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<sst xmlns="http://schemas.openxmlformats.org/spreadsheetml/2006/main" count="2043" uniqueCount="411">
  <si>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</si>
  <si>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</si>
  <si>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</si>
  <si>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</si>
  <si>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</si>
  <si>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</si>
  <si>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</si>
  <si>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</si>
  <si>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</si>
  <si>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</si>
  <si>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</si>
  <si>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</si>
  <si>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</si>
  <si>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</si>
  <si>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</si>
  <si>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</si>
  <si>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</si>
  <si>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</si>
  <si>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</si>
  <si>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</si>
  <si>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</si>
  <si>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</si>
  <si>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</si>
  <si>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</si>
  <si>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</si>
  <si>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</si>
  <si>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</si>
  <si>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</si>
  <si>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</si>
  <si>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</si>
  <si>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</si>
  <si>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</si>
  <si>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</si>
  <si>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</si>
  <si>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</si>
  <si>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</si>
  <si>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</si>
  <si>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</si>
  <si>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</si>
  <si>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</si>
  <si>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</si>
  <si>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</si>
  <si>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</si>
  <si>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</si>
  <si>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</si>
  <si>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</si>
  <si>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</si>
  <si>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</si>
  <si>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</si>
  <si>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</si>
  <si>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</si>
  <si>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</si>
  <si>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</si>
  <si>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</si>
  <si>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</si>
  <si>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</si>
  <si>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</si>
  <si>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</si>
  <si>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</si>
  <si>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</si>
  <si>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</si>
  <si>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</si>
  <si>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</si>
  <si>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</si>
  <si>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</si>
  <si>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</si>
  <si>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</si>
  <si>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</si>
  <si>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</si>
  <si>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</si>
  <si>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</si>
  <si>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</si>
  <si>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</si>
  <si>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</si>
  <si>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</si>
  <si>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</si>
  <si>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</si>
  <si>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</si>
  <si>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</si>
  <si>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</si>
  <si>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</si>
  <si>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</si>
  <si>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</si>
  <si>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</si>
  <si>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</si>
  <si>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</si>
  <si>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</si>
  <si>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</si>
  <si>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</si>
  <si>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</si>
  <si>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</si>
  <si>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</si>
  <si>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</si>
  <si>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</si>
  <si>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</si>
  <si>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</si>
  <si>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</si>
  <si>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</si>
  <si>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</si>
  <si>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</si>
  <si>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</si>
  <si>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</si>
  <si>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</si>
  <si>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</si>
  <si>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</si>
  <si>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</si>
  <si>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</si>
  <si>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</si>
  <si>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</si>
  <si>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</si>
  <si>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</si>
  <si>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</si>
  <si>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</si>
  <si>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</si>
  <si>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</si>
  <si>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</si>
  <si>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</si>
  <si>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</si>
  <si>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</si>
  <si>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</si>
  <si>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</si>
  <si>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</si>
  <si>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</si>
  <si>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</si>
  <si>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</si>
  <si>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</si>
  <si>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</si>
  <si>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</si>
  <si>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</si>
  <si>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</si>
  <si>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</si>
  <si>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</si>
  <si>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</si>
  <si>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</si>
  <si>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</si>
  <si>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</si>
  <si>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</si>
  <si>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</si>
  <si>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</si>
  <si>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</si>
  <si>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</si>
  <si>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</si>
  <si>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</si>
  <si>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</si>
  <si>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</si>
  <si>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</si>
  <si>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</si>
  <si>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</si>
  <si>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</si>
  <si>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</si>
  <si>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</si>
  <si>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</si>
  <si>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</si>
  <si>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</si>
  <si>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</si>
  <si>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</si>
  <si>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</si>
  <si>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</si>
  <si>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</si>
  <si>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</si>
  <si>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</si>
  <si>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</si>
  <si>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</si>
  <si>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</si>
  <si>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</si>
  <si>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</si>
  <si>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</si>
  <si>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</si>
  <si>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</si>
  <si>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</si>
  <si>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</si>
  <si>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</si>
  <si>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</si>
  <si>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</si>
  <si>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</si>
  <si>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</si>
  <si>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</si>
  <si>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</si>
  <si>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</si>
  <si>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</si>
  <si>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</si>
  <si>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</si>
  <si>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</si>
  <si>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</si>
  <si>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</si>
  <si>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</si>
  <si>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</si>
  <si>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</si>
  <si>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</si>
  <si>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</si>
  <si>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</si>
  <si>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</si>
  <si>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</si>
  <si>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</si>
  <si>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</si>
  <si>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</si>
  <si>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</si>
  <si>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</si>
  <si>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</si>
  <si>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</si>
  <si>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</si>
  <si>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</si>
  <si>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</si>
  <si>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</si>
  <si>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</si>
  <si>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</si>
  <si>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</si>
  <si>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</si>
  <si>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</si>
  <si>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</si>
  <si>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</si>
  <si>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</si>
  <si>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</si>
  <si>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</si>
  <si>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</si>
  <si>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</si>
  <si>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</si>
  <si>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</si>
  <si>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</si>
  <si>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</si>
  <si>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</si>
  <si>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</si>
  <si>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</si>
  <si>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</si>
  <si>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</si>
  <si>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</si>
  <si>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</si>
  <si>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</si>
  <si>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</si>
  <si>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</si>
  <si>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</si>
  <si>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</si>
  <si>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</si>
  <si>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</si>
  <si>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</si>
  <si>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</si>
  <si>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</si>
  <si>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</si>
  <si>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</si>
  <si>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</si>
  <si>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</si>
  <si>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</si>
  <si>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</si>
  <si>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</si>
  <si>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</si>
  <si>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</si>
  <si>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</si>
  <si>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</si>
  <si>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</si>
  <si>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</si>
  <si>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</si>
  <si>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</si>
  <si>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</si>
  <si>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</si>
  <si>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</si>
  <si>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</si>
  <si>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</si>
  <si>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</si>
  <si>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</si>
  <si>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</si>
  <si>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</si>
  <si>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</si>
  <si>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</si>
  <si>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</si>
  <si>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</si>
  <si>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</si>
  <si>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</si>
  <si>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</si>
  <si>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</si>
  <si>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</si>
  <si>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</si>
  <si>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</si>
  <si>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</si>
  <si>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</si>
  <si>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</si>
  <si>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</si>
  <si>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</si>
  <si>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</si>
  <si>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</si>
  <si>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</si>
  <si>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</si>
  <si>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</si>
  <si>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</si>
  <si>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</si>
  <si>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</si>
  <si>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</si>
  <si>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</si>
  <si>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</si>
  <si>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</si>
  <si>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</si>
  <si>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</si>
  <si>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</si>
  <si>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</si>
  <si>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</si>
  <si>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</si>
  <si>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</si>
  <si>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</si>
  <si>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</si>
  <si>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</si>
  <si>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</si>
  <si>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</si>
  <si>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</si>
  <si>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</si>
  <si>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</si>
  <si>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</si>
  <si>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</si>
  <si>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</si>
  <si>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</si>
  <si>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</si>
  <si>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</si>
  <si>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</si>
  <si>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</si>
  <si>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</si>
  <si>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</si>
  <si>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</si>
  <si>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</si>
  <si>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</si>
  <si>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</si>
  <si>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</si>
  <si>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</si>
  <si>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</si>
  <si>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</si>
  <si>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</si>
  <si>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</si>
  <si>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</si>
  <si>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</si>
  <si>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42201</t>
  </si>
  <si>
    <t>42202</t>
  </si>
  <si>
    <t>42203</t>
  </si>
  <si>
    <t>42204</t>
  </si>
  <si>
    <t>42205</t>
  </si>
  <si>
    <t>42207</t>
  </si>
  <si>
    <t>42208</t>
  </si>
  <si>
    <t>42209</t>
  </si>
  <si>
    <t>42210</t>
  </si>
  <si>
    <t>42211</t>
  </si>
  <si>
    <t>42212</t>
  </si>
  <si>
    <t>42213</t>
  </si>
  <si>
    <t>42214</t>
  </si>
  <si>
    <t>42307</t>
  </si>
  <si>
    <t>42308</t>
  </si>
  <si>
    <t>42321</t>
  </si>
  <si>
    <t>42322</t>
  </si>
  <si>
    <t>42323</t>
  </si>
  <si>
    <t>42383</t>
  </si>
  <si>
    <t>42388</t>
  </si>
  <si>
    <t>42389</t>
  </si>
  <si>
    <t>42391</t>
  </si>
  <si>
    <t>42411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</si>
  <si>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</si>
  <si>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</si>
  <si>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</si>
  <si>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</si>
  <si>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</si>
  <si>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</si>
  <si>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</si>
  <si>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</si>
  <si>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</si>
  <si>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</si>
  <si>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</si>
  <si>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</si>
  <si>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</si>
  <si>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</si>
  <si>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</si>
  <si>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</si>
  <si>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</si>
  <si>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</si>
  <si>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</si>
  <si>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</si>
  <si>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</si>
  <si>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</si>
  <si>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新上五島町</t>
  </si>
  <si>
    <t>長崎県</t>
  </si>
  <si>
    <t>合計</t>
  </si>
  <si>
    <t>42811</t>
  </si>
  <si>
    <t>42814</t>
  </si>
  <si>
    <t>42816</t>
  </si>
  <si>
    <t>42817</t>
  </si>
  <si>
    <t>42842</t>
  </si>
  <si>
    <t>42843</t>
  </si>
  <si>
    <t>42845</t>
  </si>
  <si>
    <t>42850</t>
  </si>
  <si>
    <t>42853</t>
  </si>
  <si>
    <t>42858</t>
  </si>
  <si>
    <t>42867</t>
  </si>
  <si>
    <t>42872</t>
  </si>
  <si>
    <t>42876</t>
  </si>
  <si>
    <t>南高北部環境衛生組合</t>
  </si>
  <si>
    <t>北松南部清掃一部事務組合</t>
  </si>
  <si>
    <t>佐世保広域圏北部塵芥処理一部事務組合</t>
  </si>
  <si>
    <t>東彼地区保健福祉組合</t>
  </si>
  <si>
    <t>県央地域広域市町村圏組合</t>
  </si>
  <si>
    <t>島原地域広域市町村圏組合</t>
  </si>
  <si>
    <t>鹿町・江迎給食衛生一部事務組合</t>
  </si>
  <si>
    <t>外海地区衛生施設組合</t>
  </si>
  <si>
    <t>県央広域圏西部地区塵芥処理一部事務組合（廃止）</t>
  </si>
  <si>
    <t>南高北東部環境衛生組合</t>
  </si>
  <si>
    <t>県央県南広域環境組合</t>
  </si>
  <si>
    <t>北松北部環境組合</t>
  </si>
  <si>
    <t>長与・時津環境施設組合</t>
  </si>
  <si>
    <t>県央広域圏西部地区塵芥処理一部事務組合</t>
  </si>
  <si>
    <t>42863</t>
  </si>
  <si>
    <t>島原広域市町村圏組合</t>
  </si>
  <si>
    <t/>
  </si>
  <si>
    <t>長崎県</t>
  </si>
  <si>
    <t>42000</t>
  </si>
  <si>
    <t>合計</t>
  </si>
  <si>
    <t>長崎県</t>
  </si>
  <si>
    <t>42000</t>
  </si>
  <si>
    <t>42000</t>
  </si>
  <si>
    <t>42000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</si>
</sst>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404</v>
      </c>
      <c r="B7" s="140" t="s">
        <v>405</v>
      </c>
      <c r="C7" s="139" t="s">
        <v>406</v>
      </c>
      <c r="D7" s="141">
        <f aca="true" t="shared" si="0" ref="D7:AI7">SUM(D8:D30)</f>
        <v>23120376</v>
      </c>
      <c r="E7" s="141">
        <f t="shared" si="0"/>
        <v>5211462</v>
      </c>
      <c r="F7" s="141">
        <f t="shared" si="0"/>
        <v>332134</v>
      </c>
      <c r="G7" s="141">
        <f t="shared" si="0"/>
        <v>25247</v>
      </c>
      <c r="H7" s="141">
        <f t="shared" si="0"/>
        <v>2574600</v>
      </c>
      <c r="I7" s="141">
        <f t="shared" si="0"/>
        <v>1437039</v>
      </c>
      <c r="J7" s="141">
        <f t="shared" si="0"/>
        <v>0</v>
      </c>
      <c r="K7" s="141">
        <f t="shared" si="0"/>
        <v>842442</v>
      </c>
      <c r="L7" s="141">
        <f t="shared" si="0"/>
        <v>17908914</v>
      </c>
      <c r="M7" s="141">
        <f t="shared" si="0"/>
        <v>7008231</v>
      </c>
      <c r="N7" s="141">
        <f t="shared" si="0"/>
        <v>2896877</v>
      </c>
      <c r="O7" s="141">
        <f t="shared" si="0"/>
        <v>660560</v>
      </c>
      <c r="P7" s="141">
        <f t="shared" si="0"/>
        <v>45208</v>
      </c>
      <c r="Q7" s="141">
        <f t="shared" si="0"/>
        <v>666100</v>
      </c>
      <c r="R7" s="141">
        <f t="shared" si="0"/>
        <v>358738</v>
      </c>
      <c r="S7" s="141">
        <f t="shared" si="0"/>
        <v>0</v>
      </c>
      <c r="T7" s="141">
        <f t="shared" si="0"/>
        <v>1166271</v>
      </c>
      <c r="U7" s="141">
        <f t="shared" si="0"/>
        <v>4111354</v>
      </c>
      <c r="V7" s="141">
        <f t="shared" si="0"/>
        <v>30128607</v>
      </c>
      <c r="W7" s="141">
        <f t="shared" si="0"/>
        <v>8108339</v>
      </c>
      <c r="X7" s="141">
        <f t="shared" si="0"/>
        <v>992694</v>
      </c>
      <c r="Y7" s="141">
        <f t="shared" si="0"/>
        <v>70455</v>
      </c>
      <c r="Z7" s="141">
        <f t="shared" si="0"/>
        <v>3240700</v>
      </c>
      <c r="AA7" s="141">
        <f t="shared" si="0"/>
        <v>1795777</v>
      </c>
      <c r="AB7" s="141">
        <f t="shared" si="0"/>
        <v>0</v>
      </c>
      <c r="AC7" s="141">
        <f t="shared" si="0"/>
        <v>2008713</v>
      </c>
      <c r="AD7" s="141">
        <f t="shared" si="0"/>
        <v>22020268</v>
      </c>
      <c r="AE7" s="141">
        <f t="shared" si="0"/>
        <v>2444883</v>
      </c>
      <c r="AF7" s="141">
        <f t="shared" si="0"/>
        <v>2293385</v>
      </c>
      <c r="AG7" s="141">
        <f t="shared" si="0"/>
        <v>15737</v>
      </c>
      <c r="AH7" s="141">
        <f t="shared" si="0"/>
        <v>2159712</v>
      </c>
      <c r="AI7" s="141">
        <f t="shared" si="0"/>
        <v>91983</v>
      </c>
      <c r="AJ7" s="141">
        <f aca="true" t="shared" si="1" ref="AJ7:BO7">SUM(AJ8:AJ30)</f>
        <v>25953</v>
      </c>
      <c r="AK7" s="141">
        <f t="shared" si="1"/>
        <v>151498</v>
      </c>
      <c r="AL7" s="141">
        <f t="shared" si="1"/>
        <v>9583</v>
      </c>
      <c r="AM7" s="141">
        <f t="shared" si="1"/>
        <v>16419472</v>
      </c>
      <c r="AN7" s="141">
        <f t="shared" si="1"/>
        <v>5413616</v>
      </c>
      <c r="AO7" s="141">
        <f t="shared" si="1"/>
        <v>1822385</v>
      </c>
      <c r="AP7" s="141">
        <f t="shared" si="1"/>
        <v>2721803</v>
      </c>
      <c r="AQ7" s="141">
        <f t="shared" si="1"/>
        <v>751622</v>
      </c>
      <c r="AR7" s="141">
        <f t="shared" si="1"/>
        <v>117806</v>
      </c>
      <c r="AS7" s="141">
        <f t="shared" si="1"/>
        <v>4383238</v>
      </c>
      <c r="AT7" s="141">
        <f t="shared" si="1"/>
        <v>434829</v>
      </c>
      <c r="AU7" s="141">
        <f t="shared" si="1"/>
        <v>2231684</v>
      </c>
      <c r="AV7" s="141">
        <f t="shared" si="1"/>
        <v>1716725</v>
      </c>
      <c r="AW7" s="141">
        <f t="shared" si="1"/>
        <v>47293</v>
      </c>
      <c r="AX7" s="141">
        <f t="shared" si="1"/>
        <v>6558560</v>
      </c>
      <c r="AY7" s="141">
        <f t="shared" si="1"/>
        <v>2715834</v>
      </c>
      <c r="AZ7" s="141">
        <f t="shared" si="1"/>
        <v>2741047</v>
      </c>
      <c r="BA7" s="141">
        <f t="shared" si="1"/>
        <v>228864</v>
      </c>
      <c r="BB7" s="141">
        <f t="shared" si="1"/>
        <v>872815</v>
      </c>
      <c r="BC7" s="141">
        <f t="shared" si="1"/>
        <v>3309476</v>
      </c>
      <c r="BD7" s="141">
        <f t="shared" si="1"/>
        <v>16765</v>
      </c>
      <c r="BE7" s="141">
        <f t="shared" si="1"/>
        <v>568068</v>
      </c>
      <c r="BF7" s="141">
        <f t="shared" si="1"/>
        <v>19432423</v>
      </c>
      <c r="BG7" s="141">
        <f t="shared" si="1"/>
        <v>1516127</v>
      </c>
      <c r="BH7" s="141">
        <f t="shared" si="1"/>
        <v>1475848</v>
      </c>
      <c r="BI7" s="141">
        <f t="shared" si="1"/>
        <v>1312</v>
      </c>
      <c r="BJ7" s="141">
        <f t="shared" si="1"/>
        <v>1474536</v>
      </c>
      <c r="BK7" s="141">
        <f t="shared" si="1"/>
        <v>0</v>
      </c>
      <c r="BL7" s="141">
        <f t="shared" si="1"/>
        <v>0</v>
      </c>
      <c r="BM7" s="141">
        <f t="shared" si="1"/>
        <v>40279</v>
      </c>
      <c r="BN7" s="141">
        <f t="shared" si="1"/>
        <v>0</v>
      </c>
      <c r="BO7" s="141">
        <f t="shared" si="1"/>
        <v>3452949</v>
      </c>
      <c r="BP7" s="141">
        <f aca="true" t="shared" si="2" ref="BP7:CU7">SUM(BP8:BP30)</f>
        <v>789473</v>
      </c>
      <c r="BQ7" s="141">
        <f t="shared" si="2"/>
        <v>361783</v>
      </c>
      <c r="BR7" s="141">
        <f t="shared" si="2"/>
        <v>92529</v>
      </c>
      <c r="BS7" s="141">
        <f t="shared" si="2"/>
        <v>315079</v>
      </c>
      <c r="BT7" s="141">
        <f t="shared" si="2"/>
        <v>20082</v>
      </c>
      <c r="BU7" s="141">
        <f t="shared" si="2"/>
        <v>1486755</v>
      </c>
      <c r="BV7" s="141">
        <f t="shared" si="2"/>
        <v>48855</v>
      </c>
      <c r="BW7" s="141">
        <f t="shared" si="2"/>
        <v>1421582</v>
      </c>
      <c r="BX7" s="141">
        <f t="shared" si="2"/>
        <v>16318</v>
      </c>
      <c r="BY7" s="141">
        <f t="shared" si="2"/>
        <v>18275</v>
      </c>
      <c r="BZ7" s="141">
        <f t="shared" si="2"/>
        <v>1155955</v>
      </c>
      <c r="CA7" s="141">
        <f t="shared" si="2"/>
        <v>127988</v>
      </c>
      <c r="CB7" s="141">
        <f t="shared" si="2"/>
        <v>963023</v>
      </c>
      <c r="CC7" s="141">
        <f t="shared" si="2"/>
        <v>55078</v>
      </c>
      <c r="CD7" s="141">
        <f t="shared" si="2"/>
        <v>9866</v>
      </c>
      <c r="CE7" s="141">
        <f t="shared" si="2"/>
        <v>854914</v>
      </c>
      <c r="CF7" s="141">
        <f t="shared" si="2"/>
        <v>2491</v>
      </c>
      <c r="CG7" s="141">
        <f t="shared" si="2"/>
        <v>1184241</v>
      </c>
      <c r="CH7" s="141">
        <f t="shared" si="2"/>
        <v>6153317</v>
      </c>
      <c r="CI7" s="141">
        <f t="shared" si="2"/>
        <v>3961010</v>
      </c>
      <c r="CJ7" s="141">
        <f t="shared" si="2"/>
        <v>3769233</v>
      </c>
      <c r="CK7" s="141">
        <f t="shared" si="2"/>
        <v>17049</v>
      </c>
      <c r="CL7" s="141">
        <f t="shared" si="2"/>
        <v>3634248</v>
      </c>
      <c r="CM7" s="141">
        <f t="shared" si="2"/>
        <v>91983</v>
      </c>
      <c r="CN7" s="141">
        <f t="shared" si="2"/>
        <v>25953</v>
      </c>
      <c r="CO7" s="141">
        <f t="shared" si="2"/>
        <v>191777</v>
      </c>
      <c r="CP7" s="141">
        <f t="shared" si="2"/>
        <v>9583</v>
      </c>
      <c r="CQ7" s="141">
        <f t="shared" si="2"/>
        <v>19872421</v>
      </c>
      <c r="CR7" s="141">
        <f t="shared" si="2"/>
        <v>6203089</v>
      </c>
      <c r="CS7" s="141">
        <f t="shared" si="2"/>
        <v>2184168</v>
      </c>
      <c r="CT7" s="141">
        <f t="shared" si="2"/>
        <v>2814332</v>
      </c>
      <c r="CU7" s="141">
        <f t="shared" si="2"/>
        <v>1066701</v>
      </c>
      <c r="CV7" s="141">
        <f aca="true" t="shared" si="3" ref="CV7:DJ7">SUM(CV8:CV30)</f>
        <v>137888</v>
      </c>
      <c r="CW7" s="141">
        <f t="shared" si="3"/>
        <v>5869993</v>
      </c>
      <c r="CX7" s="141">
        <f t="shared" si="3"/>
        <v>483684</v>
      </c>
      <c r="CY7" s="141">
        <f t="shared" si="3"/>
        <v>3653266</v>
      </c>
      <c r="CZ7" s="141">
        <f t="shared" si="3"/>
        <v>1733043</v>
      </c>
      <c r="DA7" s="141">
        <f t="shared" si="3"/>
        <v>65568</v>
      </c>
      <c r="DB7" s="141">
        <f t="shared" si="3"/>
        <v>7714515</v>
      </c>
      <c r="DC7" s="141">
        <f t="shared" si="3"/>
        <v>2843822</v>
      </c>
      <c r="DD7" s="141">
        <f t="shared" si="3"/>
        <v>3704070</v>
      </c>
      <c r="DE7" s="141">
        <f t="shared" si="3"/>
        <v>283942</v>
      </c>
      <c r="DF7" s="141">
        <f t="shared" si="3"/>
        <v>882681</v>
      </c>
      <c r="DG7" s="141">
        <f t="shared" si="3"/>
        <v>4164390</v>
      </c>
      <c r="DH7" s="141">
        <f t="shared" si="3"/>
        <v>19256</v>
      </c>
      <c r="DI7" s="141">
        <f t="shared" si="3"/>
        <v>1752309</v>
      </c>
      <c r="DJ7" s="141">
        <f t="shared" si="3"/>
        <v>25585740</v>
      </c>
    </row>
    <row r="8" spans="1:114" ht="12" customHeight="1">
      <c r="A8" s="142" t="s">
        <v>120</v>
      </c>
      <c r="B8" s="140" t="s">
        <v>326</v>
      </c>
      <c r="C8" s="142" t="s">
        <v>349</v>
      </c>
      <c r="D8" s="141">
        <f>SUM(E8,+L8)</f>
        <v>7854110</v>
      </c>
      <c r="E8" s="141">
        <f>SUM(F8:I8)+K8</f>
        <v>2870611</v>
      </c>
      <c r="F8" s="141">
        <v>187</v>
      </c>
      <c r="G8" s="141">
        <v>0</v>
      </c>
      <c r="H8" s="141">
        <v>1928300</v>
      </c>
      <c r="I8" s="141">
        <v>242796</v>
      </c>
      <c r="J8" s="141"/>
      <c r="K8" s="141">
        <v>699328</v>
      </c>
      <c r="L8" s="141">
        <v>4983499</v>
      </c>
      <c r="M8" s="141">
        <f>SUM(N8,+U8)</f>
        <v>1081032</v>
      </c>
      <c r="N8" s="141">
        <f>SUM(O8:R8)+T8</f>
        <v>163143</v>
      </c>
      <c r="O8" s="141">
        <v>0</v>
      </c>
      <c r="P8" s="141">
        <v>0</v>
      </c>
      <c r="Q8" s="141">
        <v>0</v>
      </c>
      <c r="R8" s="141">
        <v>34720</v>
      </c>
      <c r="S8" s="141"/>
      <c r="T8" s="141">
        <v>128423</v>
      </c>
      <c r="U8" s="141">
        <v>917889</v>
      </c>
      <c r="V8" s="141">
        <f aca="true" t="shared" si="4" ref="V8:AD8">+SUM(D8,M8)</f>
        <v>8935142</v>
      </c>
      <c r="W8" s="141">
        <f t="shared" si="4"/>
        <v>3033754</v>
      </c>
      <c r="X8" s="141">
        <f t="shared" si="4"/>
        <v>187</v>
      </c>
      <c r="Y8" s="141">
        <f t="shared" si="4"/>
        <v>0</v>
      </c>
      <c r="Z8" s="141">
        <f t="shared" si="4"/>
        <v>1928300</v>
      </c>
      <c r="AA8" s="141">
        <f t="shared" si="4"/>
        <v>277516</v>
      </c>
      <c r="AB8" s="141">
        <f t="shared" si="4"/>
        <v>0</v>
      </c>
      <c r="AC8" s="141">
        <f t="shared" si="4"/>
        <v>827751</v>
      </c>
      <c r="AD8" s="141">
        <f t="shared" si="4"/>
        <v>5901388</v>
      </c>
      <c r="AE8" s="141">
        <f>SUM(AF8,+AK8)</f>
        <v>930069</v>
      </c>
      <c r="AF8" s="141">
        <f>SUM(AG8:AJ8)</f>
        <v>930069</v>
      </c>
      <c r="AG8" s="141">
        <v>15575</v>
      </c>
      <c r="AH8" s="141">
        <v>863978</v>
      </c>
      <c r="AI8" s="141">
        <v>27031</v>
      </c>
      <c r="AJ8" s="141">
        <v>23485</v>
      </c>
      <c r="AK8" s="141">
        <v>0</v>
      </c>
      <c r="AL8" s="141">
        <v>0</v>
      </c>
      <c r="AM8" s="141">
        <f>SUM(AN8,AS8,AW8,AX8,BD8)</f>
        <v>6924041</v>
      </c>
      <c r="AN8" s="141">
        <f>SUM(AO8:AR8)</f>
        <v>2879492</v>
      </c>
      <c r="AO8" s="141">
        <v>476375</v>
      </c>
      <c r="AP8" s="141">
        <v>2026908</v>
      </c>
      <c r="AQ8" s="141">
        <v>288329</v>
      </c>
      <c r="AR8" s="141">
        <v>87880</v>
      </c>
      <c r="AS8" s="141">
        <f>SUM(AT8:AV8)</f>
        <v>2170546</v>
      </c>
      <c r="AT8" s="141">
        <v>244251</v>
      </c>
      <c r="AU8" s="141">
        <v>373256</v>
      </c>
      <c r="AV8" s="141">
        <v>1553039</v>
      </c>
      <c r="AW8" s="141">
        <v>10325</v>
      </c>
      <c r="AX8" s="141">
        <f>SUM(AY8:BB8)</f>
        <v>1863678</v>
      </c>
      <c r="AY8" s="141">
        <v>830196</v>
      </c>
      <c r="AZ8" s="141">
        <v>430032</v>
      </c>
      <c r="BA8" s="141">
        <v>89659</v>
      </c>
      <c r="BB8" s="141">
        <v>513791</v>
      </c>
      <c r="BC8" s="141">
        <v>0</v>
      </c>
      <c r="BD8" s="141">
        <v>0</v>
      </c>
      <c r="BE8" s="141">
        <v>0</v>
      </c>
      <c r="BF8" s="141">
        <f>SUM(AE8,+AM8,+BE8)</f>
        <v>7854110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563309</v>
      </c>
      <c r="BP8" s="141">
        <f>SUM(BQ8:BT8)</f>
        <v>82455</v>
      </c>
      <c r="BQ8" s="141">
        <v>0</v>
      </c>
      <c r="BR8" s="141">
        <v>0</v>
      </c>
      <c r="BS8" s="141">
        <v>82455</v>
      </c>
      <c r="BT8" s="141">
        <v>0</v>
      </c>
      <c r="BU8" s="141">
        <f>SUM(BV8:BX8)</f>
        <v>230420</v>
      </c>
      <c r="BV8" s="141">
        <v>4659</v>
      </c>
      <c r="BW8" s="141">
        <v>225761</v>
      </c>
      <c r="BX8" s="141">
        <v>0</v>
      </c>
      <c r="BY8" s="141">
        <v>0</v>
      </c>
      <c r="BZ8" s="141">
        <f>SUM(CA8:CD8)</f>
        <v>250434</v>
      </c>
      <c r="CA8" s="141">
        <v>38007</v>
      </c>
      <c r="CB8" s="141">
        <v>207822</v>
      </c>
      <c r="CC8" s="141">
        <v>0</v>
      </c>
      <c r="CD8" s="141">
        <v>4605</v>
      </c>
      <c r="CE8" s="141">
        <v>55547</v>
      </c>
      <c r="CF8" s="141">
        <v>0</v>
      </c>
      <c r="CG8" s="141">
        <v>462176</v>
      </c>
      <c r="CH8" s="141">
        <f>SUM(BG8,+BO8,+CG8)</f>
        <v>1025485</v>
      </c>
      <c r="CI8" s="141">
        <f aca="true" t="shared" si="5" ref="CI8:DJ8">SUM(AE8,+BG8)</f>
        <v>930069</v>
      </c>
      <c r="CJ8" s="141">
        <f t="shared" si="5"/>
        <v>930069</v>
      </c>
      <c r="CK8" s="141">
        <f t="shared" si="5"/>
        <v>15575</v>
      </c>
      <c r="CL8" s="141">
        <f t="shared" si="5"/>
        <v>863978</v>
      </c>
      <c r="CM8" s="141">
        <f t="shared" si="5"/>
        <v>27031</v>
      </c>
      <c r="CN8" s="141">
        <f t="shared" si="5"/>
        <v>23485</v>
      </c>
      <c r="CO8" s="141">
        <f t="shared" si="5"/>
        <v>0</v>
      </c>
      <c r="CP8" s="141">
        <f t="shared" si="5"/>
        <v>0</v>
      </c>
      <c r="CQ8" s="141">
        <f t="shared" si="5"/>
        <v>7487350</v>
      </c>
      <c r="CR8" s="141">
        <f t="shared" si="5"/>
        <v>2961947</v>
      </c>
      <c r="CS8" s="141">
        <f t="shared" si="5"/>
        <v>476375</v>
      </c>
      <c r="CT8" s="141">
        <f t="shared" si="5"/>
        <v>2026908</v>
      </c>
      <c r="CU8" s="141">
        <f t="shared" si="5"/>
        <v>370784</v>
      </c>
      <c r="CV8" s="141">
        <f t="shared" si="5"/>
        <v>87880</v>
      </c>
      <c r="CW8" s="141">
        <f t="shared" si="5"/>
        <v>2400966</v>
      </c>
      <c r="CX8" s="141">
        <f t="shared" si="5"/>
        <v>248910</v>
      </c>
      <c r="CY8" s="141">
        <f t="shared" si="5"/>
        <v>599017</v>
      </c>
      <c r="CZ8" s="141">
        <f t="shared" si="5"/>
        <v>1553039</v>
      </c>
      <c r="DA8" s="141">
        <f t="shared" si="5"/>
        <v>10325</v>
      </c>
      <c r="DB8" s="141">
        <f t="shared" si="5"/>
        <v>2114112</v>
      </c>
      <c r="DC8" s="141">
        <f t="shared" si="5"/>
        <v>868203</v>
      </c>
      <c r="DD8" s="141">
        <f t="shared" si="5"/>
        <v>637854</v>
      </c>
      <c r="DE8" s="141">
        <f t="shared" si="5"/>
        <v>89659</v>
      </c>
      <c r="DF8" s="141">
        <f t="shared" si="5"/>
        <v>518396</v>
      </c>
      <c r="DG8" s="141">
        <f t="shared" si="5"/>
        <v>55547</v>
      </c>
      <c r="DH8" s="141">
        <f t="shared" si="5"/>
        <v>0</v>
      </c>
      <c r="DI8" s="141">
        <f t="shared" si="5"/>
        <v>462176</v>
      </c>
      <c r="DJ8" s="141">
        <f t="shared" si="5"/>
        <v>8879595</v>
      </c>
    </row>
    <row r="9" spans="1:114" ht="12" customHeight="1">
      <c r="A9" s="142" t="s">
        <v>120</v>
      </c>
      <c r="B9" s="140" t="s">
        <v>327</v>
      </c>
      <c r="C9" s="142" t="s">
        <v>350</v>
      </c>
      <c r="D9" s="141">
        <f aca="true" t="shared" si="6" ref="D9:D30">SUM(E9,+L9)</f>
        <v>3855155</v>
      </c>
      <c r="E9" s="141">
        <f aca="true" t="shared" si="7" ref="E9:E30">SUM(F9:I9)+K9</f>
        <v>944001</v>
      </c>
      <c r="F9" s="141">
        <v>230310</v>
      </c>
      <c r="G9" s="141">
        <v>3148</v>
      </c>
      <c r="H9" s="141">
        <v>347900</v>
      </c>
      <c r="I9" s="141">
        <v>362643</v>
      </c>
      <c r="J9" s="141"/>
      <c r="K9" s="141">
        <v>0</v>
      </c>
      <c r="L9" s="141">
        <v>2911154</v>
      </c>
      <c r="M9" s="141">
        <f aca="true" t="shared" si="8" ref="M9:M30">SUM(N9,+U9)</f>
        <v>284494</v>
      </c>
      <c r="N9" s="141">
        <f aca="true" t="shared" si="9" ref="N9:N30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/>
      <c r="T9" s="141">
        <v>0</v>
      </c>
      <c r="U9" s="141">
        <v>284494</v>
      </c>
      <c r="V9" s="141">
        <f aca="true" t="shared" si="10" ref="V9:V30">+SUM(D9,M9)</f>
        <v>4139649</v>
      </c>
      <c r="W9" s="141">
        <f aca="true" t="shared" si="11" ref="W9:W30">+SUM(E9,N9)</f>
        <v>944001</v>
      </c>
      <c r="X9" s="141">
        <f aca="true" t="shared" si="12" ref="X9:X30">+SUM(F9,O9)</f>
        <v>230310</v>
      </c>
      <c r="Y9" s="141">
        <f aca="true" t="shared" si="13" ref="Y9:Y30">+SUM(G9,P9)</f>
        <v>3148</v>
      </c>
      <c r="Z9" s="141">
        <f aca="true" t="shared" si="14" ref="Z9:Z30">+SUM(H9,Q9)</f>
        <v>347900</v>
      </c>
      <c r="AA9" s="141">
        <f aca="true" t="shared" si="15" ref="AA9:AA30">+SUM(I9,R9)</f>
        <v>362643</v>
      </c>
      <c r="AB9" s="141">
        <f aca="true" t="shared" si="16" ref="AB9:AB30">+SUM(J9,S9)</f>
        <v>0</v>
      </c>
      <c r="AC9" s="141">
        <f aca="true" t="shared" si="17" ref="AC9:AC30">+SUM(K9,T9)</f>
        <v>0</v>
      </c>
      <c r="AD9" s="141">
        <f aca="true" t="shared" si="18" ref="AD9:AD30">+SUM(L9,U9)</f>
        <v>3195648</v>
      </c>
      <c r="AE9" s="141">
        <f aca="true" t="shared" si="19" ref="AE9:AE30">SUM(AF9,+AK9)</f>
        <v>576713</v>
      </c>
      <c r="AF9" s="141">
        <f aca="true" t="shared" si="20" ref="AF9:AF30">SUM(AG9:AJ9)</f>
        <v>576713</v>
      </c>
      <c r="AG9" s="141">
        <v>0</v>
      </c>
      <c r="AH9" s="141">
        <v>576713</v>
      </c>
      <c r="AI9" s="141">
        <v>0</v>
      </c>
      <c r="AJ9" s="141">
        <v>0</v>
      </c>
      <c r="AK9" s="141">
        <v>0</v>
      </c>
      <c r="AL9" s="141">
        <v>0</v>
      </c>
      <c r="AM9" s="141">
        <f aca="true" t="shared" si="21" ref="AM9:AM30">SUM(AN9,AS9,AW9,AX9,BD9)</f>
        <v>3068752</v>
      </c>
      <c r="AN9" s="141">
        <f aca="true" t="shared" si="22" ref="AN9:AN30">SUM(AO9:AR9)</f>
        <v>1104089</v>
      </c>
      <c r="AO9" s="141">
        <v>623397</v>
      </c>
      <c r="AP9" s="141">
        <v>262878</v>
      </c>
      <c r="AQ9" s="141">
        <v>202792</v>
      </c>
      <c r="AR9" s="141">
        <v>15022</v>
      </c>
      <c r="AS9" s="141">
        <f aca="true" t="shared" si="23" ref="AS9:AS30">SUM(AT9:AV9)</f>
        <v>788266</v>
      </c>
      <c r="AT9" s="141">
        <v>51580</v>
      </c>
      <c r="AU9" s="141">
        <v>662031</v>
      </c>
      <c r="AV9" s="141">
        <v>74655</v>
      </c>
      <c r="AW9" s="141">
        <v>5129</v>
      </c>
      <c r="AX9" s="141">
        <f aca="true" t="shared" si="24" ref="AX9:AX30">SUM(AY9:BB9)</f>
        <v>1171268</v>
      </c>
      <c r="AY9" s="141">
        <v>402233</v>
      </c>
      <c r="AZ9" s="141">
        <v>657783</v>
      </c>
      <c r="BA9" s="141">
        <v>40033</v>
      </c>
      <c r="BB9" s="141">
        <v>71219</v>
      </c>
      <c r="BC9" s="141">
        <v>0</v>
      </c>
      <c r="BD9" s="141">
        <v>0</v>
      </c>
      <c r="BE9" s="141">
        <v>209690</v>
      </c>
      <c r="BF9" s="141">
        <f aca="true" t="shared" si="25" ref="BF9:BF30">SUM(AE9,+AM9,+BE9)</f>
        <v>3855155</v>
      </c>
      <c r="BG9" s="141">
        <f aca="true" t="shared" si="26" ref="BG9:BG30">SUM(BH9,+BM9)</f>
        <v>0</v>
      </c>
      <c r="BH9" s="141">
        <f aca="true" t="shared" si="27" ref="BH9:BH30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30">SUM(BP9,BU9,BY9,BZ9,CF9)</f>
        <v>284494</v>
      </c>
      <c r="BP9" s="141">
        <f aca="true" t="shared" si="29" ref="BP9:BP30">SUM(BQ9:BT9)</f>
        <v>52576</v>
      </c>
      <c r="BQ9" s="141">
        <v>22533</v>
      </c>
      <c r="BR9" s="141">
        <v>0</v>
      </c>
      <c r="BS9" s="141">
        <v>30043</v>
      </c>
      <c r="BT9" s="141">
        <v>0</v>
      </c>
      <c r="BU9" s="141">
        <f aca="true" t="shared" si="30" ref="BU9:BU30">SUM(BV9:BX9)</f>
        <v>200408</v>
      </c>
      <c r="BV9" s="141">
        <v>0</v>
      </c>
      <c r="BW9" s="141">
        <v>200408</v>
      </c>
      <c r="BX9" s="141">
        <v>0</v>
      </c>
      <c r="BY9" s="141">
        <v>0</v>
      </c>
      <c r="BZ9" s="141">
        <f aca="true" t="shared" si="31" ref="BZ9:BZ30">SUM(CA9:CD9)</f>
        <v>31510</v>
      </c>
      <c r="CA9" s="141">
        <v>0</v>
      </c>
      <c r="CB9" s="141">
        <v>31510</v>
      </c>
      <c r="CC9" s="141">
        <v>0</v>
      </c>
      <c r="CD9" s="141">
        <v>0</v>
      </c>
      <c r="CE9" s="141">
        <v>0</v>
      </c>
      <c r="CF9" s="141">
        <v>0</v>
      </c>
      <c r="CG9" s="141">
        <v>0</v>
      </c>
      <c r="CH9" s="141">
        <f aca="true" t="shared" si="32" ref="CH9:CH30">SUM(BG9,+BO9,+CG9)</f>
        <v>284494</v>
      </c>
      <c r="CI9" s="141">
        <f aca="true" t="shared" si="33" ref="CI9:CI30">SUM(AE9,+BG9)</f>
        <v>576713</v>
      </c>
      <c r="CJ9" s="141">
        <f aca="true" t="shared" si="34" ref="CJ9:CJ30">SUM(AF9,+BH9)</f>
        <v>576713</v>
      </c>
      <c r="CK9" s="141">
        <f aca="true" t="shared" si="35" ref="CK9:CK30">SUM(AG9,+BI9)</f>
        <v>0</v>
      </c>
      <c r="CL9" s="141">
        <f aca="true" t="shared" si="36" ref="CL9:CL30">SUM(AH9,+BJ9)</f>
        <v>576713</v>
      </c>
      <c r="CM9" s="141">
        <f aca="true" t="shared" si="37" ref="CM9:CM30">SUM(AI9,+BK9)</f>
        <v>0</v>
      </c>
      <c r="CN9" s="141">
        <f aca="true" t="shared" si="38" ref="CN9:CN30">SUM(AJ9,+BL9)</f>
        <v>0</v>
      </c>
      <c r="CO9" s="141">
        <f aca="true" t="shared" si="39" ref="CO9:CO30">SUM(AK9,+BM9)</f>
        <v>0</v>
      </c>
      <c r="CP9" s="141">
        <f aca="true" t="shared" si="40" ref="CP9:CP30">SUM(AL9,+BN9)</f>
        <v>0</v>
      </c>
      <c r="CQ9" s="141">
        <f aca="true" t="shared" si="41" ref="CQ9:CQ30">SUM(AM9,+BO9)</f>
        <v>3353246</v>
      </c>
      <c r="CR9" s="141">
        <f aca="true" t="shared" si="42" ref="CR9:CR30">SUM(AN9,+BP9)</f>
        <v>1156665</v>
      </c>
      <c r="CS9" s="141">
        <f aca="true" t="shared" si="43" ref="CS9:CS30">SUM(AO9,+BQ9)</f>
        <v>645930</v>
      </c>
      <c r="CT9" s="141">
        <f aca="true" t="shared" si="44" ref="CT9:CT30">SUM(AP9,+BR9)</f>
        <v>262878</v>
      </c>
      <c r="CU9" s="141">
        <f aca="true" t="shared" si="45" ref="CU9:CU30">SUM(AQ9,+BS9)</f>
        <v>232835</v>
      </c>
      <c r="CV9" s="141">
        <f aca="true" t="shared" si="46" ref="CV9:CV30">SUM(AR9,+BT9)</f>
        <v>15022</v>
      </c>
      <c r="CW9" s="141">
        <f aca="true" t="shared" si="47" ref="CW9:CW30">SUM(AS9,+BU9)</f>
        <v>988674</v>
      </c>
      <c r="CX9" s="141">
        <f aca="true" t="shared" si="48" ref="CX9:CX30">SUM(AT9,+BV9)</f>
        <v>51580</v>
      </c>
      <c r="CY9" s="141">
        <f aca="true" t="shared" si="49" ref="CY9:CY30">SUM(AU9,+BW9)</f>
        <v>862439</v>
      </c>
      <c r="CZ9" s="141">
        <f aca="true" t="shared" si="50" ref="CZ9:CZ30">SUM(AV9,+BX9)</f>
        <v>74655</v>
      </c>
      <c r="DA9" s="141">
        <f aca="true" t="shared" si="51" ref="DA9:DA30">SUM(AW9,+BY9)</f>
        <v>5129</v>
      </c>
      <c r="DB9" s="141">
        <f aca="true" t="shared" si="52" ref="DB9:DB30">SUM(AX9,+BZ9)</f>
        <v>1202778</v>
      </c>
      <c r="DC9" s="141">
        <f aca="true" t="shared" si="53" ref="DC9:DC30">SUM(AY9,+CA9)</f>
        <v>402233</v>
      </c>
      <c r="DD9" s="141">
        <f aca="true" t="shared" si="54" ref="DD9:DD30">SUM(AZ9,+CB9)</f>
        <v>689293</v>
      </c>
      <c r="DE9" s="141">
        <f aca="true" t="shared" si="55" ref="DE9:DE30">SUM(BA9,+CC9)</f>
        <v>40033</v>
      </c>
      <c r="DF9" s="141">
        <f aca="true" t="shared" si="56" ref="DF9:DF30">SUM(BB9,+CD9)</f>
        <v>71219</v>
      </c>
      <c r="DG9" s="141">
        <f aca="true" t="shared" si="57" ref="DG9:DG30">SUM(BC9,+CE9)</f>
        <v>0</v>
      </c>
      <c r="DH9" s="141">
        <f aca="true" t="shared" si="58" ref="DH9:DH30">SUM(BD9,+CF9)</f>
        <v>0</v>
      </c>
      <c r="DI9" s="141">
        <f aca="true" t="shared" si="59" ref="DI9:DI30">SUM(BE9,+CG9)</f>
        <v>209690</v>
      </c>
      <c r="DJ9" s="141">
        <f aca="true" t="shared" si="60" ref="DJ9:DJ30">SUM(BF9,+CH9)</f>
        <v>4139649</v>
      </c>
    </row>
    <row r="10" spans="1:114" ht="12" customHeight="1">
      <c r="A10" s="142" t="s">
        <v>120</v>
      </c>
      <c r="B10" s="140" t="s">
        <v>328</v>
      </c>
      <c r="C10" s="142" t="s">
        <v>351</v>
      </c>
      <c r="D10" s="141">
        <f t="shared" si="6"/>
        <v>1004442</v>
      </c>
      <c r="E10" s="141">
        <f t="shared" si="7"/>
        <v>58546</v>
      </c>
      <c r="F10" s="141">
        <v>20195</v>
      </c>
      <c r="G10" s="141">
        <v>0</v>
      </c>
      <c r="H10" s="141">
        <v>0</v>
      </c>
      <c r="I10" s="141">
        <v>38241</v>
      </c>
      <c r="J10" s="141"/>
      <c r="K10" s="141">
        <v>110</v>
      </c>
      <c r="L10" s="141">
        <v>945896</v>
      </c>
      <c r="M10" s="141">
        <f t="shared" si="8"/>
        <v>180242</v>
      </c>
      <c r="N10" s="141">
        <f t="shared" si="9"/>
        <v>46324</v>
      </c>
      <c r="O10" s="141">
        <v>18694</v>
      </c>
      <c r="P10" s="141">
        <v>18894</v>
      </c>
      <c r="Q10" s="141">
        <v>0</v>
      </c>
      <c r="R10" s="141">
        <v>8736</v>
      </c>
      <c r="S10" s="141"/>
      <c r="T10" s="141">
        <v>0</v>
      </c>
      <c r="U10" s="141">
        <v>133918</v>
      </c>
      <c r="V10" s="141">
        <f t="shared" si="10"/>
        <v>1184684</v>
      </c>
      <c r="W10" s="141">
        <f t="shared" si="11"/>
        <v>104870</v>
      </c>
      <c r="X10" s="141">
        <f t="shared" si="12"/>
        <v>38889</v>
      </c>
      <c r="Y10" s="141">
        <f t="shared" si="13"/>
        <v>18894</v>
      </c>
      <c r="Z10" s="141">
        <f t="shared" si="14"/>
        <v>0</v>
      </c>
      <c r="AA10" s="141">
        <f t="shared" si="15"/>
        <v>46977</v>
      </c>
      <c r="AB10" s="141">
        <f t="shared" si="16"/>
        <v>0</v>
      </c>
      <c r="AC10" s="141">
        <f t="shared" si="17"/>
        <v>110</v>
      </c>
      <c r="AD10" s="141">
        <f t="shared" si="18"/>
        <v>1079814</v>
      </c>
      <c r="AE10" s="141">
        <f t="shared" si="19"/>
        <v>57225</v>
      </c>
      <c r="AF10" s="141">
        <f t="shared" si="20"/>
        <v>57225</v>
      </c>
      <c r="AG10" s="141">
        <v>0</v>
      </c>
      <c r="AH10" s="141">
        <v>57225</v>
      </c>
      <c r="AI10" s="141">
        <v>0</v>
      </c>
      <c r="AJ10" s="141">
        <v>0</v>
      </c>
      <c r="AK10" s="141">
        <v>0</v>
      </c>
      <c r="AL10" s="141">
        <v>0</v>
      </c>
      <c r="AM10" s="141">
        <f t="shared" si="21"/>
        <v>257222</v>
      </c>
      <c r="AN10" s="141">
        <f t="shared" si="22"/>
        <v>184892</v>
      </c>
      <c r="AO10" s="141">
        <v>17678</v>
      </c>
      <c r="AP10" s="141">
        <v>167214</v>
      </c>
      <c r="AQ10" s="141">
        <v>0</v>
      </c>
      <c r="AR10" s="141">
        <v>0</v>
      </c>
      <c r="AS10" s="141">
        <f t="shared" si="23"/>
        <v>46034</v>
      </c>
      <c r="AT10" s="141">
        <v>46034</v>
      </c>
      <c r="AU10" s="141">
        <v>0</v>
      </c>
      <c r="AV10" s="141">
        <v>0</v>
      </c>
      <c r="AW10" s="141">
        <v>6825</v>
      </c>
      <c r="AX10" s="141">
        <f t="shared" si="24"/>
        <v>19471</v>
      </c>
      <c r="AY10" s="141">
        <v>0</v>
      </c>
      <c r="AZ10" s="141">
        <v>19471</v>
      </c>
      <c r="BA10" s="141">
        <v>0</v>
      </c>
      <c r="BB10" s="141">
        <v>0</v>
      </c>
      <c r="BC10" s="141">
        <v>671244</v>
      </c>
      <c r="BD10" s="141">
        <v>0</v>
      </c>
      <c r="BE10" s="141">
        <v>18751</v>
      </c>
      <c r="BF10" s="141">
        <f t="shared" si="25"/>
        <v>333198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134731</v>
      </c>
      <c r="BP10" s="141">
        <f t="shared" si="29"/>
        <v>6246</v>
      </c>
      <c r="BQ10" s="141">
        <v>6246</v>
      </c>
      <c r="BR10" s="141">
        <v>0</v>
      </c>
      <c r="BS10" s="141">
        <v>0</v>
      </c>
      <c r="BT10" s="141">
        <v>0</v>
      </c>
      <c r="BU10" s="141">
        <f t="shared" si="30"/>
        <v>87535</v>
      </c>
      <c r="BV10" s="141">
        <v>0</v>
      </c>
      <c r="BW10" s="141">
        <v>87535</v>
      </c>
      <c r="BX10" s="141">
        <v>0</v>
      </c>
      <c r="BY10" s="141">
        <v>0</v>
      </c>
      <c r="BZ10" s="141">
        <f t="shared" si="31"/>
        <v>40950</v>
      </c>
      <c r="CA10" s="141">
        <v>0</v>
      </c>
      <c r="CB10" s="141">
        <v>40950</v>
      </c>
      <c r="CC10" s="141">
        <v>0</v>
      </c>
      <c r="CD10" s="141">
        <v>0</v>
      </c>
      <c r="CE10" s="141">
        <v>45511</v>
      </c>
      <c r="CF10" s="141">
        <v>0</v>
      </c>
      <c r="CG10" s="141">
        <v>0</v>
      </c>
      <c r="CH10" s="141">
        <f t="shared" si="32"/>
        <v>134731</v>
      </c>
      <c r="CI10" s="141">
        <f t="shared" si="33"/>
        <v>57225</v>
      </c>
      <c r="CJ10" s="141">
        <f t="shared" si="34"/>
        <v>57225</v>
      </c>
      <c r="CK10" s="141">
        <f t="shared" si="35"/>
        <v>0</v>
      </c>
      <c r="CL10" s="141">
        <f t="shared" si="36"/>
        <v>57225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391953</v>
      </c>
      <c r="CR10" s="141">
        <f t="shared" si="42"/>
        <v>191138</v>
      </c>
      <c r="CS10" s="141">
        <f t="shared" si="43"/>
        <v>23924</v>
      </c>
      <c r="CT10" s="141">
        <f t="shared" si="44"/>
        <v>167214</v>
      </c>
      <c r="CU10" s="141">
        <f t="shared" si="45"/>
        <v>0</v>
      </c>
      <c r="CV10" s="141">
        <f t="shared" si="46"/>
        <v>0</v>
      </c>
      <c r="CW10" s="141">
        <f t="shared" si="47"/>
        <v>133569</v>
      </c>
      <c r="CX10" s="141">
        <f t="shared" si="48"/>
        <v>46034</v>
      </c>
      <c r="CY10" s="141">
        <f t="shared" si="49"/>
        <v>87535</v>
      </c>
      <c r="CZ10" s="141">
        <f t="shared" si="50"/>
        <v>0</v>
      </c>
      <c r="DA10" s="141">
        <f t="shared" si="51"/>
        <v>6825</v>
      </c>
      <c r="DB10" s="141">
        <f t="shared" si="52"/>
        <v>60421</v>
      </c>
      <c r="DC10" s="141">
        <f t="shared" si="53"/>
        <v>0</v>
      </c>
      <c r="DD10" s="141">
        <f t="shared" si="54"/>
        <v>60421</v>
      </c>
      <c r="DE10" s="141">
        <f t="shared" si="55"/>
        <v>0</v>
      </c>
      <c r="DF10" s="141">
        <f t="shared" si="56"/>
        <v>0</v>
      </c>
      <c r="DG10" s="141">
        <f t="shared" si="57"/>
        <v>716755</v>
      </c>
      <c r="DH10" s="141">
        <f t="shared" si="58"/>
        <v>0</v>
      </c>
      <c r="DI10" s="141">
        <f t="shared" si="59"/>
        <v>18751</v>
      </c>
      <c r="DJ10" s="141">
        <f t="shared" si="60"/>
        <v>467929</v>
      </c>
    </row>
    <row r="11" spans="1:114" ht="12" customHeight="1">
      <c r="A11" s="142" t="s">
        <v>120</v>
      </c>
      <c r="B11" s="140" t="s">
        <v>329</v>
      </c>
      <c r="C11" s="142" t="s">
        <v>352</v>
      </c>
      <c r="D11" s="141">
        <f t="shared" si="6"/>
        <v>2227355</v>
      </c>
      <c r="E11" s="141">
        <f t="shared" si="7"/>
        <v>123784</v>
      </c>
      <c r="F11" s="141">
        <v>0</v>
      </c>
      <c r="G11" s="141">
        <v>0</v>
      </c>
      <c r="H11" s="141">
        <v>0</v>
      </c>
      <c r="I11" s="141">
        <v>104687</v>
      </c>
      <c r="J11" s="141"/>
      <c r="K11" s="141">
        <v>19097</v>
      </c>
      <c r="L11" s="141">
        <v>2103571</v>
      </c>
      <c r="M11" s="141">
        <f t="shared" si="8"/>
        <v>425467</v>
      </c>
      <c r="N11" s="141">
        <f t="shared" si="9"/>
        <v>145706</v>
      </c>
      <c r="O11" s="141">
        <v>0</v>
      </c>
      <c r="P11" s="141">
        <v>0</v>
      </c>
      <c r="Q11" s="141">
        <v>0</v>
      </c>
      <c r="R11" s="141">
        <v>7980</v>
      </c>
      <c r="S11" s="141"/>
      <c r="T11" s="141">
        <v>137726</v>
      </c>
      <c r="U11" s="141">
        <v>279761</v>
      </c>
      <c r="V11" s="141">
        <f t="shared" si="10"/>
        <v>2652822</v>
      </c>
      <c r="W11" s="141">
        <f t="shared" si="11"/>
        <v>269490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112667</v>
      </c>
      <c r="AB11" s="141">
        <f t="shared" si="16"/>
        <v>0</v>
      </c>
      <c r="AC11" s="141">
        <f t="shared" si="17"/>
        <v>156823</v>
      </c>
      <c r="AD11" s="141">
        <f t="shared" si="18"/>
        <v>2383332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658861</v>
      </c>
      <c r="AN11" s="141">
        <f t="shared" si="22"/>
        <v>96405</v>
      </c>
      <c r="AO11" s="141">
        <v>96405</v>
      </c>
      <c r="AP11" s="141">
        <v>0</v>
      </c>
      <c r="AQ11" s="141">
        <v>0</v>
      </c>
      <c r="AR11" s="141">
        <v>0</v>
      </c>
      <c r="AS11" s="141">
        <f t="shared" si="23"/>
        <v>3673</v>
      </c>
      <c r="AT11" s="141">
        <v>0</v>
      </c>
      <c r="AU11" s="141">
        <v>0</v>
      </c>
      <c r="AV11" s="141">
        <v>3673</v>
      </c>
      <c r="AW11" s="141">
        <v>0</v>
      </c>
      <c r="AX11" s="141">
        <f t="shared" si="24"/>
        <v>558783</v>
      </c>
      <c r="AY11" s="141">
        <v>308921</v>
      </c>
      <c r="AZ11" s="141">
        <v>0</v>
      </c>
      <c r="BA11" s="141">
        <v>15622</v>
      </c>
      <c r="BB11" s="141">
        <v>234240</v>
      </c>
      <c r="BC11" s="141">
        <v>935973</v>
      </c>
      <c r="BD11" s="141">
        <v>0</v>
      </c>
      <c r="BE11" s="141">
        <v>263627</v>
      </c>
      <c r="BF11" s="141">
        <f t="shared" si="25"/>
        <v>922488</v>
      </c>
      <c r="BG11" s="141">
        <f t="shared" si="26"/>
        <v>34230</v>
      </c>
      <c r="BH11" s="141">
        <f t="shared" si="27"/>
        <v>34230</v>
      </c>
      <c r="BI11" s="141">
        <v>0</v>
      </c>
      <c r="BJ11" s="141">
        <v>34230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348251</v>
      </c>
      <c r="BP11" s="141">
        <f t="shared" si="29"/>
        <v>96146</v>
      </c>
      <c r="BQ11" s="141">
        <v>96146</v>
      </c>
      <c r="BR11" s="141">
        <v>0</v>
      </c>
      <c r="BS11" s="141">
        <v>0</v>
      </c>
      <c r="BT11" s="141">
        <v>0</v>
      </c>
      <c r="BU11" s="141">
        <f t="shared" si="30"/>
        <v>188581</v>
      </c>
      <c r="BV11" s="141">
        <v>0</v>
      </c>
      <c r="BW11" s="141">
        <v>188581</v>
      </c>
      <c r="BX11" s="141">
        <v>0</v>
      </c>
      <c r="BY11" s="141">
        <v>0</v>
      </c>
      <c r="BZ11" s="141">
        <f t="shared" si="31"/>
        <v>63524</v>
      </c>
      <c r="CA11" s="141">
        <v>0</v>
      </c>
      <c r="CB11" s="141">
        <v>61844</v>
      </c>
      <c r="CC11" s="141">
        <v>0</v>
      </c>
      <c r="CD11" s="141">
        <v>1680</v>
      </c>
      <c r="CE11" s="141">
        <v>0</v>
      </c>
      <c r="CF11" s="141">
        <v>0</v>
      </c>
      <c r="CG11" s="141">
        <v>42986</v>
      </c>
      <c r="CH11" s="141">
        <f t="shared" si="32"/>
        <v>425467</v>
      </c>
      <c r="CI11" s="141">
        <f t="shared" si="33"/>
        <v>34230</v>
      </c>
      <c r="CJ11" s="141">
        <f t="shared" si="34"/>
        <v>34230</v>
      </c>
      <c r="CK11" s="141">
        <f t="shared" si="35"/>
        <v>0</v>
      </c>
      <c r="CL11" s="141">
        <f t="shared" si="36"/>
        <v>34230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1007112</v>
      </c>
      <c r="CR11" s="141">
        <f t="shared" si="42"/>
        <v>192551</v>
      </c>
      <c r="CS11" s="141">
        <f t="shared" si="43"/>
        <v>192551</v>
      </c>
      <c r="CT11" s="141">
        <f t="shared" si="44"/>
        <v>0</v>
      </c>
      <c r="CU11" s="141">
        <f t="shared" si="45"/>
        <v>0</v>
      </c>
      <c r="CV11" s="141">
        <f t="shared" si="46"/>
        <v>0</v>
      </c>
      <c r="CW11" s="141">
        <f t="shared" si="47"/>
        <v>192254</v>
      </c>
      <c r="CX11" s="141">
        <f t="shared" si="48"/>
        <v>0</v>
      </c>
      <c r="CY11" s="141">
        <f t="shared" si="49"/>
        <v>188581</v>
      </c>
      <c r="CZ11" s="141">
        <f t="shared" si="50"/>
        <v>3673</v>
      </c>
      <c r="DA11" s="141">
        <f t="shared" si="51"/>
        <v>0</v>
      </c>
      <c r="DB11" s="141">
        <f t="shared" si="52"/>
        <v>622307</v>
      </c>
      <c r="DC11" s="141">
        <f t="shared" si="53"/>
        <v>308921</v>
      </c>
      <c r="DD11" s="141">
        <f t="shared" si="54"/>
        <v>61844</v>
      </c>
      <c r="DE11" s="141">
        <f t="shared" si="55"/>
        <v>15622</v>
      </c>
      <c r="DF11" s="141">
        <f t="shared" si="56"/>
        <v>235920</v>
      </c>
      <c r="DG11" s="141">
        <f t="shared" si="57"/>
        <v>935973</v>
      </c>
      <c r="DH11" s="141">
        <f t="shared" si="58"/>
        <v>0</v>
      </c>
      <c r="DI11" s="141">
        <f t="shared" si="59"/>
        <v>306613</v>
      </c>
      <c r="DJ11" s="141">
        <f t="shared" si="60"/>
        <v>1347955</v>
      </c>
    </row>
    <row r="12" spans="1:114" ht="12" customHeight="1">
      <c r="A12" s="142" t="s">
        <v>120</v>
      </c>
      <c r="B12" s="140" t="s">
        <v>330</v>
      </c>
      <c r="C12" s="142" t="s">
        <v>353</v>
      </c>
      <c r="D12" s="141">
        <f t="shared" si="6"/>
        <v>973497</v>
      </c>
      <c r="E12" s="141">
        <f t="shared" si="7"/>
        <v>163773</v>
      </c>
      <c r="F12" s="141">
        <v>0</v>
      </c>
      <c r="G12" s="141">
        <v>0</v>
      </c>
      <c r="H12" s="141">
        <v>0</v>
      </c>
      <c r="I12" s="141">
        <v>133531</v>
      </c>
      <c r="J12" s="141"/>
      <c r="K12" s="141">
        <v>30242</v>
      </c>
      <c r="L12" s="141">
        <v>809724</v>
      </c>
      <c r="M12" s="141">
        <f t="shared" si="8"/>
        <v>92565</v>
      </c>
      <c r="N12" s="141">
        <f t="shared" si="9"/>
        <v>699</v>
      </c>
      <c r="O12" s="141">
        <v>0</v>
      </c>
      <c r="P12" s="141">
        <v>0</v>
      </c>
      <c r="Q12" s="141">
        <v>0</v>
      </c>
      <c r="R12" s="141">
        <v>693</v>
      </c>
      <c r="S12" s="141"/>
      <c r="T12" s="141">
        <v>6</v>
      </c>
      <c r="U12" s="141">
        <v>91866</v>
      </c>
      <c r="V12" s="141">
        <f t="shared" si="10"/>
        <v>1066062</v>
      </c>
      <c r="W12" s="141">
        <f t="shared" si="11"/>
        <v>164472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134224</v>
      </c>
      <c r="AB12" s="141">
        <f t="shared" si="16"/>
        <v>0</v>
      </c>
      <c r="AC12" s="141">
        <f t="shared" si="17"/>
        <v>30248</v>
      </c>
      <c r="AD12" s="141">
        <f t="shared" si="18"/>
        <v>901590</v>
      </c>
      <c r="AE12" s="141">
        <f t="shared" si="19"/>
        <v>272136</v>
      </c>
      <c r="AF12" s="141">
        <f t="shared" si="20"/>
        <v>272136</v>
      </c>
      <c r="AG12" s="141">
        <v>0</v>
      </c>
      <c r="AH12" s="141">
        <v>217508</v>
      </c>
      <c r="AI12" s="141">
        <v>54628</v>
      </c>
      <c r="AJ12" s="141">
        <v>0</v>
      </c>
      <c r="AK12" s="141">
        <v>0</v>
      </c>
      <c r="AL12" s="141">
        <v>0</v>
      </c>
      <c r="AM12" s="141">
        <f t="shared" si="21"/>
        <v>636982</v>
      </c>
      <c r="AN12" s="141">
        <f t="shared" si="22"/>
        <v>276583</v>
      </c>
      <c r="AO12" s="141">
        <v>52074</v>
      </c>
      <c r="AP12" s="141">
        <v>138194</v>
      </c>
      <c r="AQ12" s="141">
        <v>86315</v>
      </c>
      <c r="AR12" s="141">
        <v>0</v>
      </c>
      <c r="AS12" s="141">
        <f t="shared" si="23"/>
        <v>109241</v>
      </c>
      <c r="AT12" s="141">
        <v>7501</v>
      </c>
      <c r="AU12" s="141">
        <v>97991</v>
      </c>
      <c r="AV12" s="141">
        <v>3749</v>
      </c>
      <c r="AW12" s="141">
        <v>0</v>
      </c>
      <c r="AX12" s="141">
        <f t="shared" si="24"/>
        <v>251158</v>
      </c>
      <c r="AY12" s="141">
        <v>105574</v>
      </c>
      <c r="AZ12" s="141">
        <v>138685</v>
      </c>
      <c r="BA12" s="141">
        <v>5702</v>
      </c>
      <c r="BB12" s="141">
        <v>1197</v>
      </c>
      <c r="BC12" s="141">
        <v>0</v>
      </c>
      <c r="BD12" s="141">
        <v>0</v>
      </c>
      <c r="BE12" s="141">
        <v>64379</v>
      </c>
      <c r="BF12" s="141">
        <f t="shared" si="25"/>
        <v>973497</v>
      </c>
      <c r="BG12" s="141">
        <f t="shared" si="26"/>
        <v>51699</v>
      </c>
      <c r="BH12" s="141">
        <f t="shared" si="27"/>
        <v>51699</v>
      </c>
      <c r="BI12" s="141">
        <v>0</v>
      </c>
      <c r="BJ12" s="141">
        <v>51699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40866</v>
      </c>
      <c r="BP12" s="141">
        <f t="shared" si="29"/>
        <v>18565</v>
      </c>
      <c r="BQ12" s="141">
        <v>0</v>
      </c>
      <c r="BR12" s="141">
        <v>0</v>
      </c>
      <c r="BS12" s="141">
        <v>18565</v>
      </c>
      <c r="BT12" s="141">
        <v>0</v>
      </c>
      <c r="BU12" s="141">
        <f t="shared" si="30"/>
        <v>19382</v>
      </c>
      <c r="BV12" s="141">
        <v>0</v>
      </c>
      <c r="BW12" s="141">
        <v>19382</v>
      </c>
      <c r="BX12" s="141">
        <v>0</v>
      </c>
      <c r="BY12" s="141">
        <v>0</v>
      </c>
      <c r="BZ12" s="141">
        <f t="shared" si="31"/>
        <v>2919</v>
      </c>
      <c r="CA12" s="141">
        <v>0</v>
      </c>
      <c r="CB12" s="141">
        <v>2919</v>
      </c>
      <c r="CC12" s="141">
        <v>0</v>
      </c>
      <c r="CD12" s="141">
        <v>0</v>
      </c>
      <c r="CE12" s="141">
        <v>0</v>
      </c>
      <c r="CF12" s="141">
        <v>0</v>
      </c>
      <c r="CG12" s="141">
        <v>0</v>
      </c>
      <c r="CH12" s="141">
        <f t="shared" si="32"/>
        <v>92565</v>
      </c>
      <c r="CI12" s="141">
        <f t="shared" si="33"/>
        <v>323835</v>
      </c>
      <c r="CJ12" s="141">
        <f t="shared" si="34"/>
        <v>323835</v>
      </c>
      <c r="CK12" s="141">
        <f t="shared" si="35"/>
        <v>0</v>
      </c>
      <c r="CL12" s="141">
        <f t="shared" si="36"/>
        <v>269207</v>
      </c>
      <c r="CM12" s="141">
        <f t="shared" si="37"/>
        <v>54628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677848</v>
      </c>
      <c r="CR12" s="141">
        <f t="shared" si="42"/>
        <v>295148</v>
      </c>
      <c r="CS12" s="141">
        <f t="shared" si="43"/>
        <v>52074</v>
      </c>
      <c r="CT12" s="141">
        <f t="shared" si="44"/>
        <v>138194</v>
      </c>
      <c r="CU12" s="141">
        <f t="shared" si="45"/>
        <v>104880</v>
      </c>
      <c r="CV12" s="141">
        <f t="shared" si="46"/>
        <v>0</v>
      </c>
      <c r="CW12" s="141">
        <f t="shared" si="47"/>
        <v>128623</v>
      </c>
      <c r="CX12" s="141">
        <f t="shared" si="48"/>
        <v>7501</v>
      </c>
      <c r="CY12" s="141">
        <f t="shared" si="49"/>
        <v>117373</v>
      </c>
      <c r="CZ12" s="141">
        <f t="shared" si="50"/>
        <v>3749</v>
      </c>
      <c r="DA12" s="141">
        <f t="shared" si="51"/>
        <v>0</v>
      </c>
      <c r="DB12" s="141">
        <f t="shared" si="52"/>
        <v>254077</v>
      </c>
      <c r="DC12" s="141">
        <f t="shared" si="53"/>
        <v>105574</v>
      </c>
      <c r="DD12" s="141">
        <f t="shared" si="54"/>
        <v>141604</v>
      </c>
      <c r="DE12" s="141">
        <f t="shared" si="55"/>
        <v>5702</v>
      </c>
      <c r="DF12" s="141">
        <f t="shared" si="56"/>
        <v>1197</v>
      </c>
      <c r="DG12" s="141">
        <f t="shared" si="57"/>
        <v>0</v>
      </c>
      <c r="DH12" s="141">
        <f t="shared" si="58"/>
        <v>0</v>
      </c>
      <c r="DI12" s="141">
        <f t="shared" si="59"/>
        <v>64379</v>
      </c>
      <c r="DJ12" s="141">
        <f t="shared" si="60"/>
        <v>1066062</v>
      </c>
    </row>
    <row r="13" spans="1:114" ht="12" customHeight="1">
      <c r="A13" s="142" t="s">
        <v>120</v>
      </c>
      <c r="B13" s="140" t="s">
        <v>331</v>
      </c>
      <c r="C13" s="142" t="s">
        <v>354</v>
      </c>
      <c r="D13" s="141">
        <f t="shared" si="6"/>
        <v>577595</v>
      </c>
      <c r="E13" s="141">
        <f t="shared" si="7"/>
        <v>57398</v>
      </c>
      <c r="F13" s="141">
        <v>0</v>
      </c>
      <c r="G13" s="141">
        <v>550</v>
      </c>
      <c r="H13" s="141">
        <v>0</v>
      </c>
      <c r="I13" s="141">
        <v>56848</v>
      </c>
      <c r="J13" s="141"/>
      <c r="K13" s="141">
        <v>0</v>
      </c>
      <c r="L13" s="141">
        <v>520197</v>
      </c>
      <c r="M13" s="141">
        <f t="shared" si="8"/>
        <v>255562</v>
      </c>
      <c r="N13" s="141">
        <f t="shared" si="9"/>
        <v>43170</v>
      </c>
      <c r="O13" s="141">
        <v>16383</v>
      </c>
      <c r="P13" s="141">
        <v>16861</v>
      </c>
      <c r="Q13" s="141">
        <v>0</v>
      </c>
      <c r="R13" s="141">
        <v>9926</v>
      </c>
      <c r="S13" s="141"/>
      <c r="T13" s="141">
        <v>0</v>
      </c>
      <c r="U13" s="141">
        <v>212392</v>
      </c>
      <c r="V13" s="141">
        <f t="shared" si="10"/>
        <v>833157</v>
      </c>
      <c r="W13" s="141">
        <f t="shared" si="11"/>
        <v>100568</v>
      </c>
      <c r="X13" s="141">
        <f t="shared" si="12"/>
        <v>16383</v>
      </c>
      <c r="Y13" s="141">
        <f t="shared" si="13"/>
        <v>17411</v>
      </c>
      <c r="Z13" s="141">
        <f t="shared" si="14"/>
        <v>0</v>
      </c>
      <c r="AA13" s="141">
        <f t="shared" si="15"/>
        <v>66774</v>
      </c>
      <c r="AB13" s="141">
        <f t="shared" si="16"/>
        <v>0</v>
      </c>
      <c r="AC13" s="141">
        <f t="shared" si="17"/>
        <v>0</v>
      </c>
      <c r="AD13" s="141">
        <f t="shared" si="18"/>
        <v>732589</v>
      </c>
      <c r="AE13" s="141">
        <f t="shared" si="19"/>
        <v>1944</v>
      </c>
      <c r="AF13" s="141">
        <f t="shared" si="20"/>
        <v>1944</v>
      </c>
      <c r="AG13" s="141">
        <v>0</v>
      </c>
      <c r="AH13" s="141">
        <v>0</v>
      </c>
      <c r="AI13" s="141">
        <v>1944</v>
      </c>
      <c r="AJ13" s="141">
        <v>0</v>
      </c>
      <c r="AK13" s="141">
        <v>0</v>
      </c>
      <c r="AL13" s="141">
        <v>0</v>
      </c>
      <c r="AM13" s="141">
        <f t="shared" si="21"/>
        <v>225036</v>
      </c>
      <c r="AN13" s="141">
        <f t="shared" si="22"/>
        <v>18753</v>
      </c>
      <c r="AO13" s="141">
        <v>8481</v>
      </c>
      <c r="AP13" s="141">
        <v>4107</v>
      </c>
      <c r="AQ13" s="141">
        <v>0</v>
      </c>
      <c r="AR13" s="141">
        <v>6165</v>
      </c>
      <c r="AS13" s="141">
        <f t="shared" si="23"/>
        <v>36397</v>
      </c>
      <c r="AT13" s="141">
        <v>5642</v>
      </c>
      <c r="AU13" s="141">
        <v>20008</v>
      </c>
      <c r="AV13" s="141">
        <v>10747</v>
      </c>
      <c r="AW13" s="141">
        <v>0</v>
      </c>
      <c r="AX13" s="141">
        <f t="shared" si="24"/>
        <v>169886</v>
      </c>
      <c r="AY13" s="141">
        <v>143002</v>
      </c>
      <c r="AZ13" s="141">
        <v>16695</v>
      </c>
      <c r="BA13" s="141">
        <v>10189</v>
      </c>
      <c r="BB13" s="141">
        <v>0</v>
      </c>
      <c r="BC13" s="141">
        <v>350615</v>
      </c>
      <c r="BD13" s="141">
        <v>0</v>
      </c>
      <c r="BE13" s="141">
        <v>0</v>
      </c>
      <c r="BF13" s="141">
        <f t="shared" si="25"/>
        <v>226980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26715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18646</v>
      </c>
      <c r="BV13" s="141">
        <v>7455</v>
      </c>
      <c r="BW13" s="141">
        <v>11191</v>
      </c>
      <c r="BX13" s="141">
        <v>0</v>
      </c>
      <c r="BY13" s="141">
        <v>0</v>
      </c>
      <c r="BZ13" s="141">
        <f t="shared" si="31"/>
        <v>8069</v>
      </c>
      <c r="CA13" s="141">
        <v>0</v>
      </c>
      <c r="CB13" s="141">
        <v>8069</v>
      </c>
      <c r="CC13" s="141">
        <v>0</v>
      </c>
      <c r="CD13" s="141">
        <v>0</v>
      </c>
      <c r="CE13" s="141">
        <v>228847</v>
      </c>
      <c r="CF13" s="141">
        <v>0</v>
      </c>
      <c r="CG13" s="141">
        <v>0</v>
      </c>
      <c r="CH13" s="141">
        <f t="shared" si="32"/>
        <v>26715</v>
      </c>
      <c r="CI13" s="141">
        <f t="shared" si="33"/>
        <v>1944</v>
      </c>
      <c r="CJ13" s="141">
        <f t="shared" si="34"/>
        <v>1944</v>
      </c>
      <c r="CK13" s="141">
        <f t="shared" si="35"/>
        <v>0</v>
      </c>
      <c r="CL13" s="141">
        <f t="shared" si="36"/>
        <v>0</v>
      </c>
      <c r="CM13" s="141">
        <f t="shared" si="37"/>
        <v>1944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251751</v>
      </c>
      <c r="CR13" s="141">
        <f t="shared" si="42"/>
        <v>18753</v>
      </c>
      <c r="CS13" s="141">
        <f t="shared" si="43"/>
        <v>8481</v>
      </c>
      <c r="CT13" s="141">
        <f t="shared" si="44"/>
        <v>4107</v>
      </c>
      <c r="CU13" s="141">
        <f t="shared" si="45"/>
        <v>0</v>
      </c>
      <c r="CV13" s="141">
        <f t="shared" si="46"/>
        <v>6165</v>
      </c>
      <c r="CW13" s="141">
        <f t="shared" si="47"/>
        <v>55043</v>
      </c>
      <c r="CX13" s="141">
        <f t="shared" si="48"/>
        <v>13097</v>
      </c>
      <c r="CY13" s="141">
        <f t="shared" si="49"/>
        <v>31199</v>
      </c>
      <c r="CZ13" s="141">
        <f t="shared" si="50"/>
        <v>10747</v>
      </c>
      <c r="DA13" s="141">
        <f t="shared" si="51"/>
        <v>0</v>
      </c>
      <c r="DB13" s="141">
        <f t="shared" si="52"/>
        <v>177955</v>
      </c>
      <c r="DC13" s="141">
        <f t="shared" si="53"/>
        <v>143002</v>
      </c>
      <c r="DD13" s="141">
        <f t="shared" si="54"/>
        <v>24764</v>
      </c>
      <c r="DE13" s="141">
        <f t="shared" si="55"/>
        <v>10189</v>
      </c>
      <c r="DF13" s="141">
        <f t="shared" si="56"/>
        <v>0</v>
      </c>
      <c r="DG13" s="141">
        <f t="shared" si="57"/>
        <v>579462</v>
      </c>
      <c r="DH13" s="141">
        <f t="shared" si="58"/>
        <v>0</v>
      </c>
      <c r="DI13" s="141">
        <f t="shared" si="59"/>
        <v>0</v>
      </c>
      <c r="DJ13" s="141">
        <f t="shared" si="60"/>
        <v>253695</v>
      </c>
    </row>
    <row r="14" spans="1:114" ht="12" customHeight="1">
      <c r="A14" s="142" t="s">
        <v>120</v>
      </c>
      <c r="B14" s="140" t="s">
        <v>332</v>
      </c>
      <c r="C14" s="142" t="s">
        <v>355</v>
      </c>
      <c r="D14" s="141">
        <f t="shared" si="6"/>
        <v>420813</v>
      </c>
      <c r="E14" s="141">
        <f t="shared" si="7"/>
        <v>37327</v>
      </c>
      <c r="F14" s="141">
        <v>0</v>
      </c>
      <c r="G14" s="141">
        <v>0</v>
      </c>
      <c r="H14" s="141">
        <v>0</v>
      </c>
      <c r="I14" s="141">
        <v>37327</v>
      </c>
      <c r="J14" s="141"/>
      <c r="K14" s="141">
        <v>0</v>
      </c>
      <c r="L14" s="141">
        <v>383486</v>
      </c>
      <c r="M14" s="141">
        <f t="shared" si="8"/>
        <v>186902</v>
      </c>
      <c r="N14" s="141">
        <f t="shared" si="9"/>
        <v>82</v>
      </c>
      <c r="O14" s="141">
        <v>0</v>
      </c>
      <c r="P14" s="141">
        <v>0</v>
      </c>
      <c r="Q14" s="141">
        <v>0</v>
      </c>
      <c r="R14" s="141">
        <v>82</v>
      </c>
      <c r="S14" s="141"/>
      <c r="T14" s="141">
        <v>0</v>
      </c>
      <c r="U14" s="141">
        <v>186820</v>
      </c>
      <c r="V14" s="141">
        <f t="shared" si="10"/>
        <v>607715</v>
      </c>
      <c r="W14" s="141">
        <f t="shared" si="11"/>
        <v>37409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37409</v>
      </c>
      <c r="AB14" s="141">
        <f t="shared" si="16"/>
        <v>0</v>
      </c>
      <c r="AC14" s="141">
        <f t="shared" si="17"/>
        <v>0</v>
      </c>
      <c r="AD14" s="141">
        <f t="shared" si="18"/>
        <v>570306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f t="shared" si="21"/>
        <v>190062</v>
      </c>
      <c r="AN14" s="141">
        <f t="shared" si="22"/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f t="shared" si="23"/>
        <v>18511</v>
      </c>
      <c r="AT14" s="141">
        <v>5281</v>
      </c>
      <c r="AU14" s="141">
        <v>3461</v>
      </c>
      <c r="AV14" s="141">
        <v>9769</v>
      </c>
      <c r="AW14" s="141">
        <v>0</v>
      </c>
      <c r="AX14" s="141">
        <f t="shared" si="24"/>
        <v>171551</v>
      </c>
      <c r="AY14" s="141">
        <v>134788</v>
      </c>
      <c r="AZ14" s="141">
        <v>23144</v>
      </c>
      <c r="BA14" s="141">
        <v>9769</v>
      </c>
      <c r="BB14" s="141">
        <v>3850</v>
      </c>
      <c r="BC14" s="141">
        <v>230751</v>
      </c>
      <c r="BD14" s="141">
        <v>0</v>
      </c>
      <c r="BE14" s="141">
        <v>0</v>
      </c>
      <c r="BF14" s="141">
        <f t="shared" si="25"/>
        <v>190062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36291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7561</v>
      </c>
      <c r="BV14" s="141">
        <v>1157</v>
      </c>
      <c r="BW14" s="141">
        <v>6404</v>
      </c>
      <c r="BX14" s="141">
        <v>0</v>
      </c>
      <c r="BY14" s="141">
        <v>7142</v>
      </c>
      <c r="BZ14" s="141">
        <f t="shared" si="31"/>
        <v>21588</v>
      </c>
      <c r="CA14" s="141">
        <v>5329</v>
      </c>
      <c r="CB14" s="141">
        <v>15742</v>
      </c>
      <c r="CC14" s="141">
        <v>517</v>
      </c>
      <c r="CD14" s="141">
        <v>0</v>
      </c>
      <c r="CE14" s="141">
        <v>150611</v>
      </c>
      <c r="CF14" s="141">
        <v>0</v>
      </c>
      <c r="CG14" s="141">
        <v>0</v>
      </c>
      <c r="CH14" s="141">
        <f t="shared" si="32"/>
        <v>36291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226353</v>
      </c>
      <c r="CR14" s="141">
        <f t="shared" si="42"/>
        <v>0</v>
      </c>
      <c r="CS14" s="141">
        <f t="shared" si="43"/>
        <v>0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26072</v>
      </c>
      <c r="CX14" s="141">
        <f t="shared" si="48"/>
        <v>6438</v>
      </c>
      <c r="CY14" s="141">
        <f t="shared" si="49"/>
        <v>9865</v>
      </c>
      <c r="CZ14" s="141">
        <f t="shared" si="50"/>
        <v>9769</v>
      </c>
      <c r="DA14" s="141">
        <f t="shared" si="51"/>
        <v>7142</v>
      </c>
      <c r="DB14" s="141">
        <f t="shared" si="52"/>
        <v>193139</v>
      </c>
      <c r="DC14" s="141">
        <f t="shared" si="53"/>
        <v>140117</v>
      </c>
      <c r="DD14" s="141">
        <f t="shared" si="54"/>
        <v>38886</v>
      </c>
      <c r="DE14" s="141">
        <f t="shared" si="55"/>
        <v>10286</v>
      </c>
      <c r="DF14" s="141">
        <f t="shared" si="56"/>
        <v>3850</v>
      </c>
      <c r="DG14" s="141">
        <f t="shared" si="57"/>
        <v>381362</v>
      </c>
      <c r="DH14" s="141">
        <f t="shared" si="58"/>
        <v>0</v>
      </c>
      <c r="DI14" s="141">
        <f t="shared" si="59"/>
        <v>0</v>
      </c>
      <c r="DJ14" s="141">
        <f t="shared" si="60"/>
        <v>226353</v>
      </c>
    </row>
    <row r="15" spans="1:114" ht="12" customHeight="1">
      <c r="A15" s="142" t="s">
        <v>120</v>
      </c>
      <c r="B15" s="140" t="s">
        <v>333</v>
      </c>
      <c r="C15" s="142" t="s">
        <v>356</v>
      </c>
      <c r="D15" s="141">
        <f t="shared" si="6"/>
        <v>891679</v>
      </c>
      <c r="E15" s="141">
        <f t="shared" si="7"/>
        <v>113316</v>
      </c>
      <c r="F15" s="141">
        <v>2371</v>
      </c>
      <c r="G15" s="141">
        <v>826</v>
      </c>
      <c r="H15" s="141">
        <v>0</v>
      </c>
      <c r="I15" s="141">
        <v>83349</v>
      </c>
      <c r="J15" s="141"/>
      <c r="K15" s="141">
        <v>26770</v>
      </c>
      <c r="L15" s="141">
        <v>778363</v>
      </c>
      <c r="M15" s="141">
        <f t="shared" si="8"/>
        <v>415931</v>
      </c>
      <c r="N15" s="141">
        <f t="shared" si="9"/>
        <v>6753</v>
      </c>
      <c r="O15" s="141">
        <v>0</v>
      </c>
      <c r="P15" s="141">
        <v>0</v>
      </c>
      <c r="Q15" s="141">
        <v>0</v>
      </c>
      <c r="R15" s="141">
        <v>6753</v>
      </c>
      <c r="S15" s="141"/>
      <c r="T15" s="141">
        <v>0</v>
      </c>
      <c r="U15" s="141">
        <v>409178</v>
      </c>
      <c r="V15" s="141">
        <f t="shared" si="10"/>
        <v>1307610</v>
      </c>
      <c r="W15" s="141">
        <f t="shared" si="11"/>
        <v>120069</v>
      </c>
      <c r="X15" s="141">
        <f t="shared" si="12"/>
        <v>2371</v>
      </c>
      <c r="Y15" s="141">
        <f t="shared" si="13"/>
        <v>826</v>
      </c>
      <c r="Z15" s="141">
        <f t="shared" si="14"/>
        <v>0</v>
      </c>
      <c r="AA15" s="141">
        <f t="shared" si="15"/>
        <v>90102</v>
      </c>
      <c r="AB15" s="141">
        <f t="shared" si="16"/>
        <v>0</v>
      </c>
      <c r="AC15" s="141">
        <f t="shared" si="17"/>
        <v>26770</v>
      </c>
      <c r="AD15" s="141">
        <f t="shared" si="18"/>
        <v>1187541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f t="shared" si="21"/>
        <v>891679</v>
      </c>
      <c r="AN15" s="141">
        <f t="shared" si="22"/>
        <v>131671</v>
      </c>
      <c r="AO15" s="141">
        <v>59230</v>
      </c>
      <c r="AP15" s="141">
        <v>0</v>
      </c>
      <c r="AQ15" s="141">
        <v>63702</v>
      </c>
      <c r="AR15" s="141">
        <v>8739</v>
      </c>
      <c r="AS15" s="141">
        <f t="shared" si="23"/>
        <v>262781</v>
      </c>
      <c r="AT15" s="141">
        <v>2955</v>
      </c>
      <c r="AU15" s="141">
        <v>256657</v>
      </c>
      <c r="AV15" s="141">
        <v>3169</v>
      </c>
      <c r="AW15" s="141">
        <v>0</v>
      </c>
      <c r="AX15" s="141">
        <f t="shared" si="24"/>
        <v>480462</v>
      </c>
      <c r="AY15" s="141">
        <v>104199</v>
      </c>
      <c r="AZ15" s="141">
        <v>373499</v>
      </c>
      <c r="BA15" s="141">
        <v>0</v>
      </c>
      <c r="BB15" s="141">
        <v>2764</v>
      </c>
      <c r="BC15" s="141">
        <v>0</v>
      </c>
      <c r="BD15" s="141">
        <v>16765</v>
      </c>
      <c r="BE15" s="141">
        <v>0</v>
      </c>
      <c r="BF15" s="141">
        <f t="shared" si="25"/>
        <v>891679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415281</v>
      </c>
      <c r="BP15" s="141">
        <f t="shared" si="29"/>
        <v>121968</v>
      </c>
      <c r="BQ15" s="141">
        <v>5270</v>
      </c>
      <c r="BR15" s="141">
        <v>0</v>
      </c>
      <c r="BS15" s="141">
        <v>116698</v>
      </c>
      <c r="BT15" s="141">
        <v>0</v>
      </c>
      <c r="BU15" s="141">
        <f t="shared" si="30"/>
        <v>167032</v>
      </c>
      <c r="BV15" s="141">
        <v>0</v>
      </c>
      <c r="BW15" s="141">
        <v>167032</v>
      </c>
      <c r="BX15" s="141">
        <v>0</v>
      </c>
      <c r="BY15" s="141">
        <v>0</v>
      </c>
      <c r="BZ15" s="141">
        <f t="shared" si="31"/>
        <v>123790</v>
      </c>
      <c r="CA15" s="141">
        <v>2316</v>
      </c>
      <c r="CB15" s="141">
        <v>119117</v>
      </c>
      <c r="CC15" s="141">
        <v>0</v>
      </c>
      <c r="CD15" s="141">
        <v>2357</v>
      </c>
      <c r="CE15" s="141">
        <v>0</v>
      </c>
      <c r="CF15" s="141">
        <v>2491</v>
      </c>
      <c r="CG15" s="141">
        <v>650</v>
      </c>
      <c r="CH15" s="141">
        <f t="shared" si="32"/>
        <v>415931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1306960</v>
      </c>
      <c r="CR15" s="141">
        <f t="shared" si="42"/>
        <v>253639</v>
      </c>
      <c r="CS15" s="141">
        <f t="shared" si="43"/>
        <v>64500</v>
      </c>
      <c r="CT15" s="141">
        <f t="shared" si="44"/>
        <v>0</v>
      </c>
      <c r="CU15" s="141">
        <f t="shared" si="45"/>
        <v>180400</v>
      </c>
      <c r="CV15" s="141">
        <f t="shared" si="46"/>
        <v>8739</v>
      </c>
      <c r="CW15" s="141">
        <f t="shared" si="47"/>
        <v>429813</v>
      </c>
      <c r="CX15" s="141">
        <f t="shared" si="48"/>
        <v>2955</v>
      </c>
      <c r="CY15" s="141">
        <f t="shared" si="49"/>
        <v>423689</v>
      </c>
      <c r="CZ15" s="141">
        <f t="shared" si="50"/>
        <v>3169</v>
      </c>
      <c r="DA15" s="141">
        <f t="shared" si="51"/>
        <v>0</v>
      </c>
      <c r="DB15" s="141">
        <f t="shared" si="52"/>
        <v>604252</v>
      </c>
      <c r="DC15" s="141">
        <f t="shared" si="53"/>
        <v>106515</v>
      </c>
      <c r="DD15" s="141">
        <f t="shared" si="54"/>
        <v>492616</v>
      </c>
      <c r="DE15" s="141">
        <f t="shared" si="55"/>
        <v>0</v>
      </c>
      <c r="DF15" s="141">
        <f t="shared" si="56"/>
        <v>5121</v>
      </c>
      <c r="DG15" s="141">
        <f t="shared" si="57"/>
        <v>0</v>
      </c>
      <c r="DH15" s="141">
        <f t="shared" si="58"/>
        <v>19256</v>
      </c>
      <c r="DI15" s="141">
        <f t="shared" si="59"/>
        <v>650</v>
      </c>
      <c r="DJ15" s="141">
        <f t="shared" si="60"/>
        <v>1307610</v>
      </c>
    </row>
    <row r="16" spans="1:114" ht="12" customHeight="1">
      <c r="A16" s="142" t="s">
        <v>120</v>
      </c>
      <c r="B16" s="140" t="s">
        <v>334</v>
      </c>
      <c r="C16" s="142" t="s">
        <v>357</v>
      </c>
      <c r="D16" s="141">
        <f t="shared" si="6"/>
        <v>626167</v>
      </c>
      <c r="E16" s="141">
        <f t="shared" si="7"/>
        <v>80814</v>
      </c>
      <c r="F16" s="141">
        <v>35489</v>
      </c>
      <c r="G16" s="141">
        <v>11470</v>
      </c>
      <c r="H16" s="141">
        <v>0</v>
      </c>
      <c r="I16" s="141">
        <v>33825</v>
      </c>
      <c r="J16" s="141"/>
      <c r="K16" s="141">
        <v>30</v>
      </c>
      <c r="L16" s="141">
        <v>545353</v>
      </c>
      <c r="M16" s="141">
        <f t="shared" si="8"/>
        <v>187720</v>
      </c>
      <c r="N16" s="141">
        <f t="shared" si="9"/>
        <v>9942</v>
      </c>
      <c r="O16" s="141">
        <v>6896</v>
      </c>
      <c r="P16" s="141">
        <v>0</v>
      </c>
      <c r="Q16" s="141">
        <v>0</v>
      </c>
      <c r="R16" s="141">
        <v>3046</v>
      </c>
      <c r="S16" s="141"/>
      <c r="T16" s="141">
        <v>0</v>
      </c>
      <c r="U16" s="141">
        <v>177778</v>
      </c>
      <c r="V16" s="141">
        <f t="shared" si="10"/>
        <v>813887</v>
      </c>
      <c r="W16" s="141">
        <f t="shared" si="11"/>
        <v>90756</v>
      </c>
      <c r="X16" s="141">
        <f t="shared" si="12"/>
        <v>42385</v>
      </c>
      <c r="Y16" s="141">
        <f t="shared" si="13"/>
        <v>11470</v>
      </c>
      <c r="Z16" s="141">
        <f t="shared" si="14"/>
        <v>0</v>
      </c>
      <c r="AA16" s="141">
        <f t="shared" si="15"/>
        <v>36871</v>
      </c>
      <c r="AB16" s="141">
        <f t="shared" si="16"/>
        <v>0</v>
      </c>
      <c r="AC16" s="141">
        <f t="shared" si="17"/>
        <v>30</v>
      </c>
      <c r="AD16" s="141">
        <f t="shared" si="18"/>
        <v>723131</v>
      </c>
      <c r="AE16" s="141">
        <f t="shared" si="19"/>
        <v>198500</v>
      </c>
      <c r="AF16" s="141">
        <f t="shared" si="20"/>
        <v>104205</v>
      </c>
      <c r="AG16" s="141">
        <v>0</v>
      </c>
      <c r="AH16" s="141">
        <v>104205</v>
      </c>
      <c r="AI16" s="141">
        <v>0</v>
      </c>
      <c r="AJ16" s="141">
        <v>0</v>
      </c>
      <c r="AK16" s="141">
        <v>94295</v>
      </c>
      <c r="AL16" s="141">
        <v>0</v>
      </c>
      <c r="AM16" s="141">
        <f t="shared" si="21"/>
        <v>427667</v>
      </c>
      <c r="AN16" s="141">
        <f t="shared" si="22"/>
        <v>107611</v>
      </c>
      <c r="AO16" s="141">
        <v>107611</v>
      </c>
      <c r="AP16" s="141">
        <v>0</v>
      </c>
      <c r="AQ16" s="141">
        <v>0</v>
      </c>
      <c r="AR16" s="141">
        <v>0</v>
      </c>
      <c r="AS16" s="141">
        <f t="shared" si="23"/>
        <v>81459</v>
      </c>
      <c r="AT16" s="141">
        <v>4486</v>
      </c>
      <c r="AU16" s="141">
        <v>76973</v>
      </c>
      <c r="AV16" s="141">
        <v>0</v>
      </c>
      <c r="AW16" s="141">
        <v>0</v>
      </c>
      <c r="AX16" s="141">
        <f t="shared" si="24"/>
        <v>238597</v>
      </c>
      <c r="AY16" s="141">
        <v>44170</v>
      </c>
      <c r="AZ16" s="141">
        <v>172203</v>
      </c>
      <c r="BA16" s="141">
        <v>22224</v>
      </c>
      <c r="BB16" s="141">
        <v>0</v>
      </c>
      <c r="BC16" s="141">
        <v>0</v>
      </c>
      <c r="BD16" s="141">
        <v>0</v>
      </c>
      <c r="BE16" s="141">
        <v>0</v>
      </c>
      <c r="BF16" s="141">
        <f t="shared" si="25"/>
        <v>626167</v>
      </c>
      <c r="BG16" s="141">
        <f t="shared" si="26"/>
        <v>45805</v>
      </c>
      <c r="BH16" s="141">
        <f t="shared" si="27"/>
        <v>28905</v>
      </c>
      <c r="BI16" s="141">
        <v>0</v>
      </c>
      <c r="BJ16" s="141">
        <v>28905</v>
      </c>
      <c r="BK16" s="141">
        <v>0</v>
      </c>
      <c r="BL16" s="141">
        <v>0</v>
      </c>
      <c r="BM16" s="141">
        <v>16900</v>
      </c>
      <c r="BN16" s="141">
        <v>0</v>
      </c>
      <c r="BO16" s="141">
        <f t="shared" si="28"/>
        <v>141915</v>
      </c>
      <c r="BP16" s="141">
        <f t="shared" si="29"/>
        <v>33900</v>
      </c>
      <c r="BQ16" s="141">
        <v>33900</v>
      </c>
      <c r="BR16" s="141">
        <v>0</v>
      </c>
      <c r="BS16" s="141">
        <v>0</v>
      </c>
      <c r="BT16" s="141">
        <v>0</v>
      </c>
      <c r="BU16" s="141">
        <f t="shared" si="30"/>
        <v>52915</v>
      </c>
      <c r="BV16" s="141">
        <v>6195</v>
      </c>
      <c r="BW16" s="141">
        <v>46720</v>
      </c>
      <c r="BX16" s="141">
        <v>0</v>
      </c>
      <c r="BY16" s="141">
        <v>0</v>
      </c>
      <c r="BZ16" s="141">
        <f t="shared" si="31"/>
        <v>55100</v>
      </c>
      <c r="CA16" s="141">
        <v>0</v>
      </c>
      <c r="CB16" s="141">
        <v>52963</v>
      </c>
      <c r="CC16" s="141">
        <v>2137</v>
      </c>
      <c r="CD16" s="141">
        <v>0</v>
      </c>
      <c r="CE16" s="141">
        <v>0</v>
      </c>
      <c r="CF16" s="141">
        <v>0</v>
      </c>
      <c r="CG16" s="141">
        <v>0</v>
      </c>
      <c r="CH16" s="141">
        <f t="shared" si="32"/>
        <v>187720</v>
      </c>
      <c r="CI16" s="141">
        <f t="shared" si="33"/>
        <v>244305</v>
      </c>
      <c r="CJ16" s="141">
        <f t="shared" si="34"/>
        <v>133110</v>
      </c>
      <c r="CK16" s="141">
        <f t="shared" si="35"/>
        <v>0</v>
      </c>
      <c r="CL16" s="141">
        <f t="shared" si="36"/>
        <v>133110</v>
      </c>
      <c r="CM16" s="141">
        <f t="shared" si="37"/>
        <v>0</v>
      </c>
      <c r="CN16" s="141">
        <f t="shared" si="38"/>
        <v>0</v>
      </c>
      <c r="CO16" s="141">
        <f t="shared" si="39"/>
        <v>111195</v>
      </c>
      <c r="CP16" s="141">
        <f t="shared" si="40"/>
        <v>0</v>
      </c>
      <c r="CQ16" s="141">
        <f t="shared" si="41"/>
        <v>569582</v>
      </c>
      <c r="CR16" s="141">
        <f t="shared" si="42"/>
        <v>141511</v>
      </c>
      <c r="CS16" s="141">
        <f t="shared" si="43"/>
        <v>141511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134374</v>
      </c>
      <c r="CX16" s="141">
        <f t="shared" si="48"/>
        <v>10681</v>
      </c>
      <c r="CY16" s="141">
        <f t="shared" si="49"/>
        <v>123693</v>
      </c>
      <c r="CZ16" s="141">
        <f t="shared" si="50"/>
        <v>0</v>
      </c>
      <c r="DA16" s="141">
        <f t="shared" si="51"/>
        <v>0</v>
      </c>
      <c r="DB16" s="141">
        <f t="shared" si="52"/>
        <v>293697</v>
      </c>
      <c r="DC16" s="141">
        <f t="shared" si="53"/>
        <v>44170</v>
      </c>
      <c r="DD16" s="141">
        <f t="shared" si="54"/>
        <v>225166</v>
      </c>
      <c r="DE16" s="141">
        <f t="shared" si="55"/>
        <v>24361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0</v>
      </c>
      <c r="DJ16" s="141">
        <f t="shared" si="60"/>
        <v>813887</v>
      </c>
    </row>
    <row r="17" spans="1:114" ht="12" customHeight="1">
      <c r="A17" s="142" t="s">
        <v>120</v>
      </c>
      <c r="B17" s="140" t="s">
        <v>335</v>
      </c>
      <c r="C17" s="142" t="s">
        <v>358</v>
      </c>
      <c r="D17" s="141">
        <f t="shared" si="6"/>
        <v>878805</v>
      </c>
      <c r="E17" s="141">
        <f t="shared" si="7"/>
        <v>115710</v>
      </c>
      <c r="F17" s="141">
        <v>0</v>
      </c>
      <c r="G17" s="141">
        <v>4190</v>
      </c>
      <c r="H17" s="141">
        <v>0</v>
      </c>
      <c r="I17" s="141">
        <v>80734</v>
      </c>
      <c r="J17" s="141"/>
      <c r="K17" s="141">
        <v>30786</v>
      </c>
      <c r="L17" s="141">
        <v>763095</v>
      </c>
      <c r="M17" s="141">
        <f t="shared" si="8"/>
        <v>224993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224993</v>
      </c>
      <c r="V17" s="141">
        <f t="shared" si="10"/>
        <v>1103798</v>
      </c>
      <c r="W17" s="141">
        <f t="shared" si="11"/>
        <v>115710</v>
      </c>
      <c r="X17" s="141">
        <f t="shared" si="12"/>
        <v>0</v>
      </c>
      <c r="Y17" s="141">
        <f t="shared" si="13"/>
        <v>4190</v>
      </c>
      <c r="Z17" s="141">
        <f t="shared" si="14"/>
        <v>0</v>
      </c>
      <c r="AA17" s="141">
        <f t="shared" si="15"/>
        <v>80734</v>
      </c>
      <c r="AB17" s="141">
        <f t="shared" si="16"/>
        <v>0</v>
      </c>
      <c r="AC17" s="141">
        <f t="shared" si="17"/>
        <v>30786</v>
      </c>
      <c r="AD17" s="141">
        <f t="shared" si="18"/>
        <v>988088</v>
      </c>
      <c r="AE17" s="141">
        <f t="shared" si="19"/>
        <v>8800</v>
      </c>
      <c r="AF17" s="141">
        <f t="shared" si="20"/>
        <v>8380</v>
      </c>
      <c r="AG17" s="141">
        <v>0</v>
      </c>
      <c r="AH17" s="141">
        <v>0</v>
      </c>
      <c r="AI17" s="141">
        <v>8380</v>
      </c>
      <c r="AJ17" s="141">
        <v>0</v>
      </c>
      <c r="AK17" s="141">
        <v>420</v>
      </c>
      <c r="AL17" s="141">
        <v>0</v>
      </c>
      <c r="AM17" s="141">
        <f t="shared" si="21"/>
        <v>870005</v>
      </c>
      <c r="AN17" s="141">
        <f t="shared" si="22"/>
        <v>106201</v>
      </c>
      <c r="AO17" s="141">
        <v>99121</v>
      </c>
      <c r="AP17" s="141">
        <v>7080</v>
      </c>
      <c r="AQ17" s="141">
        <v>0</v>
      </c>
      <c r="AR17" s="141">
        <v>0</v>
      </c>
      <c r="AS17" s="141">
        <f t="shared" si="23"/>
        <v>366084</v>
      </c>
      <c r="AT17" s="141">
        <v>6428</v>
      </c>
      <c r="AU17" s="141">
        <v>324187</v>
      </c>
      <c r="AV17" s="141">
        <v>35469</v>
      </c>
      <c r="AW17" s="141">
        <v>0</v>
      </c>
      <c r="AX17" s="141">
        <f t="shared" si="24"/>
        <v>397720</v>
      </c>
      <c r="AY17" s="141">
        <v>138442</v>
      </c>
      <c r="AZ17" s="141">
        <v>233413</v>
      </c>
      <c r="BA17" s="141">
        <v>3736</v>
      </c>
      <c r="BB17" s="141">
        <v>22129</v>
      </c>
      <c r="BC17" s="141">
        <v>0</v>
      </c>
      <c r="BD17" s="141">
        <v>0</v>
      </c>
      <c r="BE17" s="141">
        <v>0</v>
      </c>
      <c r="BF17" s="141">
        <f t="shared" si="25"/>
        <v>878805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224993</v>
      </c>
      <c r="BP17" s="141">
        <f t="shared" si="29"/>
        <v>63721</v>
      </c>
      <c r="BQ17" s="141">
        <v>63721</v>
      </c>
      <c r="BR17" s="141">
        <v>0</v>
      </c>
      <c r="BS17" s="141">
        <v>0</v>
      </c>
      <c r="BT17" s="141">
        <v>0</v>
      </c>
      <c r="BU17" s="141">
        <f t="shared" si="30"/>
        <v>112649</v>
      </c>
      <c r="BV17" s="141">
        <v>0</v>
      </c>
      <c r="BW17" s="141">
        <v>112649</v>
      </c>
      <c r="BX17" s="141">
        <v>0</v>
      </c>
      <c r="BY17" s="141">
        <v>0</v>
      </c>
      <c r="BZ17" s="141">
        <f t="shared" si="31"/>
        <v>48623</v>
      </c>
      <c r="CA17" s="141">
        <v>0</v>
      </c>
      <c r="CB17" s="141">
        <v>48623</v>
      </c>
      <c r="CC17" s="141">
        <v>0</v>
      </c>
      <c r="CD17" s="141">
        <v>0</v>
      </c>
      <c r="CE17" s="141">
        <v>0</v>
      </c>
      <c r="CF17" s="141">
        <v>0</v>
      </c>
      <c r="CG17" s="141">
        <v>0</v>
      </c>
      <c r="CH17" s="141">
        <f t="shared" si="32"/>
        <v>224993</v>
      </c>
      <c r="CI17" s="141">
        <f t="shared" si="33"/>
        <v>8800</v>
      </c>
      <c r="CJ17" s="141">
        <f t="shared" si="34"/>
        <v>8380</v>
      </c>
      <c r="CK17" s="141">
        <f t="shared" si="35"/>
        <v>0</v>
      </c>
      <c r="CL17" s="141">
        <f t="shared" si="36"/>
        <v>0</v>
      </c>
      <c r="CM17" s="141">
        <f t="shared" si="37"/>
        <v>8380</v>
      </c>
      <c r="CN17" s="141">
        <f t="shared" si="38"/>
        <v>0</v>
      </c>
      <c r="CO17" s="141">
        <f t="shared" si="39"/>
        <v>420</v>
      </c>
      <c r="CP17" s="141">
        <f t="shared" si="40"/>
        <v>0</v>
      </c>
      <c r="CQ17" s="141">
        <f t="shared" si="41"/>
        <v>1094998</v>
      </c>
      <c r="CR17" s="141">
        <f t="shared" si="42"/>
        <v>169922</v>
      </c>
      <c r="CS17" s="141">
        <f t="shared" si="43"/>
        <v>162842</v>
      </c>
      <c r="CT17" s="141">
        <f t="shared" si="44"/>
        <v>7080</v>
      </c>
      <c r="CU17" s="141">
        <f t="shared" si="45"/>
        <v>0</v>
      </c>
      <c r="CV17" s="141">
        <f t="shared" si="46"/>
        <v>0</v>
      </c>
      <c r="CW17" s="141">
        <f t="shared" si="47"/>
        <v>478733</v>
      </c>
      <c r="CX17" s="141">
        <f t="shared" si="48"/>
        <v>6428</v>
      </c>
      <c r="CY17" s="141">
        <f t="shared" si="49"/>
        <v>436836</v>
      </c>
      <c r="CZ17" s="141">
        <f t="shared" si="50"/>
        <v>35469</v>
      </c>
      <c r="DA17" s="141">
        <f t="shared" si="51"/>
        <v>0</v>
      </c>
      <c r="DB17" s="141">
        <f t="shared" si="52"/>
        <v>446343</v>
      </c>
      <c r="DC17" s="141">
        <f t="shared" si="53"/>
        <v>138442</v>
      </c>
      <c r="DD17" s="141">
        <f t="shared" si="54"/>
        <v>282036</v>
      </c>
      <c r="DE17" s="141">
        <f t="shared" si="55"/>
        <v>3736</v>
      </c>
      <c r="DF17" s="141">
        <f t="shared" si="56"/>
        <v>22129</v>
      </c>
      <c r="DG17" s="141">
        <f t="shared" si="57"/>
        <v>0</v>
      </c>
      <c r="DH17" s="141">
        <f t="shared" si="58"/>
        <v>0</v>
      </c>
      <c r="DI17" s="141">
        <f t="shared" si="59"/>
        <v>0</v>
      </c>
      <c r="DJ17" s="141">
        <f t="shared" si="60"/>
        <v>1103798</v>
      </c>
    </row>
    <row r="18" spans="1:114" ht="12" customHeight="1">
      <c r="A18" s="142" t="s">
        <v>120</v>
      </c>
      <c r="B18" s="140" t="s">
        <v>336</v>
      </c>
      <c r="C18" s="142" t="s">
        <v>359</v>
      </c>
      <c r="D18" s="141">
        <f t="shared" si="6"/>
        <v>415719</v>
      </c>
      <c r="E18" s="141">
        <f t="shared" si="7"/>
        <v>135291</v>
      </c>
      <c r="F18" s="141">
        <v>8254</v>
      </c>
      <c r="G18" s="141">
        <v>5063</v>
      </c>
      <c r="H18" s="141">
        <v>87600</v>
      </c>
      <c r="I18" s="141">
        <v>34369</v>
      </c>
      <c r="J18" s="141"/>
      <c r="K18" s="141">
        <v>5</v>
      </c>
      <c r="L18" s="141">
        <v>280428</v>
      </c>
      <c r="M18" s="141">
        <f t="shared" si="8"/>
        <v>2603634</v>
      </c>
      <c r="N18" s="141">
        <f t="shared" si="9"/>
        <v>2183044</v>
      </c>
      <c r="O18" s="141">
        <v>612535</v>
      </c>
      <c r="P18" s="141">
        <v>4944</v>
      </c>
      <c r="Q18" s="141">
        <v>664200</v>
      </c>
      <c r="R18" s="141">
        <v>1342</v>
      </c>
      <c r="S18" s="141"/>
      <c r="T18" s="141">
        <v>900023</v>
      </c>
      <c r="U18" s="141">
        <v>420590</v>
      </c>
      <c r="V18" s="141">
        <f t="shared" si="10"/>
        <v>3019353</v>
      </c>
      <c r="W18" s="141">
        <f t="shared" si="11"/>
        <v>2318335</v>
      </c>
      <c r="X18" s="141">
        <f t="shared" si="12"/>
        <v>620789</v>
      </c>
      <c r="Y18" s="141">
        <f t="shared" si="13"/>
        <v>10007</v>
      </c>
      <c r="Z18" s="141">
        <f t="shared" si="14"/>
        <v>751800</v>
      </c>
      <c r="AA18" s="141">
        <f t="shared" si="15"/>
        <v>35711</v>
      </c>
      <c r="AB18" s="141">
        <f t="shared" si="16"/>
        <v>0</v>
      </c>
      <c r="AC18" s="141">
        <f t="shared" si="17"/>
        <v>900028</v>
      </c>
      <c r="AD18" s="141">
        <f t="shared" si="18"/>
        <v>701018</v>
      </c>
      <c r="AE18" s="141">
        <f t="shared" si="19"/>
        <v>138335</v>
      </c>
      <c r="AF18" s="141">
        <f t="shared" si="20"/>
        <v>111897</v>
      </c>
      <c r="AG18" s="141">
        <v>0</v>
      </c>
      <c r="AH18" s="141">
        <v>111897</v>
      </c>
      <c r="AI18" s="141">
        <v>0</v>
      </c>
      <c r="AJ18" s="141">
        <v>0</v>
      </c>
      <c r="AK18" s="141">
        <v>26438</v>
      </c>
      <c r="AL18" s="141">
        <v>0</v>
      </c>
      <c r="AM18" s="141">
        <f t="shared" si="21"/>
        <v>270996</v>
      </c>
      <c r="AN18" s="141">
        <f t="shared" si="22"/>
        <v>79190</v>
      </c>
      <c r="AO18" s="141">
        <v>79190</v>
      </c>
      <c r="AP18" s="141">
        <v>0</v>
      </c>
      <c r="AQ18" s="141">
        <v>0</v>
      </c>
      <c r="AR18" s="141">
        <v>0</v>
      </c>
      <c r="AS18" s="141">
        <f t="shared" si="23"/>
        <v>55523</v>
      </c>
      <c r="AT18" s="141">
        <v>1692</v>
      </c>
      <c r="AU18" s="141">
        <v>52207</v>
      </c>
      <c r="AV18" s="141">
        <v>1624</v>
      </c>
      <c r="AW18" s="141">
        <v>976</v>
      </c>
      <c r="AX18" s="141">
        <f t="shared" si="24"/>
        <v>135307</v>
      </c>
      <c r="AY18" s="141">
        <v>92536</v>
      </c>
      <c r="AZ18" s="141">
        <v>34389</v>
      </c>
      <c r="BA18" s="141">
        <v>8382</v>
      </c>
      <c r="BB18" s="141">
        <v>0</v>
      </c>
      <c r="BC18" s="141">
        <v>0</v>
      </c>
      <c r="BD18" s="141">
        <v>0</v>
      </c>
      <c r="BE18" s="141">
        <v>6388</v>
      </c>
      <c r="BF18" s="141">
        <f t="shared" si="25"/>
        <v>415719</v>
      </c>
      <c r="BG18" s="141">
        <f t="shared" si="26"/>
        <v>1342992</v>
      </c>
      <c r="BH18" s="141">
        <f t="shared" si="27"/>
        <v>1319613</v>
      </c>
      <c r="BI18" s="141">
        <v>0</v>
      </c>
      <c r="BJ18" s="141">
        <v>1319613</v>
      </c>
      <c r="BK18" s="141">
        <v>0</v>
      </c>
      <c r="BL18" s="141">
        <v>0</v>
      </c>
      <c r="BM18" s="141">
        <v>23379</v>
      </c>
      <c r="BN18" s="141">
        <v>0</v>
      </c>
      <c r="BO18" s="141">
        <f t="shared" si="28"/>
        <v>539270</v>
      </c>
      <c r="BP18" s="141">
        <f t="shared" si="29"/>
        <v>42366</v>
      </c>
      <c r="BQ18" s="141">
        <v>33689</v>
      </c>
      <c r="BR18" s="141">
        <v>0</v>
      </c>
      <c r="BS18" s="141">
        <v>8677</v>
      </c>
      <c r="BT18" s="141">
        <v>0</v>
      </c>
      <c r="BU18" s="141">
        <f t="shared" si="30"/>
        <v>156113</v>
      </c>
      <c r="BV18" s="141">
        <v>3362</v>
      </c>
      <c r="BW18" s="141">
        <v>152751</v>
      </c>
      <c r="BX18" s="141">
        <v>0</v>
      </c>
      <c r="BY18" s="141">
        <v>0</v>
      </c>
      <c r="BZ18" s="141">
        <f t="shared" si="31"/>
        <v>340791</v>
      </c>
      <c r="CA18" s="141">
        <v>36285</v>
      </c>
      <c r="CB18" s="141">
        <v>257888</v>
      </c>
      <c r="CC18" s="141">
        <v>46618</v>
      </c>
      <c r="CD18" s="141">
        <v>0</v>
      </c>
      <c r="CE18" s="141">
        <v>59127</v>
      </c>
      <c r="CF18" s="141">
        <v>0</v>
      </c>
      <c r="CG18" s="141">
        <v>662245</v>
      </c>
      <c r="CH18" s="141">
        <f t="shared" si="32"/>
        <v>2544507</v>
      </c>
      <c r="CI18" s="141">
        <f t="shared" si="33"/>
        <v>1481327</v>
      </c>
      <c r="CJ18" s="141">
        <f t="shared" si="34"/>
        <v>1431510</v>
      </c>
      <c r="CK18" s="141">
        <f t="shared" si="35"/>
        <v>0</v>
      </c>
      <c r="CL18" s="141">
        <f t="shared" si="36"/>
        <v>1431510</v>
      </c>
      <c r="CM18" s="141">
        <f t="shared" si="37"/>
        <v>0</v>
      </c>
      <c r="CN18" s="141">
        <f t="shared" si="38"/>
        <v>0</v>
      </c>
      <c r="CO18" s="141">
        <f t="shared" si="39"/>
        <v>49817</v>
      </c>
      <c r="CP18" s="141">
        <f t="shared" si="40"/>
        <v>0</v>
      </c>
      <c r="CQ18" s="141">
        <f t="shared" si="41"/>
        <v>810266</v>
      </c>
      <c r="CR18" s="141">
        <f t="shared" si="42"/>
        <v>121556</v>
      </c>
      <c r="CS18" s="141">
        <f t="shared" si="43"/>
        <v>112879</v>
      </c>
      <c r="CT18" s="141">
        <f t="shared" si="44"/>
        <v>0</v>
      </c>
      <c r="CU18" s="141">
        <f t="shared" si="45"/>
        <v>8677</v>
      </c>
      <c r="CV18" s="141">
        <f t="shared" si="46"/>
        <v>0</v>
      </c>
      <c r="CW18" s="141">
        <f t="shared" si="47"/>
        <v>211636</v>
      </c>
      <c r="CX18" s="141">
        <f t="shared" si="48"/>
        <v>5054</v>
      </c>
      <c r="CY18" s="141">
        <f t="shared" si="49"/>
        <v>204958</v>
      </c>
      <c r="CZ18" s="141">
        <f t="shared" si="50"/>
        <v>1624</v>
      </c>
      <c r="DA18" s="141">
        <f t="shared" si="51"/>
        <v>976</v>
      </c>
      <c r="DB18" s="141">
        <f t="shared" si="52"/>
        <v>476098</v>
      </c>
      <c r="DC18" s="141">
        <f t="shared" si="53"/>
        <v>128821</v>
      </c>
      <c r="DD18" s="141">
        <f t="shared" si="54"/>
        <v>292277</v>
      </c>
      <c r="DE18" s="141">
        <f t="shared" si="55"/>
        <v>55000</v>
      </c>
      <c r="DF18" s="141">
        <f t="shared" si="56"/>
        <v>0</v>
      </c>
      <c r="DG18" s="141">
        <f t="shared" si="57"/>
        <v>59127</v>
      </c>
      <c r="DH18" s="141">
        <f t="shared" si="58"/>
        <v>0</v>
      </c>
      <c r="DI18" s="141">
        <f t="shared" si="59"/>
        <v>668633</v>
      </c>
      <c r="DJ18" s="141">
        <f t="shared" si="60"/>
        <v>2960226</v>
      </c>
    </row>
    <row r="19" spans="1:114" ht="12" customHeight="1">
      <c r="A19" s="142" t="s">
        <v>120</v>
      </c>
      <c r="B19" s="140" t="s">
        <v>337</v>
      </c>
      <c r="C19" s="142" t="s">
        <v>360</v>
      </c>
      <c r="D19" s="141">
        <f t="shared" si="6"/>
        <v>517068</v>
      </c>
      <c r="E19" s="141">
        <f t="shared" si="7"/>
        <v>49119</v>
      </c>
      <c r="F19" s="141">
        <v>10000</v>
      </c>
      <c r="G19" s="141">
        <v>0</v>
      </c>
      <c r="H19" s="141">
        <v>0</v>
      </c>
      <c r="I19" s="141">
        <v>39085</v>
      </c>
      <c r="J19" s="141"/>
      <c r="K19" s="141">
        <v>34</v>
      </c>
      <c r="L19" s="141">
        <v>467949</v>
      </c>
      <c r="M19" s="141">
        <f t="shared" si="8"/>
        <v>200085</v>
      </c>
      <c r="N19" s="141">
        <f t="shared" si="9"/>
        <v>5620</v>
      </c>
      <c r="O19" s="141">
        <v>0</v>
      </c>
      <c r="P19" s="141">
        <v>0</v>
      </c>
      <c r="Q19" s="141">
        <v>0</v>
      </c>
      <c r="R19" s="141">
        <v>5542</v>
      </c>
      <c r="S19" s="141"/>
      <c r="T19" s="141">
        <v>78</v>
      </c>
      <c r="U19" s="141">
        <v>194465</v>
      </c>
      <c r="V19" s="141">
        <f t="shared" si="10"/>
        <v>717153</v>
      </c>
      <c r="W19" s="141">
        <f t="shared" si="11"/>
        <v>54739</v>
      </c>
      <c r="X19" s="141">
        <f t="shared" si="12"/>
        <v>10000</v>
      </c>
      <c r="Y19" s="141">
        <f t="shared" si="13"/>
        <v>0</v>
      </c>
      <c r="Z19" s="141">
        <f t="shared" si="14"/>
        <v>0</v>
      </c>
      <c r="AA19" s="141">
        <f t="shared" si="15"/>
        <v>44627</v>
      </c>
      <c r="AB19" s="141">
        <f t="shared" si="16"/>
        <v>0</v>
      </c>
      <c r="AC19" s="141">
        <f t="shared" si="17"/>
        <v>112</v>
      </c>
      <c r="AD19" s="141">
        <f t="shared" si="18"/>
        <v>662414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f t="shared" si="21"/>
        <v>114121</v>
      </c>
      <c r="AN19" s="141">
        <f t="shared" si="22"/>
        <v>7000</v>
      </c>
      <c r="AO19" s="141">
        <v>7000</v>
      </c>
      <c r="AP19" s="141">
        <v>0</v>
      </c>
      <c r="AQ19" s="141">
        <v>0</v>
      </c>
      <c r="AR19" s="141">
        <v>0</v>
      </c>
      <c r="AS19" s="141">
        <f t="shared" si="23"/>
        <v>38344</v>
      </c>
      <c r="AT19" s="141">
        <v>34679</v>
      </c>
      <c r="AU19" s="141">
        <v>3524</v>
      </c>
      <c r="AV19" s="141">
        <v>141</v>
      </c>
      <c r="AW19" s="141">
        <v>10994</v>
      </c>
      <c r="AX19" s="141">
        <f t="shared" si="24"/>
        <v>57783</v>
      </c>
      <c r="AY19" s="141">
        <v>57001</v>
      </c>
      <c r="AZ19" s="141">
        <v>0</v>
      </c>
      <c r="BA19" s="141">
        <v>782</v>
      </c>
      <c r="BB19" s="141">
        <v>0</v>
      </c>
      <c r="BC19" s="141">
        <v>402947</v>
      </c>
      <c r="BD19" s="141">
        <v>0</v>
      </c>
      <c r="BE19" s="141">
        <v>0</v>
      </c>
      <c r="BF19" s="141">
        <f t="shared" si="25"/>
        <v>114121</v>
      </c>
      <c r="BG19" s="141">
        <f t="shared" si="26"/>
        <v>23896</v>
      </c>
      <c r="BH19" s="141">
        <f t="shared" si="27"/>
        <v>23896</v>
      </c>
      <c r="BI19" s="141">
        <v>0</v>
      </c>
      <c r="BJ19" s="141">
        <v>23896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89786</v>
      </c>
      <c r="BP19" s="141">
        <f t="shared" si="29"/>
        <v>43623</v>
      </c>
      <c r="BQ19" s="141">
        <v>29082</v>
      </c>
      <c r="BR19" s="141">
        <v>0</v>
      </c>
      <c r="BS19" s="141">
        <v>14541</v>
      </c>
      <c r="BT19" s="141">
        <v>0</v>
      </c>
      <c r="BU19" s="141">
        <f t="shared" si="30"/>
        <v>40860</v>
      </c>
      <c r="BV19" s="141">
        <v>0</v>
      </c>
      <c r="BW19" s="141">
        <v>40860</v>
      </c>
      <c r="BX19" s="141">
        <v>0</v>
      </c>
      <c r="BY19" s="141">
        <v>0</v>
      </c>
      <c r="BZ19" s="141">
        <f t="shared" si="31"/>
        <v>5303</v>
      </c>
      <c r="CA19" s="141">
        <v>0</v>
      </c>
      <c r="CB19" s="141">
        <v>5303</v>
      </c>
      <c r="CC19" s="141">
        <v>0</v>
      </c>
      <c r="CD19" s="141">
        <v>0</v>
      </c>
      <c r="CE19" s="141">
        <v>86403</v>
      </c>
      <c r="CF19" s="141">
        <v>0</v>
      </c>
      <c r="CG19" s="141">
        <v>0</v>
      </c>
      <c r="CH19" s="141">
        <f t="shared" si="32"/>
        <v>113682</v>
      </c>
      <c r="CI19" s="141">
        <f t="shared" si="33"/>
        <v>23896</v>
      </c>
      <c r="CJ19" s="141">
        <f t="shared" si="34"/>
        <v>23896</v>
      </c>
      <c r="CK19" s="141">
        <f t="shared" si="35"/>
        <v>0</v>
      </c>
      <c r="CL19" s="141">
        <f t="shared" si="36"/>
        <v>23896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203907</v>
      </c>
      <c r="CR19" s="141">
        <f t="shared" si="42"/>
        <v>50623</v>
      </c>
      <c r="CS19" s="141">
        <f t="shared" si="43"/>
        <v>36082</v>
      </c>
      <c r="CT19" s="141">
        <f t="shared" si="44"/>
        <v>0</v>
      </c>
      <c r="CU19" s="141">
        <f t="shared" si="45"/>
        <v>14541</v>
      </c>
      <c r="CV19" s="141">
        <f t="shared" si="46"/>
        <v>0</v>
      </c>
      <c r="CW19" s="141">
        <f t="shared" si="47"/>
        <v>79204</v>
      </c>
      <c r="CX19" s="141">
        <f t="shared" si="48"/>
        <v>34679</v>
      </c>
      <c r="CY19" s="141">
        <f t="shared" si="49"/>
        <v>44384</v>
      </c>
      <c r="CZ19" s="141">
        <f t="shared" si="50"/>
        <v>141</v>
      </c>
      <c r="DA19" s="141">
        <f t="shared" si="51"/>
        <v>10994</v>
      </c>
      <c r="DB19" s="141">
        <f t="shared" si="52"/>
        <v>63086</v>
      </c>
      <c r="DC19" s="141">
        <f t="shared" si="53"/>
        <v>57001</v>
      </c>
      <c r="DD19" s="141">
        <f t="shared" si="54"/>
        <v>5303</v>
      </c>
      <c r="DE19" s="141">
        <f t="shared" si="55"/>
        <v>782</v>
      </c>
      <c r="DF19" s="141">
        <f t="shared" si="56"/>
        <v>0</v>
      </c>
      <c r="DG19" s="141">
        <f t="shared" si="57"/>
        <v>489350</v>
      </c>
      <c r="DH19" s="141">
        <f t="shared" si="58"/>
        <v>0</v>
      </c>
      <c r="DI19" s="141">
        <f t="shared" si="59"/>
        <v>0</v>
      </c>
      <c r="DJ19" s="141">
        <f t="shared" si="60"/>
        <v>227803</v>
      </c>
    </row>
    <row r="20" spans="1:114" ht="12" customHeight="1">
      <c r="A20" s="142" t="s">
        <v>120</v>
      </c>
      <c r="B20" s="140" t="s">
        <v>338</v>
      </c>
      <c r="C20" s="142" t="s">
        <v>361</v>
      </c>
      <c r="D20" s="141">
        <f t="shared" si="6"/>
        <v>678428</v>
      </c>
      <c r="E20" s="141">
        <f t="shared" si="7"/>
        <v>58629</v>
      </c>
      <c r="F20" s="141">
        <v>0</v>
      </c>
      <c r="G20" s="141">
        <v>0</v>
      </c>
      <c r="H20" s="141">
        <v>0</v>
      </c>
      <c r="I20" s="141">
        <v>54217</v>
      </c>
      <c r="J20" s="141"/>
      <c r="K20" s="141">
        <v>4412</v>
      </c>
      <c r="L20" s="141">
        <v>619799</v>
      </c>
      <c r="M20" s="141">
        <f t="shared" si="8"/>
        <v>282947</v>
      </c>
      <c r="N20" s="141">
        <f t="shared" si="9"/>
        <v>215940</v>
      </c>
      <c r="O20" s="141">
        <v>0</v>
      </c>
      <c r="P20" s="141">
        <v>0</v>
      </c>
      <c r="Q20" s="141">
        <v>0</v>
      </c>
      <c r="R20" s="141">
        <v>215925</v>
      </c>
      <c r="S20" s="141"/>
      <c r="T20" s="141">
        <v>15</v>
      </c>
      <c r="U20" s="141">
        <v>67007</v>
      </c>
      <c r="V20" s="141">
        <f t="shared" si="10"/>
        <v>961375</v>
      </c>
      <c r="W20" s="141">
        <f t="shared" si="11"/>
        <v>274569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270142</v>
      </c>
      <c r="AB20" s="141">
        <f t="shared" si="16"/>
        <v>0</v>
      </c>
      <c r="AC20" s="141">
        <f t="shared" si="17"/>
        <v>4427</v>
      </c>
      <c r="AD20" s="141">
        <f t="shared" si="18"/>
        <v>686806</v>
      </c>
      <c r="AE20" s="141">
        <f t="shared" si="19"/>
        <v>145635</v>
      </c>
      <c r="AF20" s="141">
        <f t="shared" si="20"/>
        <v>145635</v>
      </c>
      <c r="AG20" s="141">
        <v>0</v>
      </c>
      <c r="AH20" s="141">
        <v>145635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399310</v>
      </c>
      <c r="AN20" s="141">
        <f t="shared" si="22"/>
        <v>200106</v>
      </c>
      <c r="AO20" s="141">
        <v>22050</v>
      </c>
      <c r="AP20" s="141">
        <v>73584</v>
      </c>
      <c r="AQ20" s="141">
        <v>104472</v>
      </c>
      <c r="AR20" s="141">
        <v>0</v>
      </c>
      <c r="AS20" s="141">
        <f t="shared" si="23"/>
        <v>161776</v>
      </c>
      <c r="AT20" s="141">
        <v>8085</v>
      </c>
      <c r="AU20" s="141">
        <v>153691</v>
      </c>
      <c r="AV20" s="141">
        <v>0</v>
      </c>
      <c r="AW20" s="141">
        <v>0</v>
      </c>
      <c r="AX20" s="141">
        <f t="shared" si="24"/>
        <v>37428</v>
      </c>
      <c r="AY20" s="141">
        <v>23481</v>
      </c>
      <c r="AZ20" s="141">
        <v>5550</v>
      </c>
      <c r="BA20" s="141">
        <v>8397</v>
      </c>
      <c r="BB20" s="141">
        <v>0</v>
      </c>
      <c r="BC20" s="141">
        <v>133483</v>
      </c>
      <c r="BD20" s="141">
        <v>0</v>
      </c>
      <c r="BE20" s="141">
        <v>0</v>
      </c>
      <c r="BF20" s="141">
        <f t="shared" si="25"/>
        <v>544945</v>
      </c>
      <c r="BG20" s="141">
        <f t="shared" si="26"/>
        <v>16193</v>
      </c>
      <c r="BH20" s="141">
        <f t="shared" si="27"/>
        <v>16193</v>
      </c>
      <c r="BI20" s="141">
        <v>0</v>
      </c>
      <c r="BJ20" s="141">
        <v>16193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266754</v>
      </c>
      <c r="BP20" s="141">
        <f t="shared" si="29"/>
        <v>165522</v>
      </c>
      <c r="BQ20" s="141">
        <v>29400</v>
      </c>
      <c r="BR20" s="141">
        <v>92022</v>
      </c>
      <c r="BS20" s="141">
        <v>44100</v>
      </c>
      <c r="BT20" s="141">
        <v>0</v>
      </c>
      <c r="BU20" s="141">
        <f t="shared" si="30"/>
        <v>79727</v>
      </c>
      <c r="BV20" s="141">
        <v>25301</v>
      </c>
      <c r="BW20" s="141">
        <v>54426</v>
      </c>
      <c r="BX20" s="141">
        <v>0</v>
      </c>
      <c r="BY20" s="141">
        <v>11133</v>
      </c>
      <c r="BZ20" s="141">
        <f t="shared" si="31"/>
        <v>10372</v>
      </c>
      <c r="CA20" s="141">
        <v>712</v>
      </c>
      <c r="CB20" s="141">
        <v>3854</v>
      </c>
      <c r="CC20" s="141">
        <v>5806</v>
      </c>
      <c r="CD20" s="141">
        <v>0</v>
      </c>
      <c r="CE20" s="141">
        <v>0</v>
      </c>
      <c r="CF20" s="141">
        <v>0</v>
      </c>
      <c r="CG20" s="141">
        <v>0</v>
      </c>
      <c r="CH20" s="141">
        <f t="shared" si="32"/>
        <v>282947</v>
      </c>
      <c r="CI20" s="141">
        <f t="shared" si="33"/>
        <v>161828</v>
      </c>
      <c r="CJ20" s="141">
        <f t="shared" si="34"/>
        <v>161828</v>
      </c>
      <c r="CK20" s="141">
        <f t="shared" si="35"/>
        <v>0</v>
      </c>
      <c r="CL20" s="141">
        <f t="shared" si="36"/>
        <v>161828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666064</v>
      </c>
      <c r="CR20" s="141">
        <f t="shared" si="42"/>
        <v>365628</v>
      </c>
      <c r="CS20" s="141">
        <f t="shared" si="43"/>
        <v>51450</v>
      </c>
      <c r="CT20" s="141">
        <f t="shared" si="44"/>
        <v>165606</v>
      </c>
      <c r="CU20" s="141">
        <f t="shared" si="45"/>
        <v>148572</v>
      </c>
      <c r="CV20" s="141">
        <f t="shared" si="46"/>
        <v>0</v>
      </c>
      <c r="CW20" s="141">
        <f t="shared" si="47"/>
        <v>241503</v>
      </c>
      <c r="CX20" s="141">
        <f t="shared" si="48"/>
        <v>33386</v>
      </c>
      <c r="CY20" s="141">
        <f t="shared" si="49"/>
        <v>208117</v>
      </c>
      <c r="CZ20" s="141">
        <f t="shared" si="50"/>
        <v>0</v>
      </c>
      <c r="DA20" s="141">
        <f t="shared" si="51"/>
        <v>11133</v>
      </c>
      <c r="DB20" s="141">
        <f t="shared" si="52"/>
        <v>47800</v>
      </c>
      <c r="DC20" s="141">
        <f t="shared" si="53"/>
        <v>24193</v>
      </c>
      <c r="DD20" s="141">
        <f t="shared" si="54"/>
        <v>9404</v>
      </c>
      <c r="DE20" s="141">
        <f t="shared" si="55"/>
        <v>14203</v>
      </c>
      <c r="DF20" s="141">
        <f t="shared" si="56"/>
        <v>0</v>
      </c>
      <c r="DG20" s="141">
        <f t="shared" si="57"/>
        <v>133483</v>
      </c>
      <c r="DH20" s="141">
        <f t="shared" si="58"/>
        <v>0</v>
      </c>
      <c r="DI20" s="141">
        <f t="shared" si="59"/>
        <v>0</v>
      </c>
      <c r="DJ20" s="141">
        <f t="shared" si="60"/>
        <v>827892</v>
      </c>
    </row>
    <row r="21" spans="1:114" ht="12" customHeight="1">
      <c r="A21" s="142" t="s">
        <v>120</v>
      </c>
      <c r="B21" s="140" t="s">
        <v>339</v>
      </c>
      <c r="C21" s="142" t="s">
        <v>362</v>
      </c>
      <c r="D21" s="141">
        <f t="shared" si="6"/>
        <v>491390</v>
      </c>
      <c r="E21" s="141">
        <f t="shared" si="7"/>
        <v>38369</v>
      </c>
      <c r="F21" s="141">
        <v>0</v>
      </c>
      <c r="G21" s="141">
        <v>0</v>
      </c>
      <c r="H21" s="141">
        <v>0</v>
      </c>
      <c r="I21" s="141">
        <v>38289</v>
      </c>
      <c r="J21" s="141"/>
      <c r="K21" s="141">
        <v>80</v>
      </c>
      <c r="L21" s="141">
        <v>453021</v>
      </c>
      <c r="M21" s="141">
        <f t="shared" si="8"/>
        <v>48519</v>
      </c>
      <c r="N21" s="141">
        <f t="shared" si="9"/>
        <v>10808</v>
      </c>
      <c r="O21" s="141">
        <v>0</v>
      </c>
      <c r="P21" s="141">
        <v>0</v>
      </c>
      <c r="Q21" s="141">
        <v>0</v>
      </c>
      <c r="R21" s="141">
        <v>10808</v>
      </c>
      <c r="S21" s="141"/>
      <c r="T21" s="141">
        <v>0</v>
      </c>
      <c r="U21" s="141">
        <v>37711</v>
      </c>
      <c r="V21" s="141">
        <f t="shared" si="10"/>
        <v>539909</v>
      </c>
      <c r="W21" s="141">
        <f t="shared" si="11"/>
        <v>49177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49097</v>
      </c>
      <c r="AB21" s="141">
        <f t="shared" si="16"/>
        <v>0</v>
      </c>
      <c r="AC21" s="141">
        <f t="shared" si="17"/>
        <v>80</v>
      </c>
      <c r="AD21" s="141">
        <f t="shared" si="18"/>
        <v>490732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5577</v>
      </c>
      <c r="AM21" s="141">
        <f t="shared" si="21"/>
        <v>422804</v>
      </c>
      <c r="AN21" s="141">
        <f t="shared" si="22"/>
        <v>81346</v>
      </c>
      <c r="AO21" s="141">
        <v>40037</v>
      </c>
      <c r="AP21" s="141">
        <v>41309</v>
      </c>
      <c r="AQ21" s="141">
        <v>0</v>
      </c>
      <c r="AR21" s="141">
        <v>0</v>
      </c>
      <c r="AS21" s="141">
        <f t="shared" si="23"/>
        <v>3866</v>
      </c>
      <c r="AT21" s="141">
        <v>3866</v>
      </c>
      <c r="AU21" s="141">
        <v>0</v>
      </c>
      <c r="AV21" s="141">
        <v>0</v>
      </c>
      <c r="AW21" s="141">
        <v>0</v>
      </c>
      <c r="AX21" s="141">
        <f t="shared" si="24"/>
        <v>337592</v>
      </c>
      <c r="AY21" s="141">
        <v>68606</v>
      </c>
      <c r="AZ21" s="141">
        <v>250634</v>
      </c>
      <c r="BA21" s="141">
        <v>0</v>
      </c>
      <c r="BB21" s="141">
        <v>18352</v>
      </c>
      <c r="BC21" s="141">
        <v>61394</v>
      </c>
      <c r="BD21" s="141">
        <v>0</v>
      </c>
      <c r="BE21" s="141">
        <v>1615</v>
      </c>
      <c r="BF21" s="141">
        <f t="shared" si="25"/>
        <v>424419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48519</v>
      </c>
      <c r="BP21" s="141">
        <f t="shared" si="29"/>
        <v>3919</v>
      </c>
      <c r="BQ21" s="141">
        <v>3919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44600</v>
      </c>
      <c r="CA21" s="141">
        <v>40530</v>
      </c>
      <c r="CB21" s="141">
        <v>4005</v>
      </c>
      <c r="CC21" s="141">
        <v>0</v>
      </c>
      <c r="CD21" s="141">
        <v>65</v>
      </c>
      <c r="CE21" s="141">
        <v>0</v>
      </c>
      <c r="CF21" s="141">
        <v>0</v>
      </c>
      <c r="CG21" s="141">
        <v>0</v>
      </c>
      <c r="CH21" s="141">
        <f t="shared" si="32"/>
        <v>48519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5577</v>
      </c>
      <c r="CQ21" s="141">
        <f t="shared" si="41"/>
        <v>471323</v>
      </c>
      <c r="CR21" s="141">
        <f t="shared" si="42"/>
        <v>85265</v>
      </c>
      <c r="CS21" s="141">
        <f t="shared" si="43"/>
        <v>43956</v>
      </c>
      <c r="CT21" s="141">
        <f t="shared" si="44"/>
        <v>41309</v>
      </c>
      <c r="CU21" s="141">
        <f t="shared" si="45"/>
        <v>0</v>
      </c>
      <c r="CV21" s="141">
        <f t="shared" si="46"/>
        <v>0</v>
      </c>
      <c r="CW21" s="141">
        <f t="shared" si="47"/>
        <v>3866</v>
      </c>
      <c r="CX21" s="141">
        <f t="shared" si="48"/>
        <v>3866</v>
      </c>
      <c r="CY21" s="141">
        <f t="shared" si="49"/>
        <v>0</v>
      </c>
      <c r="CZ21" s="141">
        <f t="shared" si="50"/>
        <v>0</v>
      </c>
      <c r="DA21" s="141">
        <f t="shared" si="51"/>
        <v>0</v>
      </c>
      <c r="DB21" s="141">
        <f t="shared" si="52"/>
        <v>382192</v>
      </c>
      <c r="DC21" s="141">
        <f t="shared" si="53"/>
        <v>109136</v>
      </c>
      <c r="DD21" s="141">
        <f t="shared" si="54"/>
        <v>254639</v>
      </c>
      <c r="DE21" s="141">
        <f t="shared" si="55"/>
        <v>0</v>
      </c>
      <c r="DF21" s="141">
        <f t="shared" si="56"/>
        <v>18417</v>
      </c>
      <c r="DG21" s="141">
        <f t="shared" si="57"/>
        <v>61394</v>
      </c>
      <c r="DH21" s="141">
        <f t="shared" si="58"/>
        <v>0</v>
      </c>
      <c r="DI21" s="141">
        <f t="shared" si="59"/>
        <v>1615</v>
      </c>
      <c r="DJ21" s="141">
        <f t="shared" si="60"/>
        <v>472938</v>
      </c>
    </row>
    <row r="22" spans="1:114" ht="12" customHeight="1">
      <c r="A22" s="142" t="s">
        <v>120</v>
      </c>
      <c r="B22" s="140" t="s">
        <v>340</v>
      </c>
      <c r="C22" s="142" t="s">
        <v>363</v>
      </c>
      <c r="D22" s="141">
        <f t="shared" si="6"/>
        <v>407724</v>
      </c>
      <c r="E22" s="141">
        <f t="shared" si="7"/>
        <v>47968</v>
      </c>
      <c r="F22" s="141">
        <v>0</v>
      </c>
      <c r="G22" s="141">
        <v>0</v>
      </c>
      <c r="H22" s="141">
        <v>0</v>
      </c>
      <c r="I22" s="141">
        <v>31341</v>
      </c>
      <c r="J22" s="141"/>
      <c r="K22" s="141">
        <v>16627</v>
      </c>
      <c r="L22" s="141">
        <v>359756</v>
      </c>
      <c r="M22" s="141">
        <f t="shared" si="8"/>
        <v>7004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7004</v>
      </c>
      <c r="V22" s="141">
        <f t="shared" si="10"/>
        <v>414728</v>
      </c>
      <c r="W22" s="141">
        <f t="shared" si="11"/>
        <v>47968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31341</v>
      </c>
      <c r="AB22" s="141">
        <f t="shared" si="16"/>
        <v>0</v>
      </c>
      <c r="AC22" s="141">
        <f t="shared" si="17"/>
        <v>16627</v>
      </c>
      <c r="AD22" s="141">
        <f t="shared" si="18"/>
        <v>366760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4006</v>
      </c>
      <c r="AM22" s="141">
        <f t="shared" si="21"/>
        <v>350704</v>
      </c>
      <c r="AN22" s="141">
        <f t="shared" si="22"/>
        <v>69842</v>
      </c>
      <c r="AO22" s="141">
        <v>69842</v>
      </c>
      <c r="AP22" s="141">
        <v>0</v>
      </c>
      <c r="AQ22" s="141">
        <v>0</v>
      </c>
      <c r="AR22" s="141">
        <v>0</v>
      </c>
      <c r="AS22" s="141">
        <f t="shared" si="23"/>
        <v>0</v>
      </c>
      <c r="AT22" s="141">
        <v>0</v>
      </c>
      <c r="AU22" s="141">
        <v>0</v>
      </c>
      <c r="AV22" s="141">
        <v>0</v>
      </c>
      <c r="AW22" s="141">
        <v>0</v>
      </c>
      <c r="AX22" s="141">
        <f t="shared" si="24"/>
        <v>280862</v>
      </c>
      <c r="AY22" s="141">
        <v>104679</v>
      </c>
      <c r="AZ22" s="141">
        <v>168585</v>
      </c>
      <c r="BA22" s="141">
        <v>5769</v>
      </c>
      <c r="BB22" s="141">
        <v>1829</v>
      </c>
      <c r="BC22" s="141">
        <v>53014</v>
      </c>
      <c r="BD22" s="141">
        <v>0</v>
      </c>
      <c r="BE22" s="141">
        <v>0</v>
      </c>
      <c r="BF22" s="141">
        <f t="shared" si="25"/>
        <v>350704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7004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7004</v>
      </c>
      <c r="CA22" s="141">
        <v>0</v>
      </c>
      <c r="CB22" s="141">
        <v>7004</v>
      </c>
      <c r="CC22" s="141">
        <v>0</v>
      </c>
      <c r="CD22" s="141">
        <v>0</v>
      </c>
      <c r="CE22" s="141">
        <v>0</v>
      </c>
      <c r="CF22" s="141">
        <v>0</v>
      </c>
      <c r="CG22" s="141">
        <v>0</v>
      </c>
      <c r="CH22" s="141">
        <f t="shared" si="32"/>
        <v>7004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4006</v>
      </c>
      <c r="CQ22" s="141">
        <f t="shared" si="41"/>
        <v>357708</v>
      </c>
      <c r="CR22" s="141">
        <f t="shared" si="42"/>
        <v>69842</v>
      </c>
      <c r="CS22" s="141">
        <f t="shared" si="43"/>
        <v>69842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0</v>
      </c>
      <c r="CX22" s="141">
        <f t="shared" si="48"/>
        <v>0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287866</v>
      </c>
      <c r="DC22" s="141">
        <f t="shared" si="53"/>
        <v>104679</v>
      </c>
      <c r="DD22" s="141">
        <f t="shared" si="54"/>
        <v>175589</v>
      </c>
      <c r="DE22" s="141">
        <f t="shared" si="55"/>
        <v>5769</v>
      </c>
      <c r="DF22" s="141">
        <f t="shared" si="56"/>
        <v>1829</v>
      </c>
      <c r="DG22" s="141">
        <f t="shared" si="57"/>
        <v>53014</v>
      </c>
      <c r="DH22" s="141">
        <f t="shared" si="58"/>
        <v>0</v>
      </c>
      <c r="DI22" s="141">
        <f t="shared" si="59"/>
        <v>0</v>
      </c>
      <c r="DJ22" s="141">
        <f t="shared" si="60"/>
        <v>357708</v>
      </c>
    </row>
    <row r="23" spans="1:114" ht="12" customHeight="1">
      <c r="A23" s="142" t="s">
        <v>120</v>
      </c>
      <c r="B23" s="140" t="s">
        <v>341</v>
      </c>
      <c r="C23" s="142" t="s">
        <v>364</v>
      </c>
      <c r="D23" s="141">
        <f t="shared" si="6"/>
        <v>29278</v>
      </c>
      <c r="E23" s="141">
        <f t="shared" si="7"/>
        <v>0</v>
      </c>
      <c r="F23" s="141">
        <v>0</v>
      </c>
      <c r="G23" s="141">
        <v>0</v>
      </c>
      <c r="H23" s="141">
        <v>0</v>
      </c>
      <c r="I23" s="141">
        <v>0</v>
      </c>
      <c r="J23" s="141"/>
      <c r="K23" s="141">
        <v>0</v>
      </c>
      <c r="L23" s="141">
        <v>29278</v>
      </c>
      <c r="M23" s="141">
        <f t="shared" si="8"/>
        <v>21744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21744</v>
      </c>
      <c r="V23" s="141">
        <f t="shared" si="10"/>
        <v>51022</v>
      </c>
      <c r="W23" s="141">
        <f t="shared" si="11"/>
        <v>0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0</v>
      </c>
      <c r="AB23" s="141">
        <f t="shared" si="16"/>
        <v>0</v>
      </c>
      <c r="AC23" s="141">
        <f t="shared" si="17"/>
        <v>0</v>
      </c>
      <c r="AD23" s="141">
        <f t="shared" si="18"/>
        <v>51022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f t="shared" si="21"/>
        <v>0</v>
      </c>
      <c r="AN23" s="141">
        <f t="shared" si="22"/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f t="shared" si="23"/>
        <v>0</v>
      </c>
      <c r="AT23" s="141">
        <v>0</v>
      </c>
      <c r="AU23" s="141">
        <v>0</v>
      </c>
      <c r="AV23" s="141">
        <v>0</v>
      </c>
      <c r="AW23" s="141">
        <v>0</v>
      </c>
      <c r="AX23" s="141">
        <f t="shared" si="24"/>
        <v>0</v>
      </c>
      <c r="AY23" s="141">
        <v>0</v>
      </c>
      <c r="AZ23" s="141">
        <v>0</v>
      </c>
      <c r="BA23" s="141">
        <v>0</v>
      </c>
      <c r="BB23" s="141">
        <v>0</v>
      </c>
      <c r="BC23" s="141">
        <v>29278</v>
      </c>
      <c r="BD23" s="141">
        <v>0</v>
      </c>
      <c r="BE23" s="141">
        <v>0</v>
      </c>
      <c r="BF23" s="141">
        <f t="shared" si="25"/>
        <v>0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0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21744</v>
      </c>
      <c r="CF23" s="141">
        <v>0</v>
      </c>
      <c r="CG23" s="141">
        <v>0</v>
      </c>
      <c r="CH23" s="141">
        <f t="shared" si="32"/>
        <v>0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0</v>
      </c>
      <c r="CR23" s="141">
        <f t="shared" si="42"/>
        <v>0</v>
      </c>
      <c r="CS23" s="141">
        <f t="shared" si="43"/>
        <v>0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0</v>
      </c>
      <c r="CX23" s="141">
        <f t="shared" si="48"/>
        <v>0</v>
      </c>
      <c r="CY23" s="141">
        <f t="shared" si="49"/>
        <v>0</v>
      </c>
      <c r="CZ23" s="141">
        <f t="shared" si="50"/>
        <v>0</v>
      </c>
      <c r="DA23" s="141">
        <f t="shared" si="51"/>
        <v>0</v>
      </c>
      <c r="DB23" s="141">
        <f t="shared" si="52"/>
        <v>0</v>
      </c>
      <c r="DC23" s="141">
        <f t="shared" si="53"/>
        <v>0</v>
      </c>
      <c r="DD23" s="141">
        <f t="shared" si="54"/>
        <v>0</v>
      </c>
      <c r="DE23" s="141">
        <f t="shared" si="55"/>
        <v>0</v>
      </c>
      <c r="DF23" s="141">
        <f t="shared" si="56"/>
        <v>0</v>
      </c>
      <c r="DG23" s="141">
        <f t="shared" si="57"/>
        <v>51022</v>
      </c>
      <c r="DH23" s="141">
        <f t="shared" si="58"/>
        <v>0</v>
      </c>
      <c r="DI23" s="141">
        <f t="shared" si="59"/>
        <v>0</v>
      </c>
      <c r="DJ23" s="141">
        <f t="shared" si="60"/>
        <v>0</v>
      </c>
    </row>
    <row r="24" spans="1:114" ht="12" customHeight="1">
      <c r="A24" s="142" t="s">
        <v>120</v>
      </c>
      <c r="B24" s="140" t="s">
        <v>342</v>
      </c>
      <c r="C24" s="142" t="s">
        <v>365</v>
      </c>
      <c r="D24" s="141">
        <f t="shared" si="6"/>
        <v>39739</v>
      </c>
      <c r="E24" s="141">
        <f t="shared" si="7"/>
        <v>12</v>
      </c>
      <c r="F24" s="141">
        <v>0</v>
      </c>
      <c r="G24" s="141">
        <v>0</v>
      </c>
      <c r="H24" s="141">
        <v>0</v>
      </c>
      <c r="I24" s="141">
        <v>0</v>
      </c>
      <c r="J24" s="141"/>
      <c r="K24" s="141">
        <v>12</v>
      </c>
      <c r="L24" s="141">
        <v>39727</v>
      </c>
      <c r="M24" s="141">
        <f t="shared" si="8"/>
        <v>29513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29513</v>
      </c>
      <c r="V24" s="141">
        <f t="shared" si="10"/>
        <v>69252</v>
      </c>
      <c r="W24" s="141">
        <f t="shared" si="11"/>
        <v>12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0</v>
      </c>
      <c r="AB24" s="141">
        <f t="shared" si="16"/>
        <v>0</v>
      </c>
      <c r="AC24" s="141">
        <f t="shared" si="17"/>
        <v>12</v>
      </c>
      <c r="AD24" s="141">
        <f t="shared" si="18"/>
        <v>69240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0</v>
      </c>
      <c r="AN24" s="141">
        <f t="shared" si="22"/>
        <v>0</v>
      </c>
      <c r="AO24" s="141">
        <v>0</v>
      </c>
      <c r="AP24" s="141">
        <v>0</v>
      </c>
      <c r="AQ24" s="141">
        <v>0</v>
      </c>
      <c r="AR24" s="141">
        <v>0</v>
      </c>
      <c r="AS24" s="141">
        <f t="shared" si="23"/>
        <v>0</v>
      </c>
      <c r="AT24" s="141">
        <v>0</v>
      </c>
      <c r="AU24" s="141">
        <v>0</v>
      </c>
      <c r="AV24" s="141">
        <v>0</v>
      </c>
      <c r="AW24" s="141">
        <v>0</v>
      </c>
      <c r="AX24" s="141">
        <f t="shared" si="24"/>
        <v>0</v>
      </c>
      <c r="AY24" s="141">
        <v>0</v>
      </c>
      <c r="AZ24" s="141">
        <v>0</v>
      </c>
      <c r="BA24" s="141">
        <v>0</v>
      </c>
      <c r="BB24" s="141">
        <v>0</v>
      </c>
      <c r="BC24" s="141">
        <v>39739</v>
      </c>
      <c r="BD24" s="141">
        <v>0</v>
      </c>
      <c r="BE24" s="141">
        <v>0</v>
      </c>
      <c r="BF24" s="141">
        <f t="shared" si="25"/>
        <v>0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29513</v>
      </c>
      <c r="CF24" s="141">
        <v>0</v>
      </c>
      <c r="CG24" s="141">
        <v>0</v>
      </c>
      <c r="CH24" s="141">
        <f t="shared" si="32"/>
        <v>0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0</v>
      </c>
      <c r="CR24" s="141">
        <f t="shared" si="42"/>
        <v>0</v>
      </c>
      <c r="CS24" s="141">
        <f t="shared" si="43"/>
        <v>0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0</v>
      </c>
      <c r="CX24" s="141">
        <f t="shared" si="48"/>
        <v>0</v>
      </c>
      <c r="CY24" s="141">
        <f t="shared" si="49"/>
        <v>0</v>
      </c>
      <c r="CZ24" s="141">
        <f t="shared" si="50"/>
        <v>0</v>
      </c>
      <c r="DA24" s="141">
        <f t="shared" si="51"/>
        <v>0</v>
      </c>
      <c r="DB24" s="141">
        <f t="shared" si="52"/>
        <v>0</v>
      </c>
      <c r="DC24" s="141">
        <f t="shared" si="53"/>
        <v>0</v>
      </c>
      <c r="DD24" s="141">
        <f t="shared" si="54"/>
        <v>0</v>
      </c>
      <c r="DE24" s="141">
        <f t="shared" si="55"/>
        <v>0</v>
      </c>
      <c r="DF24" s="141">
        <f t="shared" si="56"/>
        <v>0</v>
      </c>
      <c r="DG24" s="141">
        <f t="shared" si="57"/>
        <v>69252</v>
      </c>
      <c r="DH24" s="141">
        <f t="shared" si="58"/>
        <v>0</v>
      </c>
      <c r="DI24" s="141">
        <f t="shared" si="59"/>
        <v>0</v>
      </c>
      <c r="DJ24" s="141">
        <f t="shared" si="60"/>
        <v>0</v>
      </c>
    </row>
    <row r="25" spans="1:114" ht="12" customHeight="1">
      <c r="A25" s="142" t="s">
        <v>120</v>
      </c>
      <c r="B25" s="140" t="s">
        <v>343</v>
      </c>
      <c r="C25" s="142" t="s">
        <v>366</v>
      </c>
      <c r="D25" s="141">
        <f t="shared" si="6"/>
        <v>89883</v>
      </c>
      <c r="E25" s="141">
        <f t="shared" si="7"/>
        <v>0</v>
      </c>
      <c r="F25" s="141">
        <v>0</v>
      </c>
      <c r="G25" s="141">
        <v>0</v>
      </c>
      <c r="H25" s="141">
        <v>0</v>
      </c>
      <c r="I25" s="141">
        <v>0</v>
      </c>
      <c r="J25" s="141"/>
      <c r="K25" s="141">
        <v>0</v>
      </c>
      <c r="L25" s="141">
        <v>89883</v>
      </c>
      <c r="M25" s="141">
        <f t="shared" si="8"/>
        <v>78851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78851</v>
      </c>
      <c r="V25" s="141">
        <f t="shared" si="10"/>
        <v>168734</v>
      </c>
      <c r="W25" s="141">
        <f t="shared" si="11"/>
        <v>0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0</v>
      </c>
      <c r="AB25" s="141">
        <f t="shared" si="16"/>
        <v>0</v>
      </c>
      <c r="AC25" s="141">
        <f t="shared" si="17"/>
        <v>0</v>
      </c>
      <c r="AD25" s="141">
        <f t="shared" si="18"/>
        <v>168734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f t="shared" si="21"/>
        <v>0</v>
      </c>
      <c r="AN25" s="141">
        <f t="shared" si="22"/>
        <v>0</v>
      </c>
      <c r="AO25" s="141">
        <v>0</v>
      </c>
      <c r="AP25" s="141">
        <v>0</v>
      </c>
      <c r="AQ25" s="141">
        <v>0</v>
      </c>
      <c r="AR25" s="141">
        <v>0</v>
      </c>
      <c r="AS25" s="141">
        <f t="shared" si="23"/>
        <v>0</v>
      </c>
      <c r="AT25" s="141">
        <v>0</v>
      </c>
      <c r="AU25" s="141">
        <v>0</v>
      </c>
      <c r="AV25" s="141">
        <v>0</v>
      </c>
      <c r="AW25" s="141">
        <v>0</v>
      </c>
      <c r="AX25" s="141">
        <f t="shared" si="24"/>
        <v>0</v>
      </c>
      <c r="AY25" s="141">
        <v>0</v>
      </c>
      <c r="AZ25" s="141">
        <v>0</v>
      </c>
      <c r="BA25" s="141">
        <v>0</v>
      </c>
      <c r="BB25" s="141">
        <v>0</v>
      </c>
      <c r="BC25" s="141">
        <v>89883</v>
      </c>
      <c r="BD25" s="141">
        <v>0</v>
      </c>
      <c r="BE25" s="141">
        <v>0</v>
      </c>
      <c r="BF25" s="141">
        <f t="shared" si="25"/>
        <v>0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0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78851</v>
      </c>
      <c r="CF25" s="141">
        <v>0</v>
      </c>
      <c r="CG25" s="141">
        <v>0</v>
      </c>
      <c r="CH25" s="141">
        <f t="shared" si="32"/>
        <v>0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0</v>
      </c>
      <c r="CR25" s="141">
        <f t="shared" si="42"/>
        <v>0</v>
      </c>
      <c r="CS25" s="141">
        <f t="shared" si="43"/>
        <v>0</v>
      </c>
      <c r="CT25" s="141">
        <f t="shared" si="44"/>
        <v>0</v>
      </c>
      <c r="CU25" s="141">
        <f t="shared" si="45"/>
        <v>0</v>
      </c>
      <c r="CV25" s="141">
        <f t="shared" si="46"/>
        <v>0</v>
      </c>
      <c r="CW25" s="141">
        <f t="shared" si="47"/>
        <v>0</v>
      </c>
      <c r="CX25" s="141">
        <f t="shared" si="48"/>
        <v>0</v>
      </c>
      <c r="CY25" s="141">
        <f t="shared" si="49"/>
        <v>0</v>
      </c>
      <c r="CZ25" s="141">
        <f t="shared" si="50"/>
        <v>0</v>
      </c>
      <c r="DA25" s="141">
        <f t="shared" si="51"/>
        <v>0</v>
      </c>
      <c r="DB25" s="141">
        <f t="shared" si="52"/>
        <v>0</v>
      </c>
      <c r="DC25" s="141">
        <f t="shared" si="53"/>
        <v>0</v>
      </c>
      <c r="DD25" s="141">
        <f t="shared" si="54"/>
        <v>0</v>
      </c>
      <c r="DE25" s="141">
        <f t="shared" si="55"/>
        <v>0</v>
      </c>
      <c r="DF25" s="141">
        <f t="shared" si="56"/>
        <v>0</v>
      </c>
      <c r="DG25" s="141">
        <f t="shared" si="57"/>
        <v>168734</v>
      </c>
      <c r="DH25" s="141">
        <f t="shared" si="58"/>
        <v>0</v>
      </c>
      <c r="DI25" s="141">
        <f t="shared" si="59"/>
        <v>0</v>
      </c>
      <c r="DJ25" s="141">
        <f t="shared" si="60"/>
        <v>0</v>
      </c>
    </row>
    <row r="26" spans="1:114" ht="12" customHeight="1">
      <c r="A26" s="142" t="s">
        <v>120</v>
      </c>
      <c r="B26" s="140" t="s">
        <v>344</v>
      </c>
      <c r="C26" s="142" t="s">
        <v>367</v>
      </c>
      <c r="D26" s="141">
        <f t="shared" si="6"/>
        <v>86604</v>
      </c>
      <c r="E26" s="141">
        <f t="shared" si="7"/>
        <v>40690</v>
      </c>
      <c r="F26" s="141">
        <v>0</v>
      </c>
      <c r="G26" s="141">
        <v>0</v>
      </c>
      <c r="H26" s="141">
        <v>33000</v>
      </c>
      <c r="I26" s="141">
        <v>7362</v>
      </c>
      <c r="J26" s="141"/>
      <c r="K26" s="141">
        <v>328</v>
      </c>
      <c r="L26" s="141">
        <v>45914</v>
      </c>
      <c r="M26" s="141">
        <f t="shared" si="8"/>
        <v>44496</v>
      </c>
      <c r="N26" s="141">
        <f t="shared" si="9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44496</v>
      </c>
      <c r="V26" s="141">
        <f t="shared" si="10"/>
        <v>131100</v>
      </c>
      <c r="W26" s="141">
        <f t="shared" si="11"/>
        <v>40690</v>
      </c>
      <c r="X26" s="141">
        <f t="shared" si="12"/>
        <v>0</v>
      </c>
      <c r="Y26" s="141">
        <f t="shared" si="13"/>
        <v>0</v>
      </c>
      <c r="Z26" s="141">
        <f t="shared" si="14"/>
        <v>33000</v>
      </c>
      <c r="AA26" s="141">
        <f t="shared" si="15"/>
        <v>7362</v>
      </c>
      <c r="AB26" s="141">
        <f t="shared" si="16"/>
        <v>0</v>
      </c>
      <c r="AC26" s="141">
        <f t="shared" si="17"/>
        <v>328</v>
      </c>
      <c r="AD26" s="141">
        <f t="shared" si="18"/>
        <v>90410</v>
      </c>
      <c r="AE26" s="141">
        <f t="shared" si="19"/>
        <v>44029</v>
      </c>
      <c r="AF26" s="141">
        <f t="shared" si="20"/>
        <v>44029</v>
      </c>
      <c r="AG26" s="141">
        <v>0</v>
      </c>
      <c r="AH26" s="141">
        <v>41561</v>
      </c>
      <c r="AI26" s="141">
        <v>0</v>
      </c>
      <c r="AJ26" s="141">
        <v>2468</v>
      </c>
      <c r="AK26" s="141">
        <v>0</v>
      </c>
      <c r="AL26" s="141">
        <v>0</v>
      </c>
      <c r="AM26" s="141">
        <f t="shared" si="21"/>
        <v>42575</v>
      </c>
      <c r="AN26" s="141">
        <f t="shared" si="22"/>
        <v>6012</v>
      </c>
      <c r="AO26" s="141">
        <v>0</v>
      </c>
      <c r="AP26" s="141">
        <v>0</v>
      </c>
      <c r="AQ26" s="141">
        <v>6012</v>
      </c>
      <c r="AR26" s="141">
        <v>0</v>
      </c>
      <c r="AS26" s="141">
        <f t="shared" si="23"/>
        <v>6284</v>
      </c>
      <c r="AT26" s="141">
        <v>0</v>
      </c>
      <c r="AU26" s="141">
        <v>5642</v>
      </c>
      <c r="AV26" s="141">
        <v>642</v>
      </c>
      <c r="AW26" s="141">
        <v>0</v>
      </c>
      <c r="AX26" s="141">
        <f t="shared" si="24"/>
        <v>30279</v>
      </c>
      <c r="AY26" s="141">
        <v>15000</v>
      </c>
      <c r="AZ26" s="141">
        <v>11342</v>
      </c>
      <c r="BA26" s="141">
        <v>2624</v>
      </c>
      <c r="BB26" s="141">
        <v>1313</v>
      </c>
      <c r="BC26" s="141">
        <v>0</v>
      </c>
      <c r="BD26" s="141">
        <v>0</v>
      </c>
      <c r="BE26" s="141">
        <v>0</v>
      </c>
      <c r="BF26" s="141">
        <f t="shared" si="25"/>
        <v>86604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44496</v>
      </c>
      <c r="BP26" s="141">
        <f t="shared" si="29"/>
        <v>27807</v>
      </c>
      <c r="BQ26" s="141">
        <v>7725</v>
      </c>
      <c r="BR26" s="141">
        <v>0</v>
      </c>
      <c r="BS26" s="141">
        <v>0</v>
      </c>
      <c r="BT26" s="141">
        <v>20082</v>
      </c>
      <c r="BU26" s="141">
        <f t="shared" si="30"/>
        <v>16318</v>
      </c>
      <c r="BV26" s="141">
        <v>0</v>
      </c>
      <c r="BW26" s="141">
        <v>0</v>
      </c>
      <c r="BX26" s="141">
        <v>16318</v>
      </c>
      <c r="BY26" s="141">
        <v>0</v>
      </c>
      <c r="BZ26" s="141">
        <f t="shared" si="31"/>
        <v>371</v>
      </c>
      <c r="CA26" s="141">
        <v>0</v>
      </c>
      <c r="CB26" s="141">
        <v>0</v>
      </c>
      <c r="CC26" s="141">
        <v>0</v>
      </c>
      <c r="CD26" s="141">
        <v>371</v>
      </c>
      <c r="CE26" s="141">
        <v>0</v>
      </c>
      <c r="CF26" s="141">
        <v>0</v>
      </c>
      <c r="CG26" s="141">
        <v>0</v>
      </c>
      <c r="CH26" s="141">
        <f t="shared" si="32"/>
        <v>44496</v>
      </c>
      <c r="CI26" s="141">
        <f t="shared" si="33"/>
        <v>44029</v>
      </c>
      <c r="CJ26" s="141">
        <f t="shared" si="34"/>
        <v>44029</v>
      </c>
      <c r="CK26" s="141">
        <f t="shared" si="35"/>
        <v>0</v>
      </c>
      <c r="CL26" s="141">
        <f t="shared" si="36"/>
        <v>41561</v>
      </c>
      <c r="CM26" s="141">
        <f t="shared" si="37"/>
        <v>0</v>
      </c>
      <c r="CN26" s="141">
        <f t="shared" si="38"/>
        <v>2468</v>
      </c>
      <c r="CO26" s="141">
        <f t="shared" si="39"/>
        <v>0</v>
      </c>
      <c r="CP26" s="141">
        <f t="shared" si="40"/>
        <v>0</v>
      </c>
      <c r="CQ26" s="141">
        <f t="shared" si="41"/>
        <v>87071</v>
      </c>
      <c r="CR26" s="141">
        <f t="shared" si="42"/>
        <v>33819</v>
      </c>
      <c r="CS26" s="141">
        <f t="shared" si="43"/>
        <v>7725</v>
      </c>
      <c r="CT26" s="141">
        <f t="shared" si="44"/>
        <v>0</v>
      </c>
      <c r="CU26" s="141">
        <f t="shared" si="45"/>
        <v>6012</v>
      </c>
      <c r="CV26" s="141">
        <f t="shared" si="46"/>
        <v>20082</v>
      </c>
      <c r="CW26" s="141">
        <f t="shared" si="47"/>
        <v>22602</v>
      </c>
      <c r="CX26" s="141">
        <f t="shared" si="48"/>
        <v>0</v>
      </c>
      <c r="CY26" s="141">
        <f t="shared" si="49"/>
        <v>5642</v>
      </c>
      <c r="CZ26" s="141">
        <f t="shared" si="50"/>
        <v>16960</v>
      </c>
      <c r="DA26" s="141">
        <f t="shared" si="51"/>
        <v>0</v>
      </c>
      <c r="DB26" s="141">
        <f t="shared" si="52"/>
        <v>30650</v>
      </c>
      <c r="DC26" s="141">
        <f t="shared" si="53"/>
        <v>15000</v>
      </c>
      <c r="DD26" s="141">
        <f t="shared" si="54"/>
        <v>11342</v>
      </c>
      <c r="DE26" s="141">
        <f t="shared" si="55"/>
        <v>2624</v>
      </c>
      <c r="DF26" s="141">
        <f t="shared" si="56"/>
        <v>1684</v>
      </c>
      <c r="DG26" s="141">
        <f t="shared" si="57"/>
        <v>0</v>
      </c>
      <c r="DH26" s="141">
        <f t="shared" si="58"/>
        <v>0</v>
      </c>
      <c r="DI26" s="141">
        <f t="shared" si="59"/>
        <v>0</v>
      </c>
      <c r="DJ26" s="141">
        <f t="shared" si="60"/>
        <v>131100</v>
      </c>
    </row>
    <row r="27" spans="1:114" ht="12" customHeight="1">
      <c r="A27" s="142" t="s">
        <v>120</v>
      </c>
      <c r="B27" s="140" t="s">
        <v>345</v>
      </c>
      <c r="C27" s="142" t="s">
        <v>368</v>
      </c>
      <c r="D27" s="141">
        <f t="shared" si="6"/>
        <v>108780</v>
      </c>
      <c r="E27" s="141">
        <f t="shared" si="7"/>
        <v>0</v>
      </c>
      <c r="F27" s="141">
        <v>0</v>
      </c>
      <c r="G27" s="141">
        <v>0</v>
      </c>
      <c r="H27" s="141">
        <v>0</v>
      </c>
      <c r="I27" s="141">
        <v>0</v>
      </c>
      <c r="J27" s="141"/>
      <c r="K27" s="141">
        <v>0</v>
      </c>
      <c r="L27" s="141">
        <v>108780</v>
      </c>
      <c r="M27" s="141">
        <f t="shared" si="8"/>
        <v>33605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33605</v>
      </c>
      <c r="V27" s="141">
        <f t="shared" si="10"/>
        <v>142385</v>
      </c>
      <c r="W27" s="141">
        <f t="shared" si="11"/>
        <v>0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0</v>
      </c>
      <c r="AB27" s="141">
        <f t="shared" si="16"/>
        <v>0</v>
      </c>
      <c r="AC27" s="141">
        <f t="shared" si="17"/>
        <v>0</v>
      </c>
      <c r="AD27" s="141">
        <f t="shared" si="18"/>
        <v>142385</v>
      </c>
      <c r="AE27" s="141">
        <f t="shared" si="19"/>
        <v>5145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5145</v>
      </c>
      <c r="AL27" s="141">
        <v>0</v>
      </c>
      <c r="AM27" s="141">
        <f t="shared" si="21"/>
        <v>5724</v>
      </c>
      <c r="AN27" s="141">
        <f t="shared" si="22"/>
        <v>3775</v>
      </c>
      <c r="AO27" s="141">
        <v>3775</v>
      </c>
      <c r="AP27" s="141">
        <v>0</v>
      </c>
      <c r="AQ27" s="141">
        <v>0</v>
      </c>
      <c r="AR27" s="141">
        <v>0</v>
      </c>
      <c r="AS27" s="141">
        <f t="shared" si="23"/>
        <v>17</v>
      </c>
      <c r="AT27" s="141">
        <v>17</v>
      </c>
      <c r="AU27" s="141">
        <v>0</v>
      </c>
      <c r="AV27" s="141">
        <v>0</v>
      </c>
      <c r="AW27" s="141">
        <v>0</v>
      </c>
      <c r="AX27" s="141">
        <f t="shared" si="24"/>
        <v>1932</v>
      </c>
      <c r="AY27" s="141">
        <v>122</v>
      </c>
      <c r="AZ27" s="141">
        <v>0</v>
      </c>
      <c r="BA27" s="141">
        <v>0</v>
      </c>
      <c r="BB27" s="141">
        <v>1810</v>
      </c>
      <c r="BC27" s="141">
        <v>97651</v>
      </c>
      <c r="BD27" s="141">
        <v>0</v>
      </c>
      <c r="BE27" s="141">
        <v>260</v>
      </c>
      <c r="BF27" s="141">
        <f t="shared" si="25"/>
        <v>11129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1315</v>
      </c>
      <c r="BP27" s="141">
        <f t="shared" si="29"/>
        <v>1315</v>
      </c>
      <c r="BQ27" s="141">
        <v>1315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32290</v>
      </c>
      <c r="CF27" s="141">
        <v>0</v>
      </c>
      <c r="CG27" s="141">
        <v>0</v>
      </c>
      <c r="CH27" s="141">
        <f t="shared" si="32"/>
        <v>1315</v>
      </c>
      <c r="CI27" s="141">
        <f t="shared" si="33"/>
        <v>5145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5145</v>
      </c>
      <c r="CP27" s="141">
        <f t="shared" si="40"/>
        <v>0</v>
      </c>
      <c r="CQ27" s="141">
        <f t="shared" si="41"/>
        <v>7039</v>
      </c>
      <c r="CR27" s="141">
        <f t="shared" si="42"/>
        <v>5090</v>
      </c>
      <c r="CS27" s="141">
        <f t="shared" si="43"/>
        <v>5090</v>
      </c>
      <c r="CT27" s="141">
        <f t="shared" si="44"/>
        <v>0</v>
      </c>
      <c r="CU27" s="141">
        <f t="shared" si="45"/>
        <v>0</v>
      </c>
      <c r="CV27" s="141">
        <f t="shared" si="46"/>
        <v>0</v>
      </c>
      <c r="CW27" s="141">
        <f t="shared" si="47"/>
        <v>17</v>
      </c>
      <c r="CX27" s="141">
        <f t="shared" si="48"/>
        <v>17</v>
      </c>
      <c r="CY27" s="141">
        <f t="shared" si="49"/>
        <v>0</v>
      </c>
      <c r="CZ27" s="141">
        <f t="shared" si="50"/>
        <v>0</v>
      </c>
      <c r="DA27" s="141">
        <f t="shared" si="51"/>
        <v>0</v>
      </c>
      <c r="DB27" s="141">
        <f t="shared" si="52"/>
        <v>1932</v>
      </c>
      <c r="DC27" s="141">
        <f t="shared" si="53"/>
        <v>122</v>
      </c>
      <c r="DD27" s="141">
        <f t="shared" si="54"/>
        <v>0</v>
      </c>
      <c r="DE27" s="141">
        <f t="shared" si="55"/>
        <v>0</v>
      </c>
      <c r="DF27" s="141">
        <f t="shared" si="56"/>
        <v>1810</v>
      </c>
      <c r="DG27" s="141">
        <f t="shared" si="57"/>
        <v>129941</v>
      </c>
      <c r="DH27" s="141">
        <f t="shared" si="58"/>
        <v>0</v>
      </c>
      <c r="DI27" s="141">
        <f t="shared" si="59"/>
        <v>260</v>
      </c>
      <c r="DJ27" s="141">
        <f t="shared" si="60"/>
        <v>12444</v>
      </c>
    </row>
    <row r="28" spans="1:114" ht="12" customHeight="1">
      <c r="A28" s="142" t="s">
        <v>120</v>
      </c>
      <c r="B28" s="140" t="s">
        <v>346</v>
      </c>
      <c r="C28" s="142" t="s">
        <v>369</v>
      </c>
      <c r="D28" s="141">
        <f t="shared" si="6"/>
        <v>107813</v>
      </c>
      <c r="E28" s="141">
        <f t="shared" si="7"/>
        <v>0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0</v>
      </c>
      <c r="L28" s="141">
        <v>107813</v>
      </c>
      <c r="M28" s="141">
        <f t="shared" si="8"/>
        <v>47310</v>
      </c>
      <c r="N28" s="141">
        <f t="shared" si="9"/>
        <v>2780</v>
      </c>
      <c r="O28" s="141">
        <v>1383</v>
      </c>
      <c r="P28" s="141">
        <v>1397</v>
      </c>
      <c r="Q28" s="141">
        <v>0</v>
      </c>
      <c r="R28" s="141">
        <v>0</v>
      </c>
      <c r="S28" s="141"/>
      <c r="T28" s="141">
        <v>0</v>
      </c>
      <c r="U28" s="141">
        <v>44530</v>
      </c>
      <c r="V28" s="141">
        <f t="shared" si="10"/>
        <v>155123</v>
      </c>
      <c r="W28" s="141">
        <f t="shared" si="11"/>
        <v>2780</v>
      </c>
      <c r="X28" s="141">
        <f t="shared" si="12"/>
        <v>1383</v>
      </c>
      <c r="Y28" s="141">
        <f t="shared" si="13"/>
        <v>1397</v>
      </c>
      <c r="Z28" s="141">
        <f t="shared" si="14"/>
        <v>0</v>
      </c>
      <c r="AA28" s="141">
        <f t="shared" si="15"/>
        <v>0</v>
      </c>
      <c r="AB28" s="141">
        <f t="shared" si="16"/>
        <v>0</v>
      </c>
      <c r="AC28" s="141">
        <f t="shared" si="17"/>
        <v>0</v>
      </c>
      <c r="AD28" s="141">
        <f t="shared" si="18"/>
        <v>152343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f t="shared" si="21"/>
        <v>12881</v>
      </c>
      <c r="AN28" s="141">
        <f t="shared" si="22"/>
        <v>9116</v>
      </c>
      <c r="AO28" s="141">
        <v>8587</v>
      </c>
      <c r="AP28" s="141">
        <v>529</v>
      </c>
      <c r="AQ28" s="141">
        <v>0</v>
      </c>
      <c r="AR28" s="141">
        <v>0</v>
      </c>
      <c r="AS28" s="141">
        <f t="shared" si="23"/>
        <v>0</v>
      </c>
      <c r="AT28" s="141">
        <v>0</v>
      </c>
      <c r="AU28" s="141">
        <v>0</v>
      </c>
      <c r="AV28" s="141">
        <v>0</v>
      </c>
      <c r="AW28" s="141">
        <v>0</v>
      </c>
      <c r="AX28" s="141">
        <f t="shared" si="24"/>
        <v>3765</v>
      </c>
      <c r="AY28" s="141">
        <v>3444</v>
      </c>
      <c r="AZ28" s="141">
        <v>0</v>
      </c>
      <c r="BA28" s="141">
        <v>0</v>
      </c>
      <c r="BB28" s="141">
        <v>321</v>
      </c>
      <c r="BC28" s="141">
        <v>94830</v>
      </c>
      <c r="BD28" s="141">
        <v>0</v>
      </c>
      <c r="BE28" s="141">
        <v>102</v>
      </c>
      <c r="BF28" s="141">
        <f t="shared" si="25"/>
        <v>12983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9132</v>
      </c>
      <c r="BP28" s="141">
        <f t="shared" si="29"/>
        <v>8344</v>
      </c>
      <c r="BQ28" s="141">
        <v>7837</v>
      </c>
      <c r="BR28" s="141">
        <v>507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788</v>
      </c>
      <c r="CA28" s="141">
        <v>0</v>
      </c>
      <c r="CB28" s="141">
        <v>0</v>
      </c>
      <c r="CC28" s="141">
        <v>0</v>
      </c>
      <c r="CD28" s="141">
        <v>788</v>
      </c>
      <c r="CE28" s="141">
        <v>34049</v>
      </c>
      <c r="CF28" s="141">
        <v>0</v>
      </c>
      <c r="CG28" s="141">
        <v>4129</v>
      </c>
      <c r="CH28" s="141">
        <f t="shared" si="32"/>
        <v>13261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22013</v>
      </c>
      <c r="CR28" s="141">
        <f t="shared" si="42"/>
        <v>17460</v>
      </c>
      <c r="CS28" s="141">
        <f t="shared" si="43"/>
        <v>16424</v>
      </c>
      <c r="CT28" s="141">
        <f t="shared" si="44"/>
        <v>1036</v>
      </c>
      <c r="CU28" s="141">
        <f t="shared" si="45"/>
        <v>0</v>
      </c>
      <c r="CV28" s="141">
        <f t="shared" si="46"/>
        <v>0</v>
      </c>
      <c r="CW28" s="141">
        <f t="shared" si="47"/>
        <v>0</v>
      </c>
      <c r="CX28" s="141">
        <f t="shared" si="48"/>
        <v>0</v>
      </c>
      <c r="CY28" s="141">
        <f t="shared" si="49"/>
        <v>0</v>
      </c>
      <c r="CZ28" s="141">
        <f t="shared" si="50"/>
        <v>0</v>
      </c>
      <c r="DA28" s="141">
        <f t="shared" si="51"/>
        <v>0</v>
      </c>
      <c r="DB28" s="141">
        <f t="shared" si="52"/>
        <v>4553</v>
      </c>
      <c r="DC28" s="141">
        <f t="shared" si="53"/>
        <v>3444</v>
      </c>
      <c r="DD28" s="141">
        <f t="shared" si="54"/>
        <v>0</v>
      </c>
      <c r="DE28" s="141">
        <f t="shared" si="55"/>
        <v>0</v>
      </c>
      <c r="DF28" s="141">
        <f t="shared" si="56"/>
        <v>1109</v>
      </c>
      <c r="DG28" s="141">
        <f t="shared" si="57"/>
        <v>128879</v>
      </c>
      <c r="DH28" s="141">
        <f t="shared" si="58"/>
        <v>0</v>
      </c>
      <c r="DI28" s="141">
        <f t="shared" si="59"/>
        <v>4231</v>
      </c>
      <c r="DJ28" s="141">
        <f t="shared" si="60"/>
        <v>26244</v>
      </c>
    </row>
    <row r="29" spans="1:114" ht="12" customHeight="1">
      <c r="A29" s="142" t="s">
        <v>120</v>
      </c>
      <c r="B29" s="140" t="s">
        <v>347</v>
      </c>
      <c r="C29" s="142" t="s">
        <v>370</v>
      </c>
      <c r="D29" s="141">
        <f t="shared" si="6"/>
        <v>118927</v>
      </c>
      <c r="E29" s="141">
        <f t="shared" si="7"/>
        <v>0</v>
      </c>
      <c r="F29" s="141">
        <v>0</v>
      </c>
      <c r="G29" s="141">
        <v>0</v>
      </c>
      <c r="H29" s="141">
        <v>0</v>
      </c>
      <c r="I29" s="141">
        <v>0</v>
      </c>
      <c r="J29" s="141"/>
      <c r="K29" s="141">
        <v>0</v>
      </c>
      <c r="L29" s="141">
        <v>118927</v>
      </c>
      <c r="M29" s="141">
        <f t="shared" si="8"/>
        <v>32421</v>
      </c>
      <c r="N29" s="141">
        <f t="shared" si="9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32421</v>
      </c>
      <c r="V29" s="141">
        <f t="shared" si="10"/>
        <v>151348</v>
      </c>
      <c r="W29" s="141">
        <f t="shared" si="11"/>
        <v>0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0</v>
      </c>
      <c r="AB29" s="141">
        <f t="shared" si="16"/>
        <v>0</v>
      </c>
      <c r="AC29" s="141">
        <f t="shared" si="17"/>
        <v>0</v>
      </c>
      <c r="AD29" s="141">
        <f t="shared" si="18"/>
        <v>151348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f t="shared" si="21"/>
        <v>253</v>
      </c>
      <c r="AN29" s="141">
        <f t="shared" si="22"/>
        <v>0</v>
      </c>
      <c r="AO29" s="141">
        <v>0</v>
      </c>
      <c r="AP29" s="141">
        <v>0</v>
      </c>
      <c r="AQ29" s="141">
        <v>0</v>
      </c>
      <c r="AR29" s="141">
        <v>0</v>
      </c>
      <c r="AS29" s="141">
        <f t="shared" si="23"/>
        <v>0</v>
      </c>
      <c r="AT29" s="141">
        <v>0</v>
      </c>
      <c r="AU29" s="141">
        <v>0</v>
      </c>
      <c r="AV29" s="141">
        <v>0</v>
      </c>
      <c r="AW29" s="141">
        <v>0</v>
      </c>
      <c r="AX29" s="141">
        <f t="shared" si="24"/>
        <v>253</v>
      </c>
      <c r="AY29" s="141">
        <v>253</v>
      </c>
      <c r="AZ29" s="141">
        <v>0</v>
      </c>
      <c r="BA29" s="141">
        <v>0</v>
      </c>
      <c r="BB29" s="141">
        <v>0</v>
      </c>
      <c r="BC29" s="141">
        <v>118674</v>
      </c>
      <c r="BD29" s="141">
        <v>0</v>
      </c>
      <c r="BE29" s="141">
        <v>0</v>
      </c>
      <c r="BF29" s="141">
        <f t="shared" si="25"/>
        <v>253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0</v>
      </c>
      <c r="BP29" s="141">
        <f t="shared" si="29"/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32421</v>
      </c>
      <c r="CF29" s="141">
        <v>0</v>
      </c>
      <c r="CG29" s="141">
        <v>0</v>
      </c>
      <c r="CH29" s="141">
        <f t="shared" si="32"/>
        <v>0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253</v>
      </c>
      <c r="CR29" s="141">
        <f t="shared" si="42"/>
        <v>0</v>
      </c>
      <c r="CS29" s="141">
        <f t="shared" si="43"/>
        <v>0</v>
      </c>
      <c r="CT29" s="141">
        <f t="shared" si="44"/>
        <v>0</v>
      </c>
      <c r="CU29" s="141">
        <f t="shared" si="45"/>
        <v>0</v>
      </c>
      <c r="CV29" s="141">
        <f t="shared" si="46"/>
        <v>0</v>
      </c>
      <c r="CW29" s="141">
        <f t="shared" si="47"/>
        <v>0</v>
      </c>
      <c r="CX29" s="141">
        <f t="shared" si="48"/>
        <v>0</v>
      </c>
      <c r="CY29" s="141">
        <f t="shared" si="49"/>
        <v>0</v>
      </c>
      <c r="CZ29" s="141">
        <f t="shared" si="50"/>
        <v>0</v>
      </c>
      <c r="DA29" s="141">
        <f t="shared" si="51"/>
        <v>0</v>
      </c>
      <c r="DB29" s="141">
        <f t="shared" si="52"/>
        <v>253</v>
      </c>
      <c r="DC29" s="141">
        <f t="shared" si="53"/>
        <v>253</v>
      </c>
      <c r="DD29" s="141">
        <f t="shared" si="54"/>
        <v>0</v>
      </c>
      <c r="DE29" s="141">
        <f t="shared" si="55"/>
        <v>0</v>
      </c>
      <c r="DF29" s="141">
        <f t="shared" si="56"/>
        <v>0</v>
      </c>
      <c r="DG29" s="141">
        <f t="shared" si="57"/>
        <v>151095</v>
      </c>
      <c r="DH29" s="141">
        <f t="shared" si="58"/>
        <v>0</v>
      </c>
      <c r="DI29" s="141">
        <f t="shared" si="59"/>
        <v>0</v>
      </c>
      <c r="DJ29" s="141">
        <f t="shared" si="60"/>
        <v>253</v>
      </c>
    </row>
    <row r="30" spans="1:114" ht="12" customHeight="1">
      <c r="A30" s="142" t="s">
        <v>120</v>
      </c>
      <c r="B30" s="140" t="s">
        <v>348</v>
      </c>
      <c r="C30" s="142" t="s">
        <v>371</v>
      </c>
      <c r="D30" s="141">
        <f t="shared" si="6"/>
        <v>719405</v>
      </c>
      <c r="E30" s="141">
        <f t="shared" si="7"/>
        <v>276104</v>
      </c>
      <c r="F30" s="141">
        <v>25328</v>
      </c>
      <c r="G30" s="141">
        <v>0</v>
      </c>
      <c r="H30" s="141">
        <v>177800</v>
      </c>
      <c r="I30" s="141">
        <v>58395</v>
      </c>
      <c r="J30" s="141"/>
      <c r="K30" s="141">
        <v>14581</v>
      </c>
      <c r="L30" s="141">
        <v>443301</v>
      </c>
      <c r="M30" s="141">
        <f t="shared" si="8"/>
        <v>243194</v>
      </c>
      <c r="N30" s="141">
        <f t="shared" si="9"/>
        <v>62866</v>
      </c>
      <c r="O30" s="141">
        <v>4669</v>
      </c>
      <c r="P30" s="141">
        <v>3112</v>
      </c>
      <c r="Q30" s="141">
        <v>1900</v>
      </c>
      <c r="R30" s="141">
        <v>53185</v>
      </c>
      <c r="S30" s="141"/>
      <c r="T30" s="141">
        <v>0</v>
      </c>
      <c r="U30" s="141">
        <v>180328</v>
      </c>
      <c r="V30" s="141">
        <f t="shared" si="10"/>
        <v>962599</v>
      </c>
      <c r="W30" s="141">
        <f t="shared" si="11"/>
        <v>338970</v>
      </c>
      <c r="X30" s="141">
        <f t="shared" si="12"/>
        <v>29997</v>
      </c>
      <c r="Y30" s="141">
        <f t="shared" si="13"/>
        <v>3112</v>
      </c>
      <c r="Z30" s="141">
        <f t="shared" si="14"/>
        <v>179700</v>
      </c>
      <c r="AA30" s="141">
        <f t="shared" si="15"/>
        <v>111580</v>
      </c>
      <c r="AB30" s="141">
        <f t="shared" si="16"/>
        <v>0</v>
      </c>
      <c r="AC30" s="141">
        <f t="shared" si="17"/>
        <v>14581</v>
      </c>
      <c r="AD30" s="141">
        <f t="shared" si="18"/>
        <v>623629</v>
      </c>
      <c r="AE30" s="141">
        <f t="shared" si="19"/>
        <v>66352</v>
      </c>
      <c r="AF30" s="141">
        <f t="shared" si="20"/>
        <v>41152</v>
      </c>
      <c r="AG30" s="141">
        <v>162</v>
      </c>
      <c r="AH30" s="141">
        <v>40990</v>
      </c>
      <c r="AI30" s="141">
        <v>0</v>
      </c>
      <c r="AJ30" s="141">
        <v>0</v>
      </c>
      <c r="AK30" s="141">
        <v>25200</v>
      </c>
      <c r="AL30" s="141">
        <v>0</v>
      </c>
      <c r="AM30" s="141">
        <f t="shared" si="21"/>
        <v>649797</v>
      </c>
      <c r="AN30" s="141">
        <f t="shared" si="22"/>
        <v>51532</v>
      </c>
      <c r="AO30" s="141">
        <v>51532</v>
      </c>
      <c r="AP30" s="141">
        <v>0</v>
      </c>
      <c r="AQ30" s="141">
        <v>0</v>
      </c>
      <c r="AR30" s="141">
        <v>0</v>
      </c>
      <c r="AS30" s="141">
        <f t="shared" si="23"/>
        <v>234436</v>
      </c>
      <c r="AT30" s="141">
        <v>12332</v>
      </c>
      <c r="AU30" s="141">
        <v>202056</v>
      </c>
      <c r="AV30" s="141">
        <v>20048</v>
      </c>
      <c r="AW30" s="141">
        <v>13044</v>
      </c>
      <c r="AX30" s="141">
        <f t="shared" si="24"/>
        <v>350785</v>
      </c>
      <c r="AY30" s="141">
        <v>139187</v>
      </c>
      <c r="AZ30" s="141">
        <v>205622</v>
      </c>
      <c r="BA30" s="141">
        <v>5976</v>
      </c>
      <c r="BB30" s="141">
        <v>0</v>
      </c>
      <c r="BC30" s="141">
        <v>0</v>
      </c>
      <c r="BD30" s="141">
        <v>0</v>
      </c>
      <c r="BE30" s="141">
        <v>3256</v>
      </c>
      <c r="BF30" s="141">
        <f t="shared" si="25"/>
        <v>719405</v>
      </c>
      <c r="BG30" s="141">
        <f t="shared" si="26"/>
        <v>1312</v>
      </c>
      <c r="BH30" s="141">
        <f t="shared" si="27"/>
        <v>1312</v>
      </c>
      <c r="BI30" s="141">
        <v>1312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229827</v>
      </c>
      <c r="BP30" s="141">
        <f t="shared" si="29"/>
        <v>21000</v>
      </c>
      <c r="BQ30" s="141">
        <v>21000</v>
      </c>
      <c r="BR30" s="141">
        <v>0</v>
      </c>
      <c r="BS30" s="141">
        <v>0</v>
      </c>
      <c r="BT30" s="141">
        <v>0</v>
      </c>
      <c r="BU30" s="141">
        <f t="shared" si="30"/>
        <v>108608</v>
      </c>
      <c r="BV30" s="141">
        <v>726</v>
      </c>
      <c r="BW30" s="141">
        <v>107882</v>
      </c>
      <c r="BX30" s="141">
        <v>0</v>
      </c>
      <c r="BY30" s="141">
        <v>0</v>
      </c>
      <c r="BZ30" s="141">
        <f t="shared" si="31"/>
        <v>100219</v>
      </c>
      <c r="CA30" s="141">
        <v>4809</v>
      </c>
      <c r="CB30" s="141">
        <v>95410</v>
      </c>
      <c r="CC30" s="141">
        <v>0</v>
      </c>
      <c r="CD30" s="141">
        <v>0</v>
      </c>
      <c r="CE30" s="141">
        <v>0</v>
      </c>
      <c r="CF30" s="141">
        <v>0</v>
      </c>
      <c r="CG30" s="141">
        <v>12055</v>
      </c>
      <c r="CH30" s="141">
        <f t="shared" si="32"/>
        <v>243194</v>
      </c>
      <c r="CI30" s="141">
        <f t="shared" si="33"/>
        <v>67664</v>
      </c>
      <c r="CJ30" s="141">
        <f t="shared" si="34"/>
        <v>42464</v>
      </c>
      <c r="CK30" s="141">
        <f t="shared" si="35"/>
        <v>1474</v>
      </c>
      <c r="CL30" s="141">
        <f t="shared" si="36"/>
        <v>40990</v>
      </c>
      <c r="CM30" s="141">
        <f t="shared" si="37"/>
        <v>0</v>
      </c>
      <c r="CN30" s="141">
        <f t="shared" si="38"/>
        <v>0</v>
      </c>
      <c r="CO30" s="141">
        <f t="shared" si="39"/>
        <v>25200</v>
      </c>
      <c r="CP30" s="141">
        <f t="shared" si="40"/>
        <v>0</v>
      </c>
      <c r="CQ30" s="141">
        <f t="shared" si="41"/>
        <v>879624</v>
      </c>
      <c r="CR30" s="141">
        <f t="shared" si="42"/>
        <v>72532</v>
      </c>
      <c r="CS30" s="141">
        <f t="shared" si="43"/>
        <v>72532</v>
      </c>
      <c r="CT30" s="141">
        <f t="shared" si="44"/>
        <v>0</v>
      </c>
      <c r="CU30" s="141">
        <f t="shared" si="45"/>
        <v>0</v>
      </c>
      <c r="CV30" s="141">
        <f t="shared" si="46"/>
        <v>0</v>
      </c>
      <c r="CW30" s="141">
        <f t="shared" si="47"/>
        <v>343044</v>
      </c>
      <c r="CX30" s="141">
        <f t="shared" si="48"/>
        <v>13058</v>
      </c>
      <c r="CY30" s="141">
        <f t="shared" si="49"/>
        <v>309938</v>
      </c>
      <c r="CZ30" s="141">
        <f t="shared" si="50"/>
        <v>20048</v>
      </c>
      <c r="DA30" s="141">
        <f t="shared" si="51"/>
        <v>13044</v>
      </c>
      <c r="DB30" s="141">
        <f t="shared" si="52"/>
        <v>451004</v>
      </c>
      <c r="DC30" s="141">
        <f t="shared" si="53"/>
        <v>143996</v>
      </c>
      <c r="DD30" s="141">
        <f t="shared" si="54"/>
        <v>301032</v>
      </c>
      <c r="DE30" s="141">
        <f t="shared" si="55"/>
        <v>5976</v>
      </c>
      <c r="DF30" s="141">
        <f t="shared" si="56"/>
        <v>0</v>
      </c>
      <c r="DG30" s="141">
        <f t="shared" si="57"/>
        <v>0</v>
      </c>
      <c r="DH30" s="141">
        <f t="shared" si="58"/>
        <v>0</v>
      </c>
      <c r="DI30" s="141">
        <f t="shared" si="59"/>
        <v>15311</v>
      </c>
      <c r="DJ30" s="141">
        <f t="shared" si="60"/>
        <v>962599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404</v>
      </c>
      <c r="B7" s="140" t="s">
        <v>405</v>
      </c>
      <c r="C7" s="139" t="s">
        <v>406</v>
      </c>
      <c r="D7" s="141">
        <f aca="true" t="shared" si="0" ref="D7:AI7">SUM(D8:D20)</f>
        <v>1553875</v>
      </c>
      <c r="E7" s="141">
        <f t="shared" si="0"/>
        <v>956061</v>
      </c>
      <c r="F7" s="141">
        <f t="shared" si="0"/>
        <v>21534</v>
      </c>
      <c r="G7" s="141">
        <f t="shared" si="0"/>
        <v>0</v>
      </c>
      <c r="H7" s="141">
        <f t="shared" si="0"/>
        <v>46600</v>
      </c>
      <c r="I7" s="141">
        <f t="shared" si="0"/>
        <v>337810</v>
      </c>
      <c r="J7" s="141">
        <f t="shared" si="0"/>
        <v>3062209</v>
      </c>
      <c r="K7" s="141">
        <f t="shared" si="0"/>
        <v>550117</v>
      </c>
      <c r="L7" s="141">
        <f t="shared" si="0"/>
        <v>597814</v>
      </c>
      <c r="M7" s="141">
        <f t="shared" si="0"/>
        <v>250966</v>
      </c>
      <c r="N7" s="141">
        <f t="shared" si="0"/>
        <v>229834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210004</v>
      </c>
      <c r="S7" s="141">
        <f t="shared" si="0"/>
        <v>795078</v>
      </c>
      <c r="T7" s="141">
        <f t="shared" si="0"/>
        <v>19830</v>
      </c>
      <c r="U7" s="141">
        <f t="shared" si="0"/>
        <v>21132</v>
      </c>
      <c r="V7" s="141">
        <f t="shared" si="0"/>
        <v>1804841</v>
      </c>
      <c r="W7" s="141">
        <f t="shared" si="0"/>
        <v>1185895</v>
      </c>
      <c r="X7" s="141">
        <f t="shared" si="0"/>
        <v>21534</v>
      </c>
      <c r="Y7" s="141">
        <f t="shared" si="0"/>
        <v>0</v>
      </c>
      <c r="Z7" s="141">
        <f t="shared" si="0"/>
        <v>46600</v>
      </c>
      <c r="AA7" s="141">
        <f t="shared" si="0"/>
        <v>547814</v>
      </c>
      <c r="AB7" s="141">
        <f t="shared" si="0"/>
        <v>3857287</v>
      </c>
      <c r="AC7" s="141">
        <f t="shared" si="0"/>
        <v>569947</v>
      </c>
      <c r="AD7" s="141">
        <f t="shared" si="0"/>
        <v>618946</v>
      </c>
      <c r="AE7" s="141">
        <f t="shared" si="0"/>
        <v>91544</v>
      </c>
      <c r="AF7" s="141">
        <f t="shared" si="0"/>
        <v>87344</v>
      </c>
      <c r="AG7" s="141">
        <f t="shared" si="0"/>
        <v>0</v>
      </c>
      <c r="AH7" s="141">
        <f t="shared" si="0"/>
        <v>79784</v>
      </c>
      <c r="AI7" s="141">
        <f t="shared" si="0"/>
        <v>0</v>
      </c>
      <c r="AJ7" s="141">
        <f aca="true" t="shared" si="1" ref="AJ7:BO7">SUM(AJ8:AJ20)</f>
        <v>7560</v>
      </c>
      <c r="AK7" s="141">
        <f t="shared" si="1"/>
        <v>4200</v>
      </c>
      <c r="AL7" s="141">
        <f t="shared" si="1"/>
        <v>0</v>
      </c>
      <c r="AM7" s="141">
        <f t="shared" si="1"/>
        <v>3176418</v>
      </c>
      <c r="AN7" s="141">
        <f t="shared" si="1"/>
        <v>588435</v>
      </c>
      <c r="AO7" s="141">
        <f t="shared" si="1"/>
        <v>353279</v>
      </c>
      <c r="AP7" s="141">
        <f t="shared" si="1"/>
        <v>28869</v>
      </c>
      <c r="AQ7" s="141">
        <f t="shared" si="1"/>
        <v>169672</v>
      </c>
      <c r="AR7" s="141">
        <f t="shared" si="1"/>
        <v>36615</v>
      </c>
      <c r="AS7" s="141">
        <f t="shared" si="1"/>
        <v>1060886</v>
      </c>
      <c r="AT7" s="141">
        <f t="shared" si="1"/>
        <v>6477</v>
      </c>
      <c r="AU7" s="141">
        <f t="shared" si="1"/>
        <v>1036594</v>
      </c>
      <c r="AV7" s="141">
        <f t="shared" si="1"/>
        <v>17815</v>
      </c>
      <c r="AW7" s="141">
        <f t="shared" si="1"/>
        <v>18868</v>
      </c>
      <c r="AX7" s="141">
        <f t="shared" si="1"/>
        <v>1492035</v>
      </c>
      <c r="AY7" s="141">
        <f t="shared" si="1"/>
        <v>163700</v>
      </c>
      <c r="AZ7" s="141">
        <f t="shared" si="1"/>
        <v>1231413</v>
      </c>
      <c r="BA7" s="141">
        <f t="shared" si="1"/>
        <v>4733</v>
      </c>
      <c r="BB7" s="141">
        <f t="shared" si="1"/>
        <v>92189</v>
      </c>
      <c r="BC7" s="141">
        <f t="shared" si="1"/>
        <v>0</v>
      </c>
      <c r="BD7" s="141">
        <f t="shared" si="1"/>
        <v>16194</v>
      </c>
      <c r="BE7" s="141">
        <f t="shared" si="1"/>
        <v>1348122</v>
      </c>
      <c r="BF7" s="141">
        <f t="shared" si="1"/>
        <v>4616084</v>
      </c>
      <c r="BG7" s="141">
        <f t="shared" si="1"/>
        <v>3202</v>
      </c>
      <c r="BH7" s="141">
        <f t="shared" si="1"/>
        <v>3202</v>
      </c>
      <c r="BI7" s="141">
        <f t="shared" si="1"/>
        <v>0</v>
      </c>
      <c r="BJ7" s="141">
        <f t="shared" si="1"/>
        <v>2083</v>
      </c>
      <c r="BK7" s="141">
        <f t="shared" si="1"/>
        <v>0</v>
      </c>
      <c r="BL7" s="141">
        <f t="shared" si="1"/>
        <v>1119</v>
      </c>
      <c r="BM7" s="141">
        <f t="shared" si="1"/>
        <v>0</v>
      </c>
      <c r="BN7" s="141">
        <f t="shared" si="1"/>
        <v>0</v>
      </c>
      <c r="BO7" s="141">
        <f t="shared" si="1"/>
        <v>959412</v>
      </c>
      <c r="BP7" s="141">
        <f aca="true" t="shared" si="2" ref="BP7:CU7">SUM(BP8:BP20)</f>
        <v>334730</v>
      </c>
      <c r="BQ7" s="141">
        <f t="shared" si="2"/>
        <v>153717</v>
      </c>
      <c r="BR7" s="141">
        <f t="shared" si="2"/>
        <v>122686</v>
      </c>
      <c r="BS7" s="141">
        <f t="shared" si="2"/>
        <v>58327</v>
      </c>
      <c r="BT7" s="141">
        <f t="shared" si="2"/>
        <v>0</v>
      </c>
      <c r="BU7" s="141">
        <f t="shared" si="2"/>
        <v>408672</v>
      </c>
      <c r="BV7" s="141">
        <f t="shared" si="2"/>
        <v>35578</v>
      </c>
      <c r="BW7" s="141">
        <f t="shared" si="2"/>
        <v>373094</v>
      </c>
      <c r="BX7" s="141">
        <f t="shared" si="2"/>
        <v>0</v>
      </c>
      <c r="BY7" s="141">
        <f t="shared" si="2"/>
        <v>6594</v>
      </c>
      <c r="BZ7" s="141">
        <f t="shared" si="2"/>
        <v>209416</v>
      </c>
      <c r="CA7" s="141">
        <f t="shared" si="2"/>
        <v>305</v>
      </c>
      <c r="CB7" s="141">
        <f t="shared" si="2"/>
        <v>196507</v>
      </c>
      <c r="CC7" s="141">
        <f t="shared" si="2"/>
        <v>1231</v>
      </c>
      <c r="CD7" s="141">
        <f t="shared" si="2"/>
        <v>11373</v>
      </c>
      <c r="CE7" s="141">
        <f t="shared" si="2"/>
        <v>0</v>
      </c>
      <c r="CF7" s="141">
        <f t="shared" si="2"/>
        <v>0</v>
      </c>
      <c r="CG7" s="141">
        <f t="shared" si="2"/>
        <v>83430</v>
      </c>
      <c r="CH7" s="141">
        <f t="shared" si="2"/>
        <v>1046044</v>
      </c>
      <c r="CI7" s="141">
        <f t="shared" si="2"/>
        <v>94746</v>
      </c>
      <c r="CJ7" s="141">
        <f t="shared" si="2"/>
        <v>90546</v>
      </c>
      <c r="CK7" s="141">
        <f t="shared" si="2"/>
        <v>0</v>
      </c>
      <c r="CL7" s="141">
        <f t="shared" si="2"/>
        <v>81867</v>
      </c>
      <c r="CM7" s="141">
        <f t="shared" si="2"/>
        <v>0</v>
      </c>
      <c r="CN7" s="141">
        <f t="shared" si="2"/>
        <v>8679</v>
      </c>
      <c r="CO7" s="141">
        <f t="shared" si="2"/>
        <v>4200</v>
      </c>
      <c r="CP7" s="141">
        <f t="shared" si="2"/>
        <v>0</v>
      </c>
      <c r="CQ7" s="141">
        <f t="shared" si="2"/>
        <v>4135830</v>
      </c>
      <c r="CR7" s="141">
        <f t="shared" si="2"/>
        <v>923165</v>
      </c>
      <c r="CS7" s="141">
        <f t="shared" si="2"/>
        <v>506996</v>
      </c>
      <c r="CT7" s="141">
        <f t="shared" si="2"/>
        <v>151555</v>
      </c>
      <c r="CU7" s="141">
        <f t="shared" si="2"/>
        <v>227999</v>
      </c>
      <c r="CV7" s="141">
        <f aca="true" t="shared" si="3" ref="CV7:DJ7">SUM(CV8:CV20)</f>
        <v>36615</v>
      </c>
      <c r="CW7" s="141">
        <f t="shared" si="3"/>
        <v>1469558</v>
      </c>
      <c r="CX7" s="141">
        <f t="shared" si="3"/>
        <v>42055</v>
      </c>
      <c r="CY7" s="141">
        <f t="shared" si="3"/>
        <v>1409688</v>
      </c>
      <c r="CZ7" s="141">
        <f t="shared" si="3"/>
        <v>17815</v>
      </c>
      <c r="DA7" s="141">
        <f t="shared" si="3"/>
        <v>25462</v>
      </c>
      <c r="DB7" s="141">
        <f t="shared" si="3"/>
        <v>1701451</v>
      </c>
      <c r="DC7" s="141">
        <f t="shared" si="3"/>
        <v>164005</v>
      </c>
      <c r="DD7" s="141">
        <f t="shared" si="3"/>
        <v>1427920</v>
      </c>
      <c r="DE7" s="141">
        <f t="shared" si="3"/>
        <v>5964</v>
      </c>
      <c r="DF7" s="141">
        <f t="shared" si="3"/>
        <v>103562</v>
      </c>
      <c r="DG7" s="141">
        <f t="shared" si="3"/>
        <v>0</v>
      </c>
      <c r="DH7" s="141">
        <f t="shared" si="3"/>
        <v>16194</v>
      </c>
      <c r="DI7" s="141">
        <f t="shared" si="3"/>
        <v>1431552</v>
      </c>
      <c r="DJ7" s="141">
        <f t="shared" si="3"/>
        <v>5662128</v>
      </c>
    </row>
    <row r="8" spans="1:114" ht="12" customHeight="1">
      <c r="A8" s="142" t="s">
        <v>120</v>
      </c>
      <c r="B8" s="140" t="s">
        <v>374</v>
      </c>
      <c r="C8" s="142" t="s">
        <v>387</v>
      </c>
      <c r="D8" s="141">
        <f>SUM(E8,+L8)</f>
        <v>0</v>
      </c>
      <c r="E8" s="141">
        <f>SUM(F8:I8)+K8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f>SUM(N8,+U8)</f>
        <v>111614</v>
      </c>
      <c r="N8" s="141">
        <f>SUM(O8:R8)+T8</f>
        <v>105421</v>
      </c>
      <c r="O8" s="141">
        <v>0</v>
      </c>
      <c r="P8" s="141">
        <v>0</v>
      </c>
      <c r="Q8" s="141">
        <v>0</v>
      </c>
      <c r="R8" s="141">
        <v>88290</v>
      </c>
      <c r="S8" s="141">
        <v>121121</v>
      </c>
      <c r="T8" s="141">
        <v>17131</v>
      </c>
      <c r="U8" s="141">
        <v>6193</v>
      </c>
      <c r="V8" s="141">
        <f aca="true" t="shared" si="4" ref="V8:AD8">+SUM(D8,M8)</f>
        <v>111614</v>
      </c>
      <c r="W8" s="141">
        <f t="shared" si="4"/>
        <v>105421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88290</v>
      </c>
      <c r="AB8" s="141">
        <f t="shared" si="4"/>
        <v>121121</v>
      </c>
      <c r="AC8" s="141">
        <f t="shared" si="4"/>
        <v>17131</v>
      </c>
      <c r="AD8" s="141">
        <f t="shared" si="4"/>
        <v>6193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0</v>
      </c>
      <c r="AN8" s="141">
        <f>SUM(AO8:AR8)</f>
        <v>0</v>
      </c>
      <c r="AO8" s="141">
        <v>0</v>
      </c>
      <c r="AP8" s="141">
        <v>0</v>
      </c>
      <c r="AQ8" s="141">
        <v>0</v>
      </c>
      <c r="AR8" s="141">
        <v>0</v>
      </c>
      <c r="AS8" s="141">
        <f>SUM(AT8:AV8)</f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f>SUM(AY8:BB8)</f>
        <v>0</v>
      </c>
      <c r="AY8" s="141">
        <v>0</v>
      </c>
      <c r="AZ8" s="141">
        <v>0</v>
      </c>
      <c r="BA8" s="141">
        <v>0</v>
      </c>
      <c r="BB8" s="141">
        <v>0</v>
      </c>
      <c r="BC8" s="141"/>
      <c r="BD8" s="141">
        <v>0</v>
      </c>
      <c r="BE8" s="141">
        <v>0</v>
      </c>
      <c r="BF8" s="141">
        <f>SUM(AE8,+AM8,+BE8)</f>
        <v>0</v>
      </c>
      <c r="BG8" s="141">
        <f>SUM(BH8,+BM8)</f>
        <v>1119</v>
      </c>
      <c r="BH8" s="141">
        <f>SUM(BI8:BL8)</f>
        <v>1119</v>
      </c>
      <c r="BI8" s="141">
        <v>0</v>
      </c>
      <c r="BJ8" s="141">
        <v>0</v>
      </c>
      <c r="BK8" s="141">
        <v>0</v>
      </c>
      <c r="BL8" s="141">
        <v>1119</v>
      </c>
      <c r="BM8" s="141">
        <v>0</v>
      </c>
      <c r="BN8" s="141"/>
      <c r="BO8" s="141">
        <f>SUM(BP8,BU8,BY8,BZ8,CF8)</f>
        <v>178654</v>
      </c>
      <c r="BP8" s="141">
        <f>SUM(BQ8:BT8)</f>
        <v>94276</v>
      </c>
      <c r="BQ8" s="141">
        <v>35183</v>
      </c>
      <c r="BR8" s="141">
        <v>42746</v>
      </c>
      <c r="BS8" s="141">
        <v>16347</v>
      </c>
      <c r="BT8" s="141">
        <v>0</v>
      </c>
      <c r="BU8" s="141">
        <f>SUM(BV8:BX8)</f>
        <v>75751</v>
      </c>
      <c r="BV8" s="141">
        <v>6515</v>
      </c>
      <c r="BW8" s="141">
        <v>69236</v>
      </c>
      <c r="BX8" s="141">
        <v>0</v>
      </c>
      <c r="BY8" s="141">
        <v>6594</v>
      </c>
      <c r="BZ8" s="141">
        <f>SUM(CA8:CD8)</f>
        <v>2033</v>
      </c>
      <c r="CA8" s="141">
        <v>0</v>
      </c>
      <c r="CB8" s="141">
        <v>2033</v>
      </c>
      <c r="CC8" s="141">
        <v>0</v>
      </c>
      <c r="CD8" s="141">
        <v>0</v>
      </c>
      <c r="CE8" s="141"/>
      <c r="CF8" s="141">
        <v>0</v>
      </c>
      <c r="CG8" s="141">
        <v>52962</v>
      </c>
      <c r="CH8" s="141">
        <f>SUM(BG8,+BO8,+CG8)</f>
        <v>232735</v>
      </c>
      <c r="CI8" s="141">
        <f aca="true" t="shared" si="5" ref="CI8:DJ8">SUM(AE8,+BG8)</f>
        <v>1119</v>
      </c>
      <c r="CJ8" s="141">
        <f t="shared" si="5"/>
        <v>1119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1119</v>
      </c>
      <c r="CO8" s="141">
        <f t="shared" si="5"/>
        <v>0</v>
      </c>
      <c r="CP8" s="141">
        <f t="shared" si="5"/>
        <v>0</v>
      </c>
      <c r="CQ8" s="141">
        <f t="shared" si="5"/>
        <v>178654</v>
      </c>
      <c r="CR8" s="141">
        <f t="shared" si="5"/>
        <v>94276</v>
      </c>
      <c r="CS8" s="141">
        <f t="shared" si="5"/>
        <v>35183</v>
      </c>
      <c r="CT8" s="141">
        <f t="shared" si="5"/>
        <v>42746</v>
      </c>
      <c r="CU8" s="141">
        <f t="shared" si="5"/>
        <v>16347</v>
      </c>
      <c r="CV8" s="141">
        <f t="shared" si="5"/>
        <v>0</v>
      </c>
      <c r="CW8" s="141">
        <f t="shared" si="5"/>
        <v>75751</v>
      </c>
      <c r="CX8" s="141">
        <f t="shared" si="5"/>
        <v>6515</v>
      </c>
      <c r="CY8" s="141">
        <f t="shared" si="5"/>
        <v>69236</v>
      </c>
      <c r="CZ8" s="141">
        <f t="shared" si="5"/>
        <v>0</v>
      </c>
      <c r="DA8" s="141">
        <f t="shared" si="5"/>
        <v>6594</v>
      </c>
      <c r="DB8" s="141">
        <f t="shared" si="5"/>
        <v>2033</v>
      </c>
      <c r="DC8" s="141">
        <f t="shared" si="5"/>
        <v>0</v>
      </c>
      <c r="DD8" s="141">
        <f t="shared" si="5"/>
        <v>2033</v>
      </c>
      <c r="DE8" s="141">
        <f t="shared" si="5"/>
        <v>0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52962</v>
      </c>
      <c r="DJ8" s="141">
        <f t="shared" si="5"/>
        <v>232735</v>
      </c>
    </row>
    <row r="9" spans="1:114" ht="12" customHeight="1">
      <c r="A9" s="142" t="s">
        <v>120</v>
      </c>
      <c r="B9" s="140" t="s">
        <v>375</v>
      </c>
      <c r="C9" s="142" t="s">
        <v>388</v>
      </c>
      <c r="D9" s="141">
        <f aca="true" t="shared" si="6" ref="D9:D20">SUM(E9,+L9)</f>
        <v>0</v>
      </c>
      <c r="E9" s="141">
        <f aca="true" t="shared" si="7" ref="E9:E20">SUM(F9:I9)+K9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f aca="true" t="shared" si="8" ref="M9:M20">SUM(N9,+U9)</f>
        <v>0</v>
      </c>
      <c r="N9" s="141">
        <f aca="true" t="shared" si="9" ref="N9:N20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>
        <v>98760</v>
      </c>
      <c r="T9" s="141">
        <v>0</v>
      </c>
      <c r="U9" s="141">
        <v>0</v>
      </c>
      <c r="V9" s="141">
        <f aca="true" t="shared" si="10" ref="V9:V20">+SUM(D9,M9)</f>
        <v>0</v>
      </c>
      <c r="W9" s="141">
        <f aca="true" t="shared" si="11" ref="W9:W20">+SUM(E9,N9)</f>
        <v>0</v>
      </c>
      <c r="X9" s="141">
        <f aca="true" t="shared" si="12" ref="X9:X20">+SUM(F9,O9)</f>
        <v>0</v>
      </c>
      <c r="Y9" s="141">
        <f aca="true" t="shared" si="13" ref="Y9:Y20">+SUM(G9,P9)</f>
        <v>0</v>
      </c>
      <c r="Z9" s="141">
        <f aca="true" t="shared" si="14" ref="Z9:Z20">+SUM(H9,Q9)</f>
        <v>0</v>
      </c>
      <c r="AA9" s="141">
        <f aca="true" t="shared" si="15" ref="AA9:AA20">+SUM(I9,R9)</f>
        <v>0</v>
      </c>
      <c r="AB9" s="141">
        <f aca="true" t="shared" si="16" ref="AB9:AB20">+SUM(J9,S9)</f>
        <v>98760</v>
      </c>
      <c r="AC9" s="141">
        <f aca="true" t="shared" si="17" ref="AC9:AC20">+SUM(K9,T9)</f>
        <v>0</v>
      </c>
      <c r="AD9" s="141">
        <f aca="true" t="shared" si="18" ref="AD9:AD20">+SUM(L9,U9)</f>
        <v>0</v>
      </c>
      <c r="AE9" s="141">
        <f aca="true" t="shared" si="19" ref="AE9:AE20">SUM(AF9,+AK9)</f>
        <v>0</v>
      </c>
      <c r="AF9" s="141">
        <f aca="true" t="shared" si="20" ref="AF9:AF20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20">SUM(AN9,AS9,AW9,AX9,BD9)</f>
        <v>0</v>
      </c>
      <c r="AN9" s="141">
        <f aca="true" t="shared" si="22" ref="AN9:AN20">SUM(AO9:AR9)</f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f aca="true" t="shared" si="23" ref="AS9:AS20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20">SUM(AY9:BB9)</f>
        <v>0</v>
      </c>
      <c r="AY9" s="141">
        <v>0</v>
      </c>
      <c r="AZ9" s="141">
        <v>0</v>
      </c>
      <c r="BA9" s="141">
        <v>0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20">SUM(AE9,+AM9,+BE9)</f>
        <v>0</v>
      </c>
      <c r="BG9" s="141">
        <f aca="true" t="shared" si="26" ref="BG9:BG20">SUM(BH9,+BM9)</f>
        <v>2083</v>
      </c>
      <c r="BH9" s="141">
        <f aca="true" t="shared" si="27" ref="BH9:BH20">SUM(BI9:BL9)</f>
        <v>2083</v>
      </c>
      <c r="BI9" s="141">
        <v>0</v>
      </c>
      <c r="BJ9" s="141">
        <v>2083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20">SUM(BP9,BU9,BY9,BZ9,CF9)</f>
        <v>92405</v>
      </c>
      <c r="BP9" s="141">
        <f aca="true" t="shared" si="29" ref="BP9:BP20">SUM(BQ9:BT9)</f>
        <v>52580</v>
      </c>
      <c r="BQ9" s="141">
        <v>52580</v>
      </c>
      <c r="BR9" s="141">
        <v>0</v>
      </c>
      <c r="BS9" s="141">
        <v>0</v>
      </c>
      <c r="BT9" s="141">
        <v>0</v>
      </c>
      <c r="BU9" s="141">
        <f aca="true" t="shared" si="30" ref="BU9:BU20">SUM(BV9:BX9)</f>
        <v>30454</v>
      </c>
      <c r="BV9" s="141">
        <v>0</v>
      </c>
      <c r="BW9" s="141">
        <v>30454</v>
      </c>
      <c r="BX9" s="141">
        <v>0</v>
      </c>
      <c r="BY9" s="141">
        <v>0</v>
      </c>
      <c r="BZ9" s="141">
        <f aca="true" t="shared" si="31" ref="BZ9:BZ20">SUM(CA9:CD9)</f>
        <v>9371</v>
      </c>
      <c r="CA9" s="141">
        <v>0</v>
      </c>
      <c r="CB9" s="141">
        <v>6335</v>
      </c>
      <c r="CC9" s="141">
        <v>0</v>
      </c>
      <c r="CD9" s="141">
        <v>3036</v>
      </c>
      <c r="CE9" s="141"/>
      <c r="CF9" s="141">
        <v>0</v>
      </c>
      <c r="CG9" s="141">
        <v>4272</v>
      </c>
      <c r="CH9" s="141">
        <f aca="true" t="shared" si="32" ref="CH9:CH20">SUM(BG9,+BO9,+CG9)</f>
        <v>98760</v>
      </c>
      <c r="CI9" s="141">
        <f aca="true" t="shared" si="33" ref="CI9:CI20">SUM(AE9,+BG9)</f>
        <v>2083</v>
      </c>
      <c r="CJ9" s="141">
        <f aca="true" t="shared" si="34" ref="CJ9:CJ20">SUM(AF9,+BH9)</f>
        <v>2083</v>
      </c>
      <c r="CK9" s="141">
        <f aca="true" t="shared" si="35" ref="CK9:CK20">SUM(AG9,+BI9)</f>
        <v>0</v>
      </c>
      <c r="CL9" s="141">
        <f aca="true" t="shared" si="36" ref="CL9:CL20">SUM(AH9,+BJ9)</f>
        <v>2083</v>
      </c>
      <c r="CM9" s="141">
        <f aca="true" t="shared" si="37" ref="CM9:CM20">SUM(AI9,+BK9)</f>
        <v>0</v>
      </c>
      <c r="CN9" s="141">
        <f aca="true" t="shared" si="38" ref="CN9:CN20">SUM(AJ9,+BL9)</f>
        <v>0</v>
      </c>
      <c r="CO9" s="141">
        <f aca="true" t="shared" si="39" ref="CO9:CO20">SUM(AK9,+BM9)</f>
        <v>0</v>
      </c>
      <c r="CP9" s="141">
        <f aca="true" t="shared" si="40" ref="CP9:CP20">SUM(AL9,+BN9)</f>
        <v>0</v>
      </c>
      <c r="CQ9" s="141">
        <f aca="true" t="shared" si="41" ref="CQ9:CQ20">SUM(AM9,+BO9)</f>
        <v>92405</v>
      </c>
      <c r="CR9" s="141">
        <f aca="true" t="shared" si="42" ref="CR9:CR20">SUM(AN9,+BP9)</f>
        <v>52580</v>
      </c>
      <c r="CS9" s="141">
        <f aca="true" t="shared" si="43" ref="CS9:CS20">SUM(AO9,+BQ9)</f>
        <v>52580</v>
      </c>
      <c r="CT9" s="141">
        <f aca="true" t="shared" si="44" ref="CT9:CT20">SUM(AP9,+BR9)</f>
        <v>0</v>
      </c>
      <c r="CU9" s="141">
        <f aca="true" t="shared" si="45" ref="CU9:CU20">SUM(AQ9,+BS9)</f>
        <v>0</v>
      </c>
      <c r="CV9" s="141">
        <f aca="true" t="shared" si="46" ref="CV9:CV20">SUM(AR9,+BT9)</f>
        <v>0</v>
      </c>
      <c r="CW9" s="141">
        <f aca="true" t="shared" si="47" ref="CW9:CW20">SUM(AS9,+BU9)</f>
        <v>30454</v>
      </c>
      <c r="CX9" s="141">
        <f aca="true" t="shared" si="48" ref="CX9:CX20">SUM(AT9,+BV9)</f>
        <v>0</v>
      </c>
      <c r="CY9" s="141">
        <f aca="true" t="shared" si="49" ref="CY9:CY20">SUM(AU9,+BW9)</f>
        <v>30454</v>
      </c>
      <c r="CZ9" s="141">
        <f aca="true" t="shared" si="50" ref="CZ9:CZ20">SUM(AV9,+BX9)</f>
        <v>0</v>
      </c>
      <c r="DA9" s="141">
        <f aca="true" t="shared" si="51" ref="DA9:DA20">SUM(AW9,+BY9)</f>
        <v>0</v>
      </c>
      <c r="DB9" s="141">
        <f aca="true" t="shared" si="52" ref="DB9:DB20">SUM(AX9,+BZ9)</f>
        <v>9371</v>
      </c>
      <c r="DC9" s="141">
        <f aca="true" t="shared" si="53" ref="DC9:DC20">SUM(AY9,+CA9)</f>
        <v>0</v>
      </c>
      <c r="DD9" s="141">
        <f aca="true" t="shared" si="54" ref="DD9:DD20">SUM(AZ9,+CB9)</f>
        <v>6335</v>
      </c>
      <c r="DE9" s="141">
        <f aca="true" t="shared" si="55" ref="DE9:DE20">SUM(BA9,+CC9)</f>
        <v>0</v>
      </c>
      <c r="DF9" s="141">
        <f aca="true" t="shared" si="56" ref="DF9:DF20">SUM(BB9,+CD9)</f>
        <v>3036</v>
      </c>
      <c r="DG9" s="141">
        <f aca="true" t="shared" si="57" ref="DG9:DG20">SUM(BC9,+CE9)</f>
        <v>0</v>
      </c>
      <c r="DH9" s="141">
        <f aca="true" t="shared" si="58" ref="DH9:DH20">SUM(BD9,+CF9)</f>
        <v>0</v>
      </c>
      <c r="DI9" s="141">
        <f aca="true" t="shared" si="59" ref="DI9:DI20">SUM(BE9,+CG9)</f>
        <v>4272</v>
      </c>
      <c r="DJ9" s="141">
        <f aca="true" t="shared" si="60" ref="DJ9:DJ20">SUM(BF9,+CH9)</f>
        <v>98760</v>
      </c>
    </row>
    <row r="10" spans="1:114" ht="12" customHeight="1">
      <c r="A10" s="142" t="s">
        <v>120</v>
      </c>
      <c r="B10" s="140" t="s">
        <v>376</v>
      </c>
      <c r="C10" s="142" t="s">
        <v>389</v>
      </c>
      <c r="D10" s="141">
        <f t="shared" si="6"/>
        <v>121774</v>
      </c>
      <c r="E10" s="141">
        <f t="shared" si="7"/>
        <v>110683</v>
      </c>
      <c r="F10" s="141">
        <v>0</v>
      </c>
      <c r="G10" s="141">
        <v>0</v>
      </c>
      <c r="H10" s="141">
        <v>0</v>
      </c>
      <c r="I10" s="141">
        <v>45402</v>
      </c>
      <c r="J10" s="141">
        <v>270857</v>
      </c>
      <c r="K10" s="141">
        <v>65281</v>
      </c>
      <c r="L10" s="141">
        <v>11091</v>
      </c>
      <c r="M10" s="141">
        <f t="shared" si="8"/>
        <v>0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f t="shared" si="10"/>
        <v>121774</v>
      </c>
      <c r="W10" s="141">
        <f t="shared" si="11"/>
        <v>110683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45402</v>
      </c>
      <c r="AB10" s="141">
        <f t="shared" si="16"/>
        <v>270857</v>
      </c>
      <c r="AC10" s="141">
        <f t="shared" si="17"/>
        <v>65281</v>
      </c>
      <c r="AD10" s="141">
        <f t="shared" si="18"/>
        <v>11091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309360</v>
      </c>
      <c r="AN10" s="141">
        <f t="shared" si="22"/>
        <v>75177</v>
      </c>
      <c r="AO10" s="141">
        <v>50190</v>
      </c>
      <c r="AP10" s="141">
        <v>0</v>
      </c>
      <c r="AQ10" s="141">
        <v>17290</v>
      </c>
      <c r="AR10" s="141">
        <v>7697</v>
      </c>
      <c r="AS10" s="141">
        <f t="shared" si="23"/>
        <v>150047</v>
      </c>
      <c r="AT10" s="141">
        <v>0</v>
      </c>
      <c r="AU10" s="141">
        <v>148509</v>
      </c>
      <c r="AV10" s="141">
        <v>1538</v>
      </c>
      <c r="AW10" s="141">
        <v>0</v>
      </c>
      <c r="AX10" s="141">
        <f t="shared" si="24"/>
        <v>84136</v>
      </c>
      <c r="AY10" s="141">
        <v>45600</v>
      </c>
      <c r="AZ10" s="141">
        <v>33803</v>
      </c>
      <c r="BA10" s="141">
        <v>4733</v>
      </c>
      <c r="BB10" s="141">
        <v>0</v>
      </c>
      <c r="BC10" s="141"/>
      <c r="BD10" s="141">
        <v>0</v>
      </c>
      <c r="BE10" s="141">
        <v>83271</v>
      </c>
      <c r="BF10" s="141">
        <f t="shared" si="25"/>
        <v>392631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0</v>
      </c>
      <c r="BP10" s="141">
        <f t="shared" si="29"/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/>
      <c r="CF10" s="141">
        <v>0</v>
      </c>
      <c r="CG10" s="141">
        <v>0</v>
      </c>
      <c r="CH10" s="141">
        <f t="shared" si="32"/>
        <v>0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309360</v>
      </c>
      <c r="CR10" s="141">
        <f t="shared" si="42"/>
        <v>75177</v>
      </c>
      <c r="CS10" s="141">
        <f t="shared" si="43"/>
        <v>50190</v>
      </c>
      <c r="CT10" s="141">
        <f t="shared" si="44"/>
        <v>0</v>
      </c>
      <c r="CU10" s="141">
        <f t="shared" si="45"/>
        <v>17290</v>
      </c>
      <c r="CV10" s="141">
        <f t="shared" si="46"/>
        <v>7697</v>
      </c>
      <c r="CW10" s="141">
        <f t="shared" si="47"/>
        <v>150047</v>
      </c>
      <c r="CX10" s="141">
        <f t="shared" si="48"/>
        <v>0</v>
      </c>
      <c r="CY10" s="141">
        <f t="shared" si="49"/>
        <v>148509</v>
      </c>
      <c r="CZ10" s="141">
        <f t="shared" si="50"/>
        <v>1538</v>
      </c>
      <c r="DA10" s="141">
        <f t="shared" si="51"/>
        <v>0</v>
      </c>
      <c r="DB10" s="141">
        <f t="shared" si="52"/>
        <v>84136</v>
      </c>
      <c r="DC10" s="141">
        <f t="shared" si="53"/>
        <v>45600</v>
      </c>
      <c r="DD10" s="141">
        <f t="shared" si="54"/>
        <v>33803</v>
      </c>
      <c r="DE10" s="141">
        <f t="shared" si="55"/>
        <v>4733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83271</v>
      </c>
      <c r="DJ10" s="141">
        <f t="shared" si="60"/>
        <v>392631</v>
      </c>
    </row>
    <row r="11" spans="1:114" ht="12" customHeight="1">
      <c r="A11" s="142" t="s">
        <v>120</v>
      </c>
      <c r="B11" s="140" t="s">
        <v>377</v>
      </c>
      <c r="C11" s="142" t="s">
        <v>390</v>
      </c>
      <c r="D11" s="141">
        <f t="shared" si="6"/>
        <v>128116</v>
      </c>
      <c r="E11" s="141">
        <f t="shared" si="7"/>
        <v>87426</v>
      </c>
      <c r="F11" s="141">
        <v>0</v>
      </c>
      <c r="G11" s="141">
        <v>0</v>
      </c>
      <c r="H11" s="141">
        <v>0</v>
      </c>
      <c r="I11" s="141">
        <v>87426</v>
      </c>
      <c r="J11" s="141">
        <v>109153</v>
      </c>
      <c r="K11" s="141">
        <v>0</v>
      </c>
      <c r="L11" s="141">
        <v>40690</v>
      </c>
      <c r="M11" s="141">
        <f t="shared" si="8"/>
        <v>129658</v>
      </c>
      <c r="N11" s="141">
        <f t="shared" si="9"/>
        <v>121714</v>
      </c>
      <c r="O11" s="141">
        <v>0</v>
      </c>
      <c r="P11" s="141">
        <v>0</v>
      </c>
      <c r="Q11" s="141">
        <v>0</v>
      </c>
      <c r="R11" s="141">
        <v>121714</v>
      </c>
      <c r="S11" s="141">
        <v>81065</v>
      </c>
      <c r="T11" s="141">
        <v>0</v>
      </c>
      <c r="U11" s="141">
        <v>7944</v>
      </c>
      <c r="V11" s="141">
        <f t="shared" si="10"/>
        <v>257774</v>
      </c>
      <c r="W11" s="141">
        <f t="shared" si="11"/>
        <v>209140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209140</v>
      </c>
      <c r="AB11" s="141">
        <f t="shared" si="16"/>
        <v>190218</v>
      </c>
      <c r="AC11" s="141">
        <f t="shared" si="17"/>
        <v>0</v>
      </c>
      <c r="AD11" s="141">
        <f t="shared" si="18"/>
        <v>48634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237269</v>
      </c>
      <c r="AN11" s="141">
        <f t="shared" si="22"/>
        <v>65972</v>
      </c>
      <c r="AO11" s="141">
        <v>26880</v>
      </c>
      <c r="AP11" s="141">
        <v>0</v>
      </c>
      <c r="AQ11" s="141">
        <v>39082</v>
      </c>
      <c r="AR11" s="141">
        <v>10</v>
      </c>
      <c r="AS11" s="141">
        <f t="shared" si="23"/>
        <v>108023</v>
      </c>
      <c r="AT11" s="141">
        <v>0</v>
      </c>
      <c r="AU11" s="141">
        <v>97431</v>
      </c>
      <c r="AV11" s="141">
        <v>10592</v>
      </c>
      <c r="AW11" s="141">
        <v>0</v>
      </c>
      <c r="AX11" s="141">
        <f t="shared" si="24"/>
        <v>63274</v>
      </c>
      <c r="AY11" s="141">
        <v>56240</v>
      </c>
      <c r="AZ11" s="141">
        <v>7034</v>
      </c>
      <c r="BA11" s="141">
        <v>0</v>
      </c>
      <c r="BB11" s="141">
        <v>0</v>
      </c>
      <c r="BC11" s="141"/>
      <c r="BD11" s="141">
        <v>0</v>
      </c>
      <c r="BE11" s="141">
        <v>0</v>
      </c>
      <c r="BF11" s="141">
        <f t="shared" si="25"/>
        <v>237269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210723</v>
      </c>
      <c r="BP11" s="141">
        <f t="shared" si="29"/>
        <v>121801</v>
      </c>
      <c r="BQ11" s="141">
        <v>22444</v>
      </c>
      <c r="BR11" s="141">
        <v>79940</v>
      </c>
      <c r="BS11" s="141">
        <v>19417</v>
      </c>
      <c r="BT11" s="141">
        <v>0</v>
      </c>
      <c r="BU11" s="141">
        <f t="shared" si="30"/>
        <v>88922</v>
      </c>
      <c r="BV11" s="141">
        <v>29063</v>
      </c>
      <c r="BW11" s="141">
        <v>59859</v>
      </c>
      <c r="BX11" s="141">
        <v>0</v>
      </c>
      <c r="BY11" s="141">
        <v>0</v>
      </c>
      <c r="BZ11" s="141">
        <f t="shared" si="31"/>
        <v>0</v>
      </c>
      <c r="CA11" s="141">
        <v>0</v>
      </c>
      <c r="CB11" s="141">
        <v>0</v>
      </c>
      <c r="CC11" s="141">
        <v>0</v>
      </c>
      <c r="CD11" s="141">
        <v>0</v>
      </c>
      <c r="CE11" s="141"/>
      <c r="CF11" s="141">
        <v>0</v>
      </c>
      <c r="CG11" s="141">
        <v>0</v>
      </c>
      <c r="CH11" s="141">
        <f t="shared" si="32"/>
        <v>210723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447992</v>
      </c>
      <c r="CR11" s="141">
        <f t="shared" si="42"/>
        <v>187773</v>
      </c>
      <c r="CS11" s="141">
        <f t="shared" si="43"/>
        <v>49324</v>
      </c>
      <c r="CT11" s="141">
        <f t="shared" si="44"/>
        <v>79940</v>
      </c>
      <c r="CU11" s="141">
        <f t="shared" si="45"/>
        <v>58499</v>
      </c>
      <c r="CV11" s="141">
        <f t="shared" si="46"/>
        <v>10</v>
      </c>
      <c r="CW11" s="141">
        <f t="shared" si="47"/>
        <v>196945</v>
      </c>
      <c r="CX11" s="141">
        <f t="shared" si="48"/>
        <v>29063</v>
      </c>
      <c r="CY11" s="141">
        <f t="shared" si="49"/>
        <v>157290</v>
      </c>
      <c r="CZ11" s="141">
        <f t="shared" si="50"/>
        <v>10592</v>
      </c>
      <c r="DA11" s="141">
        <f t="shared" si="51"/>
        <v>0</v>
      </c>
      <c r="DB11" s="141">
        <f t="shared" si="52"/>
        <v>63274</v>
      </c>
      <c r="DC11" s="141">
        <f t="shared" si="53"/>
        <v>56240</v>
      </c>
      <c r="DD11" s="141">
        <f t="shared" si="54"/>
        <v>7034</v>
      </c>
      <c r="DE11" s="141">
        <f t="shared" si="55"/>
        <v>0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0</v>
      </c>
      <c r="DJ11" s="141">
        <f t="shared" si="60"/>
        <v>447992</v>
      </c>
    </row>
    <row r="12" spans="1:114" ht="12" customHeight="1">
      <c r="A12" s="142" t="s">
        <v>120</v>
      </c>
      <c r="B12" s="140" t="s">
        <v>378</v>
      </c>
      <c r="C12" s="142" t="s">
        <v>391</v>
      </c>
      <c r="D12" s="141">
        <f t="shared" si="6"/>
        <v>80681</v>
      </c>
      <c r="E12" s="141">
        <f t="shared" si="7"/>
        <v>11860</v>
      </c>
      <c r="F12" s="141">
        <v>0</v>
      </c>
      <c r="G12" s="141">
        <v>0</v>
      </c>
      <c r="H12" s="141">
        <v>0</v>
      </c>
      <c r="I12" s="141">
        <v>11860</v>
      </c>
      <c r="J12" s="141">
        <v>109232</v>
      </c>
      <c r="K12" s="141">
        <v>0</v>
      </c>
      <c r="L12" s="141">
        <v>68821</v>
      </c>
      <c r="M12" s="141">
        <f t="shared" si="8"/>
        <v>0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f t="shared" si="10"/>
        <v>80681</v>
      </c>
      <c r="W12" s="141">
        <f t="shared" si="11"/>
        <v>11860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11860</v>
      </c>
      <c r="AB12" s="141">
        <f t="shared" si="16"/>
        <v>109232</v>
      </c>
      <c r="AC12" s="141">
        <f t="shared" si="17"/>
        <v>0</v>
      </c>
      <c r="AD12" s="141">
        <f t="shared" si="18"/>
        <v>68821</v>
      </c>
      <c r="AE12" s="141">
        <f t="shared" si="19"/>
        <v>7560</v>
      </c>
      <c r="AF12" s="141">
        <f t="shared" si="20"/>
        <v>7560</v>
      </c>
      <c r="AG12" s="141">
        <v>0</v>
      </c>
      <c r="AH12" s="141">
        <v>0</v>
      </c>
      <c r="AI12" s="141">
        <v>0</v>
      </c>
      <c r="AJ12" s="141">
        <v>7560</v>
      </c>
      <c r="AK12" s="141">
        <v>0</v>
      </c>
      <c r="AL12" s="141"/>
      <c r="AM12" s="141">
        <f t="shared" si="21"/>
        <v>182353</v>
      </c>
      <c r="AN12" s="141">
        <f t="shared" si="22"/>
        <v>10505</v>
      </c>
      <c r="AO12" s="141">
        <v>10505</v>
      </c>
      <c r="AP12" s="141">
        <v>0</v>
      </c>
      <c r="AQ12" s="141">
        <v>0</v>
      </c>
      <c r="AR12" s="141">
        <v>0</v>
      </c>
      <c r="AS12" s="141">
        <f t="shared" si="23"/>
        <v>57923</v>
      </c>
      <c r="AT12" s="141">
        <v>0</v>
      </c>
      <c r="AU12" s="141">
        <v>57923</v>
      </c>
      <c r="AV12" s="141">
        <v>0</v>
      </c>
      <c r="AW12" s="141">
        <v>0</v>
      </c>
      <c r="AX12" s="141">
        <f t="shared" si="24"/>
        <v>113925</v>
      </c>
      <c r="AY12" s="141">
        <v>0</v>
      </c>
      <c r="AZ12" s="141">
        <v>113925</v>
      </c>
      <c r="BA12" s="141">
        <v>0</v>
      </c>
      <c r="BB12" s="141">
        <v>0</v>
      </c>
      <c r="BC12" s="141"/>
      <c r="BD12" s="141">
        <v>0</v>
      </c>
      <c r="BE12" s="141">
        <v>0</v>
      </c>
      <c r="BF12" s="141">
        <f t="shared" si="25"/>
        <v>189913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/>
      <c r="CF12" s="141">
        <v>0</v>
      </c>
      <c r="CG12" s="141">
        <v>0</v>
      </c>
      <c r="CH12" s="141">
        <f t="shared" si="32"/>
        <v>0</v>
      </c>
      <c r="CI12" s="141">
        <f t="shared" si="33"/>
        <v>7560</v>
      </c>
      <c r="CJ12" s="141">
        <f t="shared" si="34"/>
        <v>7560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7560</v>
      </c>
      <c r="CO12" s="141">
        <f t="shared" si="39"/>
        <v>0</v>
      </c>
      <c r="CP12" s="141">
        <f t="shared" si="40"/>
        <v>0</v>
      </c>
      <c r="CQ12" s="141">
        <f t="shared" si="41"/>
        <v>182353</v>
      </c>
      <c r="CR12" s="141">
        <f t="shared" si="42"/>
        <v>10505</v>
      </c>
      <c r="CS12" s="141">
        <f t="shared" si="43"/>
        <v>10505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57923</v>
      </c>
      <c r="CX12" s="141">
        <f t="shared" si="48"/>
        <v>0</v>
      </c>
      <c r="CY12" s="141">
        <f t="shared" si="49"/>
        <v>57923</v>
      </c>
      <c r="CZ12" s="141">
        <f t="shared" si="50"/>
        <v>0</v>
      </c>
      <c r="DA12" s="141">
        <f t="shared" si="51"/>
        <v>0</v>
      </c>
      <c r="DB12" s="141">
        <f t="shared" si="52"/>
        <v>113925</v>
      </c>
      <c r="DC12" s="141">
        <f t="shared" si="53"/>
        <v>0</v>
      </c>
      <c r="DD12" s="141">
        <f t="shared" si="54"/>
        <v>113925</v>
      </c>
      <c r="DE12" s="141">
        <f t="shared" si="55"/>
        <v>0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0</v>
      </c>
      <c r="DJ12" s="141">
        <f t="shared" si="60"/>
        <v>189913</v>
      </c>
    </row>
    <row r="13" spans="1:114" ht="12" customHeight="1">
      <c r="A13" s="142" t="s">
        <v>120</v>
      </c>
      <c r="B13" s="140" t="s">
        <v>379</v>
      </c>
      <c r="C13" s="142" t="s">
        <v>392</v>
      </c>
      <c r="D13" s="141">
        <f t="shared" si="6"/>
        <v>0</v>
      </c>
      <c r="E13" s="141">
        <f t="shared" si="7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108971</v>
      </c>
      <c r="K13" s="141">
        <v>0</v>
      </c>
      <c r="L13" s="141">
        <v>0</v>
      </c>
      <c r="M13" s="141">
        <f t="shared" si="8"/>
        <v>0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f t="shared" si="10"/>
        <v>0</v>
      </c>
      <c r="W13" s="141">
        <f t="shared" si="11"/>
        <v>0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0</v>
      </c>
      <c r="AB13" s="141">
        <f t="shared" si="16"/>
        <v>108971</v>
      </c>
      <c r="AC13" s="141">
        <f t="shared" si="17"/>
        <v>0</v>
      </c>
      <c r="AD13" s="141">
        <f t="shared" si="18"/>
        <v>0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108971</v>
      </c>
      <c r="AN13" s="141">
        <f t="shared" si="22"/>
        <v>20036</v>
      </c>
      <c r="AO13" s="141">
        <v>0</v>
      </c>
      <c r="AP13" s="141">
        <v>0</v>
      </c>
      <c r="AQ13" s="141">
        <v>0</v>
      </c>
      <c r="AR13" s="141">
        <v>20036</v>
      </c>
      <c r="AS13" s="141">
        <f t="shared" si="23"/>
        <v>5685</v>
      </c>
      <c r="AT13" s="141">
        <v>0</v>
      </c>
      <c r="AU13" s="141">
        <v>0</v>
      </c>
      <c r="AV13" s="141">
        <v>5685</v>
      </c>
      <c r="AW13" s="141">
        <v>0</v>
      </c>
      <c r="AX13" s="141">
        <f t="shared" si="24"/>
        <v>83250</v>
      </c>
      <c r="AY13" s="141">
        <v>0</v>
      </c>
      <c r="AZ13" s="141">
        <v>83250</v>
      </c>
      <c r="BA13" s="141">
        <v>0</v>
      </c>
      <c r="BB13" s="141">
        <v>0</v>
      </c>
      <c r="BC13" s="141"/>
      <c r="BD13" s="141">
        <v>0</v>
      </c>
      <c r="BE13" s="141">
        <v>0</v>
      </c>
      <c r="BF13" s="141">
        <f t="shared" si="25"/>
        <v>108971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/>
      <c r="CF13" s="141">
        <v>0</v>
      </c>
      <c r="CG13" s="141">
        <v>0</v>
      </c>
      <c r="CH13" s="141">
        <f t="shared" si="32"/>
        <v>0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108971</v>
      </c>
      <c r="CR13" s="141">
        <f t="shared" si="42"/>
        <v>20036</v>
      </c>
      <c r="CS13" s="141">
        <f t="shared" si="43"/>
        <v>0</v>
      </c>
      <c r="CT13" s="141">
        <f t="shared" si="44"/>
        <v>0</v>
      </c>
      <c r="CU13" s="141">
        <f t="shared" si="45"/>
        <v>0</v>
      </c>
      <c r="CV13" s="141">
        <f t="shared" si="46"/>
        <v>20036</v>
      </c>
      <c r="CW13" s="141">
        <f t="shared" si="47"/>
        <v>5685</v>
      </c>
      <c r="CX13" s="141">
        <f t="shared" si="48"/>
        <v>0</v>
      </c>
      <c r="CY13" s="141">
        <f t="shared" si="49"/>
        <v>0</v>
      </c>
      <c r="CZ13" s="141">
        <f t="shared" si="50"/>
        <v>5685</v>
      </c>
      <c r="DA13" s="141">
        <f t="shared" si="51"/>
        <v>0</v>
      </c>
      <c r="DB13" s="141">
        <f t="shared" si="52"/>
        <v>83250</v>
      </c>
      <c r="DC13" s="141">
        <f t="shared" si="53"/>
        <v>0</v>
      </c>
      <c r="DD13" s="141">
        <f t="shared" si="54"/>
        <v>83250</v>
      </c>
      <c r="DE13" s="141">
        <f t="shared" si="55"/>
        <v>0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0</v>
      </c>
      <c r="DJ13" s="141">
        <f t="shared" si="60"/>
        <v>108971</v>
      </c>
    </row>
    <row r="14" spans="1:114" ht="12" customHeight="1">
      <c r="A14" s="142" t="s">
        <v>120</v>
      </c>
      <c r="B14" s="140" t="s">
        <v>380</v>
      </c>
      <c r="C14" s="142" t="s">
        <v>393</v>
      </c>
      <c r="D14" s="141">
        <f t="shared" si="6"/>
        <v>0</v>
      </c>
      <c r="E14" s="141">
        <f t="shared" si="7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40298</v>
      </c>
      <c r="K14" s="141">
        <v>0</v>
      </c>
      <c r="L14" s="141">
        <v>0</v>
      </c>
      <c r="M14" s="141">
        <f t="shared" si="8"/>
        <v>0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f t="shared" si="10"/>
        <v>0</v>
      </c>
      <c r="W14" s="141">
        <f t="shared" si="11"/>
        <v>0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0</v>
      </c>
      <c r="AB14" s="141">
        <f t="shared" si="16"/>
        <v>40298</v>
      </c>
      <c r="AC14" s="141">
        <f t="shared" si="17"/>
        <v>0</v>
      </c>
      <c r="AD14" s="141">
        <f t="shared" si="18"/>
        <v>0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0</v>
      </c>
      <c r="AN14" s="141">
        <f t="shared" si="22"/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f t="shared" si="23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f t="shared" si="24"/>
        <v>0</v>
      </c>
      <c r="AY14" s="141">
        <v>0</v>
      </c>
      <c r="AZ14" s="141">
        <v>0</v>
      </c>
      <c r="BA14" s="141">
        <v>0</v>
      </c>
      <c r="BB14" s="141">
        <v>0</v>
      </c>
      <c r="BC14" s="141"/>
      <c r="BD14" s="141">
        <v>0</v>
      </c>
      <c r="BE14" s="141">
        <v>40298</v>
      </c>
      <c r="BF14" s="141">
        <f t="shared" si="25"/>
        <v>40298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/>
      <c r="CF14" s="141">
        <v>0</v>
      </c>
      <c r="CG14" s="141">
        <v>0</v>
      </c>
      <c r="CH14" s="141">
        <f t="shared" si="32"/>
        <v>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0</v>
      </c>
      <c r="CR14" s="141">
        <f t="shared" si="42"/>
        <v>0</v>
      </c>
      <c r="CS14" s="141">
        <f t="shared" si="43"/>
        <v>0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0</v>
      </c>
      <c r="CX14" s="141">
        <f t="shared" si="48"/>
        <v>0</v>
      </c>
      <c r="CY14" s="141">
        <f t="shared" si="49"/>
        <v>0</v>
      </c>
      <c r="CZ14" s="141">
        <f t="shared" si="50"/>
        <v>0</v>
      </c>
      <c r="DA14" s="141">
        <f t="shared" si="51"/>
        <v>0</v>
      </c>
      <c r="DB14" s="141">
        <f t="shared" si="52"/>
        <v>0</v>
      </c>
      <c r="DC14" s="141">
        <f t="shared" si="53"/>
        <v>0</v>
      </c>
      <c r="DD14" s="141">
        <f t="shared" si="54"/>
        <v>0</v>
      </c>
      <c r="DE14" s="141">
        <f t="shared" si="55"/>
        <v>0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40298</v>
      </c>
      <c r="DJ14" s="141">
        <f t="shared" si="60"/>
        <v>40298</v>
      </c>
    </row>
    <row r="15" spans="1:114" ht="12" customHeight="1">
      <c r="A15" s="142" t="s">
        <v>120</v>
      </c>
      <c r="B15" s="140" t="s">
        <v>381</v>
      </c>
      <c r="C15" s="142" t="s">
        <v>394</v>
      </c>
      <c r="D15" s="141">
        <f t="shared" si="6"/>
        <v>0</v>
      </c>
      <c r="E15" s="141">
        <f t="shared" si="7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f t="shared" si="8"/>
        <v>6995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114674</v>
      </c>
      <c r="T15" s="141">
        <v>0</v>
      </c>
      <c r="U15" s="141">
        <v>6995</v>
      </c>
      <c r="V15" s="141">
        <f t="shared" si="10"/>
        <v>6995</v>
      </c>
      <c r="W15" s="141">
        <f t="shared" si="11"/>
        <v>0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0</v>
      </c>
      <c r="AB15" s="141">
        <f t="shared" si="16"/>
        <v>114674</v>
      </c>
      <c r="AC15" s="141">
        <f t="shared" si="17"/>
        <v>0</v>
      </c>
      <c r="AD15" s="141">
        <f t="shared" si="18"/>
        <v>6995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/>
      <c r="AM15" s="141">
        <f t="shared" si="21"/>
        <v>0</v>
      </c>
      <c r="AN15" s="141">
        <f t="shared" si="22"/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f t="shared" si="23"/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f t="shared" si="24"/>
        <v>0</v>
      </c>
      <c r="AY15" s="141">
        <v>0</v>
      </c>
      <c r="AZ15" s="141">
        <v>0</v>
      </c>
      <c r="BA15" s="141">
        <v>0</v>
      </c>
      <c r="BB15" s="141">
        <v>0</v>
      </c>
      <c r="BC15" s="141"/>
      <c r="BD15" s="141">
        <v>0</v>
      </c>
      <c r="BE15" s="141">
        <v>0</v>
      </c>
      <c r="BF15" s="141">
        <f t="shared" si="25"/>
        <v>0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115197</v>
      </c>
      <c r="BP15" s="141">
        <f t="shared" si="29"/>
        <v>18962</v>
      </c>
      <c r="BQ15" s="141">
        <v>18962</v>
      </c>
      <c r="BR15" s="141">
        <v>0</v>
      </c>
      <c r="BS15" s="141">
        <v>0</v>
      </c>
      <c r="BT15" s="141">
        <v>0</v>
      </c>
      <c r="BU15" s="141">
        <f t="shared" si="30"/>
        <v>58198</v>
      </c>
      <c r="BV15" s="141">
        <v>0</v>
      </c>
      <c r="BW15" s="141">
        <v>58198</v>
      </c>
      <c r="BX15" s="141">
        <v>0</v>
      </c>
      <c r="BY15" s="141">
        <v>0</v>
      </c>
      <c r="BZ15" s="141">
        <f t="shared" si="31"/>
        <v>38037</v>
      </c>
      <c r="CA15" s="141">
        <v>305</v>
      </c>
      <c r="CB15" s="141">
        <v>36501</v>
      </c>
      <c r="CC15" s="141">
        <v>1231</v>
      </c>
      <c r="CD15" s="141">
        <v>0</v>
      </c>
      <c r="CE15" s="141"/>
      <c r="CF15" s="141">
        <v>0</v>
      </c>
      <c r="CG15" s="141">
        <v>6472</v>
      </c>
      <c r="CH15" s="141">
        <f t="shared" si="32"/>
        <v>121669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115197</v>
      </c>
      <c r="CR15" s="141">
        <f t="shared" si="42"/>
        <v>18962</v>
      </c>
      <c r="CS15" s="141">
        <f t="shared" si="43"/>
        <v>18962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58198</v>
      </c>
      <c r="CX15" s="141">
        <f t="shared" si="48"/>
        <v>0</v>
      </c>
      <c r="CY15" s="141">
        <f t="shared" si="49"/>
        <v>58198</v>
      </c>
      <c r="CZ15" s="141">
        <f t="shared" si="50"/>
        <v>0</v>
      </c>
      <c r="DA15" s="141">
        <f t="shared" si="51"/>
        <v>0</v>
      </c>
      <c r="DB15" s="141">
        <f t="shared" si="52"/>
        <v>38037</v>
      </c>
      <c r="DC15" s="141">
        <f t="shared" si="53"/>
        <v>305</v>
      </c>
      <c r="DD15" s="141">
        <f t="shared" si="54"/>
        <v>36501</v>
      </c>
      <c r="DE15" s="141">
        <f t="shared" si="55"/>
        <v>1231</v>
      </c>
      <c r="DF15" s="141">
        <f t="shared" si="56"/>
        <v>0</v>
      </c>
      <c r="DG15" s="141">
        <f t="shared" si="57"/>
        <v>0</v>
      </c>
      <c r="DH15" s="141">
        <f t="shared" si="58"/>
        <v>0</v>
      </c>
      <c r="DI15" s="141">
        <f t="shared" si="59"/>
        <v>6472</v>
      </c>
      <c r="DJ15" s="141">
        <f t="shared" si="60"/>
        <v>121669</v>
      </c>
    </row>
    <row r="16" spans="1:114" ht="12" customHeight="1">
      <c r="A16" s="142" t="s">
        <v>120</v>
      </c>
      <c r="B16" s="140" t="s">
        <v>382</v>
      </c>
      <c r="C16" s="142" t="s">
        <v>395</v>
      </c>
      <c r="D16" s="141">
        <f t="shared" si="6"/>
        <v>178020</v>
      </c>
      <c r="E16" s="141">
        <f t="shared" si="7"/>
        <v>8</v>
      </c>
      <c r="F16" s="141">
        <v>0</v>
      </c>
      <c r="G16" s="141">
        <v>0</v>
      </c>
      <c r="H16" s="141">
        <v>0</v>
      </c>
      <c r="I16" s="141">
        <v>8</v>
      </c>
      <c r="J16" s="141">
        <v>45392</v>
      </c>
      <c r="K16" s="141">
        <v>0</v>
      </c>
      <c r="L16" s="141">
        <v>178012</v>
      </c>
      <c r="M16" s="141">
        <f t="shared" si="8"/>
        <v>0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f t="shared" si="10"/>
        <v>178020</v>
      </c>
      <c r="W16" s="141">
        <f t="shared" si="11"/>
        <v>8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8</v>
      </c>
      <c r="AB16" s="141">
        <f t="shared" si="16"/>
        <v>45392</v>
      </c>
      <c r="AC16" s="141">
        <f t="shared" si="17"/>
        <v>0</v>
      </c>
      <c r="AD16" s="141">
        <f t="shared" si="18"/>
        <v>178012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90037</v>
      </c>
      <c r="AN16" s="141">
        <f t="shared" si="22"/>
        <v>90037</v>
      </c>
      <c r="AO16" s="141">
        <v>0</v>
      </c>
      <c r="AP16" s="141">
        <v>0</v>
      </c>
      <c r="AQ16" s="141">
        <v>81165</v>
      </c>
      <c r="AR16" s="141">
        <v>8872</v>
      </c>
      <c r="AS16" s="141">
        <f t="shared" si="23"/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f t="shared" si="24"/>
        <v>0</v>
      </c>
      <c r="AY16" s="141">
        <v>0</v>
      </c>
      <c r="AZ16" s="141">
        <v>0</v>
      </c>
      <c r="BA16" s="141">
        <v>0</v>
      </c>
      <c r="BB16" s="141">
        <v>0</v>
      </c>
      <c r="BC16" s="141"/>
      <c r="BD16" s="141">
        <v>0</v>
      </c>
      <c r="BE16" s="141">
        <v>133375</v>
      </c>
      <c r="BF16" s="141">
        <f t="shared" si="25"/>
        <v>223412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/>
      <c r="CF16" s="141">
        <v>0</v>
      </c>
      <c r="CG16" s="141">
        <v>0</v>
      </c>
      <c r="CH16" s="141">
        <f t="shared" si="32"/>
        <v>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90037</v>
      </c>
      <c r="CR16" s="141">
        <f t="shared" si="42"/>
        <v>90037</v>
      </c>
      <c r="CS16" s="141">
        <f t="shared" si="43"/>
        <v>0</v>
      </c>
      <c r="CT16" s="141">
        <f t="shared" si="44"/>
        <v>0</v>
      </c>
      <c r="CU16" s="141">
        <f t="shared" si="45"/>
        <v>81165</v>
      </c>
      <c r="CV16" s="141">
        <f t="shared" si="46"/>
        <v>8872</v>
      </c>
      <c r="CW16" s="141">
        <f t="shared" si="47"/>
        <v>0</v>
      </c>
      <c r="CX16" s="141">
        <f t="shared" si="48"/>
        <v>0</v>
      </c>
      <c r="CY16" s="141">
        <f t="shared" si="49"/>
        <v>0</v>
      </c>
      <c r="CZ16" s="141">
        <f t="shared" si="50"/>
        <v>0</v>
      </c>
      <c r="DA16" s="141">
        <f t="shared" si="51"/>
        <v>0</v>
      </c>
      <c r="DB16" s="141">
        <f t="shared" si="52"/>
        <v>0</v>
      </c>
      <c r="DC16" s="141">
        <f t="shared" si="53"/>
        <v>0</v>
      </c>
      <c r="DD16" s="141">
        <f t="shared" si="54"/>
        <v>0</v>
      </c>
      <c r="DE16" s="141">
        <f t="shared" si="55"/>
        <v>0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133375</v>
      </c>
      <c r="DJ16" s="141">
        <f t="shared" si="60"/>
        <v>223412</v>
      </c>
    </row>
    <row r="17" spans="1:114" ht="12" customHeight="1">
      <c r="A17" s="142" t="s">
        <v>120</v>
      </c>
      <c r="B17" s="140" t="s">
        <v>383</v>
      </c>
      <c r="C17" s="142" t="s">
        <v>396</v>
      </c>
      <c r="D17" s="141">
        <f t="shared" si="6"/>
        <v>26688</v>
      </c>
      <c r="E17" s="141">
        <f t="shared" si="7"/>
        <v>338</v>
      </c>
      <c r="F17" s="141">
        <v>0</v>
      </c>
      <c r="G17" s="141">
        <v>0</v>
      </c>
      <c r="H17" s="141">
        <v>0</v>
      </c>
      <c r="I17" s="141">
        <v>0</v>
      </c>
      <c r="J17" s="141">
        <v>45817</v>
      </c>
      <c r="K17" s="141">
        <v>338</v>
      </c>
      <c r="L17" s="141">
        <v>26350</v>
      </c>
      <c r="M17" s="141">
        <f t="shared" si="8"/>
        <v>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f t="shared" si="10"/>
        <v>26688</v>
      </c>
      <c r="W17" s="141">
        <f t="shared" si="11"/>
        <v>338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0</v>
      </c>
      <c r="AB17" s="141">
        <f t="shared" si="16"/>
        <v>45817</v>
      </c>
      <c r="AC17" s="141">
        <f t="shared" si="17"/>
        <v>338</v>
      </c>
      <c r="AD17" s="141">
        <f t="shared" si="18"/>
        <v>26350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/>
      <c r="AM17" s="141">
        <f t="shared" si="21"/>
        <v>55992</v>
      </c>
      <c r="AN17" s="141">
        <f t="shared" si="22"/>
        <v>30647</v>
      </c>
      <c r="AO17" s="141">
        <v>1778</v>
      </c>
      <c r="AP17" s="141">
        <v>28869</v>
      </c>
      <c r="AQ17" s="141">
        <v>0</v>
      </c>
      <c r="AR17" s="141">
        <v>0</v>
      </c>
      <c r="AS17" s="141">
        <f t="shared" si="23"/>
        <v>6477</v>
      </c>
      <c r="AT17" s="141">
        <v>6477</v>
      </c>
      <c r="AU17" s="141">
        <v>0</v>
      </c>
      <c r="AV17" s="141">
        <v>0</v>
      </c>
      <c r="AW17" s="141">
        <v>18868</v>
      </c>
      <c r="AX17" s="141">
        <f t="shared" si="24"/>
        <v>0</v>
      </c>
      <c r="AY17" s="141">
        <v>0</v>
      </c>
      <c r="AZ17" s="141">
        <v>0</v>
      </c>
      <c r="BA17" s="141">
        <v>0</v>
      </c>
      <c r="BB17" s="141">
        <v>0</v>
      </c>
      <c r="BC17" s="141"/>
      <c r="BD17" s="141">
        <v>0</v>
      </c>
      <c r="BE17" s="141">
        <v>16513</v>
      </c>
      <c r="BF17" s="141">
        <f t="shared" si="25"/>
        <v>72505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/>
      <c r="CF17" s="141">
        <v>0</v>
      </c>
      <c r="CG17" s="141">
        <v>0</v>
      </c>
      <c r="CH17" s="141">
        <f t="shared" si="32"/>
        <v>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55992</v>
      </c>
      <c r="CR17" s="141">
        <f t="shared" si="42"/>
        <v>30647</v>
      </c>
      <c r="CS17" s="141">
        <f t="shared" si="43"/>
        <v>1778</v>
      </c>
      <c r="CT17" s="141">
        <f t="shared" si="44"/>
        <v>28869</v>
      </c>
      <c r="CU17" s="141">
        <f t="shared" si="45"/>
        <v>0</v>
      </c>
      <c r="CV17" s="141">
        <f t="shared" si="46"/>
        <v>0</v>
      </c>
      <c r="CW17" s="141">
        <f t="shared" si="47"/>
        <v>6477</v>
      </c>
      <c r="CX17" s="141">
        <f t="shared" si="48"/>
        <v>6477</v>
      </c>
      <c r="CY17" s="141">
        <f t="shared" si="49"/>
        <v>0</v>
      </c>
      <c r="CZ17" s="141">
        <f t="shared" si="50"/>
        <v>0</v>
      </c>
      <c r="DA17" s="141">
        <f t="shared" si="51"/>
        <v>18868</v>
      </c>
      <c r="DB17" s="141">
        <f t="shared" si="52"/>
        <v>0</v>
      </c>
      <c r="DC17" s="141">
        <f t="shared" si="53"/>
        <v>0</v>
      </c>
      <c r="DD17" s="141">
        <f t="shared" si="54"/>
        <v>0</v>
      </c>
      <c r="DE17" s="141">
        <f t="shared" si="55"/>
        <v>0</v>
      </c>
      <c r="DF17" s="141">
        <f t="shared" si="56"/>
        <v>0</v>
      </c>
      <c r="DG17" s="141">
        <f t="shared" si="57"/>
        <v>0</v>
      </c>
      <c r="DH17" s="141">
        <f t="shared" si="58"/>
        <v>0</v>
      </c>
      <c r="DI17" s="141">
        <f t="shared" si="59"/>
        <v>16513</v>
      </c>
      <c r="DJ17" s="141">
        <f t="shared" si="60"/>
        <v>72505</v>
      </c>
    </row>
    <row r="18" spans="1:114" ht="12" customHeight="1">
      <c r="A18" s="142" t="s">
        <v>120</v>
      </c>
      <c r="B18" s="140" t="s">
        <v>384</v>
      </c>
      <c r="C18" s="142" t="s">
        <v>397</v>
      </c>
      <c r="D18" s="141">
        <f t="shared" si="6"/>
        <v>895813</v>
      </c>
      <c r="E18" s="141">
        <f t="shared" si="7"/>
        <v>641965</v>
      </c>
      <c r="F18" s="141">
        <v>0</v>
      </c>
      <c r="G18" s="141">
        <v>0</v>
      </c>
      <c r="H18" s="141">
        <v>0</v>
      </c>
      <c r="I18" s="141">
        <v>176989</v>
      </c>
      <c r="J18" s="141">
        <v>1627132</v>
      </c>
      <c r="K18" s="141">
        <v>464976</v>
      </c>
      <c r="L18" s="141">
        <v>253848</v>
      </c>
      <c r="M18" s="141">
        <f t="shared" si="8"/>
        <v>0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f t="shared" si="10"/>
        <v>895813</v>
      </c>
      <c r="W18" s="141">
        <f t="shared" si="11"/>
        <v>641965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176989</v>
      </c>
      <c r="AB18" s="141">
        <f t="shared" si="16"/>
        <v>1627132</v>
      </c>
      <c r="AC18" s="141">
        <f t="shared" si="17"/>
        <v>464976</v>
      </c>
      <c r="AD18" s="141">
        <f t="shared" si="18"/>
        <v>253848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/>
      <c r="AM18" s="141">
        <f t="shared" si="21"/>
        <v>1474092</v>
      </c>
      <c r="AN18" s="141">
        <f t="shared" si="22"/>
        <v>199084</v>
      </c>
      <c r="AO18" s="141">
        <v>199084</v>
      </c>
      <c r="AP18" s="141">
        <v>0</v>
      </c>
      <c r="AQ18" s="141">
        <v>0</v>
      </c>
      <c r="AR18" s="141">
        <v>0</v>
      </c>
      <c r="AS18" s="141">
        <f t="shared" si="23"/>
        <v>531325</v>
      </c>
      <c r="AT18" s="141">
        <v>0</v>
      </c>
      <c r="AU18" s="141">
        <v>531325</v>
      </c>
      <c r="AV18" s="141">
        <v>0</v>
      </c>
      <c r="AW18" s="141">
        <v>0</v>
      </c>
      <c r="AX18" s="141">
        <f t="shared" si="24"/>
        <v>727489</v>
      </c>
      <c r="AY18" s="141">
        <v>61860</v>
      </c>
      <c r="AZ18" s="141">
        <v>665629</v>
      </c>
      <c r="BA18" s="141">
        <v>0</v>
      </c>
      <c r="BB18" s="141">
        <v>0</v>
      </c>
      <c r="BC18" s="141"/>
      <c r="BD18" s="141">
        <v>16194</v>
      </c>
      <c r="BE18" s="141">
        <v>1048853</v>
      </c>
      <c r="BF18" s="141">
        <f t="shared" si="25"/>
        <v>2522945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/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/>
      <c r="CF18" s="141">
        <v>0</v>
      </c>
      <c r="CG18" s="141">
        <v>0</v>
      </c>
      <c r="CH18" s="141">
        <f t="shared" si="32"/>
        <v>0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1474092</v>
      </c>
      <c r="CR18" s="141">
        <f t="shared" si="42"/>
        <v>199084</v>
      </c>
      <c r="CS18" s="141">
        <f t="shared" si="43"/>
        <v>199084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531325</v>
      </c>
      <c r="CX18" s="141">
        <f t="shared" si="48"/>
        <v>0</v>
      </c>
      <c r="CY18" s="141">
        <f t="shared" si="49"/>
        <v>531325</v>
      </c>
      <c r="CZ18" s="141">
        <f t="shared" si="50"/>
        <v>0</v>
      </c>
      <c r="DA18" s="141">
        <f t="shared" si="51"/>
        <v>0</v>
      </c>
      <c r="DB18" s="141">
        <f t="shared" si="52"/>
        <v>727489</v>
      </c>
      <c r="DC18" s="141">
        <f t="shared" si="53"/>
        <v>61860</v>
      </c>
      <c r="DD18" s="141">
        <f t="shared" si="54"/>
        <v>665629</v>
      </c>
      <c r="DE18" s="141">
        <f t="shared" si="55"/>
        <v>0</v>
      </c>
      <c r="DF18" s="141">
        <f t="shared" si="56"/>
        <v>0</v>
      </c>
      <c r="DG18" s="141">
        <f t="shared" si="57"/>
        <v>0</v>
      </c>
      <c r="DH18" s="141">
        <f t="shared" si="58"/>
        <v>16194</v>
      </c>
      <c r="DI18" s="141">
        <f t="shared" si="59"/>
        <v>1048853</v>
      </c>
      <c r="DJ18" s="141">
        <f t="shared" si="60"/>
        <v>2522945</v>
      </c>
    </row>
    <row r="19" spans="1:114" ht="12" customHeight="1">
      <c r="A19" s="142" t="s">
        <v>120</v>
      </c>
      <c r="B19" s="140" t="s">
        <v>385</v>
      </c>
      <c r="C19" s="142" t="s">
        <v>398</v>
      </c>
      <c r="D19" s="141">
        <f t="shared" si="6"/>
        <v>48382</v>
      </c>
      <c r="E19" s="141">
        <f t="shared" si="7"/>
        <v>31165</v>
      </c>
      <c r="F19" s="141">
        <v>0</v>
      </c>
      <c r="G19" s="141">
        <v>0</v>
      </c>
      <c r="H19" s="141">
        <v>0</v>
      </c>
      <c r="I19" s="141">
        <v>11643</v>
      </c>
      <c r="J19" s="141">
        <v>581366</v>
      </c>
      <c r="K19" s="141">
        <v>19522</v>
      </c>
      <c r="L19" s="141">
        <v>17217</v>
      </c>
      <c r="M19" s="141">
        <f t="shared" si="8"/>
        <v>2699</v>
      </c>
      <c r="N19" s="141">
        <f t="shared" si="9"/>
        <v>2699</v>
      </c>
      <c r="O19" s="141">
        <v>0</v>
      </c>
      <c r="P19" s="141">
        <v>0</v>
      </c>
      <c r="Q19" s="141">
        <v>0</v>
      </c>
      <c r="R19" s="141">
        <v>0</v>
      </c>
      <c r="S19" s="141">
        <v>379458</v>
      </c>
      <c r="T19" s="141">
        <v>2699</v>
      </c>
      <c r="U19" s="141">
        <v>0</v>
      </c>
      <c r="V19" s="141">
        <f t="shared" si="10"/>
        <v>51081</v>
      </c>
      <c r="W19" s="141">
        <f t="shared" si="11"/>
        <v>33864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11643</v>
      </c>
      <c r="AB19" s="141">
        <f t="shared" si="16"/>
        <v>960824</v>
      </c>
      <c r="AC19" s="141">
        <f t="shared" si="17"/>
        <v>22221</v>
      </c>
      <c r="AD19" s="141">
        <f t="shared" si="18"/>
        <v>17217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/>
      <c r="AM19" s="141">
        <f t="shared" si="21"/>
        <v>609541</v>
      </c>
      <c r="AN19" s="141">
        <f t="shared" si="22"/>
        <v>47410</v>
      </c>
      <c r="AO19" s="141">
        <v>24548</v>
      </c>
      <c r="AP19" s="141">
        <v>0</v>
      </c>
      <c r="AQ19" s="141">
        <v>22862</v>
      </c>
      <c r="AR19" s="141">
        <v>0</v>
      </c>
      <c r="AS19" s="141">
        <f t="shared" si="23"/>
        <v>194796</v>
      </c>
      <c r="AT19" s="141">
        <v>0</v>
      </c>
      <c r="AU19" s="141">
        <v>194796</v>
      </c>
      <c r="AV19" s="141">
        <v>0</v>
      </c>
      <c r="AW19" s="141">
        <v>0</v>
      </c>
      <c r="AX19" s="141">
        <f t="shared" si="24"/>
        <v>367335</v>
      </c>
      <c r="AY19" s="141">
        <v>0</v>
      </c>
      <c r="AZ19" s="141">
        <v>275390</v>
      </c>
      <c r="BA19" s="141">
        <v>0</v>
      </c>
      <c r="BB19" s="141">
        <v>91945</v>
      </c>
      <c r="BC19" s="141"/>
      <c r="BD19" s="141">
        <v>0</v>
      </c>
      <c r="BE19" s="141">
        <v>20207</v>
      </c>
      <c r="BF19" s="141">
        <f t="shared" si="25"/>
        <v>629748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/>
      <c r="BO19" s="141">
        <f t="shared" si="28"/>
        <v>362433</v>
      </c>
      <c r="BP19" s="141">
        <f t="shared" si="29"/>
        <v>47111</v>
      </c>
      <c r="BQ19" s="141">
        <v>24548</v>
      </c>
      <c r="BR19" s="141">
        <v>0</v>
      </c>
      <c r="BS19" s="141">
        <v>22563</v>
      </c>
      <c r="BT19" s="141">
        <v>0</v>
      </c>
      <c r="BU19" s="141">
        <f t="shared" si="30"/>
        <v>155347</v>
      </c>
      <c r="BV19" s="141">
        <v>0</v>
      </c>
      <c r="BW19" s="141">
        <v>155347</v>
      </c>
      <c r="BX19" s="141">
        <v>0</v>
      </c>
      <c r="BY19" s="141">
        <v>0</v>
      </c>
      <c r="BZ19" s="141">
        <f t="shared" si="31"/>
        <v>159975</v>
      </c>
      <c r="CA19" s="141">
        <v>0</v>
      </c>
      <c r="CB19" s="141">
        <v>151638</v>
      </c>
      <c r="CC19" s="141">
        <v>0</v>
      </c>
      <c r="CD19" s="141">
        <v>8337</v>
      </c>
      <c r="CE19" s="141"/>
      <c r="CF19" s="141">
        <v>0</v>
      </c>
      <c r="CG19" s="141">
        <v>19724</v>
      </c>
      <c r="CH19" s="141">
        <f t="shared" si="32"/>
        <v>382157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971974</v>
      </c>
      <c r="CR19" s="141">
        <f t="shared" si="42"/>
        <v>94521</v>
      </c>
      <c r="CS19" s="141">
        <f t="shared" si="43"/>
        <v>49096</v>
      </c>
      <c r="CT19" s="141">
        <f t="shared" si="44"/>
        <v>0</v>
      </c>
      <c r="CU19" s="141">
        <f t="shared" si="45"/>
        <v>45425</v>
      </c>
      <c r="CV19" s="141">
        <f t="shared" si="46"/>
        <v>0</v>
      </c>
      <c r="CW19" s="141">
        <f t="shared" si="47"/>
        <v>350143</v>
      </c>
      <c r="CX19" s="141">
        <f t="shared" si="48"/>
        <v>0</v>
      </c>
      <c r="CY19" s="141">
        <f t="shared" si="49"/>
        <v>350143</v>
      </c>
      <c r="CZ19" s="141">
        <f t="shared" si="50"/>
        <v>0</v>
      </c>
      <c r="DA19" s="141">
        <f t="shared" si="51"/>
        <v>0</v>
      </c>
      <c r="DB19" s="141">
        <f t="shared" si="52"/>
        <v>527310</v>
      </c>
      <c r="DC19" s="141">
        <f t="shared" si="53"/>
        <v>0</v>
      </c>
      <c r="DD19" s="141">
        <f t="shared" si="54"/>
        <v>427028</v>
      </c>
      <c r="DE19" s="141">
        <f t="shared" si="55"/>
        <v>0</v>
      </c>
      <c r="DF19" s="141">
        <f t="shared" si="56"/>
        <v>100282</v>
      </c>
      <c r="DG19" s="141">
        <f t="shared" si="57"/>
        <v>0</v>
      </c>
      <c r="DH19" s="141">
        <f t="shared" si="58"/>
        <v>0</v>
      </c>
      <c r="DI19" s="141">
        <f t="shared" si="59"/>
        <v>39931</v>
      </c>
      <c r="DJ19" s="141">
        <f t="shared" si="60"/>
        <v>1011905</v>
      </c>
    </row>
    <row r="20" spans="1:114" ht="12" customHeight="1">
      <c r="A20" s="142" t="s">
        <v>120</v>
      </c>
      <c r="B20" s="140" t="s">
        <v>386</v>
      </c>
      <c r="C20" s="142" t="s">
        <v>399</v>
      </c>
      <c r="D20" s="141">
        <f t="shared" si="6"/>
        <v>74401</v>
      </c>
      <c r="E20" s="141">
        <f t="shared" si="7"/>
        <v>72616</v>
      </c>
      <c r="F20" s="141">
        <v>21534</v>
      </c>
      <c r="G20" s="141">
        <v>0</v>
      </c>
      <c r="H20" s="141">
        <v>46600</v>
      </c>
      <c r="I20" s="141">
        <v>4482</v>
      </c>
      <c r="J20" s="141">
        <v>123991</v>
      </c>
      <c r="K20" s="141">
        <v>0</v>
      </c>
      <c r="L20" s="141">
        <v>1785</v>
      </c>
      <c r="M20" s="141">
        <f t="shared" si="8"/>
        <v>0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f t="shared" si="10"/>
        <v>74401</v>
      </c>
      <c r="W20" s="141">
        <f t="shared" si="11"/>
        <v>72616</v>
      </c>
      <c r="X20" s="141">
        <f t="shared" si="12"/>
        <v>21534</v>
      </c>
      <c r="Y20" s="141">
        <f t="shared" si="13"/>
        <v>0</v>
      </c>
      <c r="Z20" s="141">
        <f t="shared" si="14"/>
        <v>46600</v>
      </c>
      <c r="AA20" s="141">
        <f t="shared" si="15"/>
        <v>4482</v>
      </c>
      <c r="AB20" s="141">
        <f t="shared" si="16"/>
        <v>123991</v>
      </c>
      <c r="AC20" s="141">
        <f t="shared" si="17"/>
        <v>0</v>
      </c>
      <c r="AD20" s="141">
        <f t="shared" si="18"/>
        <v>1785</v>
      </c>
      <c r="AE20" s="141">
        <f t="shared" si="19"/>
        <v>83984</v>
      </c>
      <c r="AF20" s="141">
        <f t="shared" si="20"/>
        <v>79784</v>
      </c>
      <c r="AG20" s="141">
        <v>0</v>
      </c>
      <c r="AH20" s="141">
        <v>79784</v>
      </c>
      <c r="AI20" s="141">
        <v>0</v>
      </c>
      <c r="AJ20" s="141">
        <v>0</v>
      </c>
      <c r="AK20" s="141">
        <v>4200</v>
      </c>
      <c r="AL20" s="141"/>
      <c r="AM20" s="141">
        <f t="shared" si="21"/>
        <v>108803</v>
      </c>
      <c r="AN20" s="141">
        <f t="shared" si="22"/>
        <v>49567</v>
      </c>
      <c r="AO20" s="141">
        <v>40294</v>
      </c>
      <c r="AP20" s="141">
        <v>0</v>
      </c>
      <c r="AQ20" s="141">
        <v>9273</v>
      </c>
      <c r="AR20" s="141">
        <v>0</v>
      </c>
      <c r="AS20" s="141">
        <f t="shared" si="23"/>
        <v>6610</v>
      </c>
      <c r="AT20" s="141">
        <v>0</v>
      </c>
      <c r="AU20" s="141">
        <v>6610</v>
      </c>
      <c r="AV20" s="141">
        <v>0</v>
      </c>
      <c r="AW20" s="141">
        <v>0</v>
      </c>
      <c r="AX20" s="141">
        <f t="shared" si="24"/>
        <v>52626</v>
      </c>
      <c r="AY20" s="141">
        <v>0</v>
      </c>
      <c r="AZ20" s="141">
        <v>52382</v>
      </c>
      <c r="BA20" s="141">
        <v>0</v>
      </c>
      <c r="BB20" s="141">
        <v>244</v>
      </c>
      <c r="BC20" s="141"/>
      <c r="BD20" s="141">
        <v>0</v>
      </c>
      <c r="BE20" s="141">
        <v>5605</v>
      </c>
      <c r="BF20" s="141">
        <f t="shared" si="25"/>
        <v>198392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/>
      <c r="BO20" s="141">
        <f t="shared" si="28"/>
        <v>0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/>
      <c r="CF20" s="141">
        <v>0</v>
      </c>
      <c r="CG20" s="141">
        <v>0</v>
      </c>
      <c r="CH20" s="141">
        <f t="shared" si="32"/>
        <v>0</v>
      </c>
      <c r="CI20" s="141">
        <f t="shared" si="33"/>
        <v>83984</v>
      </c>
      <c r="CJ20" s="141">
        <f t="shared" si="34"/>
        <v>79784</v>
      </c>
      <c r="CK20" s="141">
        <f t="shared" si="35"/>
        <v>0</v>
      </c>
      <c r="CL20" s="141">
        <f t="shared" si="36"/>
        <v>79784</v>
      </c>
      <c r="CM20" s="141">
        <f t="shared" si="37"/>
        <v>0</v>
      </c>
      <c r="CN20" s="141">
        <f t="shared" si="38"/>
        <v>0</v>
      </c>
      <c r="CO20" s="141">
        <f t="shared" si="39"/>
        <v>4200</v>
      </c>
      <c r="CP20" s="141">
        <f t="shared" si="40"/>
        <v>0</v>
      </c>
      <c r="CQ20" s="141">
        <f t="shared" si="41"/>
        <v>108803</v>
      </c>
      <c r="CR20" s="141">
        <f t="shared" si="42"/>
        <v>49567</v>
      </c>
      <c r="CS20" s="141">
        <f t="shared" si="43"/>
        <v>40294</v>
      </c>
      <c r="CT20" s="141">
        <f t="shared" si="44"/>
        <v>0</v>
      </c>
      <c r="CU20" s="141">
        <f t="shared" si="45"/>
        <v>9273</v>
      </c>
      <c r="CV20" s="141">
        <f t="shared" si="46"/>
        <v>0</v>
      </c>
      <c r="CW20" s="141">
        <f t="shared" si="47"/>
        <v>6610</v>
      </c>
      <c r="CX20" s="141">
        <f t="shared" si="48"/>
        <v>0</v>
      </c>
      <c r="CY20" s="141">
        <f t="shared" si="49"/>
        <v>6610</v>
      </c>
      <c r="CZ20" s="141">
        <f t="shared" si="50"/>
        <v>0</v>
      </c>
      <c r="DA20" s="141">
        <f t="shared" si="51"/>
        <v>0</v>
      </c>
      <c r="DB20" s="141">
        <f t="shared" si="52"/>
        <v>52626</v>
      </c>
      <c r="DC20" s="141">
        <f t="shared" si="53"/>
        <v>0</v>
      </c>
      <c r="DD20" s="141">
        <f t="shared" si="54"/>
        <v>52382</v>
      </c>
      <c r="DE20" s="141">
        <f t="shared" si="55"/>
        <v>0</v>
      </c>
      <c r="DF20" s="141">
        <f t="shared" si="56"/>
        <v>244</v>
      </c>
      <c r="DG20" s="141">
        <f t="shared" si="57"/>
        <v>0</v>
      </c>
      <c r="DH20" s="141">
        <f t="shared" si="58"/>
        <v>0</v>
      </c>
      <c r="DI20" s="141">
        <f t="shared" si="59"/>
        <v>5605</v>
      </c>
      <c r="DJ20" s="141">
        <f t="shared" si="60"/>
        <v>198392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407</v>
      </c>
      <c r="B7" s="140" t="s">
        <v>408</v>
      </c>
      <c r="C7" s="139" t="s">
        <v>373</v>
      </c>
      <c r="D7" s="141">
        <f aca="true" t="shared" si="0" ref="D7:AD7">SUM(D8:D43)</f>
        <v>24674251</v>
      </c>
      <c r="E7" s="141">
        <f t="shared" si="0"/>
        <v>6167523</v>
      </c>
      <c r="F7" s="141">
        <f t="shared" si="0"/>
        <v>353668</v>
      </c>
      <c r="G7" s="141">
        <f t="shared" si="0"/>
        <v>25247</v>
      </c>
      <c r="H7" s="141">
        <f t="shared" si="0"/>
        <v>2621200</v>
      </c>
      <c r="I7" s="141">
        <f t="shared" si="0"/>
        <v>1774849</v>
      </c>
      <c r="J7" s="141">
        <f t="shared" si="0"/>
        <v>3062209</v>
      </c>
      <c r="K7" s="141">
        <f t="shared" si="0"/>
        <v>1392559</v>
      </c>
      <c r="L7" s="141">
        <f t="shared" si="0"/>
        <v>18506728</v>
      </c>
      <c r="M7" s="141">
        <f t="shared" si="0"/>
        <v>7259197</v>
      </c>
      <c r="N7" s="141">
        <f t="shared" si="0"/>
        <v>3126711</v>
      </c>
      <c r="O7" s="141">
        <f t="shared" si="0"/>
        <v>660560</v>
      </c>
      <c r="P7" s="141">
        <f t="shared" si="0"/>
        <v>45208</v>
      </c>
      <c r="Q7" s="141">
        <f t="shared" si="0"/>
        <v>666100</v>
      </c>
      <c r="R7" s="141">
        <f t="shared" si="0"/>
        <v>568742</v>
      </c>
      <c r="S7" s="141">
        <f t="shared" si="0"/>
        <v>795078</v>
      </c>
      <c r="T7" s="141">
        <f t="shared" si="0"/>
        <v>1186101</v>
      </c>
      <c r="U7" s="141">
        <f t="shared" si="0"/>
        <v>4132486</v>
      </c>
      <c r="V7" s="141">
        <f t="shared" si="0"/>
        <v>31933448</v>
      </c>
      <c r="W7" s="141">
        <f t="shared" si="0"/>
        <v>9294234</v>
      </c>
      <c r="X7" s="141">
        <f t="shared" si="0"/>
        <v>1014228</v>
      </c>
      <c r="Y7" s="141">
        <f t="shared" si="0"/>
        <v>70455</v>
      </c>
      <c r="Z7" s="141">
        <f t="shared" si="0"/>
        <v>3287300</v>
      </c>
      <c r="AA7" s="141">
        <f t="shared" si="0"/>
        <v>2343591</v>
      </c>
      <c r="AB7" s="141">
        <f t="shared" si="0"/>
        <v>3857287</v>
      </c>
      <c r="AC7" s="141">
        <f t="shared" si="0"/>
        <v>2578660</v>
      </c>
      <c r="AD7" s="141">
        <f t="shared" si="0"/>
        <v>22639214</v>
      </c>
    </row>
    <row r="8" spans="1:30" ht="12" customHeight="1">
      <c r="A8" s="142" t="s">
        <v>120</v>
      </c>
      <c r="B8" s="140" t="s">
        <v>326</v>
      </c>
      <c r="C8" s="142" t="s">
        <v>349</v>
      </c>
      <c r="D8" s="141">
        <f>SUM(E8,+L8)</f>
        <v>7854110</v>
      </c>
      <c r="E8" s="141">
        <f>+SUM(F8:I8,K8)</f>
        <v>2870611</v>
      </c>
      <c r="F8" s="141">
        <v>187</v>
      </c>
      <c r="G8" s="141">
        <v>0</v>
      </c>
      <c r="H8" s="141">
        <v>1928300</v>
      </c>
      <c r="I8" s="141">
        <v>242796</v>
      </c>
      <c r="J8" s="141"/>
      <c r="K8" s="141">
        <v>699328</v>
      </c>
      <c r="L8" s="141">
        <v>4983499</v>
      </c>
      <c r="M8" s="141">
        <f>SUM(N8,+U8)</f>
        <v>1081032</v>
      </c>
      <c r="N8" s="141">
        <f>+SUM(O8:R8,T8)</f>
        <v>163143</v>
      </c>
      <c r="O8" s="141">
        <v>0</v>
      </c>
      <c r="P8" s="141">
        <v>0</v>
      </c>
      <c r="Q8" s="141">
        <v>0</v>
      </c>
      <c r="R8" s="141">
        <v>34720</v>
      </c>
      <c r="S8" s="141"/>
      <c r="T8" s="141">
        <v>128423</v>
      </c>
      <c r="U8" s="141">
        <v>917889</v>
      </c>
      <c r="V8" s="141">
        <f aca="true" t="shared" si="1" ref="V8:AD8">+SUM(D8,M8)</f>
        <v>8935142</v>
      </c>
      <c r="W8" s="141">
        <f t="shared" si="1"/>
        <v>3033754</v>
      </c>
      <c r="X8" s="141">
        <f t="shared" si="1"/>
        <v>187</v>
      </c>
      <c r="Y8" s="141">
        <f t="shared" si="1"/>
        <v>0</v>
      </c>
      <c r="Z8" s="141">
        <f t="shared" si="1"/>
        <v>1928300</v>
      </c>
      <c r="AA8" s="141">
        <f t="shared" si="1"/>
        <v>277516</v>
      </c>
      <c r="AB8" s="141">
        <f t="shared" si="1"/>
        <v>0</v>
      </c>
      <c r="AC8" s="141">
        <f t="shared" si="1"/>
        <v>827751</v>
      </c>
      <c r="AD8" s="141">
        <f t="shared" si="1"/>
        <v>5901388</v>
      </c>
    </row>
    <row r="9" spans="1:30" ht="12" customHeight="1">
      <c r="A9" s="142" t="s">
        <v>120</v>
      </c>
      <c r="B9" s="140" t="s">
        <v>327</v>
      </c>
      <c r="C9" s="142" t="s">
        <v>350</v>
      </c>
      <c r="D9" s="141">
        <f aca="true" t="shared" si="2" ref="D9:D43">SUM(E9,+L9)</f>
        <v>3855155</v>
      </c>
      <c r="E9" s="141">
        <f aca="true" t="shared" si="3" ref="E9:E43">+SUM(F9:I9,K9)</f>
        <v>944001</v>
      </c>
      <c r="F9" s="141">
        <v>230310</v>
      </c>
      <c r="G9" s="141">
        <v>3148</v>
      </c>
      <c r="H9" s="141">
        <v>347900</v>
      </c>
      <c r="I9" s="141">
        <v>362643</v>
      </c>
      <c r="J9" s="141"/>
      <c r="K9" s="141">
        <v>0</v>
      </c>
      <c r="L9" s="141">
        <v>2911154</v>
      </c>
      <c r="M9" s="141">
        <f aca="true" t="shared" si="4" ref="M9:M43">SUM(N9,+U9)</f>
        <v>284494</v>
      </c>
      <c r="N9" s="141">
        <f aca="true" t="shared" si="5" ref="N9:N43">+SUM(O9:R9,T9)</f>
        <v>0</v>
      </c>
      <c r="O9" s="141">
        <v>0</v>
      </c>
      <c r="P9" s="141">
        <v>0</v>
      </c>
      <c r="Q9" s="141">
        <v>0</v>
      </c>
      <c r="R9" s="141">
        <v>0</v>
      </c>
      <c r="S9" s="141"/>
      <c r="T9" s="141">
        <v>0</v>
      </c>
      <c r="U9" s="141">
        <v>284494</v>
      </c>
      <c r="V9" s="141">
        <f aca="true" t="shared" si="6" ref="V9:V43">+SUM(D9,M9)</f>
        <v>4139649</v>
      </c>
      <c r="W9" s="141">
        <f aca="true" t="shared" si="7" ref="W9:W43">+SUM(E9,N9)</f>
        <v>944001</v>
      </c>
      <c r="X9" s="141">
        <f aca="true" t="shared" si="8" ref="X9:X43">+SUM(F9,O9)</f>
        <v>230310</v>
      </c>
      <c r="Y9" s="141">
        <f aca="true" t="shared" si="9" ref="Y9:Y43">+SUM(G9,P9)</f>
        <v>3148</v>
      </c>
      <c r="Z9" s="141">
        <f aca="true" t="shared" si="10" ref="Z9:Z43">+SUM(H9,Q9)</f>
        <v>347900</v>
      </c>
      <c r="AA9" s="141">
        <f aca="true" t="shared" si="11" ref="AA9:AA43">+SUM(I9,R9)</f>
        <v>362643</v>
      </c>
      <c r="AB9" s="141">
        <f aca="true" t="shared" si="12" ref="AB9:AB43">+SUM(J9,S9)</f>
        <v>0</v>
      </c>
      <c r="AC9" s="141">
        <f aca="true" t="shared" si="13" ref="AC9:AC43">+SUM(K9,T9)</f>
        <v>0</v>
      </c>
      <c r="AD9" s="141">
        <f aca="true" t="shared" si="14" ref="AD9:AD43">+SUM(L9,U9)</f>
        <v>3195648</v>
      </c>
    </row>
    <row r="10" spans="1:30" ht="12" customHeight="1">
      <c r="A10" s="142" t="s">
        <v>120</v>
      </c>
      <c r="B10" s="140" t="s">
        <v>328</v>
      </c>
      <c r="C10" s="142" t="s">
        <v>351</v>
      </c>
      <c r="D10" s="141">
        <f t="shared" si="2"/>
        <v>1004442</v>
      </c>
      <c r="E10" s="141">
        <f t="shared" si="3"/>
        <v>58546</v>
      </c>
      <c r="F10" s="141">
        <v>20195</v>
      </c>
      <c r="G10" s="141">
        <v>0</v>
      </c>
      <c r="H10" s="141">
        <v>0</v>
      </c>
      <c r="I10" s="141">
        <v>38241</v>
      </c>
      <c r="J10" s="141"/>
      <c r="K10" s="141">
        <v>110</v>
      </c>
      <c r="L10" s="141">
        <v>945896</v>
      </c>
      <c r="M10" s="141">
        <f t="shared" si="4"/>
        <v>180242</v>
      </c>
      <c r="N10" s="141">
        <f t="shared" si="5"/>
        <v>46324</v>
      </c>
      <c r="O10" s="141">
        <v>18694</v>
      </c>
      <c r="P10" s="141">
        <v>18894</v>
      </c>
      <c r="Q10" s="141">
        <v>0</v>
      </c>
      <c r="R10" s="141">
        <v>8736</v>
      </c>
      <c r="S10" s="141"/>
      <c r="T10" s="141">
        <v>0</v>
      </c>
      <c r="U10" s="141">
        <v>133918</v>
      </c>
      <c r="V10" s="141">
        <f t="shared" si="6"/>
        <v>1184684</v>
      </c>
      <c r="W10" s="141">
        <f t="shared" si="7"/>
        <v>104870</v>
      </c>
      <c r="X10" s="141">
        <f t="shared" si="8"/>
        <v>38889</v>
      </c>
      <c r="Y10" s="141">
        <f t="shared" si="9"/>
        <v>18894</v>
      </c>
      <c r="Z10" s="141">
        <f t="shared" si="10"/>
        <v>0</v>
      </c>
      <c r="AA10" s="141">
        <f t="shared" si="11"/>
        <v>46977</v>
      </c>
      <c r="AB10" s="141">
        <f t="shared" si="12"/>
        <v>0</v>
      </c>
      <c r="AC10" s="141">
        <f t="shared" si="13"/>
        <v>110</v>
      </c>
      <c r="AD10" s="141">
        <f t="shared" si="14"/>
        <v>1079814</v>
      </c>
    </row>
    <row r="11" spans="1:30" ht="12" customHeight="1">
      <c r="A11" s="142" t="s">
        <v>120</v>
      </c>
      <c r="B11" s="140" t="s">
        <v>329</v>
      </c>
      <c r="C11" s="142" t="s">
        <v>352</v>
      </c>
      <c r="D11" s="141">
        <f t="shared" si="2"/>
        <v>2227355</v>
      </c>
      <c r="E11" s="141">
        <f t="shared" si="3"/>
        <v>123784</v>
      </c>
      <c r="F11" s="141">
        <v>0</v>
      </c>
      <c r="G11" s="141">
        <v>0</v>
      </c>
      <c r="H11" s="141">
        <v>0</v>
      </c>
      <c r="I11" s="141">
        <v>104687</v>
      </c>
      <c r="J11" s="141"/>
      <c r="K11" s="141">
        <v>19097</v>
      </c>
      <c r="L11" s="141">
        <v>2103571</v>
      </c>
      <c r="M11" s="141">
        <f t="shared" si="4"/>
        <v>425467</v>
      </c>
      <c r="N11" s="141">
        <f t="shared" si="5"/>
        <v>145706</v>
      </c>
      <c r="O11" s="141">
        <v>0</v>
      </c>
      <c r="P11" s="141">
        <v>0</v>
      </c>
      <c r="Q11" s="141">
        <v>0</v>
      </c>
      <c r="R11" s="141">
        <v>7980</v>
      </c>
      <c r="S11" s="141"/>
      <c r="T11" s="141">
        <v>137726</v>
      </c>
      <c r="U11" s="141">
        <v>279761</v>
      </c>
      <c r="V11" s="141">
        <f t="shared" si="6"/>
        <v>2652822</v>
      </c>
      <c r="W11" s="141">
        <f t="shared" si="7"/>
        <v>269490</v>
      </c>
      <c r="X11" s="141">
        <f t="shared" si="8"/>
        <v>0</v>
      </c>
      <c r="Y11" s="141">
        <f t="shared" si="9"/>
        <v>0</v>
      </c>
      <c r="Z11" s="141">
        <f t="shared" si="10"/>
        <v>0</v>
      </c>
      <c r="AA11" s="141">
        <f t="shared" si="11"/>
        <v>112667</v>
      </c>
      <c r="AB11" s="141">
        <f t="shared" si="12"/>
        <v>0</v>
      </c>
      <c r="AC11" s="141">
        <f t="shared" si="13"/>
        <v>156823</v>
      </c>
      <c r="AD11" s="141">
        <f t="shared" si="14"/>
        <v>2383332</v>
      </c>
    </row>
    <row r="12" spans="1:30" ht="12" customHeight="1">
      <c r="A12" s="142" t="s">
        <v>120</v>
      </c>
      <c r="B12" s="140" t="s">
        <v>330</v>
      </c>
      <c r="C12" s="142" t="s">
        <v>353</v>
      </c>
      <c r="D12" s="141">
        <f t="shared" si="2"/>
        <v>973497</v>
      </c>
      <c r="E12" s="141">
        <f t="shared" si="3"/>
        <v>163773</v>
      </c>
      <c r="F12" s="141">
        <v>0</v>
      </c>
      <c r="G12" s="141">
        <v>0</v>
      </c>
      <c r="H12" s="141">
        <v>0</v>
      </c>
      <c r="I12" s="141">
        <v>133531</v>
      </c>
      <c r="J12" s="141"/>
      <c r="K12" s="141">
        <v>30242</v>
      </c>
      <c r="L12" s="141">
        <v>809724</v>
      </c>
      <c r="M12" s="141">
        <f t="shared" si="4"/>
        <v>92565</v>
      </c>
      <c r="N12" s="141">
        <f t="shared" si="5"/>
        <v>699</v>
      </c>
      <c r="O12" s="141">
        <v>0</v>
      </c>
      <c r="P12" s="141">
        <v>0</v>
      </c>
      <c r="Q12" s="141">
        <v>0</v>
      </c>
      <c r="R12" s="141">
        <v>693</v>
      </c>
      <c r="S12" s="141"/>
      <c r="T12" s="141">
        <v>6</v>
      </c>
      <c r="U12" s="141">
        <v>91866</v>
      </c>
      <c r="V12" s="141">
        <f t="shared" si="6"/>
        <v>1066062</v>
      </c>
      <c r="W12" s="141">
        <f t="shared" si="7"/>
        <v>164472</v>
      </c>
      <c r="X12" s="141">
        <f t="shared" si="8"/>
        <v>0</v>
      </c>
      <c r="Y12" s="141">
        <f t="shared" si="9"/>
        <v>0</v>
      </c>
      <c r="Z12" s="141">
        <f t="shared" si="10"/>
        <v>0</v>
      </c>
      <c r="AA12" s="141">
        <f t="shared" si="11"/>
        <v>134224</v>
      </c>
      <c r="AB12" s="141">
        <f t="shared" si="12"/>
        <v>0</v>
      </c>
      <c r="AC12" s="141">
        <f t="shared" si="13"/>
        <v>30248</v>
      </c>
      <c r="AD12" s="141">
        <f t="shared" si="14"/>
        <v>901590</v>
      </c>
    </row>
    <row r="13" spans="1:30" ht="12" customHeight="1">
      <c r="A13" s="142" t="s">
        <v>120</v>
      </c>
      <c r="B13" s="140" t="s">
        <v>331</v>
      </c>
      <c r="C13" s="142" t="s">
        <v>354</v>
      </c>
      <c r="D13" s="141">
        <f t="shared" si="2"/>
        <v>577595</v>
      </c>
      <c r="E13" s="141">
        <f t="shared" si="3"/>
        <v>57398</v>
      </c>
      <c r="F13" s="141">
        <v>0</v>
      </c>
      <c r="G13" s="141">
        <v>550</v>
      </c>
      <c r="H13" s="141">
        <v>0</v>
      </c>
      <c r="I13" s="141">
        <v>56848</v>
      </c>
      <c r="J13" s="141"/>
      <c r="K13" s="141">
        <v>0</v>
      </c>
      <c r="L13" s="141">
        <v>520197</v>
      </c>
      <c r="M13" s="141">
        <f t="shared" si="4"/>
        <v>255562</v>
      </c>
      <c r="N13" s="141">
        <f t="shared" si="5"/>
        <v>43170</v>
      </c>
      <c r="O13" s="141">
        <v>16383</v>
      </c>
      <c r="P13" s="141">
        <v>16861</v>
      </c>
      <c r="Q13" s="141">
        <v>0</v>
      </c>
      <c r="R13" s="141">
        <v>9926</v>
      </c>
      <c r="S13" s="141"/>
      <c r="T13" s="141">
        <v>0</v>
      </c>
      <c r="U13" s="141">
        <v>212392</v>
      </c>
      <c r="V13" s="141">
        <f t="shared" si="6"/>
        <v>833157</v>
      </c>
      <c r="W13" s="141">
        <f t="shared" si="7"/>
        <v>100568</v>
      </c>
      <c r="X13" s="141">
        <f t="shared" si="8"/>
        <v>16383</v>
      </c>
      <c r="Y13" s="141">
        <f t="shared" si="9"/>
        <v>17411</v>
      </c>
      <c r="Z13" s="141">
        <f t="shared" si="10"/>
        <v>0</v>
      </c>
      <c r="AA13" s="141">
        <f t="shared" si="11"/>
        <v>66774</v>
      </c>
      <c r="AB13" s="141">
        <f t="shared" si="12"/>
        <v>0</v>
      </c>
      <c r="AC13" s="141">
        <f t="shared" si="13"/>
        <v>0</v>
      </c>
      <c r="AD13" s="141">
        <f t="shared" si="14"/>
        <v>732589</v>
      </c>
    </row>
    <row r="14" spans="1:30" ht="12" customHeight="1">
      <c r="A14" s="142" t="s">
        <v>120</v>
      </c>
      <c r="B14" s="140" t="s">
        <v>332</v>
      </c>
      <c r="C14" s="142" t="s">
        <v>355</v>
      </c>
      <c r="D14" s="141">
        <f t="shared" si="2"/>
        <v>420813</v>
      </c>
      <c r="E14" s="141">
        <f t="shared" si="3"/>
        <v>37327</v>
      </c>
      <c r="F14" s="141">
        <v>0</v>
      </c>
      <c r="G14" s="141">
        <v>0</v>
      </c>
      <c r="H14" s="141">
        <v>0</v>
      </c>
      <c r="I14" s="141">
        <v>37327</v>
      </c>
      <c r="J14" s="141"/>
      <c r="K14" s="141">
        <v>0</v>
      </c>
      <c r="L14" s="141">
        <v>383486</v>
      </c>
      <c r="M14" s="141">
        <f t="shared" si="4"/>
        <v>186902</v>
      </c>
      <c r="N14" s="141">
        <f t="shared" si="5"/>
        <v>82</v>
      </c>
      <c r="O14" s="141">
        <v>0</v>
      </c>
      <c r="P14" s="141">
        <v>0</v>
      </c>
      <c r="Q14" s="141">
        <v>0</v>
      </c>
      <c r="R14" s="141">
        <v>82</v>
      </c>
      <c r="S14" s="141"/>
      <c r="T14" s="141">
        <v>0</v>
      </c>
      <c r="U14" s="141">
        <v>186820</v>
      </c>
      <c r="V14" s="141">
        <f t="shared" si="6"/>
        <v>607715</v>
      </c>
      <c r="W14" s="141">
        <f t="shared" si="7"/>
        <v>37409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37409</v>
      </c>
      <c r="AB14" s="141">
        <f t="shared" si="12"/>
        <v>0</v>
      </c>
      <c r="AC14" s="141">
        <f t="shared" si="13"/>
        <v>0</v>
      </c>
      <c r="AD14" s="141">
        <f t="shared" si="14"/>
        <v>570306</v>
      </c>
    </row>
    <row r="15" spans="1:30" ht="12" customHeight="1">
      <c r="A15" s="142" t="s">
        <v>120</v>
      </c>
      <c r="B15" s="140" t="s">
        <v>333</v>
      </c>
      <c r="C15" s="142" t="s">
        <v>356</v>
      </c>
      <c r="D15" s="141">
        <f t="shared" si="2"/>
        <v>891679</v>
      </c>
      <c r="E15" s="141">
        <f t="shared" si="3"/>
        <v>113316</v>
      </c>
      <c r="F15" s="141">
        <v>2371</v>
      </c>
      <c r="G15" s="141">
        <v>826</v>
      </c>
      <c r="H15" s="141">
        <v>0</v>
      </c>
      <c r="I15" s="141">
        <v>83349</v>
      </c>
      <c r="J15" s="141"/>
      <c r="K15" s="141">
        <v>26770</v>
      </c>
      <c r="L15" s="141">
        <v>778363</v>
      </c>
      <c r="M15" s="141">
        <f t="shared" si="4"/>
        <v>415931</v>
      </c>
      <c r="N15" s="141">
        <f t="shared" si="5"/>
        <v>6753</v>
      </c>
      <c r="O15" s="141">
        <v>0</v>
      </c>
      <c r="P15" s="141">
        <v>0</v>
      </c>
      <c r="Q15" s="141">
        <v>0</v>
      </c>
      <c r="R15" s="141">
        <v>6753</v>
      </c>
      <c r="S15" s="141"/>
      <c r="T15" s="141">
        <v>0</v>
      </c>
      <c r="U15" s="141">
        <v>409178</v>
      </c>
      <c r="V15" s="141">
        <f t="shared" si="6"/>
        <v>1307610</v>
      </c>
      <c r="W15" s="141">
        <f t="shared" si="7"/>
        <v>120069</v>
      </c>
      <c r="X15" s="141">
        <f t="shared" si="8"/>
        <v>2371</v>
      </c>
      <c r="Y15" s="141">
        <f t="shared" si="9"/>
        <v>826</v>
      </c>
      <c r="Z15" s="141">
        <f t="shared" si="10"/>
        <v>0</v>
      </c>
      <c r="AA15" s="141">
        <f t="shared" si="11"/>
        <v>90102</v>
      </c>
      <c r="AB15" s="141">
        <f t="shared" si="12"/>
        <v>0</v>
      </c>
      <c r="AC15" s="141">
        <f t="shared" si="13"/>
        <v>26770</v>
      </c>
      <c r="AD15" s="141">
        <f t="shared" si="14"/>
        <v>1187541</v>
      </c>
    </row>
    <row r="16" spans="1:30" ht="12" customHeight="1">
      <c r="A16" s="142" t="s">
        <v>120</v>
      </c>
      <c r="B16" s="140" t="s">
        <v>334</v>
      </c>
      <c r="C16" s="142" t="s">
        <v>357</v>
      </c>
      <c r="D16" s="141">
        <f t="shared" si="2"/>
        <v>626167</v>
      </c>
      <c r="E16" s="141">
        <f t="shared" si="3"/>
        <v>80814</v>
      </c>
      <c r="F16" s="141">
        <v>35489</v>
      </c>
      <c r="G16" s="141">
        <v>11470</v>
      </c>
      <c r="H16" s="141">
        <v>0</v>
      </c>
      <c r="I16" s="141">
        <v>33825</v>
      </c>
      <c r="J16" s="141"/>
      <c r="K16" s="141">
        <v>30</v>
      </c>
      <c r="L16" s="141">
        <v>545353</v>
      </c>
      <c r="M16" s="141">
        <f t="shared" si="4"/>
        <v>187720</v>
      </c>
      <c r="N16" s="141">
        <f t="shared" si="5"/>
        <v>9942</v>
      </c>
      <c r="O16" s="141">
        <v>6896</v>
      </c>
      <c r="P16" s="141">
        <v>0</v>
      </c>
      <c r="Q16" s="141">
        <v>0</v>
      </c>
      <c r="R16" s="141">
        <v>3046</v>
      </c>
      <c r="S16" s="141"/>
      <c r="T16" s="141">
        <v>0</v>
      </c>
      <c r="U16" s="141">
        <v>177778</v>
      </c>
      <c r="V16" s="141">
        <f t="shared" si="6"/>
        <v>813887</v>
      </c>
      <c r="W16" s="141">
        <f t="shared" si="7"/>
        <v>90756</v>
      </c>
      <c r="X16" s="141">
        <f t="shared" si="8"/>
        <v>42385</v>
      </c>
      <c r="Y16" s="141">
        <f t="shared" si="9"/>
        <v>11470</v>
      </c>
      <c r="Z16" s="141">
        <f t="shared" si="10"/>
        <v>0</v>
      </c>
      <c r="AA16" s="141">
        <f t="shared" si="11"/>
        <v>36871</v>
      </c>
      <c r="AB16" s="141">
        <f t="shared" si="12"/>
        <v>0</v>
      </c>
      <c r="AC16" s="141">
        <f t="shared" si="13"/>
        <v>30</v>
      </c>
      <c r="AD16" s="141">
        <f t="shared" si="14"/>
        <v>723131</v>
      </c>
    </row>
    <row r="17" spans="1:30" ht="12" customHeight="1">
      <c r="A17" s="142" t="s">
        <v>120</v>
      </c>
      <c r="B17" s="140" t="s">
        <v>335</v>
      </c>
      <c r="C17" s="142" t="s">
        <v>358</v>
      </c>
      <c r="D17" s="141">
        <f t="shared" si="2"/>
        <v>878805</v>
      </c>
      <c r="E17" s="141">
        <f t="shared" si="3"/>
        <v>115710</v>
      </c>
      <c r="F17" s="141">
        <v>0</v>
      </c>
      <c r="G17" s="141">
        <v>4190</v>
      </c>
      <c r="H17" s="141">
        <v>0</v>
      </c>
      <c r="I17" s="141">
        <v>80734</v>
      </c>
      <c r="J17" s="141"/>
      <c r="K17" s="141">
        <v>30786</v>
      </c>
      <c r="L17" s="141">
        <v>763095</v>
      </c>
      <c r="M17" s="141">
        <f t="shared" si="4"/>
        <v>224993</v>
      </c>
      <c r="N17" s="141">
        <f t="shared" si="5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224993</v>
      </c>
      <c r="V17" s="141">
        <f t="shared" si="6"/>
        <v>1103798</v>
      </c>
      <c r="W17" s="141">
        <f t="shared" si="7"/>
        <v>115710</v>
      </c>
      <c r="X17" s="141">
        <f t="shared" si="8"/>
        <v>0</v>
      </c>
      <c r="Y17" s="141">
        <f t="shared" si="9"/>
        <v>4190</v>
      </c>
      <c r="Z17" s="141">
        <f t="shared" si="10"/>
        <v>0</v>
      </c>
      <c r="AA17" s="141">
        <f t="shared" si="11"/>
        <v>80734</v>
      </c>
      <c r="AB17" s="141">
        <f t="shared" si="12"/>
        <v>0</v>
      </c>
      <c r="AC17" s="141">
        <f t="shared" si="13"/>
        <v>30786</v>
      </c>
      <c r="AD17" s="141">
        <f t="shared" si="14"/>
        <v>988088</v>
      </c>
    </row>
    <row r="18" spans="1:30" ht="12" customHeight="1">
      <c r="A18" s="142" t="s">
        <v>120</v>
      </c>
      <c r="B18" s="140" t="s">
        <v>336</v>
      </c>
      <c r="C18" s="142" t="s">
        <v>359</v>
      </c>
      <c r="D18" s="141">
        <f t="shared" si="2"/>
        <v>415719</v>
      </c>
      <c r="E18" s="141">
        <f t="shared" si="3"/>
        <v>135291</v>
      </c>
      <c r="F18" s="141">
        <v>8254</v>
      </c>
      <c r="G18" s="141">
        <v>5063</v>
      </c>
      <c r="H18" s="141">
        <v>87600</v>
      </c>
      <c r="I18" s="141">
        <v>34369</v>
      </c>
      <c r="J18" s="141"/>
      <c r="K18" s="141">
        <v>5</v>
      </c>
      <c r="L18" s="141">
        <v>280428</v>
      </c>
      <c r="M18" s="141">
        <f t="shared" si="4"/>
        <v>2603634</v>
      </c>
      <c r="N18" s="141">
        <f t="shared" si="5"/>
        <v>2183044</v>
      </c>
      <c r="O18" s="141">
        <v>612535</v>
      </c>
      <c r="P18" s="141">
        <v>4944</v>
      </c>
      <c r="Q18" s="141">
        <v>664200</v>
      </c>
      <c r="R18" s="141">
        <v>1342</v>
      </c>
      <c r="S18" s="141"/>
      <c r="T18" s="141">
        <v>900023</v>
      </c>
      <c r="U18" s="141">
        <v>420590</v>
      </c>
      <c r="V18" s="141">
        <f t="shared" si="6"/>
        <v>3019353</v>
      </c>
      <c r="W18" s="141">
        <f t="shared" si="7"/>
        <v>2318335</v>
      </c>
      <c r="X18" s="141">
        <f t="shared" si="8"/>
        <v>620789</v>
      </c>
      <c r="Y18" s="141">
        <f t="shared" si="9"/>
        <v>10007</v>
      </c>
      <c r="Z18" s="141">
        <f t="shared" si="10"/>
        <v>751800</v>
      </c>
      <c r="AA18" s="141">
        <f t="shared" si="11"/>
        <v>35711</v>
      </c>
      <c r="AB18" s="141">
        <f t="shared" si="12"/>
        <v>0</v>
      </c>
      <c r="AC18" s="141">
        <f t="shared" si="13"/>
        <v>900028</v>
      </c>
      <c r="AD18" s="141">
        <f t="shared" si="14"/>
        <v>701018</v>
      </c>
    </row>
    <row r="19" spans="1:30" ht="12" customHeight="1">
      <c r="A19" s="142" t="s">
        <v>120</v>
      </c>
      <c r="B19" s="140" t="s">
        <v>337</v>
      </c>
      <c r="C19" s="142" t="s">
        <v>360</v>
      </c>
      <c r="D19" s="141">
        <f t="shared" si="2"/>
        <v>517068</v>
      </c>
      <c r="E19" s="141">
        <f t="shared" si="3"/>
        <v>49119</v>
      </c>
      <c r="F19" s="141">
        <v>10000</v>
      </c>
      <c r="G19" s="141">
        <v>0</v>
      </c>
      <c r="H19" s="141">
        <v>0</v>
      </c>
      <c r="I19" s="141">
        <v>39085</v>
      </c>
      <c r="J19" s="141"/>
      <c r="K19" s="141">
        <v>34</v>
      </c>
      <c r="L19" s="141">
        <v>467949</v>
      </c>
      <c r="M19" s="141">
        <f t="shared" si="4"/>
        <v>200085</v>
      </c>
      <c r="N19" s="141">
        <f t="shared" si="5"/>
        <v>5620</v>
      </c>
      <c r="O19" s="141">
        <v>0</v>
      </c>
      <c r="P19" s="141">
        <v>0</v>
      </c>
      <c r="Q19" s="141">
        <v>0</v>
      </c>
      <c r="R19" s="141">
        <v>5542</v>
      </c>
      <c r="S19" s="141"/>
      <c r="T19" s="141">
        <v>78</v>
      </c>
      <c r="U19" s="141">
        <v>194465</v>
      </c>
      <c r="V19" s="141">
        <f t="shared" si="6"/>
        <v>717153</v>
      </c>
      <c r="W19" s="141">
        <f t="shared" si="7"/>
        <v>54739</v>
      </c>
      <c r="X19" s="141">
        <f t="shared" si="8"/>
        <v>10000</v>
      </c>
      <c r="Y19" s="141">
        <f t="shared" si="9"/>
        <v>0</v>
      </c>
      <c r="Z19" s="141">
        <f t="shared" si="10"/>
        <v>0</v>
      </c>
      <c r="AA19" s="141">
        <f t="shared" si="11"/>
        <v>44627</v>
      </c>
      <c r="AB19" s="141">
        <f t="shared" si="12"/>
        <v>0</v>
      </c>
      <c r="AC19" s="141">
        <f t="shared" si="13"/>
        <v>112</v>
      </c>
      <c r="AD19" s="141">
        <f t="shared" si="14"/>
        <v>662414</v>
      </c>
    </row>
    <row r="20" spans="1:30" ht="12" customHeight="1">
      <c r="A20" s="142" t="s">
        <v>120</v>
      </c>
      <c r="B20" s="140" t="s">
        <v>338</v>
      </c>
      <c r="C20" s="142" t="s">
        <v>361</v>
      </c>
      <c r="D20" s="141">
        <f t="shared" si="2"/>
        <v>678428</v>
      </c>
      <c r="E20" s="141">
        <f t="shared" si="3"/>
        <v>58629</v>
      </c>
      <c r="F20" s="141">
        <v>0</v>
      </c>
      <c r="G20" s="141">
        <v>0</v>
      </c>
      <c r="H20" s="141">
        <v>0</v>
      </c>
      <c r="I20" s="141">
        <v>54217</v>
      </c>
      <c r="J20" s="141"/>
      <c r="K20" s="141">
        <v>4412</v>
      </c>
      <c r="L20" s="141">
        <v>619799</v>
      </c>
      <c r="M20" s="141">
        <f t="shared" si="4"/>
        <v>282947</v>
      </c>
      <c r="N20" s="141">
        <f t="shared" si="5"/>
        <v>215940</v>
      </c>
      <c r="O20" s="141">
        <v>0</v>
      </c>
      <c r="P20" s="141">
        <v>0</v>
      </c>
      <c r="Q20" s="141">
        <v>0</v>
      </c>
      <c r="R20" s="141">
        <v>215925</v>
      </c>
      <c r="S20" s="141"/>
      <c r="T20" s="141">
        <v>15</v>
      </c>
      <c r="U20" s="141">
        <v>67007</v>
      </c>
      <c r="V20" s="141">
        <f t="shared" si="6"/>
        <v>961375</v>
      </c>
      <c r="W20" s="141">
        <f t="shared" si="7"/>
        <v>274569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270142</v>
      </c>
      <c r="AB20" s="141">
        <f t="shared" si="12"/>
        <v>0</v>
      </c>
      <c r="AC20" s="141">
        <f t="shared" si="13"/>
        <v>4427</v>
      </c>
      <c r="AD20" s="141">
        <f t="shared" si="14"/>
        <v>686806</v>
      </c>
    </row>
    <row r="21" spans="1:30" ht="12" customHeight="1">
      <c r="A21" s="142" t="s">
        <v>120</v>
      </c>
      <c r="B21" s="140" t="s">
        <v>339</v>
      </c>
      <c r="C21" s="142" t="s">
        <v>362</v>
      </c>
      <c r="D21" s="141">
        <f t="shared" si="2"/>
        <v>491390</v>
      </c>
      <c r="E21" s="141">
        <f t="shared" si="3"/>
        <v>38369</v>
      </c>
      <c r="F21" s="141">
        <v>0</v>
      </c>
      <c r="G21" s="141">
        <v>0</v>
      </c>
      <c r="H21" s="141">
        <v>0</v>
      </c>
      <c r="I21" s="141">
        <v>38289</v>
      </c>
      <c r="J21" s="141"/>
      <c r="K21" s="141">
        <v>80</v>
      </c>
      <c r="L21" s="141">
        <v>453021</v>
      </c>
      <c r="M21" s="141">
        <f t="shared" si="4"/>
        <v>48519</v>
      </c>
      <c r="N21" s="141">
        <f t="shared" si="5"/>
        <v>10808</v>
      </c>
      <c r="O21" s="141">
        <v>0</v>
      </c>
      <c r="P21" s="141">
        <v>0</v>
      </c>
      <c r="Q21" s="141">
        <v>0</v>
      </c>
      <c r="R21" s="141">
        <v>10808</v>
      </c>
      <c r="S21" s="141"/>
      <c r="T21" s="141">
        <v>0</v>
      </c>
      <c r="U21" s="141">
        <v>37711</v>
      </c>
      <c r="V21" s="141">
        <f t="shared" si="6"/>
        <v>539909</v>
      </c>
      <c r="W21" s="141">
        <f t="shared" si="7"/>
        <v>49177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49097</v>
      </c>
      <c r="AB21" s="141">
        <f t="shared" si="12"/>
        <v>0</v>
      </c>
      <c r="AC21" s="141">
        <f t="shared" si="13"/>
        <v>80</v>
      </c>
      <c r="AD21" s="141">
        <f t="shared" si="14"/>
        <v>490732</v>
      </c>
    </row>
    <row r="22" spans="1:30" ht="12" customHeight="1">
      <c r="A22" s="142" t="s">
        <v>120</v>
      </c>
      <c r="B22" s="140" t="s">
        <v>340</v>
      </c>
      <c r="C22" s="142" t="s">
        <v>363</v>
      </c>
      <c r="D22" s="141">
        <f t="shared" si="2"/>
        <v>407724</v>
      </c>
      <c r="E22" s="141">
        <f t="shared" si="3"/>
        <v>47968</v>
      </c>
      <c r="F22" s="141">
        <v>0</v>
      </c>
      <c r="G22" s="141">
        <v>0</v>
      </c>
      <c r="H22" s="141">
        <v>0</v>
      </c>
      <c r="I22" s="141">
        <v>31341</v>
      </c>
      <c r="J22" s="141"/>
      <c r="K22" s="141">
        <v>16627</v>
      </c>
      <c r="L22" s="141">
        <v>359756</v>
      </c>
      <c r="M22" s="141">
        <f t="shared" si="4"/>
        <v>7004</v>
      </c>
      <c r="N22" s="141">
        <f t="shared" si="5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7004</v>
      </c>
      <c r="V22" s="141">
        <f t="shared" si="6"/>
        <v>414728</v>
      </c>
      <c r="W22" s="141">
        <f t="shared" si="7"/>
        <v>47968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31341</v>
      </c>
      <c r="AB22" s="141">
        <f t="shared" si="12"/>
        <v>0</v>
      </c>
      <c r="AC22" s="141">
        <f t="shared" si="13"/>
        <v>16627</v>
      </c>
      <c r="AD22" s="141">
        <f t="shared" si="14"/>
        <v>366760</v>
      </c>
    </row>
    <row r="23" spans="1:30" ht="12" customHeight="1">
      <c r="A23" s="142" t="s">
        <v>120</v>
      </c>
      <c r="B23" s="140" t="s">
        <v>341</v>
      </c>
      <c r="C23" s="142" t="s">
        <v>364</v>
      </c>
      <c r="D23" s="141">
        <f t="shared" si="2"/>
        <v>29278</v>
      </c>
      <c r="E23" s="141">
        <f t="shared" si="3"/>
        <v>0</v>
      </c>
      <c r="F23" s="141">
        <v>0</v>
      </c>
      <c r="G23" s="141">
        <v>0</v>
      </c>
      <c r="H23" s="141">
        <v>0</v>
      </c>
      <c r="I23" s="141">
        <v>0</v>
      </c>
      <c r="J23" s="141"/>
      <c r="K23" s="141">
        <v>0</v>
      </c>
      <c r="L23" s="141">
        <v>29278</v>
      </c>
      <c r="M23" s="141">
        <f t="shared" si="4"/>
        <v>21744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21744</v>
      </c>
      <c r="V23" s="141">
        <f t="shared" si="6"/>
        <v>51022</v>
      </c>
      <c r="W23" s="141">
        <f t="shared" si="7"/>
        <v>0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0</v>
      </c>
      <c r="AB23" s="141">
        <f t="shared" si="12"/>
        <v>0</v>
      </c>
      <c r="AC23" s="141">
        <f t="shared" si="13"/>
        <v>0</v>
      </c>
      <c r="AD23" s="141">
        <f t="shared" si="14"/>
        <v>51022</v>
      </c>
    </row>
    <row r="24" spans="1:30" ht="12" customHeight="1">
      <c r="A24" s="142" t="s">
        <v>120</v>
      </c>
      <c r="B24" s="140" t="s">
        <v>342</v>
      </c>
      <c r="C24" s="142" t="s">
        <v>365</v>
      </c>
      <c r="D24" s="141">
        <f t="shared" si="2"/>
        <v>39739</v>
      </c>
      <c r="E24" s="141">
        <f t="shared" si="3"/>
        <v>12</v>
      </c>
      <c r="F24" s="141">
        <v>0</v>
      </c>
      <c r="G24" s="141">
        <v>0</v>
      </c>
      <c r="H24" s="141">
        <v>0</v>
      </c>
      <c r="I24" s="141">
        <v>0</v>
      </c>
      <c r="J24" s="141"/>
      <c r="K24" s="141">
        <v>12</v>
      </c>
      <c r="L24" s="141">
        <v>39727</v>
      </c>
      <c r="M24" s="141">
        <f t="shared" si="4"/>
        <v>29513</v>
      </c>
      <c r="N24" s="141">
        <f t="shared" si="5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29513</v>
      </c>
      <c r="V24" s="141">
        <f t="shared" si="6"/>
        <v>69252</v>
      </c>
      <c r="W24" s="141">
        <f t="shared" si="7"/>
        <v>12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0</v>
      </c>
      <c r="AB24" s="141">
        <f t="shared" si="12"/>
        <v>0</v>
      </c>
      <c r="AC24" s="141">
        <f t="shared" si="13"/>
        <v>12</v>
      </c>
      <c r="AD24" s="141">
        <f t="shared" si="14"/>
        <v>69240</v>
      </c>
    </row>
    <row r="25" spans="1:30" ht="12" customHeight="1">
      <c r="A25" s="142" t="s">
        <v>120</v>
      </c>
      <c r="B25" s="140" t="s">
        <v>343</v>
      </c>
      <c r="C25" s="142" t="s">
        <v>366</v>
      </c>
      <c r="D25" s="141">
        <f t="shared" si="2"/>
        <v>89883</v>
      </c>
      <c r="E25" s="141">
        <f t="shared" si="3"/>
        <v>0</v>
      </c>
      <c r="F25" s="141">
        <v>0</v>
      </c>
      <c r="G25" s="141">
        <v>0</v>
      </c>
      <c r="H25" s="141">
        <v>0</v>
      </c>
      <c r="I25" s="141">
        <v>0</v>
      </c>
      <c r="J25" s="141"/>
      <c r="K25" s="141">
        <v>0</v>
      </c>
      <c r="L25" s="141">
        <v>89883</v>
      </c>
      <c r="M25" s="141">
        <f t="shared" si="4"/>
        <v>78851</v>
      </c>
      <c r="N25" s="141">
        <f t="shared" si="5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78851</v>
      </c>
      <c r="V25" s="141">
        <f t="shared" si="6"/>
        <v>168734</v>
      </c>
      <c r="W25" s="141">
        <f t="shared" si="7"/>
        <v>0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0</v>
      </c>
      <c r="AB25" s="141">
        <f t="shared" si="12"/>
        <v>0</v>
      </c>
      <c r="AC25" s="141">
        <f t="shared" si="13"/>
        <v>0</v>
      </c>
      <c r="AD25" s="141">
        <f t="shared" si="14"/>
        <v>168734</v>
      </c>
    </row>
    <row r="26" spans="1:30" ht="12" customHeight="1">
      <c r="A26" s="142" t="s">
        <v>120</v>
      </c>
      <c r="B26" s="140" t="s">
        <v>344</v>
      </c>
      <c r="C26" s="142" t="s">
        <v>367</v>
      </c>
      <c r="D26" s="141">
        <f t="shared" si="2"/>
        <v>86604</v>
      </c>
      <c r="E26" s="141">
        <f t="shared" si="3"/>
        <v>40690</v>
      </c>
      <c r="F26" s="141">
        <v>0</v>
      </c>
      <c r="G26" s="141">
        <v>0</v>
      </c>
      <c r="H26" s="141">
        <v>33000</v>
      </c>
      <c r="I26" s="141">
        <v>7362</v>
      </c>
      <c r="J26" s="141"/>
      <c r="K26" s="141">
        <v>328</v>
      </c>
      <c r="L26" s="141">
        <v>45914</v>
      </c>
      <c r="M26" s="141">
        <f t="shared" si="4"/>
        <v>44496</v>
      </c>
      <c r="N26" s="141">
        <f t="shared" si="5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44496</v>
      </c>
      <c r="V26" s="141">
        <f t="shared" si="6"/>
        <v>131100</v>
      </c>
      <c r="W26" s="141">
        <f t="shared" si="7"/>
        <v>40690</v>
      </c>
      <c r="X26" s="141">
        <f t="shared" si="8"/>
        <v>0</v>
      </c>
      <c r="Y26" s="141">
        <f t="shared" si="9"/>
        <v>0</v>
      </c>
      <c r="Z26" s="141">
        <f t="shared" si="10"/>
        <v>33000</v>
      </c>
      <c r="AA26" s="141">
        <f t="shared" si="11"/>
        <v>7362</v>
      </c>
      <c r="AB26" s="141">
        <f t="shared" si="12"/>
        <v>0</v>
      </c>
      <c r="AC26" s="141">
        <f t="shared" si="13"/>
        <v>328</v>
      </c>
      <c r="AD26" s="141">
        <f t="shared" si="14"/>
        <v>90410</v>
      </c>
    </row>
    <row r="27" spans="1:30" ht="12" customHeight="1">
      <c r="A27" s="142" t="s">
        <v>120</v>
      </c>
      <c r="B27" s="140" t="s">
        <v>345</v>
      </c>
      <c r="C27" s="142" t="s">
        <v>368</v>
      </c>
      <c r="D27" s="141">
        <f t="shared" si="2"/>
        <v>108780</v>
      </c>
      <c r="E27" s="141">
        <f t="shared" si="3"/>
        <v>0</v>
      </c>
      <c r="F27" s="141">
        <v>0</v>
      </c>
      <c r="G27" s="141">
        <v>0</v>
      </c>
      <c r="H27" s="141">
        <v>0</v>
      </c>
      <c r="I27" s="141">
        <v>0</v>
      </c>
      <c r="J27" s="141"/>
      <c r="K27" s="141">
        <v>0</v>
      </c>
      <c r="L27" s="141">
        <v>108780</v>
      </c>
      <c r="M27" s="141">
        <f t="shared" si="4"/>
        <v>33605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33605</v>
      </c>
      <c r="V27" s="141">
        <f t="shared" si="6"/>
        <v>142385</v>
      </c>
      <c r="W27" s="141">
        <f t="shared" si="7"/>
        <v>0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0</v>
      </c>
      <c r="AB27" s="141">
        <f t="shared" si="12"/>
        <v>0</v>
      </c>
      <c r="AC27" s="141">
        <f t="shared" si="13"/>
        <v>0</v>
      </c>
      <c r="AD27" s="141">
        <f t="shared" si="14"/>
        <v>142385</v>
      </c>
    </row>
    <row r="28" spans="1:30" ht="12" customHeight="1">
      <c r="A28" s="142" t="s">
        <v>120</v>
      </c>
      <c r="B28" s="140" t="s">
        <v>346</v>
      </c>
      <c r="C28" s="142" t="s">
        <v>369</v>
      </c>
      <c r="D28" s="141">
        <f t="shared" si="2"/>
        <v>107813</v>
      </c>
      <c r="E28" s="141">
        <f t="shared" si="3"/>
        <v>0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0</v>
      </c>
      <c r="L28" s="141">
        <v>107813</v>
      </c>
      <c r="M28" s="141">
        <f t="shared" si="4"/>
        <v>47310</v>
      </c>
      <c r="N28" s="141">
        <f t="shared" si="5"/>
        <v>2780</v>
      </c>
      <c r="O28" s="141">
        <v>1383</v>
      </c>
      <c r="P28" s="141">
        <v>1397</v>
      </c>
      <c r="Q28" s="141">
        <v>0</v>
      </c>
      <c r="R28" s="141">
        <v>0</v>
      </c>
      <c r="S28" s="141"/>
      <c r="T28" s="141">
        <v>0</v>
      </c>
      <c r="U28" s="141">
        <v>44530</v>
      </c>
      <c r="V28" s="141">
        <f t="shared" si="6"/>
        <v>155123</v>
      </c>
      <c r="W28" s="141">
        <f t="shared" si="7"/>
        <v>2780</v>
      </c>
      <c r="X28" s="141">
        <f t="shared" si="8"/>
        <v>1383</v>
      </c>
      <c r="Y28" s="141">
        <f t="shared" si="9"/>
        <v>1397</v>
      </c>
      <c r="Z28" s="141">
        <f t="shared" si="10"/>
        <v>0</v>
      </c>
      <c r="AA28" s="141">
        <f t="shared" si="11"/>
        <v>0</v>
      </c>
      <c r="AB28" s="141">
        <f t="shared" si="12"/>
        <v>0</v>
      </c>
      <c r="AC28" s="141">
        <f t="shared" si="13"/>
        <v>0</v>
      </c>
      <c r="AD28" s="141">
        <f t="shared" si="14"/>
        <v>152343</v>
      </c>
    </row>
    <row r="29" spans="1:30" ht="12" customHeight="1">
      <c r="A29" s="142" t="s">
        <v>120</v>
      </c>
      <c r="B29" s="140" t="s">
        <v>347</v>
      </c>
      <c r="C29" s="142" t="s">
        <v>370</v>
      </c>
      <c r="D29" s="141">
        <f t="shared" si="2"/>
        <v>118927</v>
      </c>
      <c r="E29" s="141">
        <f t="shared" si="3"/>
        <v>0</v>
      </c>
      <c r="F29" s="141">
        <v>0</v>
      </c>
      <c r="G29" s="141">
        <v>0</v>
      </c>
      <c r="H29" s="141">
        <v>0</v>
      </c>
      <c r="I29" s="141">
        <v>0</v>
      </c>
      <c r="J29" s="141"/>
      <c r="K29" s="141">
        <v>0</v>
      </c>
      <c r="L29" s="141">
        <v>118927</v>
      </c>
      <c r="M29" s="141">
        <f t="shared" si="4"/>
        <v>32421</v>
      </c>
      <c r="N29" s="141">
        <f t="shared" si="5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32421</v>
      </c>
      <c r="V29" s="141">
        <f t="shared" si="6"/>
        <v>151348</v>
      </c>
      <c r="W29" s="141">
        <f t="shared" si="7"/>
        <v>0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0</v>
      </c>
      <c r="AB29" s="141">
        <f t="shared" si="12"/>
        <v>0</v>
      </c>
      <c r="AC29" s="141">
        <f t="shared" si="13"/>
        <v>0</v>
      </c>
      <c r="AD29" s="141">
        <f t="shared" si="14"/>
        <v>151348</v>
      </c>
    </row>
    <row r="30" spans="1:30" ht="12" customHeight="1">
      <c r="A30" s="142" t="s">
        <v>120</v>
      </c>
      <c r="B30" s="140" t="s">
        <v>348</v>
      </c>
      <c r="C30" s="142" t="s">
        <v>371</v>
      </c>
      <c r="D30" s="141">
        <f t="shared" si="2"/>
        <v>719405</v>
      </c>
      <c r="E30" s="141">
        <f t="shared" si="3"/>
        <v>276104</v>
      </c>
      <c r="F30" s="141">
        <v>25328</v>
      </c>
      <c r="G30" s="141">
        <v>0</v>
      </c>
      <c r="H30" s="141">
        <v>177800</v>
      </c>
      <c r="I30" s="141">
        <v>58395</v>
      </c>
      <c r="J30" s="141"/>
      <c r="K30" s="141">
        <v>14581</v>
      </c>
      <c r="L30" s="141">
        <v>443301</v>
      </c>
      <c r="M30" s="141">
        <f t="shared" si="4"/>
        <v>243194</v>
      </c>
      <c r="N30" s="141">
        <f t="shared" si="5"/>
        <v>62866</v>
      </c>
      <c r="O30" s="141">
        <v>4669</v>
      </c>
      <c r="P30" s="141">
        <v>3112</v>
      </c>
      <c r="Q30" s="141">
        <v>1900</v>
      </c>
      <c r="R30" s="141">
        <v>53185</v>
      </c>
      <c r="S30" s="141"/>
      <c r="T30" s="141">
        <v>0</v>
      </c>
      <c r="U30" s="141">
        <v>180328</v>
      </c>
      <c r="V30" s="141">
        <f t="shared" si="6"/>
        <v>962599</v>
      </c>
      <c r="W30" s="141">
        <f t="shared" si="7"/>
        <v>338970</v>
      </c>
      <c r="X30" s="141">
        <f t="shared" si="8"/>
        <v>29997</v>
      </c>
      <c r="Y30" s="141">
        <f t="shared" si="9"/>
        <v>3112</v>
      </c>
      <c r="Z30" s="141">
        <f t="shared" si="10"/>
        <v>179700</v>
      </c>
      <c r="AA30" s="141">
        <f t="shared" si="11"/>
        <v>111580</v>
      </c>
      <c r="AB30" s="141">
        <f t="shared" si="12"/>
        <v>0</v>
      </c>
      <c r="AC30" s="141">
        <f t="shared" si="13"/>
        <v>14581</v>
      </c>
      <c r="AD30" s="141">
        <f t="shared" si="14"/>
        <v>623629</v>
      </c>
    </row>
    <row r="31" spans="1:30" ht="12" customHeight="1">
      <c r="A31" s="142" t="s">
        <v>120</v>
      </c>
      <c r="B31" s="140" t="s">
        <v>374</v>
      </c>
      <c r="C31" s="142" t="s">
        <v>387</v>
      </c>
      <c r="D31" s="141">
        <f t="shared" si="2"/>
        <v>0</v>
      </c>
      <c r="E31" s="141">
        <f t="shared" si="3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f t="shared" si="4"/>
        <v>111614</v>
      </c>
      <c r="N31" s="141">
        <f t="shared" si="5"/>
        <v>105421</v>
      </c>
      <c r="O31" s="141">
        <v>0</v>
      </c>
      <c r="P31" s="141">
        <v>0</v>
      </c>
      <c r="Q31" s="141">
        <v>0</v>
      </c>
      <c r="R31" s="141">
        <v>88290</v>
      </c>
      <c r="S31" s="141">
        <v>121121</v>
      </c>
      <c r="T31" s="141">
        <v>17131</v>
      </c>
      <c r="U31" s="141">
        <v>6193</v>
      </c>
      <c r="V31" s="141">
        <f t="shared" si="6"/>
        <v>111614</v>
      </c>
      <c r="W31" s="141">
        <f t="shared" si="7"/>
        <v>105421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88290</v>
      </c>
      <c r="AB31" s="141">
        <f t="shared" si="12"/>
        <v>121121</v>
      </c>
      <c r="AC31" s="141">
        <f t="shared" si="13"/>
        <v>17131</v>
      </c>
      <c r="AD31" s="141">
        <f t="shared" si="14"/>
        <v>6193</v>
      </c>
    </row>
    <row r="32" spans="1:30" ht="12" customHeight="1">
      <c r="A32" s="142" t="s">
        <v>120</v>
      </c>
      <c r="B32" s="140" t="s">
        <v>375</v>
      </c>
      <c r="C32" s="142" t="s">
        <v>388</v>
      </c>
      <c r="D32" s="141">
        <f t="shared" si="2"/>
        <v>0</v>
      </c>
      <c r="E32" s="141">
        <f t="shared" si="3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f t="shared" si="4"/>
        <v>0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98760</v>
      </c>
      <c r="T32" s="141">
        <v>0</v>
      </c>
      <c r="U32" s="141">
        <v>0</v>
      </c>
      <c r="V32" s="141">
        <f t="shared" si="6"/>
        <v>0</v>
      </c>
      <c r="W32" s="141">
        <f t="shared" si="7"/>
        <v>0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0</v>
      </c>
      <c r="AB32" s="141">
        <f t="shared" si="12"/>
        <v>98760</v>
      </c>
      <c r="AC32" s="141">
        <f t="shared" si="13"/>
        <v>0</v>
      </c>
      <c r="AD32" s="141">
        <f t="shared" si="14"/>
        <v>0</v>
      </c>
    </row>
    <row r="33" spans="1:30" ht="12" customHeight="1">
      <c r="A33" s="142" t="s">
        <v>120</v>
      </c>
      <c r="B33" s="140" t="s">
        <v>376</v>
      </c>
      <c r="C33" s="142" t="s">
        <v>389</v>
      </c>
      <c r="D33" s="141">
        <f t="shared" si="2"/>
        <v>121774</v>
      </c>
      <c r="E33" s="141">
        <f t="shared" si="3"/>
        <v>110683</v>
      </c>
      <c r="F33" s="141">
        <v>0</v>
      </c>
      <c r="G33" s="141">
        <v>0</v>
      </c>
      <c r="H33" s="141">
        <v>0</v>
      </c>
      <c r="I33" s="141">
        <v>45402</v>
      </c>
      <c r="J33" s="141">
        <v>270857</v>
      </c>
      <c r="K33" s="141">
        <v>65281</v>
      </c>
      <c r="L33" s="141">
        <v>11091</v>
      </c>
      <c r="M33" s="141">
        <f t="shared" si="4"/>
        <v>0</v>
      </c>
      <c r="N33" s="141">
        <f t="shared" si="5"/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f t="shared" si="6"/>
        <v>121774</v>
      </c>
      <c r="W33" s="141">
        <f t="shared" si="7"/>
        <v>110683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45402</v>
      </c>
      <c r="AB33" s="141">
        <f t="shared" si="12"/>
        <v>270857</v>
      </c>
      <c r="AC33" s="141">
        <f t="shared" si="13"/>
        <v>65281</v>
      </c>
      <c r="AD33" s="141">
        <f t="shared" si="14"/>
        <v>11091</v>
      </c>
    </row>
    <row r="34" spans="1:30" ht="12" customHeight="1">
      <c r="A34" s="142" t="s">
        <v>120</v>
      </c>
      <c r="B34" s="140" t="s">
        <v>377</v>
      </c>
      <c r="C34" s="142" t="s">
        <v>390</v>
      </c>
      <c r="D34" s="141">
        <f t="shared" si="2"/>
        <v>128116</v>
      </c>
      <c r="E34" s="141">
        <f t="shared" si="3"/>
        <v>87426</v>
      </c>
      <c r="F34" s="141">
        <v>0</v>
      </c>
      <c r="G34" s="141">
        <v>0</v>
      </c>
      <c r="H34" s="141">
        <v>0</v>
      </c>
      <c r="I34" s="141">
        <v>87426</v>
      </c>
      <c r="J34" s="141">
        <v>109153</v>
      </c>
      <c r="K34" s="141">
        <v>0</v>
      </c>
      <c r="L34" s="141">
        <v>40690</v>
      </c>
      <c r="M34" s="141">
        <f t="shared" si="4"/>
        <v>129658</v>
      </c>
      <c r="N34" s="141">
        <f t="shared" si="5"/>
        <v>121714</v>
      </c>
      <c r="O34" s="141">
        <v>0</v>
      </c>
      <c r="P34" s="141">
        <v>0</v>
      </c>
      <c r="Q34" s="141">
        <v>0</v>
      </c>
      <c r="R34" s="141">
        <v>121714</v>
      </c>
      <c r="S34" s="141">
        <v>81065</v>
      </c>
      <c r="T34" s="141">
        <v>0</v>
      </c>
      <c r="U34" s="141">
        <v>7944</v>
      </c>
      <c r="V34" s="141">
        <f t="shared" si="6"/>
        <v>257774</v>
      </c>
      <c r="W34" s="141">
        <f t="shared" si="7"/>
        <v>209140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209140</v>
      </c>
      <c r="AB34" s="141">
        <f t="shared" si="12"/>
        <v>190218</v>
      </c>
      <c r="AC34" s="141">
        <f t="shared" si="13"/>
        <v>0</v>
      </c>
      <c r="AD34" s="141">
        <f t="shared" si="14"/>
        <v>48634</v>
      </c>
    </row>
    <row r="35" spans="1:30" ht="12" customHeight="1">
      <c r="A35" s="142" t="s">
        <v>120</v>
      </c>
      <c r="B35" s="140" t="s">
        <v>378</v>
      </c>
      <c r="C35" s="142" t="s">
        <v>391</v>
      </c>
      <c r="D35" s="141">
        <f t="shared" si="2"/>
        <v>80681</v>
      </c>
      <c r="E35" s="141">
        <f t="shared" si="3"/>
        <v>11860</v>
      </c>
      <c r="F35" s="141">
        <v>0</v>
      </c>
      <c r="G35" s="141">
        <v>0</v>
      </c>
      <c r="H35" s="141">
        <v>0</v>
      </c>
      <c r="I35" s="141">
        <v>11860</v>
      </c>
      <c r="J35" s="141">
        <v>109232</v>
      </c>
      <c r="K35" s="141">
        <v>0</v>
      </c>
      <c r="L35" s="141">
        <v>68821</v>
      </c>
      <c r="M35" s="141">
        <f t="shared" si="4"/>
        <v>0</v>
      </c>
      <c r="N35" s="141">
        <f t="shared" si="5"/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f t="shared" si="6"/>
        <v>80681</v>
      </c>
      <c r="W35" s="141">
        <f t="shared" si="7"/>
        <v>11860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11860</v>
      </c>
      <c r="AB35" s="141">
        <f t="shared" si="12"/>
        <v>109232</v>
      </c>
      <c r="AC35" s="141">
        <f t="shared" si="13"/>
        <v>0</v>
      </c>
      <c r="AD35" s="141">
        <f t="shared" si="14"/>
        <v>68821</v>
      </c>
    </row>
    <row r="36" spans="1:30" ht="12" customHeight="1">
      <c r="A36" s="142" t="s">
        <v>120</v>
      </c>
      <c r="B36" s="140" t="s">
        <v>379</v>
      </c>
      <c r="C36" s="142" t="s">
        <v>392</v>
      </c>
      <c r="D36" s="141">
        <f t="shared" si="2"/>
        <v>0</v>
      </c>
      <c r="E36" s="141">
        <f t="shared" si="3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108971</v>
      </c>
      <c r="K36" s="141">
        <v>0</v>
      </c>
      <c r="L36" s="141">
        <v>0</v>
      </c>
      <c r="M36" s="141">
        <f t="shared" si="4"/>
        <v>0</v>
      </c>
      <c r="N36" s="141">
        <f t="shared" si="5"/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41">
        <f t="shared" si="6"/>
        <v>0</v>
      </c>
      <c r="W36" s="141">
        <f t="shared" si="7"/>
        <v>0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0</v>
      </c>
      <c r="AB36" s="141">
        <f t="shared" si="12"/>
        <v>108971</v>
      </c>
      <c r="AC36" s="141">
        <f t="shared" si="13"/>
        <v>0</v>
      </c>
      <c r="AD36" s="141">
        <f t="shared" si="14"/>
        <v>0</v>
      </c>
    </row>
    <row r="37" spans="1:30" ht="12" customHeight="1">
      <c r="A37" s="142" t="s">
        <v>120</v>
      </c>
      <c r="B37" s="140" t="s">
        <v>380</v>
      </c>
      <c r="C37" s="142" t="s">
        <v>393</v>
      </c>
      <c r="D37" s="141">
        <f t="shared" si="2"/>
        <v>0</v>
      </c>
      <c r="E37" s="141">
        <f t="shared" si="3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40298</v>
      </c>
      <c r="K37" s="141">
        <v>0</v>
      </c>
      <c r="L37" s="141">
        <v>0</v>
      </c>
      <c r="M37" s="141">
        <f t="shared" si="4"/>
        <v>0</v>
      </c>
      <c r="N37" s="141">
        <f t="shared" si="5"/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f t="shared" si="6"/>
        <v>0</v>
      </c>
      <c r="W37" s="141">
        <f t="shared" si="7"/>
        <v>0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0</v>
      </c>
      <c r="AB37" s="141">
        <f t="shared" si="12"/>
        <v>40298</v>
      </c>
      <c r="AC37" s="141">
        <f t="shared" si="13"/>
        <v>0</v>
      </c>
      <c r="AD37" s="141">
        <f t="shared" si="14"/>
        <v>0</v>
      </c>
    </row>
    <row r="38" spans="1:30" ht="12" customHeight="1">
      <c r="A38" s="142" t="s">
        <v>120</v>
      </c>
      <c r="B38" s="140" t="s">
        <v>381</v>
      </c>
      <c r="C38" s="142" t="s">
        <v>394</v>
      </c>
      <c r="D38" s="141">
        <f t="shared" si="2"/>
        <v>0</v>
      </c>
      <c r="E38" s="141">
        <f t="shared" si="3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f t="shared" si="4"/>
        <v>6995</v>
      </c>
      <c r="N38" s="141">
        <f t="shared" si="5"/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114674</v>
      </c>
      <c r="T38" s="141">
        <v>0</v>
      </c>
      <c r="U38" s="141">
        <v>6995</v>
      </c>
      <c r="V38" s="141">
        <f t="shared" si="6"/>
        <v>6995</v>
      </c>
      <c r="W38" s="141">
        <f t="shared" si="7"/>
        <v>0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0</v>
      </c>
      <c r="AB38" s="141">
        <f t="shared" si="12"/>
        <v>114674</v>
      </c>
      <c r="AC38" s="141">
        <f t="shared" si="13"/>
        <v>0</v>
      </c>
      <c r="AD38" s="141">
        <f t="shared" si="14"/>
        <v>6995</v>
      </c>
    </row>
    <row r="39" spans="1:30" ht="12" customHeight="1">
      <c r="A39" s="142" t="s">
        <v>120</v>
      </c>
      <c r="B39" s="140" t="s">
        <v>382</v>
      </c>
      <c r="C39" s="142" t="s">
        <v>395</v>
      </c>
      <c r="D39" s="141">
        <f t="shared" si="2"/>
        <v>178020</v>
      </c>
      <c r="E39" s="141">
        <f t="shared" si="3"/>
        <v>8</v>
      </c>
      <c r="F39" s="141">
        <v>0</v>
      </c>
      <c r="G39" s="141">
        <v>0</v>
      </c>
      <c r="H39" s="141">
        <v>0</v>
      </c>
      <c r="I39" s="141">
        <v>8</v>
      </c>
      <c r="J39" s="141">
        <v>45392</v>
      </c>
      <c r="K39" s="141">
        <v>0</v>
      </c>
      <c r="L39" s="141">
        <v>178012</v>
      </c>
      <c r="M39" s="141">
        <f t="shared" si="4"/>
        <v>0</v>
      </c>
      <c r="N39" s="141">
        <f t="shared" si="5"/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0</v>
      </c>
      <c r="T39" s="141">
        <v>0</v>
      </c>
      <c r="U39" s="141">
        <v>0</v>
      </c>
      <c r="V39" s="141">
        <f t="shared" si="6"/>
        <v>178020</v>
      </c>
      <c r="W39" s="141">
        <f t="shared" si="7"/>
        <v>8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8</v>
      </c>
      <c r="AB39" s="141">
        <f t="shared" si="12"/>
        <v>45392</v>
      </c>
      <c r="AC39" s="141">
        <f t="shared" si="13"/>
        <v>0</v>
      </c>
      <c r="AD39" s="141">
        <f t="shared" si="14"/>
        <v>178012</v>
      </c>
    </row>
    <row r="40" spans="1:30" ht="12" customHeight="1">
      <c r="A40" s="142" t="s">
        <v>120</v>
      </c>
      <c r="B40" s="140" t="s">
        <v>383</v>
      </c>
      <c r="C40" s="142" t="s">
        <v>396</v>
      </c>
      <c r="D40" s="141">
        <f t="shared" si="2"/>
        <v>26688</v>
      </c>
      <c r="E40" s="141">
        <f t="shared" si="3"/>
        <v>338</v>
      </c>
      <c r="F40" s="141">
        <v>0</v>
      </c>
      <c r="G40" s="141">
        <v>0</v>
      </c>
      <c r="H40" s="141">
        <v>0</v>
      </c>
      <c r="I40" s="141">
        <v>0</v>
      </c>
      <c r="J40" s="141">
        <v>45817</v>
      </c>
      <c r="K40" s="141">
        <v>338</v>
      </c>
      <c r="L40" s="141">
        <v>26350</v>
      </c>
      <c r="M40" s="141">
        <f t="shared" si="4"/>
        <v>0</v>
      </c>
      <c r="N40" s="141">
        <f t="shared" si="5"/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f t="shared" si="6"/>
        <v>26688</v>
      </c>
      <c r="W40" s="141">
        <f t="shared" si="7"/>
        <v>338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0</v>
      </c>
      <c r="AB40" s="141">
        <f t="shared" si="12"/>
        <v>45817</v>
      </c>
      <c r="AC40" s="141">
        <f t="shared" si="13"/>
        <v>338</v>
      </c>
      <c r="AD40" s="141">
        <f t="shared" si="14"/>
        <v>26350</v>
      </c>
    </row>
    <row r="41" spans="1:30" ht="12" customHeight="1">
      <c r="A41" s="142" t="s">
        <v>120</v>
      </c>
      <c r="B41" s="140" t="s">
        <v>384</v>
      </c>
      <c r="C41" s="142" t="s">
        <v>397</v>
      </c>
      <c r="D41" s="141">
        <f t="shared" si="2"/>
        <v>895813</v>
      </c>
      <c r="E41" s="141">
        <f t="shared" si="3"/>
        <v>641965</v>
      </c>
      <c r="F41" s="141">
        <v>0</v>
      </c>
      <c r="G41" s="141">
        <v>0</v>
      </c>
      <c r="H41" s="141">
        <v>0</v>
      </c>
      <c r="I41" s="141">
        <v>176989</v>
      </c>
      <c r="J41" s="141">
        <v>1627132</v>
      </c>
      <c r="K41" s="141">
        <v>464976</v>
      </c>
      <c r="L41" s="141">
        <v>253848</v>
      </c>
      <c r="M41" s="141">
        <f t="shared" si="4"/>
        <v>0</v>
      </c>
      <c r="N41" s="141">
        <f t="shared" si="5"/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f t="shared" si="6"/>
        <v>895813</v>
      </c>
      <c r="W41" s="141">
        <f t="shared" si="7"/>
        <v>641965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176989</v>
      </c>
      <c r="AB41" s="141">
        <f t="shared" si="12"/>
        <v>1627132</v>
      </c>
      <c r="AC41" s="141">
        <f t="shared" si="13"/>
        <v>464976</v>
      </c>
      <c r="AD41" s="141">
        <f t="shared" si="14"/>
        <v>253848</v>
      </c>
    </row>
    <row r="42" spans="1:30" ht="12" customHeight="1">
      <c r="A42" s="142" t="s">
        <v>120</v>
      </c>
      <c r="B42" s="140" t="s">
        <v>385</v>
      </c>
      <c r="C42" s="142" t="s">
        <v>398</v>
      </c>
      <c r="D42" s="141">
        <f t="shared" si="2"/>
        <v>48382</v>
      </c>
      <c r="E42" s="141">
        <f t="shared" si="3"/>
        <v>31165</v>
      </c>
      <c r="F42" s="141">
        <v>0</v>
      </c>
      <c r="G42" s="141">
        <v>0</v>
      </c>
      <c r="H42" s="141">
        <v>0</v>
      </c>
      <c r="I42" s="141">
        <v>11643</v>
      </c>
      <c r="J42" s="141">
        <v>581366</v>
      </c>
      <c r="K42" s="141">
        <v>19522</v>
      </c>
      <c r="L42" s="141">
        <v>17217</v>
      </c>
      <c r="M42" s="141">
        <f t="shared" si="4"/>
        <v>2699</v>
      </c>
      <c r="N42" s="141">
        <f t="shared" si="5"/>
        <v>2699</v>
      </c>
      <c r="O42" s="141">
        <v>0</v>
      </c>
      <c r="P42" s="141">
        <v>0</v>
      </c>
      <c r="Q42" s="141">
        <v>0</v>
      </c>
      <c r="R42" s="141">
        <v>0</v>
      </c>
      <c r="S42" s="141">
        <v>379458</v>
      </c>
      <c r="T42" s="141">
        <v>2699</v>
      </c>
      <c r="U42" s="141">
        <v>0</v>
      </c>
      <c r="V42" s="141">
        <f t="shared" si="6"/>
        <v>51081</v>
      </c>
      <c r="W42" s="141">
        <f t="shared" si="7"/>
        <v>33864</v>
      </c>
      <c r="X42" s="141">
        <f t="shared" si="8"/>
        <v>0</v>
      </c>
      <c r="Y42" s="141">
        <f t="shared" si="9"/>
        <v>0</v>
      </c>
      <c r="Z42" s="141">
        <f t="shared" si="10"/>
        <v>0</v>
      </c>
      <c r="AA42" s="141">
        <f t="shared" si="11"/>
        <v>11643</v>
      </c>
      <c r="AB42" s="141">
        <f t="shared" si="12"/>
        <v>960824</v>
      </c>
      <c r="AC42" s="141">
        <f t="shared" si="13"/>
        <v>22221</v>
      </c>
      <c r="AD42" s="141">
        <f t="shared" si="14"/>
        <v>17217</v>
      </c>
    </row>
    <row r="43" spans="1:30" ht="12" customHeight="1">
      <c r="A43" s="142" t="s">
        <v>120</v>
      </c>
      <c r="B43" s="140" t="s">
        <v>386</v>
      </c>
      <c r="C43" s="142" t="s">
        <v>399</v>
      </c>
      <c r="D43" s="141">
        <f t="shared" si="2"/>
        <v>74401</v>
      </c>
      <c r="E43" s="141">
        <f t="shared" si="3"/>
        <v>72616</v>
      </c>
      <c r="F43" s="141">
        <v>21534</v>
      </c>
      <c r="G43" s="141">
        <v>0</v>
      </c>
      <c r="H43" s="141">
        <v>46600</v>
      </c>
      <c r="I43" s="141">
        <v>4482</v>
      </c>
      <c r="J43" s="141">
        <v>123991</v>
      </c>
      <c r="K43" s="141">
        <v>0</v>
      </c>
      <c r="L43" s="141">
        <v>1785</v>
      </c>
      <c r="M43" s="141">
        <f t="shared" si="4"/>
        <v>0</v>
      </c>
      <c r="N43" s="141">
        <f t="shared" si="5"/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0</v>
      </c>
      <c r="U43" s="141">
        <v>0</v>
      </c>
      <c r="V43" s="141">
        <f t="shared" si="6"/>
        <v>74401</v>
      </c>
      <c r="W43" s="141">
        <f t="shared" si="7"/>
        <v>72616</v>
      </c>
      <c r="X43" s="141">
        <f t="shared" si="8"/>
        <v>21534</v>
      </c>
      <c r="Y43" s="141">
        <f t="shared" si="9"/>
        <v>0</v>
      </c>
      <c r="Z43" s="141">
        <f t="shared" si="10"/>
        <v>46600</v>
      </c>
      <c r="AA43" s="141">
        <f t="shared" si="11"/>
        <v>4482</v>
      </c>
      <c r="AB43" s="141">
        <f t="shared" si="12"/>
        <v>123991</v>
      </c>
      <c r="AC43" s="141">
        <f t="shared" si="13"/>
        <v>0</v>
      </c>
      <c r="AD43" s="141">
        <f t="shared" si="14"/>
        <v>1785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404</v>
      </c>
      <c r="B7" s="140" t="s">
        <v>405</v>
      </c>
      <c r="C7" s="139" t="s">
        <v>406</v>
      </c>
      <c r="D7" s="141">
        <f aca="true" t="shared" si="0" ref="D7:AI7">SUM(D8:D43)</f>
        <v>2536427</v>
      </c>
      <c r="E7" s="141">
        <f t="shared" si="0"/>
        <v>2380729</v>
      </c>
      <c r="F7" s="141">
        <f t="shared" si="0"/>
        <v>15737</v>
      </c>
      <c r="G7" s="141">
        <f t="shared" si="0"/>
        <v>2239496</v>
      </c>
      <c r="H7" s="141">
        <f t="shared" si="0"/>
        <v>91983</v>
      </c>
      <c r="I7" s="141">
        <f t="shared" si="0"/>
        <v>33513</v>
      </c>
      <c r="J7" s="141">
        <f t="shared" si="0"/>
        <v>155698</v>
      </c>
      <c r="K7" s="141">
        <f t="shared" si="0"/>
        <v>9583</v>
      </c>
      <c r="L7" s="141">
        <f t="shared" si="0"/>
        <v>19595890</v>
      </c>
      <c r="M7" s="141">
        <f t="shared" si="0"/>
        <v>6002051</v>
      </c>
      <c r="N7" s="141">
        <f t="shared" si="0"/>
        <v>2175664</v>
      </c>
      <c r="O7" s="141">
        <f t="shared" si="0"/>
        <v>2750672</v>
      </c>
      <c r="P7" s="141">
        <f t="shared" si="0"/>
        <v>921294</v>
      </c>
      <c r="Q7" s="141">
        <f t="shared" si="0"/>
        <v>154421</v>
      </c>
      <c r="R7" s="141">
        <f t="shared" si="0"/>
        <v>5444124</v>
      </c>
      <c r="S7" s="141">
        <f t="shared" si="0"/>
        <v>441306</v>
      </c>
      <c r="T7" s="141">
        <f t="shared" si="0"/>
        <v>3268278</v>
      </c>
      <c r="U7" s="141">
        <f t="shared" si="0"/>
        <v>1734540</v>
      </c>
      <c r="V7" s="141">
        <f t="shared" si="0"/>
        <v>66161</v>
      </c>
      <c r="W7" s="141">
        <f t="shared" si="0"/>
        <v>8050595</v>
      </c>
      <c r="X7" s="141">
        <f t="shared" si="0"/>
        <v>2879534</v>
      </c>
      <c r="Y7" s="141">
        <f t="shared" si="0"/>
        <v>3972460</v>
      </c>
      <c r="Z7" s="141">
        <f t="shared" si="0"/>
        <v>233597</v>
      </c>
      <c r="AA7" s="141">
        <f t="shared" si="0"/>
        <v>965004</v>
      </c>
      <c r="AB7" s="141">
        <f t="shared" si="0"/>
        <v>3309476</v>
      </c>
      <c r="AC7" s="141">
        <f t="shared" si="0"/>
        <v>32959</v>
      </c>
      <c r="AD7" s="141">
        <f t="shared" si="0"/>
        <v>1916190</v>
      </c>
      <c r="AE7" s="141">
        <f t="shared" si="0"/>
        <v>24048507</v>
      </c>
      <c r="AF7" s="141">
        <f t="shared" si="0"/>
        <v>1519329</v>
      </c>
      <c r="AG7" s="141">
        <f t="shared" si="0"/>
        <v>1479050</v>
      </c>
      <c r="AH7" s="141">
        <f t="shared" si="0"/>
        <v>1312</v>
      </c>
      <c r="AI7" s="141">
        <f t="shared" si="0"/>
        <v>1476619</v>
      </c>
      <c r="AJ7" s="141">
        <f aca="true" t="shared" si="1" ref="AJ7:BO7">SUM(AJ8:AJ43)</f>
        <v>0</v>
      </c>
      <c r="AK7" s="141">
        <f t="shared" si="1"/>
        <v>1119</v>
      </c>
      <c r="AL7" s="141">
        <f t="shared" si="1"/>
        <v>40279</v>
      </c>
      <c r="AM7" s="141">
        <f t="shared" si="1"/>
        <v>0</v>
      </c>
      <c r="AN7" s="141">
        <f t="shared" si="1"/>
        <v>4412361</v>
      </c>
      <c r="AO7" s="141">
        <f t="shared" si="1"/>
        <v>1124203</v>
      </c>
      <c r="AP7" s="141">
        <f t="shared" si="1"/>
        <v>515500</v>
      </c>
      <c r="AQ7" s="141">
        <f t="shared" si="1"/>
        <v>215215</v>
      </c>
      <c r="AR7" s="141">
        <f t="shared" si="1"/>
        <v>373406</v>
      </c>
      <c r="AS7" s="141">
        <f t="shared" si="1"/>
        <v>20082</v>
      </c>
      <c r="AT7" s="141">
        <f t="shared" si="1"/>
        <v>1895427</v>
      </c>
      <c r="AU7" s="141">
        <f t="shared" si="1"/>
        <v>84433</v>
      </c>
      <c r="AV7" s="141">
        <f t="shared" si="1"/>
        <v>1794676</v>
      </c>
      <c r="AW7" s="141">
        <f t="shared" si="1"/>
        <v>16318</v>
      </c>
      <c r="AX7" s="141">
        <f t="shared" si="1"/>
        <v>24869</v>
      </c>
      <c r="AY7" s="141">
        <f t="shared" si="1"/>
        <v>1365371</v>
      </c>
      <c r="AZ7" s="141">
        <f t="shared" si="1"/>
        <v>128293</v>
      </c>
      <c r="BA7" s="141">
        <f t="shared" si="1"/>
        <v>1159530</v>
      </c>
      <c r="BB7" s="141">
        <f t="shared" si="1"/>
        <v>56309</v>
      </c>
      <c r="BC7" s="141">
        <f t="shared" si="1"/>
        <v>21239</v>
      </c>
      <c r="BD7" s="141">
        <f t="shared" si="1"/>
        <v>854914</v>
      </c>
      <c r="BE7" s="141">
        <f t="shared" si="1"/>
        <v>2491</v>
      </c>
      <c r="BF7" s="141">
        <f t="shared" si="1"/>
        <v>1267671</v>
      </c>
      <c r="BG7" s="141">
        <f t="shared" si="1"/>
        <v>7199361</v>
      </c>
      <c r="BH7" s="141">
        <f t="shared" si="1"/>
        <v>4055756</v>
      </c>
      <c r="BI7" s="141">
        <f t="shared" si="1"/>
        <v>3859779</v>
      </c>
      <c r="BJ7" s="141">
        <f t="shared" si="1"/>
        <v>17049</v>
      </c>
      <c r="BK7" s="141">
        <f t="shared" si="1"/>
        <v>3716115</v>
      </c>
      <c r="BL7" s="141">
        <f t="shared" si="1"/>
        <v>91983</v>
      </c>
      <c r="BM7" s="141">
        <f t="shared" si="1"/>
        <v>34632</v>
      </c>
      <c r="BN7" s="141">
        <f t="shared" si="1"/>
        <v>195977</v>
      </c>
      <c r="BO7" s="141">
        <f t="shared" si="1"/>
        <v>9583</v>
      </c>
      <c r="BP7" s="141">
        <f aca="true" t="shared" si="2" ref="BP7:CI7">SUM(BP8:BP43)</f>
        <v>24008251</v>
      </c>
      <c r="BQ7" s="141">
        <f t="shared" si="2"/>
        <v>7126254</v>
      </c>
      <c r="BR7" s="141">
        <f t="shared" si="2"/>
        <v>2691164</v>
      </c>
      <c r="BS7" s="141">
        <f t="shared" si="2"/>
        <v>2965887</v>
      </c>
      <c r="BT7" s="141">
        <f t="shared" si="2"/>
        <v>1294700</v>
      </c>
      <c r="BU7" s="141">
        <f t="shared" si="2"/>
        <v>174503</v>
      </c>
      <c r="BV7" s="141">
        <f t="shared" si="2"/>
        <v>7339551</v>
      </c>
      <c r="BW7" s="141">
        <f t="shared" si="2"/>
        <v>525739</v>
      </c>
      <c r="BX7" s="141">
        <f t="shared" si="2"/>
        <v>5062954</v>
      </c>
      <c r="BY7" s="141">
        <f t="shared" si="2"/>
        <v>1750858</v>
      </c>
      <c r="BZ7" s="141">
        <f t="shared" si="2"/>
        <v>91030</v>
      </c>
      <c r="CA7" s="141">
        <f t="shared" si="2"/>
        <v>9415966</v>
      </c>
      <c r="CB7" s="141">
        <f t="shared" si="2"/>
        <v>3007827</v>
      </c>
      <c r="CC7" s="141">
        <f t="shared" si="2"/>
        <v>5131990</v>
      </c>
      <c r="CD7" s="141">
        <f t="shared" si="2"/>
        <v>289906</v>
      </c>
      <c r="CE7" s="141">
        <f t="shared" si="2"/>
        <v>986243</v>
      </c>
      <c r="CF7" s="141">
        <f t="shared" si="2"/>
        <v>4164390</v>
      </c>
      <c r="CG7" s="141">
        <f t="shared" si="2"/>
        <v>35450</v>
      </c>
      <c r="CH7" s="141">
        <f t="shared" si="2"/>
        <v>3183861</v>
      </c>
      <c r="CI7" s="141">
        <f t="shared" si="2"/>
        <v>31247868</v>
      </c>
    </row>
    <row r="8" spans="1:87" ht="12" customHeight="1">
      <c r="A8" s="142" t="s">
        <v>120</v>
      </c>
      <c r="B8" s="140" t="s">
        <v>326</v>
      </c>
      <c r="C8" s="142" t="s">
        <v>349</v>
      </c>
      <c r="D8" s="141">
        <f>+SUM(E8,J8)</f>
        <v>930069</v>
      </c>
      <c r="E8" s="141">
        <f>+SUM(F8:I8)</f>
        <v>930069</v>
      </c>
      <c r="F8" s="141">
        <v>15575</v>
      </c>
      <c r="G8" s="141">
        <v>863978</v>
      </c>
      <c r="H8" s="141">
        <v>27031</v>
      </c>
      <c r="I8" s="141">
        <v>23485</v>
      </c>
      <c r="J8" s="141">
        <v>0</v>
      </c>
      <c r="K8" s="141">
        <v>0</v>
      </c>
      <c r="L8" s="141">
        <f>+SUM(M8,R8,V8,W8,AC8)</f>
        <v>6924041</v>
      </c>
      <c r="M8" s="141">
        <f>+SUM(N8:Q8)</f>
        <v>2879492</v>
      </c>
      <c r="N8" s="141">
        <v>476375</v>
      </c>
      <c r="O8" s="141">
        <v>2026908</v>
      </c>
      <c r="P8" s="141">
        <v>288329</v>
      </c>
      <c r="Q8" s="141">
        <v>87880</v>
      </c>
      <c r="R8" s="141">
        <f>+SUM(S8:U8)</f>
        <v>2170546</v>
      </c>
      <c r="S8" s="141">
        <v>244251</v>
      </c>
      <c r="T8" s="141">
        <v>373256</v>
      </c>
      <c r="U8" s="141">
        <v>1553039</v>
      </c>
      <c r="V8" s="141">
        <v>10325</v>
      </c>
      <c r="W8" s="141">
        <f>+SUM(X8:AA8)</f>
        <v>1863678</v>
      </c>
      <c r="X8" s="141">
        <v>830196</v>
      </c>
      <c r="Y8" s="141">
        <v>430032</v>
      </c>
      <c r="Z8" s="141">
        <v>89659</v>
      </c>
      <c r="AA8" s="141">
        <v>513791</v>
      </c>
      <c r="AB8" s="141">
        <v>0</v>
      </c>
      <c r="AC8" s="141">
        <v>0</v>
      </c>
      <c r="AD8" s="141">
        <v>0</v>
      </c>
      <c r="AE8" s="141">
        <f>+SUM(D8,L8,AD8)</f>
        <v>7854110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563309</v>
      </c>
      <c r="AO8" s="141">
        <f>+SUM(AP8:AS8)</f>
        <v>82455</v>
      </c>
      <c r="AP8" s="141">
        <v>0</v>
      </c>
      <c r="AQ8" s="141">
        <v>0</v>
      </c>
      <c r="AR8" s="141">
        <v>82455</v>
      </c>
      <c r="AS8" s="141">
        <v>0</v>
      </c>
      <c r="AT8" s="141">
        <f>+SUM(AU8:AW8)</f>
        <v>230420</v>
      </c>
      <c r="AU8" s="141">
        <v>4659</v>
      </c>
      <c r="AV8" s="141">
        <v>225761</v>
      </c>
      <c r="AW8" s="141">
        <v>0</v>
      </c>
      <c r="AX8" s="141">
        <v>0</v>
      </c>
      <c r="AY8" s="141">
        <f>+SUM(AZ8:BC8)</f>
        <v>250434</v>
      </c>
      <c r="AZ8" s="141">
        <v>38007</v>
      </c>
      <c r="BA8" s="141">
        <v>207822</v>
      </c>
      <c r="BB8" s="141">
        <v>0</v>
      </c>
      <c r="BC8" s="141">
        <v>4605</v>
      </c>
      <c r="BD8" s="141">
        <v>55547</v>
      </c>
      <c r="BE8" s="141">
        <v>0</v>
      </c>
      <c r="BF8" s="141">
        <v>462176</v>
      </c>
      <c r="BG8" s="141">
        <f>+SUM(BF8,AN8,AF8)</f>
        <v>1025485</v>
      </c>
      <c r="BH8" s="141">
        <f aca="true" t="shared" si="3" ref="BH8:CI8">SUM(D8,AF8)</f>
        <v>930069</v>
      </c>
      <c r="BI8" s="141">
        <f t="shared" si="3"/>
        <v>930069</v>
      </c>
      <c r="BJ8" s="141">
        <f t="shared" si="3"/>
        <v>15575</v>
      </c>
      <c r="BK8" s="141">
        <f t="shared" si="3"/>
        <v>863978</v>
      </c>
      <c r="BL8" s="141">
        <f t="shared" si="3"/>
        <v>27031</v>
      </c>
      <c r="BM8" s="141">
        <f t="shared" si="3"/>
        <v>23485</v>
      </c>
      <c r="BN8" s="141">
        <f t="shared" si="3"/>
        <v>0</v>
      </c>
      <c r="BO8" s="141">
        <f t="shared" si="3"/>
        <v>0</v>
      </c>
      <c r="BP8" s="141">
        <f t="shared" si="3"/>
        <v>7487350</v>
      </c>
      <c r="BQ8" s="141">
        <f t="shared" si="3"/>
        <v>2961947</v>
      </c>
      <c r="BR8" s="141">
        <f t="shared" si="3"/>
        <v>476375</v>
      </c>
      <c r="BS8" s="141">
        <f t="shared" si="3"/>
        <v>2026908</v>
      </c>
      <c r="BT8" s="141">
        <f t="shared" si="3"/>
        <v>370784</v>
      </c>
      <c r="BU8" s="141">
        <f t="shared" si="3"/>
        <v>87880</v>
      </c>
      <c r="BV8" s="141">
        <f t="shared" si="3"/>
        <v>2400966</v>
      </c>
      <c r="BW8" s="141">
        <f t="shared" si="3"/>
        <v>248910</v>
      </c>
      <c r="BX8" s="141">
        <f t="shared" si="3"/>
        <v>599017</v>
      </c>
      <c r="BY8" s="141">
        <f t="shared" si="3"/>
        <v>1553039</v>
      </c>
      <c r="BZ8" s="141">
        <f t="shared" si="3"/>
        <v>10325</v>
      </c>
      <c r="CA8" s="141">
        <f t="shared" si="3"/>
        <v>2114112</v>
      </c>
      <c r="CB8" s="141">
        <f t="shared" si="3"/>
        <v>868203</v>
      </c>
      <c r="CC8" s="141">
        <f t="shared" si="3"/>
        <v>637854</v>
      </c>
      <c r="CD8" s="141">
        <f t="shared" si="3"/>
        <v>89659</v>
      </c>
      <c r="CE8" s="141">
        <f t="shared" si="3"/>
        <v>518396</v>
      </c>
      <c r="CF8" s="141">
        <f t="shared" si="3"/>
        <v>55547</v>
      </c>
      <c r="CG8" s="141">
        <f t="shared" si="3"/>
        <v>0</v>
      </c>
      <c r="CH8" s="141">
        <f t="shared" si="3"/>
        <v>462176</v>
      </c>
      <c r="CI8" s="141">
        <f t="shared" si="3"/>
        <v>8879595</v>
      </c>
    </row>
    <row r="9" spans="1:87" ht="12" customHeight="1">
      <c r="A9" s="142" t="s">
        <v>120</v>
      </c>
      <c r="B9" s="140" t="s">
        <v>327</v>
      </c>
      <c r="C9" s="142" t="s">
        <v>350</v>
      </c>
      <c r="D9" s="141">
        <f aca="true" t="shared" si="4" ref="D9:D43">+SUM(E9,J9)</f>
        <v>576713</v>
      </c>
      <c r="E9" s="141">
        <f aca="true" t="shared" si="5" ref="E9:E43">+SUM(F9:I9)</f>
        <v>576713</v>
      </c>
      <c r="F9" s="141">
        <v>0</v>
      </c>
      <c r="G9" s="141">
        <v>576713</v>
      </c>
      <c r="H9" s="141">
        <v>0</v>
      </c>
      <c r="I9" s="141">
        <v>0</v>
      </c>
      <c r="J9" s="141">
        <v>0</v>
      </c>
      <c r="K9" s="141">
        <v>0</v>
      </c>
      <c r="L9" s="141">
        <f aca="true" t="shared" si="6" ref="L9:L43">+SUM(M9,R9,V9,W9,AC9)</f>
        <v>3068752</v>
      </c>
      <c r="M9" s="141">
        <f aca="true" t="shared" si="7" ref="M9:M43">+SUM(N9:Q9)</f>
        <v>1104089</v>
      </c>
      <c r="N9" s="141">
        <v>623397</v>
      </c>
      <c r="O9" s="141">
        <v>262878</v>
      </c>
      <c r="P9" s="141">
        <v>202792</v>
      </c>
      <c r="Q9" s="141">
        <v>15022</v>
      </c>
      <c r="R9" s="141">
        <f aca="true" t="shared" si="8" ref="R9:R43">+SUM(S9:U9)</f>
        <v>788266</v>
      </c>
      <c r="S9" s="141">
        <v>51580</v>
      </c>
      <c r="T9" s="141">
        <v>662031</v>
      </c>
      <c r="U9" s="141">
        <v>74655</v>
      </c>
      <c r="V9" s="141">
        <v>5129</v>
      </c>
      <c r="W9" s="141">
        <f aca="true" t="shared" si="9" ref="W9:W43">+SUM(X9:AA9)</f>
        <v>1171268</v>
      </c>
      <c r="X9" s="141">
        <v>402233</v>
      </c>
      <c r="Y9" s="141">
        <v>657783</v>
      </c>
      <c r="Z9" s="141">
        <v>40033</v>
      </c>
      <c r="AA9" s="141">
        <v>71219</v>
      </c>
      <c r="AB9" s="141">
        <v>0</v>
      </c>
      <c r="AC9" s="141">
        <v>0</v>
      </c>
      <c r="AD9" s="141">
        <v>209690</v>
      </c>
      <c r="AE9" s="141">
        <f aca="true" t="shared" si="10" ref="AE9:AE43">+SUM(D9,L9,AD9)</f>
        <v>3855155</v>
      </c>
      <c r="AF9" s="141">
        <f aca="true" t="shared" si="11" ref="AF9:AF43">+SUM(AG9,AL9)</f>
        <v>0</v>
      </c>
      <c r="AG9" s="141">
        <f aca="true" t="shared" si="12" ref="AG9:AG43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43">+SUM(AO9,AT9,AX9,AY9,BE9)</f>
        <v>284494</v>
      </c>
      <c r="AO9" s="141">
        <f aca="true" t="shared" si="14" ref="AO9:AO43">+SUM(AP9:AS9)</f>
        <v>52576</v>
      </c>
      <c r="AP9" s="141">
        <v>22533</v>
      </c>
      <c r="AQ9" s="141">
        <v>0</v>
      </c>
      <c r="AR9" s="141">
        <v>30043</v>
      </c>
      <c r="AS9" s="141">
        <v>0</v>
      </c>
      <c r="AT9" s="141">
        <f aca="true" t="shared" si="15" ref="AT9:AT43">+SUM(AU9:AW9)</f>
        <v>200408</v>
      </c>
      <c r="AU9" s="141">
        <v>0</v>
      </c>
      <c r="AV9" s="141">
        <v>200408</v>
      </c>
      <c r="AW9" s="141">
        <v>0</v>
      </c>
      <c r="AX9" s="141">
        <v>0</v>
      </c>
      <c r="AY9" s="141">
        <f aca="true" t="shared" si="16" ref="AY9:AY43">+SUM(AZ9:BC9)</f>
        <v>31510</v>
      </c>
      <c r="AZ9" s="141">
        <v>0</v>
      </c>
      <c r="BA9" s="141">
        <v>31510</v>
      </c>
      <c r="BB9" s="141">
        <v>0</v>
      </c>
      <c r="BC9" s="141">
        <v>0</v>
      </c>
      <c r="BD9" s="141">
        <v>0</v>
      </c>
      <c r="BE9" s="141">
        <v>0</v>
      </c>
      <c r="BF9" s="141">
        <v>0</v>
      </c>
      <c r="BG9" s="141">
        <f aca="true" t="shared" si="17" ref="BG9:BG43">+SUM(BF9,AN9,AF9)</f>
        <v>284494</v>
      </c>
      <c r="BH9" s="141">
        <f aca="true" t="shared" si="18" ref="BH9:BH43">SUM(D9,AF9)</f>
        <v>576713</v>
      </c>
      <c r="BI9" s="141">
        <f aca="true" t="shared" si="19" ref="BI9:BI43">SUM(E9,AG9)</f>
        <v>576713</v>
      </c>
      <c r="BJ9" s="141">
        <f aca="true" t="shared" si="20" ref="BJ9:BJ43">SUM(F9,AH9)</f>
        <v>0</v>
      </c>
      <c r="BK9" s="141">
        <f aca="true" t="shared" si="21" ref="BK9:BK43">SUM(G9,AI9)</f>
        <v>576713</v>
      </c>
      <c r="BL9" s="141">
        <f aca="true" t="shared" si="22" ref="BL9:BL43">SUM(H9,AJ9)</f>
        <v>0</v>
      </c>
      <c r="BM9" s="141">
        <f aca="true" t="shared" si="23" ref="BM9:BM43">SUM(I9,AK9)</f>
        <v>0</v>
      </c>
      <c r="BN9" s="141">
        <f aca="true" t="shared" si="24" ref="BN9:BN43">SUM(J9,AL9)</f>
        <v>0</v>
      </c>
      <c r="BO9" s="141">
        <f aca="true" t="shared" si="25" ref="BO9:BO43">SUM(K9,AM9)</f>
        <v>0</v>
      </c>
      <c r="BP9" s="141">
        <f aca="true" t="shared" si="26" ref="BP9:BP43">SUM(L9,AN9)</f>
        <v>3353246</v>
      </c>
      <c r="BQ9" s="141">
        <f aca="true" t="shared" si="27" ref="BQ9:BQ43">SUM(M9,AO9)</f>
        <v>1156665</v>
      </c>
      <c r="BR9" s="141">
        <f aca="true" t="shared" si="28" ref="BR9:BR43">SUM(N9,AP9)</f>
        <v>645930</v>
      </c>
      <c r="BS9" s="141">
        <f aca="true" t="shared" si="29" ref="BS9:BS43">SUM(O9,AQ9)</f>
        <v>262878</v>
      </c>
      <c r="BT9" s="141">
        <f aca="true" t="shared" si="30" ref="BT9:BT43">SUM(P9,AR9)</f>
        <v>232835</v>
      </c>
      <c r="BU9" s="141">
        <f aca="true" t="shared" si="31" ref="BU9:BU43">SUM(Q9,AS9)</f>
        <v>15022</v>
      </c>
      <c r="BV9" s="141">
        <f aca="true" t="shared" si="32" ref="BV9:BV43">SUM(R9,AT9)</f>
        <v>988674</v>
      </c>
      <c r="BW9" s="141">
        <f aca="true" t="shared" si="33" ref="BW9:BW43">SUM(S9,AU9)</f>
        <v>51580</v>
      </c>
      <c r="BX9" s="141">
        <f aca="true" t="shared" si="34" ref="BX9:BX43">SUM(T9,AV9)</f>
        <v>862439</v>
      </c>
      <c r="BY9" s="141">
        <f aca="true" t="shared" si="35" ref="BY9:BY43">SUM(U9,AW9)</f>
        <v>74655</v>
      </c>
      <c r="BZ9" s="141">
        <f aca="true" t="shared" si="36" ref="BZ9:BZ43">SUM(V9,AX9)</f>
        <v>5129</v>
      </c>
      <c r="CA9" s="141">
        <f aca="true" t="shared" si="37" ref="CA9:CA43">SUM(W9,AY9)</f>
        <v>1202778</v>
      </c>
      <c r="CB9" s="141">
        <f aca="true" t="shared" si="38" ref="CB9:CB43">SUM(X9,AZ9)</f>
        <v>402233</v>
      </c>
      <c r="CC9" s="141">
        <f aca="true" t="shared" si="39" ref="CC9:CC43">SUM(Y9,BA9)</f>
        <v>689293</v>
      </c>
      <c r="CD9" s="141">
        <f aca="true" t="shared" si="40" ref="CD9:CD43">SUM(Z9,BB9)</f>
        <v>40033</v>
      </c>
      <c r="CE9" s="141">
        <f aca="true" t="shared" si="41" ref="CE9:CE43">SUM(AA9,BC9)</f>
        <v>71219</v>
      </c>
      <c r="CF9" s="141">
        <f aca="true" t="shared" si="42" ref="CF9:CF43">SUM(AB9,BD9)</f>
        <v>0</v>
      </c>
      <c r="CG9" s="141">
        <f aca="true" t="shared" si="43" ref="CG9:CG43">SUM(AC9,BE9)</f>
        <v>0</v>
      </c>
      <c r="CH9" s="141">
        <f aca="true" t="shared" si="44" ref="CH9:CH43">SUM(AD9,BF9)</f>
        <v>209690</v>
      </c>
      <c r="CI9" s="141">
        <f aca="true" t="shared" si="45" ref="CI9:CI43">SUM(AE9,BG9)</f>
        <v>4139649</v>
      </c>
    </row>
    <row r="10" spans="1:87" ht="12" customHeight="1">
      <c r="A10" s="142" t="s">
        <v>120</v>
      </c>
      <c r="B10" s="140" t="s">
        <v>328</v>
      </c>
      <c r="C10" s="142" t="s">
        <v>351</v>
      </c>
      <c r="D10" s="141">
        <f t="shared" si="4"/>
        <v>57225</v>
      </c>
      <c r="E10" s="141">
        <f t="shared" si="5"/>
        <v>57225</v>
      </c>
      <c r="F10" s="141">
        <v>0</v>
      </c>
      <c r="G10" s="141">
        <v>57225</v>
      </c>
      <c r="H10" s="141">
        <v>0</v>
      </c>
      <c r="I10" s="141">
        <v>0</v>
      </c>
      <c r="J10" s="141">
        <v>0</v>
      </c>
      <c r="K10" s="141">
        <v>0</v>
      </c>
      <c r="L10" s="141">
        <f t="shared" si="6"/>
        <v>257222</v>
      </c>
      <c r="M10" s="141">
        <f t="shared" si="7"/>
        <v>184892</v>
      </c>
      <c r="N10" s="141">
        <v>17678</v>
      </c>
      <c r="O10" s="141">
        <v>167214</v>
      </c>
      <c r="P10" s="141">
        <v>0</v>
      </c>
      <c r="Q10" s="141">
        <v>0</v>
      </c>
      <c r="R10" s="141">
        <f t="shared" si="8"/>
        <v>46034</v>
      </c>
      <c r="S10" s="141">
        <v>46034</v>
      </c>
      <c r="T10" s="141">
        <v>0</v>
      </c>
      <c r="U10" s="141">
        <v>0</v>
      </c>
      <c r="V10" s="141">
        <v>6825</v>
      </c>
      <c r="W10" s="141">
        <f t="shared" si="9"/>
        <v>19471</v>
      </c>
      <c r="X10" s="141">
        <v>0</v>
      </c>
      <c r="Y10" s="141">
        <v>19471</v>
      </c>
      <c r="Z10" s="141">
        <v>0</v>
      </c>
      <c r="AA10" s="141">
        <v>0</v>
      </c>
      <c r="AB10" s="141">
        <v>671244</v>
      </c>
      <c r="AC10" s="141">
        <v>0</v>
      </c>
      <c r="AD10" s="141">
        <v>18751</v>
      </c>
      <c r="AE10" s="141">
        <f t="shared" si="10"/>
        <v>333198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134731</v>
      </c>
      <c r="AO10" s="141">
        <f t="shared" si="14"/>
        <v>6246</v>
      </c>
      <c r="AP10" s="141">
        <v>6246</v>
      </c>
      <c r="AQ10" s="141">
        <v>0</v>
      </c>
      <c r="AR10" s="141">
        <v>0</v>
      </c>
      <c r="AS10" s="141">
        <v>0</v>
      </c>
      <c r="AT10" s="141">
        <f t="shared" si="15"/>
        <v>87535</v>
      </c>
      <c r="AU10" s="141">
        <v>0</v>
      </c>
      <c r="AV10" s="141">
        <v>87535</v>
      </c>
      <c r="AW10" s="141">
        <v>0</v>
      </c>
      <c r="AX10" s="141">
        <v>0</v>
      </c>
      <c r="AY10" s="141">
        <f t="shared" si="16"/>
        <v>40950</v>
      </c>
      <c r="AZ10" s="141">
        <v>0</v>
      </c>
      <c r="BA10" s="141">
        <v>40950</v>
      </c>
      <c r="BB10" s="141">
        <v>0</v>
      </c>
      <c r="BC10" s="141">
        <v>0</v>
      </c>
      <c r="BD10" s="141">
        <v>45511</v>
      </c>
      <c r="BE10" s="141">
        <v>0</v>
      </c>
      <c r="BF10" s="141">
        <v>0</v>
      </c>
      <c r="BG10" s="141">
        <f t="shared" si="17"/>
        <v>134731</v>
      </c>
      <c r="BH10" s="141">
        <f t="shared" si="18"/>
        <v>57225</v>
      </c>
      <c r="BI10" s="141">
        <f t="shared" si="19"/>
        <v>57225</v>
      </c>
      <c r="BJ10" s="141">
        <f t="shared" si="20"/>
        <v>0</v>
      </c>
      <c r="BK10" s="141">
        <f t="shared" si="21"/>
        <v>57225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391953</v>
      </c>
      <c r="BQ10" s="141">
        <f t="shared" si="27"/>
        <v>191138</v>
      </c>
      <c r="BR10" s="141">
        <f t="shared" si="28"/>
        <v>23924</v>
      </c>
      <c r="BS10" s="141">
        <f t="shared" si="29"/>
        <v>167214</v>
      </c>
      <c r="BT10" s="141">
        <f t="shared" si="30"/>
        <v>0</v>
      </c>
      <c r="BU10" s="141">
        <f t="shared" si="31"/>
        <v>0</v>
      </c>
      <c r="BV10" s="141">
        <f t="shared" si="32"/>
        <v>133569</v>
      </c>
      <c r="BW10" s="141">
        <f t="shared" si="33"/>
        <v>46034</v>
      </c>
      <c r="BX10" s="141">
        <f t="shared" si="34"/>
        <v>87535</v>
      </c>
      <c r="BY10" s="141">
        <f t="shared" si="35"/>
        <v>0</v>
      </c>
      <c r="BZ10" s="141">
        <f t="shared" si="36"/>
        <v>6825</v>
      </c>
      <c r="CA10" s="141">
        <f t="shared" si="37"/>
        <v>60421</v>
      </c>
      <c r="CB10" s="141">
        <f t="shared" si="38"/>
        <v>0</v>
      </c>
      <c r="CC10" s="141">
        <f t="shared" si="39"/>
        <v>60421</v>
      </c>
      <c r="CD10" s="141">
        <f t="shared" si="40"/>
        <v>0</v>
      </c>
      <c r="CE10" s="141">
        <f t="shared" si="41"/>
        <v>0</v>
      </c>
      <c r="CF10" s="141">
        <f t="shared" si="42"/>
        <v>716755</v>
      </c>
      <c r="CG10" s="141">
        <f t="shared" si="43"/>
        <v>0</v>
      </c>
      <c r="CH10" s="141">
        <f t="shared" si="44"/>
        <v>18751</v>
      </c>
      <c r="CI10" s="141">
        <f t="shared" si="45"/>
        <v>467929</v>
      </c>
    </row>
    <row r="11" spans="1:87" ht="12" customHeight="1">
      <c r="A11" s="142" t="s">
        <v>120</v>
      </c>
      <c r="B11" s="140" t="s">
        <v>329</v>
      </c>
      <c r="C11" s="142" t="s">
        <v>352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658861</v>
      </c>
      <c r="M11" s="141">
        <f t="shared" si="7"/>
        <v>96405</v>
      </c>
      <c r="N11" s="141">
        <v>96405</v>
      </c>
      <c r="O11" s="141">
        <v>0</v>
      </c>
      <c r="P11" s="141">
        <v>0</v>
      </c>
      <c r="Q11" s="141">
        <v>0</v>
      </c>
      <c r="R11" s="141">
        <f t="shared" si="8"/>
        <v>3673</v>
      </c>
      <c r="S11" s="141">
        <v>0</v>
      </c>
      <c r="T11" s="141">
        <v>0</v>
      </c>
      <c r="U11" s="141">
        <v>3673</v>
      </c>
      <c r="V11" s="141">
        <v>0</v>
      </c>
      <c r="W11" s="141">
        <f t="shared" si="9"/>
        <v>558783</v>
      </c>
      <c r="X11" s="141">
        <v>308921</v>
      </c>
      <c r="Y11" s="141">
        <v>0</v>
      </c>
      <c r="Z11" s="141">
        <v>15622</v>
      </c>
      <c r="AA11" s="141">
        <v>234240</v>
      </c>
      <c r="AB11" s="141">
        <v>935973</v>
      </c>
      <c r="AC11" s="141">
        <v>0</v>
      </c>
      <c r="AD11" s="141">
        <v>263627</v>
      </c>
      <c r="AE11" s="141">
        <f t="shared" si="10"/>
        <v>922488</v>
      </c>
      <c r="AF11" s="141">
        <f t="shared" si="11"/>
        <v>34230</v>
      </c>
      <c r="AG11" s="141">
        <f t="shared" si="12"/>
        <v>34230</v>
      </c>
      <c r="AH11" s="141">
        <v>0</v>
      </c>
      <c r="AI11" s="141">
        <v>34230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348251</v>
      </c>
      <c r="AO11" s="141">
        <f t="shared" si="14"/>
        <v>96146</v>
      </c>
      <c r="AP11" s="141">
        <v>96146</v>
      </c>
      <c r="AQ11" s="141">
        <v>0</v>
      </c>
      <c r="AR11" s="141">
        <v>0</v>
      </c>
      <c r="AS11" s="141">
        <v>0</v>
      </c>
      <c r="AT11" s="141">
        <f t="shared" si="15"/>
        <v>188581</v>
      </c>
      <c r="AU11" s="141">
        <v>0</v>
      </c>
      <c r="AV11" s="141">
        <v>188581</v>
      </c>
      <c r="AW11" s="141">
        <v>0</v>
      </c>
      <c r="AX11" s="141">
        <v>0</v>
      </c>
      <c r="AY11" s="141">
        <f t="shared" si="16"/>
        <v>63524</v>
      </c>
      <c r="AZ11" s="141">
        <v>0</v>
      </c>
      <c r="BA11" s="141">
        <v>61844</v>
      </c>
      <c r="BB11" s="141">
        <v>0</v>
      </c>
      <c r="BC11" s="141">
        <v>1680</v>
      </c>
      <c r="BD11" s="141">
        <v>0</v>
      </c>
      <c r="BE11" s="141">
        <v>0</v>
      </c>
      <c r="BF11" s="141">
        <v>42986</v>
      </c>
      <c r="BG11" s="141">
        <f t="shared" si="17"/>
        <v>425467</v>
      </c>
      <c r="BH11" s="141">
        <f t="shared" si="18"/>
        <v>34230</v>
      </c>
      <c r="BI11" s="141">
        <f t="shared" si="19"/>
        <v>34230</v>
      </c>
      <c r="BJ11" s="141">
        <f t="shared" si="20"/>
        <v>0</v>
      </c>
      <c r="BK11" s="141">
        <f t="shared" si="21"/>
        <v>34230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1007112</v>
      </c>
      <c r="BQ11" s="141">
        <f t="shared" si="27"/>
        <v>192551</v>
      </c>
      <c r="BR11" s="141">
        <f t="shared" si="28"/>
        <v>192551</v>
      </c>
      <c r="BS11" s="141">
        <f t="shared" si="29"/>
        <v>0</v>
      </c>
      <c r="BT11" s="141">
        <f t="shared" si="30"/>
        <v>0</v>
      </c>
      <c r="BU11" s="141">
        <f t="shared" si="31"/>
        <v>0</v>
      </c>
      <c r="BV11" s="141">
        <f t="shared" si="32"/>
        <v>192254</v>
      </c>
      <c r="BW11" s="141">
        <f t="shared" si="33"/>
        <v>0</v>
      </c>
      <c r="BX11" s="141">
        <f t="shared" si="34"/>
        <v>188581</v>
      </c>
      <c r="BY11" s="141">
        <f t="shared" si="35"/>
        <v>3673</v>
      </c>
      <c r="BZ11" s="141">
        <f t="shared" si="36"/>
        <v>0</v>
      </c>
      <c r="CA11" s="141">
        <f t="shared" si="37"/>
        <v>622307</v>
      </c>
      <c r="CB11" s="141">
        <f t="shared" si="38"/>
        <v>308921</v>
      </c>
      <c r="CC11" s="141">
        <f t="shared" si="39"/>
        <v>61844</v>
      </c>
      <c r="CD11" s="141">
        <f t="shared" si="40"/>
        <v>15622</v>
      </c>
      <c r="CE11" s="141">
        <f t="shared" si="41"/>
        <v>235920</v>
      </c>
      <c r="CF11" s="141">
        <f t="shared" si="42"/>
        <v>935973</v>
      </c>
      <c r="CG11" s="141">
        <f t="shared" si="43"/>
        <v>0</v>
      </c>
      <c r="CH11" s="141">
        <f t="shared" si="44"/>
        <v>306613</v>
      </c>
      <c r="CI11" s="141">
        <f t="shared" si="45"/>
        <v>1347955</v>
      </c>
    </row>
    <row r="12" spans="1:87" ht="12" customHeight="1">
      <c r="A12" s="142" t="s">
        <v>120</v>
      </c>
      <c r="B12" s="140" t="s">
        <v>330</v>
      </c>
      <c r="C12" s="142" t="s">
        <v>353</v>
      </c>
      <c r="D12" s="141">
        <f t="shared" si="4"/>
        <v>272136</v>
      </c>
      <c r="E12" s="141">
        <f t="shared" si="5"/>
        <v>272136</v>
      </c>
      <c r="F12" s="141">
        <v>0</v>
      </c>
      <c r="G12" s="141">
        <v>217508</v>
      </c>
      <c r="H12" s="141">
        <v>54628</v>
      </c>
      <c r="I12" s="141">
        <v>0</v>
      </c>
      <c r="J12" s="141">
        <v>0</v>
      </c>
      <c r="K12" s="141">
        <v>0</v>
      </c>
      <c r="L12" s="141">
        <f t="shared" si="6"/>
        <v>636982</v>
      </c>
      <c r="M12" s="141">
        <f t="shared" si="7"/>
        <v>276583</v>
      </c>
      <c r="N12" s="141">
        <v>52074</v>
      </c>
      <c r="O12" s="141">
        <v>138194</v>
      </c>
      <c r="P12" s="141">
        <v>86315</v>
      </c>
      <c r="Q12" s="141">
        <v>0</v>
      </c>
      <c r="R12" s="141">
        <f t="shared" si="8"/>
        <v>109241</v>
      </c>
      <c r="S12" s="141">
        <v>7501</v>
      </c>
      <c r="T12" s="141">
        <v>97991</v>
      </c>
      <c r="U12" s="141">
        <v>3749</v>
      </c>
      <c r="V12" s="141">
        <v>0</v>
      </c>
      <c r="W12" s="141">
        <f t="shared" si="9"/>
        <v>251158</v>
      </c>
      <c r="X12" s="141">
        <v>105574</v>
      </c>
      <c r="Y12" s="141">
        <v>138685</v>
      </c>
      <c r="Z12" s="141">
        <v>5702</v>
      </c>
      <c r="AA12" s="141">
        <v>1197</v>
      </c>
      <c r="AB12" s="141">
        <v>0</v>
      </c>
      <c r="AC12" s="141">
        <v>0</v>
      </c>
      <c r="AD12" s="141">
        <v>64379</v>
      </c>
      <c r="AE12" s="141">
        <f t="shared" si="10"/>
        <v>973497</v>
      </c>
      <c r="AF12" s="141">
        <f t="shared" si="11"/>
        <v>51699</v>
      </c>
      <c r="AG12" s="141">
        <f t="shared" si="12"/>
        <v>51699</v>
      </c>
      <c r="AH12" s="141">
        <v>0</v>
      </c>
      <c r="AI12" s="141">
        <v>51699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40866</v>
      </c>
      <c r="AO12" s="141">
        <f t="shared" si="14"/>
        <v>18565</v>
      </c>
      <c r="AP12" s="141">
        <v>0</v>
      </c>
      <c r="AQ12" s="141">
        <v>0</v>
      </c>
      <c r="AR12" s="141">
        <v>18565</v>
      </c>
      <c r="AS12" s="141">
        <v>0</v>
      </c>
      <c r="AT12" s="141">
        <f t="shared" si="15"/>
        <v>19382</v>
      </c>
      <c r="AU12" s="141">
        <v>0</v>
      </c>
      <c r="AV12" s="141">
        <v>19382</v>
      </c>
      <c r="AW12" s="141">
        <v>0</v>
      </c>
      <c r="AX12" s="141">
        <v>0</v>
      </c>
      <c r="AY12" s="141">
        <f t="shared" si="16"/>
        <v>2919</v>
      </c>
      <c r="AZ12" s="141">
        <v>0</v>
      </c>
      <c r="BA12" s="141">
        <v>2919</v>
      </c>
      <c r="BB12" s="141">
        <v>0</v>
      </c>
      <c r="BC12" s="141">
        <v>0</v>
      </c>
      <c r="BD12" s="141">
        <v>0</v>
      </c>
      <c r="BE12" s="141">
        <v>0</v>
      </c>
      <c r="BF12" s="141">
        <v>0</v>
      </c>
      <c r="BG12" s="141">
        <f t="shared" si="17"/>
        <v>92565</v>
      </c>
      <c r="BH12" s="141">
        <f t="shared" si="18"/>
        <v>323835</v>
      </c>
      <c r="BI12" s="141">
        <f t="shared" si="19"/>
        <v>323835</v>
      </c>
      <c r="BJ12" s="141">
        <f t="shared" si="20"/>
        <v>0</v>
      </c>
      <c r="BK12" s="141">
        <f t="shared" si="21"/>
        <v>269207</v>
      </c>
      <c r="BL12" s="141">
        <f t="shared" si="22"/>
        <v>54628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677848</v>
      </c>
      <c r="BQ12" s="141">
        <f t="shared" si="27"/>
        <v>295148</v>
      </c>
      <c r="BR12" s="141">
        <f t="shared" si="28"/>
        <v>52074</v>
      </c>
      <c r="BS12" s="141">
        <f t="shared" si="29"/>
        <v>138194</v>
      </c>
      <c r="BT12" s="141">
        <f t="shared" si="30"/>
        <v>104880</v>
      </c>
      <c r="BU12" s="141">
        <f t="shared" si="31"/>
        <v>0</v>
      </c>
      <c r="BV12" s="141">
        <f t="shared" si="32"/>
        <v>128623</v>
      </c>
      <c r="BW12" s="141">
        <f t="shared" si="33"/>
        <v>7501</v>
      </c>
      <c r="BX12" s="141">
        <f t="shared" si="34"/>
        <v>117373</v>
      </c>
      <c r="BY12" s="141">
        <f t="shared" si="35"/>
        <v>3749</v>
      </c>
      <c r="BZ12" s="141">
        <f t="shared" si="36"/>
        <v>0</v>
      </c>
      <c r="CA12" s="141">
        <f t="shared" si="37"/>
        <v>254077</v>
      </c>
      <c r="CB12" s="141">
        <f t="shared" si="38"/>
        <v>105574</v>
      </c>
      <c r="CC12" s="141">
        <f t="shared" si="39"/>
        <v>141604</v>
      </c>
      <c r="CD12" s="141">
        <f t="shared" si="40"/>
        <v>5702</v>
      </c>
      <c r="CE12" s="141">
        <f t="shared" si="41"/>
        <v>1197</v>
      </c>
      <c r="CF12" s="141">
        <f t="shared" si="42"/>
        <v>0</v>
      </c>
      <c r="CG12" s="141">
        <f t="shared" si="43"/>
        <v>0</v>
      </c>
      <c r="CH12" s="141">
        <f t="shared" si="44"/>
        <v>64379</v>
      </c>
      <c r="CI12" s="141">
        <f t="shared" si="45"/>
        <v>1066062</v>
      </c>
    </row>
    <row r="13" spans="1:87" ht="12" customHeight="1">
      <c r="A13" s="142" t="s">
        <v>120</v>
      </c>
      <c r="B13" s="140" t="s">
        <v>331</v>
      </c>
      <c r="C13" s="142" t="s">
        <v>354</v>
      </c>
      <c r="D13" s="141">
        <f t="shared" si="4"/>
        <v>1944</v>
      </c>
      <c r="E13" s="141">
        <f t="shared" si="5"/>
        <v>1944</v>
      </c>
      <c r="F13" s="141">
        <v>0</v>
      </c>
      <c r="G13" s="141">
        <v>0</v>
      </c>
      <c r="H13" s="141">
        <v>1944</v>
      </c>
      <c r="I13" s="141">
        <v>0</v>
      </c>
      <c r="J13" s="141">
        <v>0</v>
      </c>
      <c r="K13" s="141">
        <v>0</v>
      </c>
      <c r="L13" s="141">
        <f t="shared" si="6"/>
        <v>225036</v>
      </c>
      <c r="M13" s="141">
        <f t="shared" si="7"/>
        <v>18753</v>
      </c>
      <c r="N13" s="141">
        <v>8481</v>
      </c>
      <c r="O13" s="141">
        <v>4107</v>
      </c>
      <c r="P13" s="141">
        <v>0</v>
      </c>
      <c r="Q13" s="141">
        <v>6165</v>
      </c>
      <c r="R13" s="141">
        <f t="shared" si="8"/>
        <v>36397</v>
      </c>
      <c r="S13" s="141">
        <v>5642</v>
      </c>
      <c r="T13" s="141">
        <v>20008</v>
      </c>
      <c r="U13" s="141">
        <v>10747</v>
      </c>
      <c r="V13" s="141">
        <v>0</v>
      </c>
      <c r="W13" s="141">
        <f t="shared" si="9"/>
        <v>169886</v>
      </c>
      <c r="X13" s="141">
        <v>143002</v>
      </c>
      <c r="Y13" s="141">
        <v>16695</v>
      </c>
      <c r="Z13" s="141">
        <v>10189</v>
      </c>
      <c r="AA13" s="141">
        <v>0</v>
      </c>
      <c r="AB13" s="141">
        <v>350615</v>
      </c>
      <c r="AC13" s="141">
        <v>0</v>
      </c>
      <c r="AD13" s="141">
        <v>0</v>
      </c>
      <c r="AE13" s="141">
        <f t="shared" si="10"/>
        <v>226980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26715</v>
      </c>
      <c r="AO13" s="141">
        <f t="shared" si="14"/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f t="shared" si="15"/>
        <v>18646</v>
      </c>
      <c r="AU13" s="141">
        <v>7455</v>
      </c>
      <c r="AV13" s="141">
        <v>11191</v>
      </c>
      <c r="AW13" s="141">
        <v>0</v>
      </c>
      <c r="AX13" s="141">
        <v>0</v>
      </c>
      <c r="AY13" s="141">
        <f t="shared" si="16"/>
        <v>8069</v>
      </c>
      <c r="AZ13" s="141">
        <v>0</v>
      </c>
      <c r="BA13" s="141">
        <v>8069</v>
      </c>
      <c r="BB13" s="141">
        <v>0</v>
      </c>
      <c r="BC13" s="141">
        <v>0</v>
      </c>
      <c r="BD13" s="141">
        <v>228847</v>
      </c>
      <c r="BE13" s="141">
        <v>0</v>
      </c>
      <c r="BF13" s="141">
        <v>0</v>
      </c>
      <c r="BG13" s="141">
        <f t="shared" si="17"/>
        <v>26715</v>
      </c>
      <c r="BH13" s="141">
        <f t="shared" si="18"/>
        <v>1944</v>
      </c>
      <c r="BI13" s="141">
        <f t="shared" si="19"/>
        <v>1944</v>
      </c>
      <c r="BJ13" s="141">
        <f t="shared" si="20"/>
        <v>0</v>
      </c>
      <c r="BK13" s="141">
        <f t="shared" si="21"/>
        <v>0</v>
      </c>
      <c r="BL13" s="141">
        <f t="shared" si="22"/>
        <v>1944</v>
      </c>
      <c r="BM13" s="141">
        <f t="shared" si="23"/>
        <v>0</v>
      </c>
      <c r="BN13" s="141">
        <f t="shared" si="24"/>
        <v>0</v>
      </c>
      <c r="BO13" s="141">
        <f t="shared" si="25"/>
        <v>0</v>
      </c>
      <c r="BP13" s="141">
        <f t="shared" si="26"/>
        <v>251751</v>
      </c>
      <c r="BQ13" s="141">
        <f t="shared" si="27"/>
        <v>18753</v>
      </c>
      <c r="BR13" s="141">
        <f t="shared" si="28"/>
        <v>8481</v>
      </c>
      <c r="BS13" s="141">
        <f t="shared" si="29"/>
        <v>4107</v>
      </c>
      <c r="BT13" s="141">
        <f t="shared" si="30"/>
        <v>0</v>
      </c>
      <c r="BU13" s="141">
        <f t="shared" si="31"/>
        <v>6165</v>
      </c>
      <c r="BV13" s="141">
        <f t="shared" si="32"/>
        <v>55043</v>
      </c>
      <c r="BW13" s="141">
        <f t="shared" si="33"/>
        <v>13097</v>
      </c>
      <c r="BX13" s="141">
        <f t="shared" si="34"/>
        <v>31199</v>
      </c>
      <c r="BY13" s="141">
        <f t="shared" si="35"/>
        <v>10747</v>
      </c>
      <c r="BZ13" s="141">
        <f t="shared" si="36"/>
        <v>0</v>
      </c>
      <c r="CA13" s="141">
        <f t="shared" si="37"/>
        <v>177955</v>
      </c>
      <c r="CB13" s="141">
        <f t="shared" si="38"/>
        <v>143002</v>
      </c>
      <c r="CC13" s="141">
        <f t="shared" si="39"/>
        <v>24764</v>
      </c>
      <c r="CD13" s="141">
        <f t="shared" si="40"/>
        <v>10189</v>
      </c>
      <c r="CE13" s="141">
        <f t="shared" si="41"/>
        <v>0</v>
      </c>
      <c r="CF13" s="141">
        <f t="shared" si="42"/>
        <v>579462</v>
      </c>
      <c r="CG13" s="141">
        <f t="shared" si="43"/>
        <v>0</v>
      </c>
      <c r="CH13" s="141">
        <f t="shared" si="44"/>
        <v>0</v>
      </c>
      <c r="CI13" s="141">
        <f t="shared" si="45"/>
        <v>253695</v>
      </c>
    </row>
    <row r="14" spans="1:87" ht="12" customHeight="1">
      <c r="A14" s="142" t="s">
        <v>120</v>
      </c>
      <c r="B14" s="140" t="s">
        <v>332</v>
      </c>
      <c r="C14" s="142" t="s">
        <v>355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6"/>
        <v>190062</v>
      </c>
      <c r="M14" s="141">
        <f t="shared" si="7"/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f t="shared" si="8"/>
        <v>18511</v>
      </c>
      <c r="S14" s="141">
        <v>5281</v>
      </c>
      <c r="T14" s="141">
        <v>3461</v>
      </c>
      <c r="U14" s="141">
        <v>9769</v>
      </c>
      <c r="V14" s="141">
        <v>0</v>
      </c>
      <c r="W14" s="141">
        <f t="shared" si="9"/>
        <v>171551</v>
      </c>
      <c r="X14" s="141">
        <v>134788</v>
      </c>
      <c r="Y14" s="141">
        <v>23144</v>
      </c>
      <c r="Z14" s="141">
        <v>9769</v>
      </c>
      <c r="AA14" s="141">
        <v>3850</v>
      </c>
      <c r="AB14" s="141">
        <v>230751</v>
      </c>
      <c r="AC14" s="141">
        <v>0</v>
      </c>
      <c r="AD14" s="141">
        <v>0</v>
      </c>
      <c r="AE14" s="141">
        <f t="shared" si="10"/>
        <v>190062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36291</v>
      </c>
      <c r="AO14" s="141">
        <f t="shared" si="14"/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f t="shared" si="15"/>
        <v>7561</v>
      </c>
      <c r="AU14" s="141">
        <v>1157</v>
      </c>
      <c r="AV14" s="141">
        <v>6404</v>
      </c>
      <c r="AW14" s="141">
        <v>0</v>
      </c>
      <c r="AX14" s="141">
        <v>7142</v>
      </c>
      <c r="AY14" s="141">
        <f t="shared" si="16"/>
        <v>21588</v>
      </c>
      <c r="AZ14" s="141">
        <v>5329</v>
      </c>
      <c r="BA14" s="141">
        <v>15742</v>
      </c>
      <c r="BB14" s="141">
        <v>517</v>
      </c>
      <c r="BC14" s="141">
        <v>0</v>
      </c>
      <c r="BD14" s="141">
        <v>150611</v>
      </c>
      <c r="BE14" s="141">
        <v>0</v>
      </c>
      <c r="BF14" s="141">
        <v>0</v>
      </c>
      <c r="BG14" s="141">
        <f t="shared" si="17"/>
        <v>36291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0</v>
      </c>
      <c r="BP14" s="141">
        <f t="shared" si="26"/>
        <v>226353</v>
      </c>
      <c r="BQ14" s="141">
        <f t="shared" si="27"/>
        <v>0</v>
      </c>
      <c r="BR14" s="141">
        <f t="shared" si="28"/>
        <v>0</v>
      </c>
      <c r="BS14" s="141">
        <f t="shared" si="29"/>
        <v>0</v>
      </c>
      <c r="BT14" s="141">
        <f t="shared" si="30"/>
        <v>0</v>
      </c>
      <c r="BU14" s="141">
        <f t="shared" si="31"/>
        <v>0</v>
      </c>
      <c r="BV14" s="141">
        <f t="shared" si="32"/>
        <v>26072</v>
      </c>
      <c r="BW14" s="141">
        <f t="shared" si="33"/>
        <v>6438</v>
      </c>
      <c r="BX14" s="141">
        <f t="shared" si="34"/>
        <v>9865</v>
      </c>
      <c r="BY14" s="141">
        <f t="shared" si="35"/>
        <v>9769</v>
      </c>
      <c r="BZ14" s="141">
        <f t="shared" si="36"/>
        <v>7142</v>
      </c>
      <c r="CA14" s="141">
        <f t="shared" si="37"/>
        <v>193139</v>
      </c>
      <c r="CB14" s="141">
        <f t="shared" si="38"/>
        <v>140117</v>
      </c>
      <c r="CC14" s="141">
        <f t="shared" si="39"/>
        <v>38886</v>
      </c>
      <c r="CD14" s="141">
        <f t="shared" si="40"/>
        <v>10286</v>
      </c>
      <c r="CE14" s="141">
        <f t="shared" si="41"/>
        <v>3850</v>
      </c>
      <c r="CF14" s="141">
        <f t="shared" si="42"/>
        <v>381362</v>
      </c>
      <c r="CG14" s="141">
        <f t="shared" si="43"/>
        <v>0</v>
      </c>
      <c r="CH14" s="141">
        <f t="shared" si="44"/>
        <v>0</v>
      </c>
      <c r="CI14" s="141">
        <f t="shared" si="45"/>
        <v>226353</v>
      </c>
    </row>
    <row r="15" spans="1:87" ht="12" customHeight="1">
      <c r="A15" s="142" t="s">
        <v>120</v>
      </c>
      <c r="B15" s="140" t="s">
        <v>333</v>
      </c>
      <c r="C15" s="142" t="s">
        <v>356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f t="shared" si="6"/>
        <v>891679</v>
      </c>
      <c r="M15" s="141">
        <f t="shared" si="7"/>
        <v>131671</v>
      </c>
      <c r="N15" s="141">
        <v>59230</v>
      </c>
      <c r="O15" s="141">
        <v>0</v>
      </c>
      <c r="P15" s="141">
        <v>63702</v>
      </c>
      <c r="Q15" s="141">
        <v>8739</v>
      </c>
      <c r="R15" s="141">
        <f t="shared" si="8"/>
        <v>262781</v>
      </c>
      <c r="S15" s="141">
        <v>2955</v>
      </c>
      <c r="T15" s="141">
        <v>256657</v>
      </c>
      <c r="U15" s="141">
        <v>3169</v>
      </c>
      <c r="V15" s="141">
        <v>0</v>
      </c>
      <c r="W15" s="141">
        <f t="shared" si="9"/>
        <v>480462</v>
      </c>
      <c r="X15" s="141">
        <v>104199</v>
      </c>
      <c r="Y15" s="141">
        <v>373499</v>
      </c>
      <c r="Z15" s="141">
        <v>0</v>
      </c>
      <c r="AA15" s="141">
        <v>2764</v>
      </c>
      <c r="AB15" s="141">
        <v>0</v>
      </c>
      <c r="AC15" s="141">
        <v>16765</v>
      </c>
      <c r="AD15" s="141">
        <v>0</v>
      </c>
      <c r="AE15" s="141">
        <f t="shared" si="10"/>
        <v>891679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415281</v>
      </c>
      <c r="AO15" s="141">
        <f t="shared" si="14"/>
        <v>121968</v>
      </c>
      <c r="AP15" s="141">
        <v>5270</v>
      </c>
      <c r="AQ15" s="141">
        <v>0</v>
      </c>
      <c r="AR15" s="141">
        <v>116698</v>
      </c>
      <c r="AS15" s="141">
        <v>0</v>
      </c>
      <c r="AT15" s="141">
        <f t="shared" si="15"/>
        <v>167032</v>
      </c>
      <c r="AU15" s="141">
        <v>0</v>
      </c>
      <c r="AV15" s="141">
        <v>167032</v>
      </c>
      <c r="AW15" s="141">
        <v>0</v>
      </c>
      <c r="AX15" s="141">
        <v>0</v>
      </c>
      <c r="AY15" s="141">
        <f t="shared" si="16"/>
        <v>123790</v>
      </c>
      <c r="AZ15" s="141">
        <v>2316</v>
      </c>
      <c r="BA15" s="141">
        <v>119117</v>
      </c>
      <c r="BB15" s="141">
        <v>0</v>
      </c>
      <c r="BC15" s="141">
        <v>2357</v>
      </c>
      <c r="BD15" s="141">
        <v>0</v>
      </c>
      <c r="BE15" s="141">
        <v>2491</v>
      </c>
      <c r="BF15" s="141">
        <v>650</v>
      </c>
      <c r="BG15" s="141">
        <f t="shared" si="17"/>
        <v>415931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0</v>
      </c>
      <c r="BP15" s="141">
        <f t="shared" si="26"/>
        <v>1306960</v>
      </c>
      <c r="BQ15" s="141">
        <f t="shared" si="27"/>
        <v>253639</v>
      </c>
      <c r="BR15" s="141">
        <f t="shared" si="28"/>
        <v>64500</v>
      </c>
      <c r="BS15" s="141">
        <f t="shared" si="29"/>
        <v>0</v>
      </c>
      <c r="BT15" s="141">
        <f t="shared" si="30"/>
        <v>180400</v>
      </c>
      <c r="BU15" s="141">
        <f t="shared" si="31"/>
        <v>8739</v>
      </c>
      <c r="BV15" s="141">
        <f t="shared" si="32"/>
        <v>429813</v>
      </c>
      <c r="BW15" s="141">
        <f t="shared" si="33"/>
        <v>2955</v>
      </c>
      <c r="BX15" s="141">
        <f t="shared" si="34"/>
        <v>423689</v>
      </c>
      <c r="BY15" s="141">
        <f t="shared" si="35"/>
        <v>3169</v>
      </c>
      <c r="BZ15" s="141">
        <f t="shared" si="36"/>
        <v>0</v>
      </c>
      <c r="CA15" s="141">
        <f t="shared" si="37"/>
        <v>604252</v>
      </c>
      <c r="CB15" s="141">
        <f t="shared" si="38"/>
        <v>106515</v>
      </c>
      <c r="CC15" s="141">
        <f t="shared" si="39"/>
        <v>492616</v>
      </c>
      <c r="CD15" s="141">
        <f t="shared" si="40"/>
        <v>0</v>
      </c>
      <c r="CE15" s="141">
        <f t="shared" si="41"/>
        <v>5121</v>
      </c>
      <c r="CF15" s="141">
        <f t="shared" si="42"/>
        <v>0</v>
      </c>
      <c r="CG15" s="141">
        <f t="shared" si="43"/>
        <v>19256</v>
      </c>
      <c r="CH15" s="141">
        <f t="shared" si="44"/>
        <v>650</v>
      </c>
      <c r="CI15" s="141">
        <f t="shared" si="45"/>
        <v>1307610</v>
      </c>
    </row>
    <row r="16" spans="1:87" ht="12" customHeight="1">
      <c r="A16" s="142" t="s">
        <v>120</v>
      </c>
      <c r="B16" s="140" t="s">
        <v>334</v>
      </c>
      <c r="C16" s="142" t="s">
        <v>357</v>
      </c>
      <c r="D16" s="141">
        <f t="shared" si="4"/>
        <v>198500</v>
      </c>
      <c r="E16" s="141">
        <f t="shared" si="5"/>
        <v>104205</v>
      </c>
      <c r="F16" s="141">
        <v>0</v>
      </c>
      <c r="G16" s="141">
        <v>104205</v>
      </c>
      <c r="H16" s="141">
        <v>0</v>
      </c>
      <c r="I16" s="141">
        <v>0</v>
      </c>
      <c r="J16" s="141">
        <v>94295</v>
      </c>
      <c r="K16" s="141">
        <v>0</v>
      </c>
      <c r="L16" s="141">
        <f t="shared" si="6"/>
        <v>427667</v>
      </c>
      <c r="M16" s="141">
        <f t="shared" si="7"/>
        <v>107611</v>
      </c>
      <c r="N16" s="141">
        <v>107611</v>
      </c>
      <c r="O16" s="141">
        <v>0</v>
      </c>
      <c r="P16" s="141">
        <v>0</v>
      </c>
      <c r="Q16" s="141">
        <v>0</v>
      </c>
      <c r="R16" s="141">
        <f t="shared" si="8"/>
        <v>81459</v>
      </c>
      <c r="S16" s="141">
        <v>4486</v>
      </c>
      <c r="T16" s="141">
        <v>76973</v>
      </c>
      <c r="U16" s="141">
        <v>0</v>
      </c>
      <c r="V16" s="141">
        <v>0</v>
      </c>
      <c r="W16" s="141">
        <f t="shared" si="9"/>
        <v>238597</v>
      </c>
      <c r="X16" s="141">
        <v>44170</v>
      </c>
      <c r="Y16" s="141">
        <v>172203</v>
      </c>
      <c r="Z16" s="141">
        <v>22224</v>
      </c>
      <c r="AA16" s="141">
        <v>0</v>
      </c>
      <c r="AB16" s="141">
        <v>0</v>
      </c>
      <c r="AC16" s="141">
        <v>0</v>
      </c>
      <c r="AD16" s="141">
        <v>0</v>
      </c>
      <c r="AE16" s="141">
        <f t="shared" si="10"/>
        <v>626167</v>
      </c>
      <c r="AF16" s="141">
        <f t="shared" si="11"/>
        <v>45805</v>
      </c>
      <c r="AG16" s="141">
        <f t="shared" si="12"/>
        <v>28905</v>
      </c>
      <c r="AH16" s="141">
        <v>0</v>
      </c>
      <c r="AI16" s="141">
        <v>28905</v>
      </c>
      <c r="AJ16" s="141">
        <v>0</v>
      </c>
      <c r="AK16" s="141">
        <v>0</v>
      </c>
      <c r="AL16" s="141">
        <v>16900</v>
      </c>
      <c r="AM16" s="141">
        <v>0</v>
      </c>
      <c r="AN16" s="141">
        <f t="shared" si="13"/>
        <v>141915</v>
      </c>
      <c r="AO16" s="141">
        <f t="shared" si="14"/>
        <v>33900</v>
      </c>
      <c r="AP16" s="141">
        <v>33900</v>
      </c>
      <c r="AQ16" s="141">
        <v>0</v>
      </c>
      <c r="AR16" s="141">
        <v>0</v>
      </c>
      <c r="AS16" s="141">
        <v>0</v>
      </c>
      <c r="AT16" s="141">
        <f t="shared" si="15"/>
        <v>52915</v>
      </c>
      <c r="AU16" s="141">
        <v>6195</v>
      </c>
      <c r="AV16" s="141">
        <v>46720</v>
      </c>
      <c r="AW16" s="141">
        <v>0</v>
      </c>
      <c r="AX16" s="141">
        <v>0</v>
      </c>
      <c r="AY16" s="141">
        <f t="shared" si="16"/>
        <v>55100</v>
      </c>
      <c r="AZ16" s="141">
        <v>0</v>
      </c>
      <c r="BA16" s="141">
        <v>52963</v>
      </c>
      <c r="BB16" s="141">
        <v>2137</v>
      </c>
      <c r="BC16" s="141">
        <v>0</v>
      </c>
      <c r="BD16" s="141">
        <v>0</v>
      </c>
      <c r="BE16" s="141">
        <v>0</v>
      </c>
      <c r="BF16" s="141">
        <v>0</v>
      </c>
      <c r="BG16" s="141">
        <f t="shared" si="17"/>
        <v>187720</v>
      </c>
      <c r="BH16" s="141">
        <f t="shared" si="18"/>
        <v>244305</v>
      </c>
      <c r="BI16" s="141">
        <f t="shared" si="19"/>
        <v>133110</v>
      </c>
      <c r="BJ16" s="141">
        <f t="shared" si="20"/>
        <v>0</v>
      </c>
      <c r="BK16" s="141">
        <f t="shared" si="21"/>
        <v>133110</v>
      </c>
      <c r="BL16" s="141">
        <f t="shared" si="22"/>
        <v>0</v>
      </c>
      <c r="BM16" s="141">
        <f t="shared" si="23"/>
        <v>0</v>
      </c>
      <c r="BN16" s="141">
        <f t="shared" si="24"/>
        <v>111195</v>
      </c>
      <c r="BO16" s="141">
        <f t="shared" si="25"/>
        <v>0</v>
      </c>
      <c r="BP16" s="141">
        <f t="shared" si="26"/>
        <v>569582</v>
      </c>
      <c r="BQ16" s="141">
        <f t="shared" si="27"/>
        <v>141511</v>
      </c>
      <c r="BR16" s="141">
        <f t="shared" si="28"/>
        <v>141511</v>
      </c>
      <c r="BS16" s="141">
        <f t="shared" si="29"/>
        <v>0</v>
      </c>
      <c r="BT16" s="141">
        <f t="shared" si="30"/>
        <v>0</v>
      </c>
      <c r="BU16" s="141">
        <f t="shared" si="31"/>
        <v>0</v>
      </c>
      <c r="BV16" s="141">
        <f t="shared" si="32"/>
        <v>134374</v>
      </c>
      <c r="BW16" s="141">
        <f t="shared" si="33"/>
        <v>10681</v>
      </c>
      <c r="BX16" s="141">
        <f t="shared" si="34"/>
        <v>123693</v>
      </c>
      <c r="BY16" s="141">
        <f t="shared" si="35"/>
        <v>0</v>
      </c>
      <c r="BZ16" s="141">
        <f t="shared" si="36"/>
        <v>0</v>
      </c>
      <c r="CA16" s="141">
        <f t="shared" si="37"/>
        <v>293697</v>
      </c>
      <c r="CB16" s="141">
        <f t="shared" si="38"/>
        <v>44170</v>
      </c>
      <c r="CC16" s="141">
        <f t="shared" si="39"/>
        <v>225166</v>
      </c>
      <c r="CD16" s="141">
        <f t="shared" si="40"/>
        <v>24361</v>
      </c>
      <c r="CE16" s="141">
        <f t="shared" si="41"/>
        <v>0</v>
      </c>
      <c r="CF16" s="141">
        <f t="shared" si="42"/>
        <v>0</v>
      </c>
      <c r="CG16" s="141">
        <f t="shared" si="43"/>
        <v>0</v>
      </c>
      <c r="CH16" s="141">
        <f t="shared" si="44"/>
        <v>0</v>
      </c>
      <c r="CI16" s="141">
        <f t="shared" si="45"/>
        <v>813887</v>
      </c>
    </row>
    <row r="17" spans="1:87" ht="12" customHeight="1">
      <c r="A17" s="142" t="s">
        <v>120</v>
      </c>
      <c r="B17" s="140" t="s">
        <v>335</v>
      </c>
      <c r="C17" s="142" t="s">
        <v>358</v>
      </c>
      <c r="D17" s="141">
        <f t="shared" si="4"/>
        <v>8800</v>
      </c>
      <c r="E17" s="141">
        <f t="shared" si="5"/>
        <v>8380</v>
      </c>
      <c r="F17" s="141">
        <v>0</v>
      </c>
      <c r="G17" s="141">
        <v>0</v>
      </c>
      <c r="H17" s="141">
        <v>8380</v>
      </c>
      <c r="I17" s="141">
        <v>0</v>
      </c>
      <c r="J17" s="141">
        <v>420</v>
      </c>
      <c r="K17" s="141">
        <v>0</v>
      </c>
      <c r="L17" s="141">
        <f t="shared" si="6"/>
        <v>870005</v>
      </c>
      <c r="M17" s="141">
        <f t="shared" si="7"/>
        <v>106201</v>
      </c>
      <c r="N17" s="141">
        <v>99121</v>
      </c>
      <c r="O17" s="141">
        <v>7080</v>
      </c>
      <c r="P17" s="141">
        <v>0</v>
      </c>
      <c r="Q17" s="141">
        <v>0</v>
      </c>
      <c r="R17" s="141">
        <f t="shared" si="8"/>
        <v>366084</v>
      </c>
      <c r="S17" s="141">
        <v>6428</v>
      </c>
      <c r="T17" s="141">
        <v>324187</v>
      </c>
      <c r="U17" s="141">
        <v>35469</v>
      </c>
      <c r="V17" s="141">
        <v>0</v>
      </c>
      <c r="W17" s="141">
        <f t="shared" si="9"/>
        <v>397720</v>
      </c>
      <c r="X17" s="141">
        <v>138442</v>
      </c>
      <c r="Y17" s="141">
        <v>233413</v>
      </c>
      <c r="Z17" s="141">
        <v>3736</v>
      </c>
      <c r="AA17" s="141">
        <v>22129</v>
      </c>
      <c r="AB17" s="141">
        <v>0</v>
      </c>
      <c r="AC17" s="141">
        <v>0</v>
      </c>
      <c r="AD17" s="141">
        <v>0</v>
      </c>
      <c r="AE17" s="141">
        <f t="shared" si="10"/>
        <v>878805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224993</v>
      </c>
      <c r="AO17" s="141">
        <f t="shared" si="14"/>
        <v>63721</v>
      </c>
      <c r="AP17" s="141">
        <v>63721</v>
      </c>
      <c r="AQ17" s="141">
        <v>0</v>
      </c>
      <c r="AR17" s="141">
        <v>0</v>
      </c>
      <c r="AS17" s="141">
        <v>0</v>
      </c>
      <c r="AT17" s="141">
        <f t="shared" si="15"/>
        <v>112649</v>
      </c>
      <c r="AU17" s="141">
        <v>0</v>
      </c>
      <c r="AV17" s="141">
        <v>112649</v>
      </c>
      <c r="AW17" s="141">
        <v>0</v>
      </c>
      <c r="AX17" s="141">
        <v>0</v>
      </c>
      <c r="AY17" s="141">
        <f t="shared" si="16"/>
        <v>48623</v>
      </c>
      <c r="AZ17" s="141">
        <v>0</v>
      </c>
      <c r="BA17" s="141">
        <v>48623</v>
      </c>
      <c r="BB17" s="141">
        <v>0</v>
      </c>
      <c r="BC17" s="141">
        <v>0</v>
      </c>
      <c r="BD17" s="141">
        <v>0</v>
      </c>
      <c r="BE17" s="141">
        <v>0</v>
      </c>
      <c r="BF17" s="141">
        <v>0</v>
      </c>
      <c r="BG17" s="141">
        <f t="shared" si="17"/>
        <v>224993</v>
      </c>
      <c r="BH17" s="141">
        <f t="shared" si="18"/>
        <v>8800</v>
      </c>
      <c r="BI17" s="141">
        <f t="shared" si="19"/>
        <v>8380</v>
      </c>
      <c r="BJ17" s="141">
        <f t="shared" si="20"/>
        <v>0</v>
      </c>
      <c r="BK17" s="141">
        <f t="shared" si="21"/>
        <v>0</v>
      </c>
      <c r="BL17" s="141">
        <f t="shared" si="22"/>
        <v>8380</v>
      </c>
      <c r="BM17" s="141">
        <f t="shared" si="23"/>
        <v>0</v>
      </c>
      <c r="BN17" s="141">
        <f t="shared" si="24"/>
        <v>420</v>
      </c>
      <c r="BO17" s="141">
        <f t="shared" si="25"/>
        <v>0</v>
      </c>
      <c r="BP17" s="141">
        <f t="shared" si="26"/>
        <v>1094998</v>
      </c>
      <c r="BQ17" s="141">
        <f t="shared" si="27"/>
        <v>169922</v>
      </c>
      <c r="BR17" s="141">
        <f t="shared" si="28"/>
        <v>162842</v>
      </c>
      <c r="BS17" s="141">
        <f t="shared" si="29"/>
        <v>7080</v>
      </c>
      <c r="BT17" s="141">
        <f t="shared" si="30"/>
        <v>0</v>
      </c>
      <c r="BU17" s="141">
        <f t="shared" si="31"/>
        <v>0</v>
      </c>
      <c r="BV17" s="141">
        <f t="shared" si="32"/>
        <v>478733</v>
      </c>
      <c r="BW17" s="141">
        <f t="shared" si="33"/>
        <v>6428</v>
      </c>
      <c r="BX17" s="141">
        <f t="shared" si="34"/>
        <v>436836</v>
      </c>
      <c r="BY17" s="141">
        <f t="shared" si="35"/>
        <v>35469</v>
      </c>
      <c r="BZ17" s="141">
        <f t="shared" si="36"/>
        <v>0</v>
      </c>
      <c r="CA17" s="141">
        <f t="shared" si="37"/>
        <v>446343</v>
      </c>
      <c r="CB17" s="141">
        <f t="shared" si="38"/>
        <v>138442</v>
      </c>
      <c r="CC17" s="141">
        <f t="shared" si="39"/>
        <v>282036</v>
      </c>
      <c r="CD17" s="141">
        <f t="shared" si="40"/>
        <v>3736</v>
      </c>
      <c r="CE17" s="141">
        <f t="shared" si="41"/>
        <v>22129</v>
      </c>
      <c r="CF17" s="141">
        <f t="shared" si="42"/>
        <v>0</v>
      </c>
      <c r="CG17" s="141">
        <f t="shared" si="43"/>
        <v>0</v>
      </c>
      <c r="CH17" s="141">
        <f t="shared" si="44"/>
        <v>0</v>
      </c>
      <c r="CI17" s="141">
        <f t="shared" si="45"/>
        <v>1103798</v>
      </c>
    </row>
    <row r="18" spans="1:87" ht="12" customHeight="1">
      <c r="A18" s="142" t="s">
        <v>120</v>
      </c>
      <c r="B18" s="140" t="s">
        <v>336</v>
      </c>
      <c r="C18" s="142" t="s">
        <v>359</v>
      </c>
      <c r="D18" s="141">
        <f t="shared" si="4"/>
        <v>138335</v>
      </c>
      <c r="E18" s="141">
        <f t="shared" si="5"/>
        <v>111897</v>
      </c>
      <c r="F18" s="141">
        <v>0</v>
      </c>
      <c r="G18" s="141">
        <v>111897</v>
      </c>
      <c r="H18" s="141">
        <v>0</v>
      </c>
      <c r="I18" s="141">
        <v>0</v>
      </c>
      <c r="J18" s="141">
        <v>26438</v>
      </c>
      <c r="K18" s="141">
        <v>0</v>
      </c>
      <c r="L18" s="141">
        <f t="shared" si="6"/>
        <v>270996</v>
      </c>
      <c r="M18" s="141">
        <f t="shared" si="7"/>
        <v>79190</v>
      </c>
      <c r="N18" s="141">
        <v>79190</v>
      </c>
      <c r="O18" s="141">
        <v>0</v>
      </c>
      <c r="P18" s="141">
        <v>0</v>
      </c>
      <c r="Q18" s="141">
        <v>0</v>
      </c>
      <c r="R18" s="141">
        <f t="shared" si="8"/>
        <v>55523</v>
      </c>
      <c r="S18" s="141">
        <v>1692</v>
      </c>
      <c r="T18" s="141">
        <v>52207</v>
      </c>
      <c r="U18" s="141">
        <v>1624</v>
      </c>
      <c r="V18" s="141">
        <v>976</v>
      </c>
      <c r="W18" s="141">
        <f t="shared" si="9"/>
        <v>135307</v>
      </c>
      <c r="X18" s="141">
        <v>92536</v>
      </c>
      <c r="Y18" s="141">
        <v>34389</v>
      </c>
      <c r="Z18" s="141">
        <v>8382</v>
      </c>
      <c r="AA18" s="141">
        <v>0</v>
      </c>
      <c r="AB18" s="141">
        <v>0</v>
      </c>
      <c r="AC18" s="141">
        <v>0</v>
      </c>
      <c r="AD18" s="141">
        <v>6388</v>
      </c>
      <c r="AE18" s="141">
        <f t="shared" si="10"/>
        <v>415719</v>
      </c>
      <c r="AF18" s="141">
        <f t="shared" si="11"/>
        <v>1342992</v>
      </c>
      <c r="AG18" s="141">
        <f t="shared" si="12"/>
        <v>1319613</v>
      </c>
      <c r="AH18" s="141">
        <v>0</v>
      </c>
      <c r="AI18" s="141">
        <v>1319613</v>
      </c>
      <c r="AJ18" s="141">
        <v>0</v>
      </c>
      <c r="AK18" s="141">
        <v>0</v>
      </c>
      <c r="AL18" s="141">
        <v>23379</v>
      </c>
      <c r="AM18" s="141">
        <v>0</v>
      </c>
      <c r="AN18" s="141">
        <f t="shared" si="13"/>
        <v>539270</v>
      </c>
      <c r="AO18" s="141">
        <f t="shared" si="14"/>
        <v>42366</v>
      </c>
      <c r="AP18" s="141">
        <v>33689</v>
      </c>
      <c r="AQ18" s="141">
        <v>0</v>
      </c>
      <c r="AR18" s="141">
        <v>8677</v>
      </c>
      <c r="AS18" s="141">
        <v>0</v>
      </c>
      <c r="AT18" s="141">
        <f t="shared" si="15"/>
        <v>156113</v>
      </c>
      <c r="AU18" s="141">
        <v>3362</v>
      </c>
      <c r="AV18" s="141">
        <v>152751</v>
      </c>
      <c r="AW18" s="141">
        <v>0</v>
      </c>
      <c r="AX18" s="141">
        <v>0</v>
      </c>
      <c r="AY18" s="141">
        <f t="shared" si="16"/>
        <v>340791</v>
      </c>
      <c r="AZ18" s="141">
        <v>36285</v>
      </c>
      <c r="BA18" s="141">
        <v>257888</v>
      </c>
      <c r="BB18" s="141">
        <v>46618</v>
      </c>
      <c r="BC18" s="141">
        <v>0</v>
      </c>
      <c r="BD18" s="141">
        <v>59127</v>
      </c>
      <c r="BE18" s="141">
        <v>0</v>
      </c>
      <c r="BF18" s="141">
        <v>662245</v>
      </c>
      <c r="BG18" s="141">
        <f t="shared" si="17"/>
        <v>2544507</v>
      </c>
      <c r="BH18" s="141">
        <f t="shared" si="18"/>
        <v>1481327</v>
      </c>
      <c r="BI18" s="141">
        <f t="shared" si="19"/>
        <v>1431510</v>
      </c>
      <c r="BJ18" s="141">
        <f t="shared" si="20"/>
        <v>0</v>
      </c>
      <c r="BK18" s="141">
        <f t="shared" si="21"/>
        <v>1431510</v>
      </c>
      <c r="BL18" s="141">
        <f t="shared" si="22"/>
        <v>0</v>
      </c>
      <c r="BM18" s="141">
        <f t="shared" si="23"/>
        <v>0</v>
      </c>
      <c r="BN18" s="141">
        <f t="shared" si="24"/>
        <v>49817</v>
      </c>
      <c r="BO18" s="141">
        <f t="shared" si="25"/>
        <v>0</v>
      </c>
      <c r="BP18" s="141">
        <f t="shared" si="26"/>
        <v>810266</v>
      </c>
      <c r="BQ18" s="141">
        <f t="shared" si="27"/>
        <v>121556</v>
      </c>
      <c r="BR18" s="141">
        <f t="shared" si="28"/>
        <v>112879</v>
      </c>
      <c r="BS18" s="141">
        <f t="shared" si="29"/>
        <v>0</v>
      </c>
      <c r="BT18" s="141">
        <f t="shared" si="30"/>
        <v>8677</v>
      </c>
      <c r="BU18" s="141">
        <f t="shared" si="31"/>
        <v>0</v>
      </c>
      <c r="BV18" s="141">
        <f t="shared" si="32"/>
        <v>211636</v>
      </c>
      <c r="BW18" s="141">
        <f t="shared" si="33"/>
        <v>5054</v>
      </c>
      <c r="BX18" s="141">
        <f t="shared" si="34"/>
        <v>204958</v>
      </c>
      <c r="BY18" s="141">
        <f t="shared" si="35"/>
        <v>1624</v>
      </c>
      <c r="BZ18" s="141">
        <f t="shared" si="36"/>
        <v>976</v>
      </c>
      <c r="CA18" s="141">
        <f t="shared" si="37"/>
        <v>476098</v>
      </c>
      <c r="CB18" s="141">
        <f t="shared" si="38"/>
        <v>128821</v>
      </c>
      <c r="CC18" s="141">
        <f t="shared" si="39"/>
        <v>292277</v>
      </c>
      <c r="CD18" s="141">
        <f t="shared" si="40"/>
        <v>55000</v>
      </c>
      <c r="CE18" s="141">
        <f t="shared" si="41"/>
        <v>0</v>
      </c>
      <c r="CF18" s="141">
        <f t="shared" si="42"/>
        <v>59127</v>
      </c>
      <c r="CG18" s="141">
        <f t="shared" si="43"/>
        <v>0</v>
      </c>
      <c r="CH18" s="141">
        <f t="shared" si="44"/>
        <v>668633</v>
      </c>
      <c r="CI18" s="141">
        <f t="shared" si="45"/>
        <v>2960226</v>
      </c>
    </row>
    <row r="19" spans="1:87" ht="12" customHeight="1">
      <c r="A19" s="142" t="s">
        <v>120</v>
      </c>
      <c r="B19" s="140" t="s">
        <v>337</v>
      </c>
      <c r="C19" s="142" t="s">
        <v>360</v>
      </c>
      <c r="D19" s="141">
        <f t="shared" si="4"/>
        <v>0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f t="shared" si="6"/>
        <v>114121</v>
      </c>
      <c r="M19" s="141">
        <f t="shared" si="7"/>
        <v>7000</v>
      </c>
      <c r="N19" s="141">
        <v>7000</v>
      </c>
      <c r="O19" s="141">
        <v>0</v>
      </c>
      <c r="P19" s="141">
        <v>0</v>
      </c>
      <c r="Q19" s="141">
        <v>0</v>
      </c>
      <c r="R19" s="141">
        <f t="shared" si="8"/>
        <v>38344</v>
      </c>
      <c r="S19" s="141">
        <v>34679</v>
      </c>
      <c r="T19" s="141">
        <v>3524</v>
      </c>
      <c r="U19" s="141">
        <v>141</v>
      </c>
      <c r="V19" s="141">
        <v>10994</v>
      </c>
      <c r="W19" s="141">
        <f t="shared" si="9"/>
        <v>57783</v>
      </c>
      <c r="X19" s="141">
        <v>57001</v>
      </c>
      <c r="Y19" s="141">
        <v>0</v>
      </c>
      <c r="Z19" s="141">
        <v>782</v>
      </c>
      <c r="AA19" s="141">
        <v>0</v>
      </c>
      <c r="AB19" s="141">
        <v>402947</v>
      </c>
      <c r="AC19" s="141">
        <v>0</v>
      </c>
      <c r="AD19" s="141">
        <v>0</v>
      </c>
      <c r="AE19" s="141">
        <f t="shared" si="10"/>
        <v>114121</v>
      </c>
      <c r="AF19" s="141">
        <f t="shared" si="11"/>
        <v>23896</v>
      </c>
      <c r="AG19" s="141">
        <f t="shared" si="12"/>
        <v>23896</v>
      </c>
      <c r="AH19" s="141">
        <v>0</v>
      </c>
      <c r="AI19" s="141">
        <v>23896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89786</v>
      </c>
      <c r="AO19" s="141">
        <f t="shared" si="14"/>
        <v>43623</v>
      </c>
      <c r="AP19" s="141">
        <v>29082</v>
      </c>
      <c r="AQ19" s="141">
        <v>0</v>
      </c>
      <c r="AR19" s="141">
        <v>14541</v>
      </c>
      <c r="AS19" s="141">
        <v>0</v>
      </c>
      <c r="AT19" s="141">
        <f t="shared" si="15"/>
        <v>40860</v>
      </c>
      <c r="AU19" s="141">
        <v>0</v>
      </c>
      <c r="AV19" s="141">
        <v>40860</v>
      </c>
      <c r="AW19" s="141">
        <v>0</v>
      </c>
      <c r="AX19" s="141">
        <v>0</v>
      </c>
      <c r="AY19" s="141">
        <f t="shared" si="16"/>
        <v>5303</v>
      </c>
      <c r="AZ19" s="141">
        <v>0</v>
      </c>
      <c r="BA19" s="141">
        <v>5303</v>
      </c>
      <c r="BB19" s="141">
        <v>0</v>
      </c>
      <c r="BC19" s="141">
        <v>0</v>
      </c>
      <c r="BD19" s="141">
        <v>86403</v>
      </c>
      <c r="BE19" s="141">
        <v>0</v>
      </c>
      <c r="BF19" s="141">
        <v>0</v>
      </c>
      <c r="BG19" s="141">
        <f t="shared" si="17"/>
        <v>113682</v>
      </c>
      <c r="BH19" s="141">
        <f t="shared" si="18"/>
        <v>23896</v>
      </c>
      <c r="BI19" s="141">
        <f t="shared" si="19"/>
        <v>23896</v>
      </c>
      <c r="BJ19" s="141">
        <f t="shared" si="20"/>
        <v>0</v>
      </c>
      <c r="BK19" s="141">
        <f t="shared" si="21"/>
        <v>23896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0</v>
      </c>
      <c r="BP19" s="141">
        <f t="shared" si="26"/>
        <v>203907</v>
      </c>
      <c r="BQ19" s="141">
        <f t="shared" si="27"/>
        <v>50623</v>
      </c>
      <c r="BR19" s="141">
        <f t="shared" si="28"/>
        <v>36082</v>
      </c>
      <c r="BS19" s="141">
        <f t="shared" si="29"/>
        <v>0</v>
      </c>
      <c r="BT19" s="141">
        <f t="shared" si="30"/>
        <v>14541</v>
      </c>
      <c r="BU19" s="141">
        <f t="shared" si="31"/>
        <v>0</v>
      </c>
      <c r="BV19" s="141">
        <f t="shared" si="32"/>
        <v>79204</v>
      </c>
      <c r="BW19" s="141">
        <f t="shared" si="33"/>
        <v>34679</v>
      </c>
      <c r="BX19" s="141">
        <f t="shared" si="34"/>
        <v>44384</v>
      </c>
      <c r="BY19" s="141">
        <f t="shared" si="35"/>
        <v>141</v>
      </c>
      <c r="BZ19" s="141">
        <f t="shared" si="36"/>
        <v>10994</v>
      </c>
      <c r="CA19" s="141">
        <f t="shared" si="37"/>
        <v>63086</v>
      </c>
      <c r="CB19" s="141">
        <f t="shared" si="38"/>
        <v>57001</v>
      </c>
      <c r="CC19" s="141">
        <f t="shared" si="39"/>
        <v>5303</v>
      </c>
      <c r="CD19" s="141">
        <f t="shared" si="40"/>
        <v>782</v>
      </c>
      <c r="CE19" s="141">
        <f t="shared" si="41"/>
        <v>0</v>
      </c>
      <c r="CF19" s="141">
        <f t="shared" si="42"/>
        <v>489350</v>
      </c>
      <c r="CG19" s="141">
        <f t="shared" si="43"/>
        <v>0</v>
      </c>
      <c r="CH19" s="141">
        <f t="shared" si="44"/>
        <v>0</v>
      </c>
      <c r="CI19" s="141">
        <f t="shared" si="45"/>
        <v>227803</v>
      </c>
    </row>
    <row r="20" spans="1:87" ht="12" customHeight="1">
      <c r="A20" s="142" t="s">
        <v>120</v>
      </c>
      <c r="B20" s="140" t="s">
        <v>338</v>
      </c>
      <c r="C20" s="142" t="s">
        <v>361</v>
      </c>
      <c r="D20" s="141">
        <f t="shared" si="4"/>
        <v>145635</v>
      </c>
      <c r="E20" s="141">
        <f t="shared" si="5"/>
        <v>145635</v>
      </c>
      <c r="F20" s="141">
        <v>0</v>
      </c>
      <c r="G20" s="141">
        <v>145635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399310</v>
      </c>
      <c r="M20" s="141">
        <f t="shared" si="7"/>
        <v>200106</v>
      </c>
      <c r="N20" s="141">
        <v>22050</v>
      </c>
      <c r="O20" s="141">
        <v>73584</v>
      </c>
      <c r="P20" s="141">
        <v>104472</v>
      </c>
      <c r="Q20" s="141">
        <v>0</v>
      </c>
      <c r="R20" s="141">
        <f t="shared" si="8"/>
        <v>161776</v>
      </c>
      <c r="S20" s="141">
        <v>8085</v>
      </c>
      <c r="T20" s="141">
        <v>153691</v>
      </c>
      <c r="U20" s="141">
        <v>0</v>
      </c>
      <c r="V20" s="141">
        <v>0</v>
      </c>
      <c r="W20" s="141">
        <f t="shared" si="9"/>
        <v>37428</v>
      </c>
      <c r="X20" s="141">
        <v>23481</v>
      </c>
      <c r="Y20" s="141">
        <v>5550</v>
      </c>
      <c r="Z20" s="141">
        <v>8397</v>
      </c>
      <c r="AA20" s="141">
        <v>0</v>
      </c>
      <c r="AB20" s="141">
        <v>133483</v>
      </c>
      <c r="AC20" s="141">
        <v>0</v>
      </c>
      <c r="AD20" s="141">
        <v>0</v>
      </c>
      <c r="AE20" s="141">
        <f t="shared" si="10"/>
        <v>544945</v>
      </c>
      <c r="AF20" s="141">
        <f t="shared" si="11"/>
        <v>16193</v>
      </c>
      <c r="AG20" s="141">
        <f t="shared" si="12"/>
        <v>16193</v>
      </c>
      <c r="AH20" s="141">
        <v>0</v>
      </c>
      <c r="AI20" s="141">
        <v>16193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266754</v>
      </c>
      <c r="AO20" s="141">
        <f t="shared" si="14"/>
        <v>165522</v>
      </c>
      <c r="AP20" s="141">
        <v>29400</v>
      </c>
      <c r="AQ20" s="141">
        <v>92022</v>
      </c>
      <c r="AR20" s="141">
        <v>44100</v>
      </c>
      <c r="AS20" s="141">
        <v>0</v>
      </c>
      <c r="AT20" s="141">
        <f t="shared" si="15"/>
        <v>79727</v>
      </c>
      <c r="AU20" s="141">
        <v>25301</v>
      </c>
      <c r="AV20" s="141">
        <v>54426</v>
      </c>
      <c r="AW20" s="141">
        <v>0</v>
      </c>
      <c r="AX20" s="141">
        <v>11133</v>
      </c>
      <c r="AY20" s="141">
        <f t="shared" si="16"/>
        <v>10372</v>
      </c>
      <c r="AZ20" s="141">
        <v>712</v>
      </c>
      <c r="BA20" s="141">
        <v>3854</v>
      </c>
      <c r="BB20" s="141">
        <v>5806</v>
      </c>
      <c r="BC20" s="141">
        <v>0</v>
      </c>
      <c r="BD20" s="141">
        <v>0</v>
      </c>
      <c r="BE20" s="141">
        <v>0</v>
      </c>
      <c r="BF20" s="141">
        <v>0</v>
      </c>
      <c r="BG20" s="141">
        <f t="shared" si="17"/>
        <v>282947</v>
      </c>
      <c r="BH20" s="141">
        <f t="shared" si="18"/>
        <v>161828</v>
      </c>
      <c r="BI20" s="141">
        <f t="shared" si="19"/>
        <v>161828</v>
      </c>
      <c r="BJ20" s="141">
        <f t="shared" si="20"/>
        <v>0</v>
      </c>
      <c r="BK20" s="141">
        <f t="shared" si="21"/>
        <v>161828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666064</v>
      </c>
      <c r="BQ20" s="141">
        <f t="shared" si="27"/>
        <v>365628</v>
      </c>
      <c r="BR20" s="141">
        <f t="shared" si="28"/>
        <v>51450</v>
      </c>
      <c r="BS20" s="141">
        <f t="shared" si="29"/>
        <v>165606</v>
      </c>
      <c r="BT20" s="141">
        <f t="shared" si="30"/>
        <v>148572</v>
      </c>
      <c r="BU20" s="141">
        <f t="shared" si="31"/>
        <v>0</v>
      </c>
      <c r="BV20" s="141">
        <f t="shared" si="32"/>
        <v>241503</v>
      </c>
      <c r="BW20" s="141">
        <f t="shared" si="33"/>
        <v>33386</v>
      </c>
      <c r="BX20" s="141">
        <f t="shared" si="34"/>
        <v>208117</v>
      </c>
      <c r="BY20" s="141">
        <f t="shared" si="35"/>
        <v>0</v>
      </c>
      <c r="BZ20" s="141">
        <f t="shared" si="36"/>
        <v>11133</v>
      </c>
      <c r="CA20" s="141">
        <f t="shared" si="37"/>
        <v>47800</v>
      </c>
      <c r="CB20" s="141">
        <f t="shared" si="38"/>
        <v>24193</v>
      </c>
      <c r="CC20" s="141">
        <f t="shared" si="39"/>
        <v>9404</v>
      </c>
      <c r="CD20" s="141">
        <f t="shared" si="40"/>
        <v>14203</v>
      </c>
      <c r="CE20" s="141">
        <f t="shared" si="41"/>
        <v>0</v>
      </c>
      <c r="CF20" s="141">
        <f t="shared" si="42"/>
        <v>133483</v>
      </c>
      <c r="CG20" s="141">
        <f t="shared" si="43"/>
        <v>0</v>
      </c>
      <c r="CH20" s="141">
        <f t="shared" si="44"/>
        <v>0</v>
      </c>
      <c r="CI20" s="141">
        <f t="shared" si="45"/>
        <v>827892</v>
      </c>
    </row>
    <row r="21" spans="1:87" ht="12" customHeight="1">
      <c r="A21" s="142" t="s">
        <v>120</v>
      </c>
      <c r="B21" s="140" t="s">
        <v>339</v>
      </c>
      <c r="C21" s="142" t="s">
        <v>362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5577</v>
      </c>
      <c r="L21" s="141">
        <f t="shared" si="6"/>
        <v>422804</v>
      </c>
      <c r="M21" s="141">
        <f t="shared" si="7"/>
        <v>81346</v>
      </c>
      <c r="N21" s="141">
        <v>40037</v>
      </c>
      <c r="O21" s="141">
        <v>41309</v>
      </c>
      <c r="P21" s="141">
        <v>0</v>
      </c>
      <c r="Q21" s="141">
        <v>0</v>
      </c>
      <c r="R21" s="141">
        <f t="shared" si="8"/>
        <v>3866</v>
      </c>
      <c r="S21" s="141">
        <v>3866</v>
      </c>
      <c r="T21" s="141">
        <v>0</v>
      </c>
      <c r="U21" s="141">
        <v>0</v>
      </c>
      <c r="V21" s="141">
        <v>0</v>
      </c>
      <c r="W21" s="141">
        <f t="shared" si="9"/>
        <v>337592</v>
      </c>
      <c r="X21" s="141">
        <v>68606</v>
      </c>
      <c r="Y21" s="141">
        <v>250634</v>
      </c>
      <c r="Z21" s="141">
        <v>0</v>
      </c>
      <c r="AA21" s="141">
        <v>18352</v>
      </c>
      <c r="AB21" s="141">
        <v>61394</v>
      </c>
      <c r="AC21" s="141">
        <v>0</v>
      </c>
      <c r="AD21" s="141">
        <v>1615</v>
      </c>
      <c r="AE21" s="141">
        <f t="shared" si="10"/>
        <v>424419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48519</v>
      </c>
      <c r="AO21" s="141">
        <f t="shared" si="14"/>
        <v>3919</v>
      </c>
      <c r="AP21" s="141">
        <v>3919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44600</v>
      </c>
      <c r="AZ21" s="141">
        <v>40530</v>
      </c>
      <c r="BA21" s="141">
        <v>4005</v>
      </c>
      <c r="BB21" s="141">
        <v>0</v>
      </c>
      <c r="BC21" s="141">
        <v>65</v>
      </c>
      <c r="BD21" s="141">
        <v>0</v>
      </c>
      <c r="BE21" s="141">
        <v>0</v>
      </c>
      <c r="BF21" s="141">
        <v>0</v>
      </c>
      <c r="BG21" s="141">
        <f t="shared" si="17"/>
        <v>48519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5577</v>
      </c>
      <c r="BP21" s="141">
        <f t="shared" si="26"/>
        <v>471323</v>
      </c>
      <c r="BQ21" s="141">
        <f t="shared" si="27"/>
        <v>85265</v>
      </c>
      <c r="BR21" s="141">
        <f t="shared" si="28"/>
        <v>43956</v>
      </c>
      <c r="BS21" s="141">
        <f t="shared" si="29"/>
        <v>41309</v>
      </c>
      <c r="BT21" s="141">
        <f t="shared" si="30"/>
        <v>0</v>
      </c>
      <c r="BU21" s="141">
        <f t="shared" si="31"/>
        <v>0</v>
      </c>
      <c r="BV21" s="141">
        <f t="shared" si="32"/>
        <v>3866</v>
      </c>
      <c r="BW21" s="141">
        <f t="shared" si="33"/>
        <v>3866</v>
      </c>
      <c r="BX21" s="141">
        <f t="shared" si="34"/>
        <v>0</v>
      </c>
      <c r="BY21" s="141">
        <f t="shared" si="35"/>
        <v>0</v>
      </c>
      <c r="BZ21" s="141">
        <f t="shared" si="36"/>
        <v>0</v>
      </c>
      <c r="CA21" s="141">
        <f t="shared" si="37"/>
        <v>382192</v>
      </c>
      <c r="CB21" s="141">
        <f t="shared" si="38"/>
        <v>109136</v>
      </c>
      <c r="CC21" s="141">
        <f t="shared" si="39"/>
        <v>254639</v>
      </c>
      <c r="CD21" s="141">
        <f t="shared" si="40"/>
        <v>0</v>
      </c>
      <c r="CE21" s="141">
        <f t="shared" si="41"/>
        <v>18417</v>
      </c>
      <c r="CF21" s="141">
        <f t="shared" si="42"/>
        <v>61394</v>
      </c>
      <c r="CG21" s="141">
        <f t="shared" si="43"/>
        <v>0</v>
      </c>
      <c r="CH21" s="141">
        <f t="shared" si="44"/>
        <v>1615</v>
      </c>
      <c r="CI21" s="141">
        <f t="shared" si="45"/>
        <v>472938</v>
      </c>
    </row>
    <row r="22" spans="1:87" ht="12" customHeight="1">
      <c r="A22" s="142" t="s">
        <v>120</v>
      </c>
      <c r="B22" s="140" t="s">
        <v>340</v>
      </c>
      <c r="C22" s="142" t="s">
        <v>363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4006</v>
      </c>
      <c r="L22" s="141">
        <f t="shared" si="6"/>
        <v>350704</v>
      </c>
      <c r="M22" s="141">
        <f t="shared" si="7"/>
        <v>69842</v>
      </c>
      <c r="N22" s="141">
        <v>69842</v>
      </c>
      <c r="O22" s="141">
        <v>0</v>
      </c>
      <c r="P22" s="141">
        <v>0</v>
      </c>
      <c r="Q22" s="141">
        <v>0</v>
      </c>
      <c r="R22" s="141">
        <f t="shared" si="8"/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f t="shared" si="9"/>
        <v>280862</v>
      </c>
      <c r="X22" s="141">
        <v>104679</v>
      </c>
      <c r="Y22" s="141">
        <v>168585</v>
      </c>
      <c r="Z22" s="141">
        <v>5769</v>
      </c>
      <c r="AA22" s="141">
        <v>1829</v>
      </c>
      <c r="AB22" s="141">
        <v>53014</v>
      </c>
      <c r="AC22" s="141">
        <v>0</v>
      </c>
      <c r="AD22" s="141">
        <v>0</v>
      </c>
      <c r="AE22" s="141">
        <f t="shared" si="10"/>
        <v>350704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7004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7004</v>
      </c>
      <c r="AZ22" s="141">
        <v>0</v>
      </c>
      <c r="BA22" s="141">
        <v>7004</v>
      </c>
      <c r="BB22" s="141">
        <v>0</v>
      </c>
      <c r="BC22" s="141">
        <v>0</v>
      </c>
      <c r="BD22" s="141">
        <v>0</v>
      </c>
      <c r="BE22" s="141">
        <v>0</v>
      </c>
      <c r="BF22" s="141">
        <v>0</v>
      </c>
      <c r="BG22" s="141">
        <f t="shared" si="17"/>
        <v>7004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4006</v>
      </c>
      <c r="BP22" s="141">
        <f t="shared" si="26"/>
        <v>357708</v>
      </c>
      <c r="BQ22" s="141">
        <f t="shared" si="27"/>
        <v>69842</v>
      </c>
      <c r="BR22" s="141">
        <f t="shared" si="28"/>
        <v>69842</v>
      </c>
      <c r="BS22" s="141">
        <f t="shared" si="29"/>
        <v>0</v>
      </c>
      <c r="BT22" s="141">
        <f t="shared" si="30"/>
        <v>0</v>
      </c>
      <c r="BU22" s="141">
        <f t="shared" si="31"/>
        <v>0</v>
      </c>
      <c r="BV22" s="141">
        <f t="shared" si="32"/>
        <v>0</v>
      </c>
      <c r="BW22" s="141">
        <f t="shared" si="33"/>
        <v>0</v>
      </c>
      <c r="BX22" s="141">
        <f t="shared" si="34"/>
        <v>0</v>
      </c>
      <c r="BY22" s="141">
        <f t="shared" si="35"/>
        <v>0</v>
      </c>
      <c r="BZ22" s="141">
        <f t="shared" si="36"/>
        <v>0</v>
      </c>
      <c r="CA22" s="141">
        <f t="shared" si="37"/>
        <v>287866</v>
      </c>
      <c r="CB22" s="141">
        <f t="shared" si="38"/>
        <v>104679</v>
      </c>
      <c r="CC22" s="141">
        <f t="shared" si="39"/>
        <v>175589</v>
      </c>
      <c r="CD22" s="141">
        <f t="shared" si="40"/>
        <v>5769</v>
      </c>
      <c r="CE22" s="141">
        <f t="shared" si="41"/>
        <v>1829</v>
      </c>
      <c r="CF22" s="141">
        <f t="shared" si="42"/>
        <v>53014</v>
      </c>
      <c r="CG22" s="141">
        <f t="shared" si="43"/>
        <v>0</v>
      </c>
      <c r="CH22" s="141">
        <f t="shared" si="44"/>
        <v>0</v>
      </c>
      <c r="CI22" s="141">
        <f t="shared" si="45"/>
        <v>357708</v>
      </c>
    </row>
    <row r="23" spans="1:87" ht="12" customHeight="1">
      <c r="A23" s="142" t="s">
        <v>120</v>
      </c>
      <c r="B23" s="140" t="s">
        <v>341</v>
      </c>
      <c r="C23" s="142" t="s">
        <v>364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f t="shared" si="6"/>
        <v>0</v>
      </c>
      <c r="M23" s="141">
        <f t="shared" si="7"/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f t="shared" si="8"/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f t="shared" si="9"/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29278</v>
      </c>
      <c r="AC23" s="141">
        <v>0</v>
      </c>
      <c r="AD23" s="141">
        <v>0</v>
      </c>
      <c r="AE23" s="141">
        <f t="shared" si="10"/>
        <v>0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0</v>
      </c>
      <c r="AO23" s="141">
        <f t="shared" si="14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21744</v>
      </c>
      <c r="BE23" s="141">
        <v>0</v>
      </c>
      <c r="BF23" s="141">
        <v>0</v>
      </c>
      <c r="BG23" s="141">
        <f t="shared" si="17"/>
        <v>0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0</v>
      </c>
      <c r="BP23" s="141">
        <f t="shared" si="26"/>
        <v>0</v>
      </c>
      <c r="BQ23" s="141">
        <f t="shared" si="27"/>
        <v>0</v>
      </c>
      <c r="BR23" s="141">
        <f t="shared" si="28"/>
        <v>0</v>
      </c>
      <c r="BS23" s="141">
        <f t="shared" si="29"/>
        <v>0</v>
      </c>
      <c r="BT23" s="141">
        <f t="shared" si="30"/>
        <v>0</v>
      </c>
      <c r="BU23" s="141">
        <f t="shared" si="31"/>
        <v>0</v>
      </c>
      <c r="BV23" s="141">
        <f t="shared" si="32"/>
        <v>0</v>
      </c>
      <c r="BW23" s="141">
        <f t="shared" si="33"/>
        <v>0</v>
      </c>
      <c r="BX23" s="141">
        <f t="shared" si="34"/>
        <v>0</v>
      </c>
      <c r="BY23" s="141">
        <f t="shared" si="35"/>
        <v>0</v>
      </c>
      <c r="BZ23" s="141">
        <f t="shared" si="36"/>
        <v>0</v>
      </c>
      <c r="CA23" s="141">
        <f t="shared" si="37"/>
        <v>0</v>
      </c>
      <c r="CB23" s="141">
        <f t="shared" si="38"/>
        <v>0</v>
      </c>
      <c r="CC23" s="141">
        <f t="shared" si="39"/>
        <v>0</v>
      </c>
      <c r="CD23" s="141">
        <f t="shared" si="40"/>
        <v>0</v>
      </c>
      <c r="CE23" s="141">
        <f t="shared" si="41"/>
        <v>0</v>
      </c>
      <c r="CF23" s="141">
        <f t="shared" si="42"/>
        <v>51022</v>
      </c>
      <c r="CG23" s="141">
        <f t="shared" si="43"/>
        <v>0</v>
      </c>
      <c r="CH23" s="141">
        <f t="shared" si="44"/>
        <v>0</v>
      </c>
      <c r="CI23" s="141">
        <f t="shared" si="45"/>
        <v>0</v>
      </c>
    </row>
    <row r="24" spans="1:87" ht="12" customHeight="1">
      <c r="A24" s="142" t="s">
        <v>120</v>
      </c>
      <c r="B24" s="140" t="s">
        <v>342</v>
      </c>
      <c r="C24" s="142" t="s">
        <v>365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0</v>
      </c>
      <c r="M24" s="141">
        <f t="shared" si="7"/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f t="shared" si="8"/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f t="shared" si="9"/>
        <v>0</v>
      </c>
      <c r="X24" s="141">
        <v>0</v>
      </c>
      <c r="Y24" s="141">
        <v>0</v>
      </c>
      <c r="Z24" s="141">
        <v>0</v>
      </c>
      <c r="AA24" s="141">
        <v>0</v>
      </c>
      <c r="AB24" s="141">
        <v>39739</v>
      </c>
      <c r="AC24" s="141">
        <v>0</v>
      </c>
      <c r="AD24" s="141">
        <v>0</v>
      </c>
      <c r="AE24" s="141">
        <f t="shared" si="10"/>
        <v>0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0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29513</v>
      </c>
      <c r="BE24" s="141">
        <v>0</v>
      </c>
      <c r="BF24" s="141">
        <v>0</v>
      </c>
      <c r="BG24" s="141">
        <f t="shared" si="17"/>
        <v>0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0</v>
      </c>
      <c r="BP24" s="141">
        <f t="shared" si="26"/>
        <v>0</v>
      </c>
      <c r="BQ24" s="141">
        <f t="shared" si="27"/>
        <v>0</v>
      </c>
      <c r="BR24" s="141">
        <f t="shared" si="28"/>
        <v>0</v>
      </c>
      <c r="BS24" s="141">
        <f t="shared" si="29"/>
        <v>0</v>
      </c>
      <c r="BT24" s="141">
        <f t="shared" si="30"/>
        <v>0</v>
      </c>
      <c r="BU24" s="141">
        <f t="shared" si="31"/>
        <v>0</v>
      </c>
      <c r="BV24" s="141">
        <f t="shared" si="32"/>
        <v>0</v>
      </c>
      <c r="BW24" s="141">
        <f t="shared" si="33"/>
        <v>0</v>
      </c>
      <c r="BX24" s="141">
        <f t="shared" si="34"/>
        <v>0</v>
      </c>
      <c r="BY24" s="141">
        <f t="shared" si="35"/>
        <v>0</v>
      </c>
      <c r="BZ24" s="141">
        <f t="shared" si="36"/>
        <v>0</v>
      </c>
      <c r="CA24" s="141">
        <f t="shared" si="37"/>
        <v>0</v>
      </c>
      <c r="CB24" s="141">
        <f t="shared" si="38"/>
        <v>0</v>
      </c>
      <c r="CC24" s="141">
        <f t="shared" si="39"/>
        <v>0</v>
      </c>
      <c r="CD24" s="141">
        <f t="shared" si="40"/>
        <v>0</v>
      </c>
      <c r="CE24" s="141">
        <f t="shared" si="41"/>
        <v>0</v>
      </c>
      <c r="CF24" s="141">
        <f t="shared" si="42"/>
        <v>69252</v>
      </c>
      <c r="CG24" s="141">
        <f t="shared" si="43"/>
        <v>0</v>
      </c>
      <c r="CH24" s="141">
        <f t="shared" si="44"/>
        <v>0</v>
      </c>
      <c r="CI24" s="141">
        <f t="shared" si="45"/>
        <v>0</v>
      </c>
    </row>
    <row r="25" spans="1:87" ht="12" customHeight="1">
      <c r="A25" s="142" t="s">
        <v>120</v>
      </c>
      <c r="B25" s="140" t="s">
        <v>343</v>
      </c>
      <c r="C25" s="142" t="s">
        <v>366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f t="shared" si="6"/>
        <v>0</v>
      </c>
      <c r="M25" s="141">
        <f t="shared" si="7"/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f t="shared" si="8"/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f t="shared" si="9"/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89883</v>
      </c>
      <c r="AC25" s="141">
        <v>0</v>
      </c>
      <c r="AD25" s="141">
        <v>0</v>
      </c>
      <c r="AE25" s="141">
        <f t="shared" si="10"/>
        <v>0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0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78851</v>
      </c>
      <c r="BE25" s="141">
        <v>0</v>
      </c>
      <c r="BF25" s="141">
        <v>0</v>
      </c>
      <c r="BG25" s="141">
        <f t="shared" si="17"/>
        <v>0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0</v>
      </c>
      <c r="BP25" s="141">
        <f t="shared" si="26"/>
        <v>0</v>
      </c>
      <c r="BQ25" s="141">
        <f t="shared" si="27"/>
        <v>0</v>
      </c>
      <c r="BR25" s="141">
        <f t="shared" si="28"/>
        <v>0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0</v>
      </c>
      <c r="BW25" s="141">
        <f t="shared" si="33"/>
        <v>0</v>
      </c>
      <c r="BX25" s="141">
        <f t="shared" si="34"/>
        <v>0</v>
      </c>
      <c r="BY25" s="141">
        <f t="shared" si="35"/>
        <v>0</v>
      </c>
      <c r="BZ25" s="141">
        <f t="shared" si="36"/>
        <v>0</v>
      </c>
      <c r="CA25" s="141">
        <f t="shared" si="37"/>
        <v>0</v>
      </c>
      <c r="CB25" s="141">
        <f t="shared" si="38"/>
        <v>0</v>
      </c>
      <c r="CC25" s="141">
        <f t="shared" si="39"/>
        <v>0</v>
      </c>
      <c r="CD25" s="141">
        <f t="shared" si="40"/>
        <v>0</v>
      </c>
      <c r="CE25" s="141">
        <f t="shared" si="41"/>
        <v>0</v>
      </c>
      <c r="CF25" s="141">
        <f t="shared" si="42"/>
        <v>168734</v>
      </c>
      <c r="CG25" s="141">
        <f t="shared" si="43"/>
        <v>0</v>
      </c>
      <c r="CH25" s="141">
        <f t="shared" si="44"/>
        <v>0</v>
      </c>
      <c r="CI25" s="141">
        <f t="shared" si="45"/>
        <v>0</v>
      </c>
    </row>
    <row r="26" spans="1:87" ht="12" customHeight="1">
      <c r="A26" s="142" t="s">
        <v>120</v>
      </c>
      <c r="B26" s="140" t="s">
        <v>344</v>
      </c>
      <c r="C26" s="142" t="s">
        <v>367</v>
      </c>
      <c r="D26" s="141">
        <f t="shared" si="4"/>
        <v>44029</v>
      </c>
      <c r="E26" s="141">
        <f t="shared" si="5"/>
        <v>44029</v>
      </c>
      <c r="F26" s="141">
        <v>0</v>
      </c>
      <c r="G26" s="141">
        <v>41561</v>
      </c>
      <c r="H26" s="141">
        <v>0</v>
      </c>
      <c r="I26" s="141">
        <v>2468</v>
      </c>
      <c r="J26" s="141">
        <v>0</v>
      </c>
      <c r="K26" s="141">
        <v>0</v>
      </c>
      <c r="L26" s="141">
        <f t="shared" si="6"/>
        <v>42575</v>
      </c>
      <c r="M26" s="141">
        <f t="shared" si="7"/>
        <v>6012</v>
      </c>
      <c r="N26" s="141">
        <v>0</v>
      </c>
      <c r="O26" s="141">
        <v>0</v>
      </c>
      <c r="P26" s="141">
        <v>6012</v>
      </c>
      <c r="Q26" s="141">
        <v>0</v>
      </c>
      <c r="R26" s="141">
        <f t="shared" si="8"/>
        <v>6284</v>
      </c>
      <c r="S26" s="141">
        <v>0</v>
      </c>
      <c r="T26" s="141">
        <v>5642</v>
      </c>
      <c r="U26" s="141">
        <v>642</v>
      </c>
      <c r="V26" s="141">
        <v>0</v>
      </c>
      <c r="W26" s="141">
        <f t="shared" si="9"/>
        <v>30279</v>
      </c>
      <c r="X26" s="141">
        <v>15000</v>
      </c>
      <c r="Y26" s="141">
        <v>11342</v>
      </c>
      <c r="Z26" s="141">
        <v>2624</v>
      </c>
      <c r="AA26" s="141">
        <v>1313</v>
      </c>
      <c r="AB26" s="141">
        <v>0</v>
      </c>
      <c r="AC26" s="141">
        <v>0</v>
      </c>
      <c r="AD26" s="141">
        <v>0</v>
      </c>
      <c r="AE26" s="141">
        <f t="shared" si="10"/>
        <v>86604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44496</v>
      </c>
      <c r="AO26" s="141">
        <f t="shared" si="14"/>
        <v>27807</v>
      </c>
      <c r="AP26" s="141">
        <v>7725</v>
      </c>
      <c r="AQ26" s="141">
        <v>0</v>
      </c>
      <c r="AR26" s="141">
        <v>0</v>
      </c>
      <c r="AS26" s="141">
        <v>20082</v>
      </c>
      <c r="AT26" s="141">
        <f t="shared" si="15"/>
        <v>16318</v>
      </c>
      <c r="AU26" s="141">
        <v>0</v>
      </c>
      <c r="AV26" s="141">
        <v>0</v>
      </c>
      <c r="AW26" s="141">
        <v>16318</v>
      </c>
      <c r="AX26" s="141">
        <v>0</v>
      </c>
      <c r="AY26" s="141">
        <f t="shared" si="16"/>
        <v>371</v>
      </c>
      <c r="AZ26" s="141">
        <v>0</v>
      </c>
      <c r="BA26" s="141">
        <v>0</v>
      </c>
      <c r="BB26" s="141">
        <v>0</v>
      </c>
      <c r="BC26" s="141">
        <v>371</v>
      </c>
      <c r="BD26" s="141">
        <v>0</v>
      </c>
      <c r="BE26" s="141">
        <v>0</v>
      </c>
      <c r="BF26" s="141">
        <v>0</v>
      </c>
      <c r="BG26" s="141">
        <f t="shared" si="17"/>
        <v>44496</v>
      </c>
      <c r="BH26" s="141">
        <f t="shared" si="18"/>
        <v>44029</v>
      </c>
      <c r="BI26" s="141">
        <f t="shared" si="19"/>
        <v>44029</v>
      </c>
      <c r="BJ26" s="141">
        <f t="shared" si="20"/>
        <v>0</v>
      </c>
      <c r="BK26" s="141">
        <f t="shared" si="21"/>
        <v>41561</v>
      </c>
      <c r="BL26" s="141">
        <f t="shared" si="22"/>
        <v>0</v>
      </c>
      <c r="BM26" s="141">
        <f t="shared" si="23"/>
        <v>2468</v>
      </c>
      <c r="BN26" s="141">
        <f t="shared" si="24"/>
        <v>0</v>
      </c>
      <c r="BO26" s="141">
        <f t="shared" si="25"/>
        <v>0</v>
      </c>
      <c r="BP26" s="141">
        <f t="shared" si="26"/>
        <v>87071</v>
      </c>
      <c r="BQ26" s="141">
        <f t="shared" si="27"/>
        <v>33819</v>
      </c>
      <c r="BR26" s="141">
        <f t="shared" si="28"/>
        <v>7725</v>
      </c>
      <c r="BS26" s="141">
        <f t="shared" si="29"/>
        <v>0</v>
      </c>
      <c r="BT26" s="141">
        <f t="shared" si="30"/>
        <v>6012</v>
      </c>
      <c r="BU26" s="141">
        <f t="shared" si="31"/>
        <v>20082</v>
      </c>
      <c r="BV26" s="141">
        <f t="shared" si="32"/>
        <v>22602</v>
      </c>
      <c r="BW26" s="141">
        <f t="shared" si="33"/>
        <v>0</v>
      </c>
      <c r="BX26" s="141">
        <f t="shared" si="34"/>
        <v>5642</v>
      </c>
      <c r="BY26" s="141">
        <f t="shared" si="35"/>
        <v>16960</v>
      </c>
      <c r="BZ26" s="141">
        <f t="shared" si="36"/>
        <v>0</v>
      </c>
      <c r="CA26" s="141">
        <f t="shared" si="37"/>
        <v>30650</v>
      </c>
      <c r="CB26" s="141">
        <f t="shared" si="38"/>
        <v>15000</v>
      </c>
      <c r="CC26" s="141">
        <f t="shared" si="39"/>
        <v>11342</v>
      </c>
      <c r="CD26" s="141">
        <f t="shared" si="40"/>
        <v>2624</v>
      </c>
      <c r="CE26" s="141">
        <f t="shared" si="41"/>
        <v>1684</v>
      </c>
      <c r="CF26" s="141">
        <f t="shared" si="42"/>
        <v>0</v>
      </c>
      <c r="CG26" s="141">
        <f t="shared" si="43"/>
        <v>0</v>
      </c>
      <c r="CH26" s="141">
        <f t="shared" si="44"/>
        <v>0</v>
      </c>
      <c r="CI26" s="141">
        <f t="shared" si="45"/>
        <v>131100</v>
      </c>
    </row>
    <row r="27" spans="1:87" ht="12" customHeight="1">
      <c r="A27" s="142" t="s">
        <v>120</v>
      </c>
      <c r="B27" s="140" t="s">
        <v>345</v>
      </c>
      <c r="C27" s="142" t="s">
        <v>368</v>
      </c>
      <c r="D27" s="141">
        <f t="shared" si="4"/>
        <v>5145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5145</v>
      </c>
      <c r="K27" s="141">
        <v>0</v>
      </c>
      <c r="L27" s="141">
        <f t="shared" si="6"/>
        <v>5724</v>
      </c>
      <c r="M27" s="141">
        <f t="shared" si="7"/>
        <v>3775</v>
      </c>
      <c r="N27" s="141">
        <v>3775</v>
      </c>
      <c r="O27" s="141">
        <v>0</v>
      </c>
      <c r="P27" s="141">
        <v>0</v>
      </c>
      <c r="Q27" s="141">
        <v>0</v>
      </c>
      <c r="R27" s="141">
        <f t="shared" si="8"/>
        <v>17</v>
      </c>
      <c r="S27" s="141">
        <v>17</v>
      </c>
      <c r="T27" s="141">
        <v>0</v>
      </c>
      <c r="U27" s="141">
        <v>0</v>
      </c>
      <c r="V27" s="141">
        <v>0</v>
      </c>
      <c r="W27" s="141">
        <f t="shared" si="9"/>
        <v>1932</v>
      </c>
      <c r="X27" s="141">
        <v>122</v>
      </c>
      <c r="Y27" s="141">
        <v>0</v>
      </c>
      <c r="Z27" s="141">
        <v>0</v>
      </c>
      <c r="AA27" s="141">
        <v>1810</v>
      </c>
      <c r="AB27" s="141">
        <v>97651</v>
      </c>
      <c r="AC27" s="141">
        <v>0</v>
      </c>
      <c r="AD27" s="141">
        <v>260</v>
      </c>
      <c r="AE27" s="141">
        <f t="shared" si="10"/>
        <v>11129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1315</v>
      </c>
      <c r="AO27" s="141">
        <f t="shared" si="14"/>
        <v>1315</v>
      </c>
      <c r="AP27" s="141">
        <v>1315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32290</v>
      </c>
      <c r="BE27" s="141">
        <v>0</v>
      </c>
      <c r="BF27" s="141">
        <v>0</v>
      </c>
      <c r="BG27" s="141">
        <f t="shared" si="17"/>
        <v>1315</v>
      </c>
      <c r="BH27" s="141">
        <f t="shared" si="18"/>
        <v>5145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5145</v>
      </c>
      <c r="BO27" s="141">
        <f t="shared" si="25"/>
        <v>0</v>
      </c>
      <c r="BP27" s="141">
        <f t="shared" si="26"/>
        <v>7039</v>
      </c>
      <c r="BQ27" s="141">
        <f t="shared" si="27"/>
        <v>5090</v>
      </c>
      <c r="BR27" s="141">
        <f t="shared" si="28"/>
        <v>5090</v>
      </c>
      <c r="BS27" s="141">
        <f t="shared" si="29"/>
        <v>0</v>
      </c>
      <c r="BT27" s="141">
        <f t="shared" si="30"/>
        <v>0</v>
      </c>
      <c r="BU27" s="141">
        <f t="shared" si="31"/>
        <v>0</v>
      </c>
      <c r="BV27" s="141">
        <f t="shared" si="32"/>
        <v>17</v>
      </c>
      <c r="BW27" s="141">
        <f t="shared" si="33"/>
        <v>17</v>
      </c>
      <c r="BX27" s="141">
        <f t="shared" si="34"/>
        <v>0</v>
      </c>
      <c r="BY27" s="141">
        <f t="shared" si="35"/>
        <v>0</v>
      </c>
      <c r="BZ27" s="141">
        <f t="shared" si="36"/>
        <v>0</v>
      </c>
      <c r="CA27" s="141">
        <f t="shared" si="37"/>
        <v>1932</v>
      </c>
      <c r="CB27" s="141">
        <f t="shared" si="38"/>
        <v>122</v>
      </c>
      <c r="CC27" s="141">
        <f t="shared" si="39"/>
        <v>0</v>
      </c>
      <c r="CD27" s="141">
        <f t="shared" si="40"/>
        <v>0</v>
      </c>
      <c r="CE27" s="141">
        <f t="shared" si="41"/>
        <v>1810</v>
      </c>
      <c r="CF27" s="141">
        <f t="shared" si="42"/>
        <v>129941</v>
      </c>
      <c r="CG27" s="141">
        <f t="shared" si="43"/>
        <v>0</v>
      </c>
      <c r="CH27" s="141">
        <f t="shared" si="44"/>
        <v>260</v>
      </c>
      <c r="CI27" s="141">
        <f t="shared" si="45"/>
        <v>12444</v>
      </c>
    </row>
    <row r="28" spans="1:87" ht="12" customHeight="1">
      <c r="A28" s="142" t="s">
        <v>120</v>
      </c>
      <c r="B28" s="140" t="s">
        <v>346</v>
      </c>
      <c r="C28" s="142" t="s">
        <v>369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f t="shared" si="6"/>
        <v>12881</v>
      </c>
      <c r="M28" s="141">
        <f t="shared" si="7"/>
        <v>9116</v>
      </c>
      <c r="N28" s="141">
        <v>8587</v>
      </c>
      <c r="O28" s="141">
        <v>529</v>
      </c>
      <c r="P28" s="141">
        <v>0</v>
      </c>
      <c r="Q28" s="141">
        <v>0</v>
      </c>
      <c r="R28" s="141">
        <f t="shared" si="8"/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f t="shared" si="9"/>
        <v>3765</v>
      </c>
      <c r="X28" s="141">
        <v>3444</v>
      </c>
      <c r="Y28" s="141">
        <v>0</v>
      </c>
      <c r="Z28" s="141">
        <v>0</v>
      </c>
      <c r="AA28" s="141">
        <v>321</v>
      </c>
      <c r="AB28" s="141">
        <v>94830</v>
      </c>
      <c r="AC28" s="141">
        <v>0</v>
      </c>
      <c r="AD28" s="141">
        <v>102</v>
      </c>
      <c r="AE28" s="141">
        <f t="shared" si="10"/>
        <v>12983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9132</v>
      </c>
      <c r="AO28" s="141">
        <f t="shared" si="14"/>
        <v>8344</v>
      </c>
      <c r="AP28" s="141">
        <v>7837</v>
      </c>
      <c r="AQ28" s="141">
        <v>507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788</v>
      </c>
      <c r="AZ28" s="141">
        <v>0</v>
      </c>
      <c r="BA28" s="141">
        <v>0</v>
      </c>
      <c r="BB28" s="141">
        <v>0</v>
      </c>
      <c r="BC28" s="141">
        <v>788</v>
      </c>
      <c r="BD28" s="141">
        <v>34049</v>
      </c>
      <c r="BE28" s="141">
        <v>0</v>
      </c>
      <c r="BF28" s="141">
        <v>4129</v>
      </c>
      <c r="BG28" s="141">
        <f t="shared" si="17"/>
        <v>13261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22013</v>
      </c>
      <c r="BQ28" s="141">
        <f t="shared" si="27"/>
        <v>17460</v>
      </c>
      <c r="BR28" s="141">
        <f t="shared" si="28"/>
        <v>16424</v>
      </c>
      <c r="BS28" s="141">
        <f t="shared" si="29"/>
        <v>1036</v>
      </c>
      <c r="BT28" s="141">
        <f t="shared" si="30"/>
        <v>0</v>
      </c>
      <c r="BU28" s="141">
        <f t="shared" si="31"/>
        <v>0</v>
      </c>
      <c r="BV28" s="141">
        <f t="shared" si="32"/>
        <v>0</v>
      </c>
      <c r="BW28" s="141">
        <f t="shared" si="33"/>
        <v>0</v>
      </c>
      <c r="BX28" s="141">
        <f t="shared" si="34"/>
        <v>0</v>
      </c>
      <c r="BY28" s="141">
        <f t="shared" si="35"/>
        <v>0</v>
      </c>
      <c r="BZ28" s="141">
        <f t="shared" si="36"/>
        <v>0</v>
      </c>
      <c r="CA28" s="141">
        <f t="shared" si="37"/>
        <v>4553</v>
      </c>
      <c r="CB28" s="141">
        <f t="shared" si="38"/>
        <v>3444</v>
      </c>
      <c r="CC28" s="141">
        <f t="shared" si="39"/>
        <v>0</v>
      </c>
      <c r="CD28" s="141">
        <f t="shared" si="40"/>
        <v>0</v>
      </c>
      <c r="CE28" s="141">
        <f t="shared" si="41"/>
        <v>1109</v>
      </c>
      <c r="CF28" s="141">
        <f t="shared" si="42"/>
        <v>128879</v>
      </c>
      <c r="CG28" s="141">
        <f t="shared" si="43"/>
        <v>0</v>
      </c>
      <c r="CH28" s="141">
        <f t="shared" si="44"/>
        <v>4231</v>
      </c>
      <c r="CI28" s="141">
        <f t="shared" si="45"/>
        <v>26244</v>
      </c>
    </row>
    <row r="29" spans="1:87" ht="12" customHeight="1">
      <c r="A29" s="142" t="s">
        <v>120</v>
      </c>
      <c r="B29" s="140" t="s">
        <v>347</v>
      </c>
      <c r="C29" s="142" t="s">
        <v>370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f t="shared" si="6"/>
        <v>253</v>
      </c>
      <c r="M29" s="141">
        <f t="shared" si="7"/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f t="shared" si="8"/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f t="shared" si="9"/>
        <v>253</v>
      </c>
      <c r="X29" s="141">
        <v>253</v>
      </c>
      <c r="Y29" s="141">
        <v>0</v>
      </c>
      <c r="Z29" s="141">
        <v>0</v>
      </c>
      <c r="AA29" s="141">
        <v>0</v>
      </c>
      <c r="AB29" s="141">
        <v>118674</v>
      </c>
      <c r="AC29" s="141">
        <v>0</v>
      </c>
      <c r="AD29" s="141">
        <v>0</v>
      </c>
      <c r="AE29" s="141">
        <f t="shared" si="10"/>
        <v>253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0</v>
      </c>
      <c r="AO29" s="141">
        <f t="shared" si="14"/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32421</v>
      </c>
      <c r="BE29" s="141">
        <v>0</v>
      </c>
      <c r="BF29" s="141">
        <v>0</v>
      </c>
      <c r="BG29" s="141">
        <f t="shared" si="17"/>
        <v>0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253</v>
      </c>
      <c r="BQ29" s="141">
        <f t="shared" si="27"/>
        <v>0</v>
      </c>
      <c r="BR29" s="141">
        <f t="shared" si="28"/>
        <v>0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0</v>
      </c>
      <c r="BW29" s="141">
        <f t="shared" si="33"/>
        <v>0</v>
      </c>
      <c r="BX29" s="141">
        <f t="shared" si="34"/>
        <v>0</v>
      </c>
      <c r="BY29" s="141">
        <f t="shared" si="35"/>
        <v>0</v>
      </c>
      <c r="BZ29" s="141">
        <f t="shared" si="36"/>
        <v>0</v>
      </c>
      <c r="CA29" s="141">
        <f t="shared" si="37"/>
        <v>253</v>
      </c>
      <c r="CB29" s="141">
        <f t="shared" si="38"/>
        <v>253</v>
      </c>
      <c r="CC29" s="141">
        <f t="shared" si="39"/>
        <v>0</v>
      </c>
      <c r="CD29" s="141">
        <f t="shared" si="40"/>
        <v>0</v>
      </c>
      <c r="CE29" s="141">
        <f t="shared" si="41"/>
        <v>0</v>
      </c>
      <c r="CF29" s="141">
        <f t="shared" si="42"/>
        <v>151095</v>
      </c>
      <c r="CG29" s="141">
        <f t="shared" si="43"/>
        <v>0</v>
      </c>
      <c r="CH29" s="141">
        <f t="shared" si="44"/>
        <v>0</v>
      </c>
      <c r="CI29" s="141">
        <f t="shared" si="45"/>
        <v>253</v>
      </c>
    </row>
    <row r="30" spans="1:87" ht="12" customHeight="1">
      <c r="A30" s="142" t="s">
        <v>120</v>
      </c>
      <c r="B30" s="140" t="s">
        <v>348</v>
      </c>
      <c r="C30" s="142" t="s">
        <v>371</v>
      </c>
      <c r="D30" s="141">
        <f t="shared" si="4"/>
        <v>66352</v>
      </c>
      <c r="E30" s="141">
        <f t="shared" si="5"/>
        <v>41152</v>
      </c>
      <c r="F30" s="141">
        <v>162</v>
      </c>
      <c r="G30" s="141">
        <v>40990</v>
      </c>
      <c r="H30" s="141">
        <v>0</v>
      </c>
      <c r="I30" s="141">
        <v>0</v>
      </c>
      <c r="J30" s="141">
        <v>25200</v>
      </c>
      <c r="K30" s="141">
        <v>0</v>
      </c>
      <c r="L30" s="141">
        <f t="shared" si="6"/>
        <v>649797</v>
      </c>
      <c r="M30" s="141">
        <f t="shared" si="7"/>
        <v>51532</v>
      </c>
      <c r="N30" s="141">
        <v>51532</v>
      </c>
      <c r="O30" s="141">
        <v>0</v>
      </c>
      <c r="P30" s="141">
        <v>0</v>
      </c>
      <c r="Q30" s="141">
        <v>0</v>
      </c>
      <c r="R30" s="141">
        <f t="shared" si="8"/>
        <v>234436</v>
      </c>
      <c r="S30" s="141">
        <v>12332</v>
      </c>
      <c r="T30" s="141">
        <v>202056</v>
      </c>
      <c r="U30" s="141">
        <v>20048</v>
      </c>
      <c r="V30" s="141">
        <v>13044</v>
      </c>
      <c r="W30" s="141">
        <f t="shared" si="9"/>
        <v>350785</v>
      </c>
      <c r="X30" s="141">
        <v>139187</v>
      </c>
      <c r="Y30" s="141">
        <v>205622</v>
      </c>
      <c r="Z30" s="141">
        <v>5976</v>
      </c>
      <c r="AA30" s="141">
        <v>0</v>
      </c>
      <c r="AB30" s="141">
        <v>0</v>
      </c>
      <c r="AC30" s="141">
        <v>0</v>
      </c>
      <c r="AD30" s="141">
        <v>3256</v>
      </c>
      <c r="AE30" s="141">
        <f t="shared" si="10"/>
        <v>719405</v>
      </c>
      <c r="AF30" s="141">
        <f t="shared" si="11"/>
        <v>1312</v>
      </c>
      <c r="AG30" s="141">
        <f t="shared" si="12"/>
        <v>1312</v>
      </c>
      <c r="AH30" s="141">
        <v>1312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229827</v>
      </c>
      <c r="AO30" s="141">
        <f t="shared" si="14"/>
        <v>21000</v>
      </c>
      <c r="AP30" s="141">
        <v>21000</v>
      </c>
      <c r="AQ30" s="141">
        <v>0</v>
      </c>
      <c r="AR30" s="141">
        <v>0</v>
      </c>
      <c r="AS30" s="141">
        <v>0</v>
      </c>
      <c r="AT30" s="141">
        <f t="shared" si="15"/>
        <v>108608</v>
      </c>
      <c r="AU30" s="141">
        <v>726</v>
      </c>
      <c r="AV30" s="141">
        <v>107882</v>
      </c>
      <c r="AW30" s="141">
        <v>0</v>
      </c>
      <c r="AX30" s="141">
        <v>0</v>
      </c>
      <c r="AY30" s="141">
        <f t="shared" si="16"/>
        <v>100219</v>
      </c>
      <c r="AZ30" s="141">
        <v>4809</v>
      </c>
      <c r="BA30" s="141">
        <v>95410</v>
      </c>
      <c r="BB30" s="141">
        <v>0</v>
      </c>
      <c r="BC30" s="141">
        <v>0</v>
      </c>
      <c r="BD30" s="141">
        <v>0</v>
      </c>
      <c r="BE30" s="141">
        <v>0</v>
      </c>
      <c r="BF30" s="141">
        <v>12055</v>
      </c>
      <c r="BG30" s="141">
        <f t="shared" si="17"/>
        <v>243194</v>
      </c>
      <c r="BH30" s="141">
        <f t="shared" si="18"/>
        <v>67664</v>
      </c>
      <c r="BI30" s="141">
        <f t="shared" si="19"/>
        <v>42464</v>
      </c>
      <c r="BJ30" s="141">
        <f t="shared" si="20"/>
        <v>1474</v>
      </c>
      <c r="BK30" s="141">
        <f t="shared" si="21"/>
        <v>40990</v>
      </c>
      <c r="BL30" s="141">
        <f t="shared" si="22"/>
        <v>0</v>
      </c>
      <c r="BM30" s="141">
        <f t="shared" si="23"/>
        <v>0</v>
      </c>
      <c r="BN30" s="141">
        <f t="shared" si="24"/>
        <v>25200</v>
      </c>
      <c r="BO30" s="141">
        <f t="shared" si="25"/>
        <v>0</v>
      </c>
      <c r="BP30" s="141">
        <f t="shared" si="26"/>
        <v>879624</v>
      </c>
      <c r="BQ30" s="141">
        <f t="shared" si="27"/>
        <v>72532</v>
      </c>
      <c r="BR30" s="141">
        <f t="shared" si="28"/>
        <v>72532</v>
      </c>
      <c r="BS30" s="141">
        <f t="shared" si="29"/>
        <v>0</v>
      </c>
      <c r="BT30" s="141">
        <f t="shared" si="30"/>
        <v>0</v>
      </c>
      <c r="BU30" s="141">
        <f t="shared" si="31"/>
        <v>0</v>
      </c>
      <c r="BV30" s="141">
        <f t="shared" si="32"/>
        <v>343044</v>
      </c>
      <c r="BW30" s="141">
        <f t="shared" si="33"/>
        <v>13058</v>
      </c>
      <c r="BX30" s="141">
        <f t="shared" si="34"/>
        <v>309938</v>
      </c>
      <c r="BY30" s="141">
        <f t="shared" si="35"/>
        <v>20048</v>
      </c>
      <c r="BZ30" s="141">
        <f t="shared" si="36"/>
        <v>13044</v>
      </c>
      <c r="CA30" s="141">
        <f t="shared" si="37"/>
        <v>451004</v>
      </c>
      <c r="CB30" s="141">
        <f t="shared" si="38"/>
        <v>143996</v>
      </c>
      <c r="CC30" s="141">
        <f t="shared" si="39"/>
        <v>301032</v>
      </c>
      <c r="CD30" s="141">
        <f t="shared" si="40"/>
        <v>5976</v>
      </c>
      <c r="CE30" s="141">
        <f t="shared" si="41"/>
        <v>0</v>
      </c>
      <c r="CF30" s="141">
        <f t="shared" si="42"/>
        <v>0</v>
      </c>
      <c r="CG30" s="141">
        <f t="shared" si="43"/>
        <v>0</v>
      </c>
      <c r="CH30" s="141">
        <f t="shared" si="44"/>
        <v>15311</v>
      </c>
      <c r="CI30" s="141">
        <f t="shared" si="45"/>
        <v>962599</v>
      </c>
    </row>
    <row r="31" spans="1:87" ht="12" customHeight="1">
      <c r="A31" s="142" t="s">
        <v>120</v>
      </c>
      <c r="B31" s="140" t="s">
        <v>374</v>
      </c>
      <c r="C31" s="142" t="s">
        <v>387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/>
      <c r="L31" s="141">
        <f t="shared" si="6"/>
        <v>0</v>
      </c>
      <c r="M31" s="141">
        <f t="shared" si="7"/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f t="shared" si="8"/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f t="shared" si="9"/>
        <v>0</v>
      </c>
      <c r="X31" s="141">
        <v>0</v>
      </c>
      <c r="Y31" s="141">
        <v>0</v>
      </c>
      <c r="Z31" s="141">
        <v>0</v>
      </c>
      <c r="AA31" s="141">
        <v>0</v>
      </c>
      <c r="AB31" s="141"/>
      <c r="AC31" s="141">
        <v>0</v>
      </c>
      <c r="AD31" s="141">
        <v>0</v>
      </c>
      <c r="AE31" s="141">
        <f t="shared" si="10"/>
        <v>0</v>
      </c>
      <c r="AF31" s="141">
        <f t="shared" si="11"/>
        <v>1119</v>
      </c>
      <c r="AG31" s="141">
        <f t="shared" si="12"/>
        <v>1119</v>
      </c>
      <c r="AH31" s="141">
        <v>0</v>
      </c>
      <c r="AI31" s="141">
        <v>0</v>
      </c>
      <c r="AJ31" s="141">
        <v>0</v>
      </c>
      <c r="AK31" s="141">
        <v>1119</v>
      </c>
      <c r="AL31" s="141">
        <v>0</v>
      </c>
      <c r="AM31" s="141"/>
      <c r="AN31" s="141">
        <f t="shared" si="13"/>
        <v>178654</v>
      </c>
      <c r="AO31" s="141">
        <f t="shared" si="14"/>
        <v>94276</v>
      </c>
      <c r="AP31" s="141">
        <v>35183</v>
      </c>
      <c r="AQ31" s="141">
        <v>42746</v>
      </c>
      <c r="AR31" s="141">
        <v>16347</v>
      </c>
      <c r="AS31" s="141">
        <v>0</v>
      </c>
      <c r="AT31" s="141">
        <f t="shared" si="15"/>
        <v>75751</v>
      </c>
      <c r="AU31" s="141">
        <v>6515</v>
      </c>
      <c r="AV31" s="141">
        <v>69236</v>
      </c>
      <c r="AW31" s="141">
        <v>0</v>
      </c>
      <c r="AX31" s="141">
        <v>6594</v>
      </c>
      <c r="AY31" s="141">
        <f t="shared" si="16"/>
        <v>2033</v>
      </c>
      <c r="AZ31" s="141">
        <v>0</v>
      </c>
      <c r="BA31" s="141">
        <v>2033</v>
      </c>
      <c r="BB31" s="141">
        <v>0</v>
      </c>
      <c r="BC31" s="141">
        <v>0</v>
      </c>
      <c r="BD31" s="141"/>
      <c r="BE31" s="141">
        <v>0</v>
      </c>
      <c r="BF31" s="141">
        <v>52962</v>
      </c>
      <c r="BG31" s="141">
        <f t="shared" si="17"/>
        <v>232735</v>
      </c>
      <c r="BH31" s="141">
        <f t="shared" si="18"/>
        <v>1119</v>
      </c>
      <c r="BI31" s="141">
        <f t="shared" si="19"/>
        <v>1119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1119</v>
      </c>
      <c r="BN31" s="141">
        <f t="shared" si="24"/>
        <v>0</v>
      </c>
      <c r="BO31" s="141">
        <f t="shared" si="25"/>
        <v>0</v>
      </c>
      <c r="BP31" s="141">
        <f t="shared" si="26"/>
        <v>178654</v>
      </c>
      <c r="BQ31" s="141">
        <f t="shared" si="27"/>
        <v>94276</v>
      </c>
      <c r="BR31" s="141">
        <f t="shared" si="28"/>
        <v>35183</v>
      </c>
      <c r="BS31" s="141">
        <f t="shared" si="29"/>
        <v>42746</v>
      </c>
      <c r="BT31" s="141">
        <f t="shared" si="30"/>
        <v>16347</v>
      </c>
      <c r="BU31" s="141">
        <f t="shared" si="31"/>
        <v>0</v>
      </c>
      <c r="BV31" s="141">
        <f t="shared" si="32"/>
        <v>75751</v>
      </c>
      <c r="BW31" s="141">
        <f t="shared" si="33"/>
        <v>6515</v>
      </c>
      <c r="BX31" s="141">
        <f t="shared" si="34"/>
        <v>69236</v>
      </c>
      <c r="BY31" s="141">
        <f t="shared" si="35"/>
        <v>0</v>
      </c>
      <c r="BZ31" s="141">
        <f t="shared" si="36"/>
        <v>6594</v>
      </c>
      <c r="CA31" s="141">
        <f t="shared" si="37"/>
        <v>2033</v>
      </c>
      <c r="CB31" s="141">
        <f t="shared" si="38"/>
        <v>0</v>
      </c>
      <c r="CC31" s="141">
        <f t="shared" si="39"/>
        <v>2033</v>
      </c>
      <c r="CD31" s="141">
        <f t="shared" si="40"/>
        <v>0</v>
      </c>
      <c r="CE31" s="141">
        <f t="shared" si="41"/>
        <v>0</v>
      </c>
      <c r="CF31" s="141">
        <f t="shared" si="42"/>
        <v>0</v>
      </c>
      <c r="CG31" s="141">
        <f t="shared" si="43"/>
        <v>0</v>
      </c>
      <c r="CH31" s="141">
        <f t="shared" si="44"/>
        <v>52962</v>
      </c>
      <c r="CI31" s="141">
        <f t="shared" si="45"/>
        <v>232735</v>
      </c>
    </row>
    <row r="32" spans="1:87" ht="12" customHeight="1">
      <c r="A32" s="142" t="s">
        <v>120</v>
      </c>
      <c r="B32" s="140" t="s">
        <v>375</v>
      </c>
      <c r="C32" s="142" t="s">
        <v>388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/>
      <c r="L32" s="141">
        <f t="shared" si="6"/>
        <v>0</v>
      </c>
      <c r="M32" s="141">
        <f t="shared" si="7"/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f t="shared" si="8"/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f t="shared" si="9"/>
        <v>0</v>
      </c>
      <c r="X32" s="141">
        <v>0</v>
      </c>
      <c r="Y32" s="141">
        <v>0</v>
      </c>
      <c r="Z32" s="141">
        <v>0</v>
      </c>
      <c r="AA32" s="141">
        <v>0</v>
      </c>
      <c r="AB32" s="141"/>
      <c r="AC32" s="141">
        <v>0</v>
      </c>
      <c r="AD32" s="141">
        <v>0</v>
      </c>
      <c r="AE32" s="141">
        <f t="shared" si="10"/>
        <v>0</v>
      </c>
      <c r="AF32" s="141">
        <f t="shared" si="11"/>
        <v>2083</v>
      </c>
      <c r="AG32" s="141">
        <f t="shared" si="12"/>
        <v>2083</v>
      </c>
      <c r="AH32" s="141">
        <v>0</v>
      </c>
      <c r="AI32" s="141">
        <v>2083</v>
      </c>
      <c r="AJ32" s="141">
        <v>0</v>
      </c>
      <c r="AK32" s="141">
        <v>0</v>
      </c>
      <c r="AL32" s="141">
        <v>0</v>
      </c>
      <c r="AM32" s="141"/>
      <c r="AN32" s="141">
        <f t="shared" si="13"/>
        <v>92405</v>
      </c>
      <c r="AO32" s="141">
        <f t="shared" si="14"/>
        <v>52580</v>
      </c>
      <c r="AP32" s="141">
        <v>52580</v>
      </c>
      <c r="AQ32" s="141">
        <v>0</v>
      </c>
      <c r="AR32" s="141">
        <v>0</v>
      </c>
      <c r="AS32" s="141">
        <v>0</v>
      </c>
      <c r="AT32" s="141">
        <f t="shared" si="15"/>
        <v>30454</v>
      </c>
      <c r="AU32" s="141">
        <v>0</v>
      </c>
      <c r="AV32" s="141">
        <v>30454</v>
      </c>
      <c r="AW32" s="141">
        <v>0</v>
      </c>
      <c r="AX32" s="141">
        <v>0</v>
      </c>
      <c r="AY32" s="141">
        <f t="shared" si="16"/>
        <v>9371</v>
      </c>
      <c r="AZ32" s="141">
        <v>0</v>
      </c>
      <c r="BA32" s="141">
        <v>6335</v>
      </c>
      <c r="BB32" s="141">
        <v>0</v>
      </c>
      <c r="BC32" s="141">
        <v>3036</v>
      </c>
      <c r="BD32" s="141"/>
      <c r="BE32" s="141">
        <v>0</v>
      </c>
      <c r="BF32" s="141">
        <v>4272</v>
      </c>
      <c r="BG32" s="141">
        <f t="shared" si="17"/>
        <v>98760</v>
      </c>
      <c r="BH32" s="141">
        <f t="shared" si="18"/>
        <v>2083</v>
      </c>
      <c r="BI32" s="141">
        <f t="shared" si="19"/>
        <v>2083</v>
      </c>
      <c r="BJ32" s="141">
        <f t="shared" si="20"/>
        <v>0</v>
      </c>
      <c r="BK32" s="141">
        <f t="shared" si="21"/>
        <v>2083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92405</v>
      </c>
      <c r="BQ32" s="141">
        <f t="shared" si="27"/>
        <v>52580</v>
      </c>
      <c r="BR32" s="141">
        <f t="shared" si="28"/>
        <v>52580</v>
      </c>
      <c r="BS32" s="141">
        <f t="shared" si="29"/>
        <v>0</v>
      </c>
      <c r="BT32" s="141">
        <f t="shared" si="30"/>
        <v>0</v>
      </c>
      <c r="BU32" s="141">
        <f t="shared" si="31"/>
        <v>0</v>
      </c>
      <c r="BV32" s="141">
        <f t="shared" si="32"/>
        <v>30454</v>
      </c>
      <c r="BW32" s="141">
        <f t="shared" si="33"/>
        <v>0</v>
      </c>
      <c r="BX32" s="141">
        <f t="shared" si="34"/>
        <v>30454</v>
      </c>
      <c r="BY32" s="141">
        <f t="shared" si="35"/>
        <v>0</v>
      </c>
      <c r="BZ32" s="141">
        <f t="shared" si="36"/>
        <v>0</v>
      </c>
      <c r="CA32" s="141">
        <f t="shared" si="37"/>
        <v>9371</v>
      </c>
      <c r="CB32" s="141">
        <f t="shared" si="38"/>
        <v>0</v>
      </c>
      <c r="CC32" s="141">
        <f t="shared" si="39"/>
        <v>6335</v>
      </c>
      <c r="CD32" s="141">
        <f t="shared" si="40"/>
        <v>0</v>
      </c>
      <c r="CE32" s="141">
        <f t="shared" si="41"/>
        <v>3036</v>
      </c>
      <c r="CF32" s="141">
        <f t="shared" si="42"/>
        <v>0</v>
      </c>
      <c r="CG32" s="141">
        <f t="shared" si="43"/>
        <v>0</v>
      </c>
      <c r="CH32" s="141">
        <f t="shared" si="44"/>
        <v>4272</v>
      </c>
      <c r="CI32" s="141">
        <f t="shared" si="45"/>
        <v>98760</v>
      </c>
    </row>
    <row r="33" spans="1:87" ht="12" customHeight="1">
      <c r="A33" s="142" t="s">
        <v>120</v>
      </c>
      <c r="B33" s="140" t="s">
        <v>376</v>
      </c>
      <c r="C33" s="142" t="s">
        <v>389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/>
      <c r="L33" s="141">
        <f t="shared" si="6"/>
        <v>309360</v>
      </c>
      <c r="M33" s="141">
        <f t="shared" si="7"/>
        <v>75177</v>
      </c>
      <c r="N33" s="141">
        <v>50190</v>
      </c>
      <c r="O33" s="141">
        <v>0</v>
      </c>
      <c r="P33" s="141">
        <v>17290</v>
      </c>
      <c r="Q33" s="141">
        <v>7697</v>
      </c>
      <c r="R33" s="141">
        <f t="shared" si="8"/>
        <v>150047</v>
      </c>
      <c r="S33" s="141">
        <v>0</v>
      </c>
      <c r="T33" s="141">
        <v>148509</v>
      </c>
      <c r="U33" s="141">
        <v>1538</v>
      </c>
      <c r="V33" s="141">
        <v>0</v>
      </c>
      <c r="W33" s="141">
        <f t="shared" si="9"/>
        <v>84136</v>
      </c>
      <c r="X33" s="141">
        <v>45600</v>
      </c>
      <c r="Y33" s="141">
        <v>33803</v>
      </c>
      <c r="Z33" s="141">
        <v>4733</v>
      </c>
      <c r="AA33" s="141">
        <v>0</v>
      </c>
      <c r="AB33" s="141"/>
      <c r="AC33" s="141">
        <v>0</v>
      </c>
      <c r="AD33" s="141">
        <v>83271</v>
      </c>
      <c r="AE33" s="141">
        <f t="shared" si="10"/>
        <v>392631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/>
      <c r="AN33" s="141">
        <f t="shared" si="13"/>
        <v>0</v>
      </c>
      <c r="AO33" s="141">
        <f t="shared" si="14"/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0</v>
      </c>
      <c r="AZ33" s="141">
        <v>0</v>
      </c>
      <c r="BA33" s="141">
        <v>0</v>
      </c>
      <c r="BB33" s="141">
        <v>0</v>
      </c>
      <c r="BC33" s="141">
        <v>0</v>
      </c>
      <c r="BD33" s="141"/>
      <c r="BE33" s="141">
        <v>0</v>
      </c>
      <c r="BF33" s="141">
        <v>0</v>
      </c>
      <c r="BG33" s="141">
        <f t="shared" si="17"/>
        <v>0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309360</v>
      </c>
      <c r="BQ33" s="141">
        <f t="shared" si="27"/>
        <v>75177</v>
      </c>
      <c r="BR33" s="141">
        <f t="shared" si="28"/>
        <v>50190</v>
      </c>
      <c r="BS33" s="141">
        <f t="shared" si="29"/>
        <v>0</v>
      </c>
      <c r="BT33" s="141">
        <f t="shared" si="30"/>
        <v>17290</v>
      </c>
      <c r="BU33" s="141">
        <f t="shared" si="31"/>
        <v>7697</v>
      </c>
      <c r="BV33" s="141">
        <f t="shared" si="32"/>
        <v>150047</v>
      </c>
      <c r="BW33" s="141">
        <f t="shared" si="33"/>
        <v>0</v>
      </c>
      <c r="BX33" s="141">
        <f t="shared" si="34"/>
        <v>148509</v>
      </c>
      <c r="BY33" s="141">
        <f t="shared" si="35"/>
        <v>1538</v>
      </c>
      <c r="BZ33" s="141">
        <f t="shared" si="36"/>
        <v>0</v>
      </c>
      <c r="CA33" s="141">
        <f t="shared" si="37"/>
        <v>84136</v>
      </c>
      <c r="CB33" s="141">
        <f t="shared" si="38"/>
        <v>45600</v>
      </c>
      <c r="CC33" s="141">
        <f t="shared" si="39"/>
        <v>33803</v>
      </c>
      <c r="CD33" s="141">
        <f t="shared" si="40"/>
        <v>4733</v>
      </c>
      <c r="CE33" s="141">
        <f t="shared" si="41"/>
        <v>0</v>
      </c>
      <c r="CF33" s="141">
        <f t="shared" si="42"/>
        <v>0</v>
      </c>
      <c r="CG33" s="141">
        <f t="shared" si="43"/>
        <v>0</v>
      </c>
      <c r="CH33" s="141">
        <f t="shared" si="44"/>
        <v>83271</v>
      </c>
      <c r="CI33" s="141">
        <f t="shared" si="45"/>
        <v>392631</v>
      </c>
    </row>
    <row r="34" spans="1:87" ht="12" customHeight="1">
      <c r="A34" s="142" t="s">
        <v>120</v>
      </c>
      <c r="B34" s="140" t="s">
        <v>377</v>
      </c>
      <c r="C34" s="142" t="s">
        <v>390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/>
      <c r="L34" s="141">
        <f t="shared" si="6"/>
        <v>237269</v>
      </c>
      <c r="M34" s="141">
        <f t="shared" si="7"/>
        <v>65972</v>
      </c>
      <c r="N34" s="141">
        <v>26880</v>
      </c>
      <c r="O34" s="141">
        <v>0</v>
      </c>
      <c r="P34" s="141">
        <v>39082</v>
      </c>
      <c r="Q34" s="141">
        <v>10</v>
      </c>
      <c r="R34" s="141">
        <f t="shared" si="8"/>
        <v>108023</v>
      </c>
      <c r="S34" s="141">
        <v>0</v>
      </c>
      <c r="T34" s="141">
        <v>97431</v>
      </c>
      <c r="U34" s="141">
        <v>10592</v>
      </c>
      <c r="V34" s="141">
        <v>0</v>
      </c>
      <c r="W34" s="141">
        <f t="shared" si="9"/>
        <v>63274</v>
      </c>
      <c r="X34" s="141">
        <v>56240</v>
      </c>
      <c r="Y34" s="141">
        <v>7034</v>
      </c>
      <c r="Z34" s="141">
        <v>0</v>
      </c>
      <c r="AA34" s="141">
        <v>0</v>
      </c>
      <c r="AB34" s="141"/>
      <c r="AC34" s="141">
        <v>0</v>
      </c>
      <c r="AD34" s="141">
        <v>0</v>
      </c>
      <c r="AE34" s="141">
        <f t="shared" si="10"/>
        <v>237269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/>
      <c r="AN34" s="141">
        <f t="shared" si="13"/>
        <v>210723</v>
      </c>
      <c r="AO34" s="141">
        <f t="shared" si="14"/>
        <v>121801</v>
      </c>
      <c r="AP34" s="141">
        <v>22444</v>
      </c>
      <c r="AQ34" s="141">
        <v>79940</v>
      </c>
      <c r="AR34" s="141">
        <v>19417</v>
      </c>
      <c r="AS34" s="141">
        <v>0</v>
      </c>
      <c r="AT34" s="141">
        <f t="shared" si="15"/>
        <v>88922</v>
      </c>
      <c r="AU34" s="141">
        <v>29063</v>
      </c>
      <c r="AV34" s="141">
        <v>59859</v>
      </c>
      <c r="AW34" s="141">
        <v>0</v>
      </c>
      <c r="AX34" s="141">
        <v>0</v>
      </c>
      <c r="AY34" s="141">
        <f t="shared" si="16"/>
        <v>0</v>
      </c>
      <c r="AZ34" s="141">
        <v>0</v>
      </c>
      <c r="BA34" s="141">
        <v>0</v>
      </c>
      <c r="BB34" s="141">
        <v>0</v>
      </c>
      <c r="BC34" s="141">
        <v>0</v>
      </c>
      <c r="BD34" s="141"/>
      <c r="BE34" s="141">
        <v>0</v>
      </c>
      <c r="BF34" s="141">
        <v>0</v>
      </c>
      <c r="BG34" s="141">
        <f t="shared" si="17"/>
        <v>210723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447992</v>
      </c>
      <c r="BQ34" s="141">
        <f t="shared" si="27"/>
        <v>187773</v>
      </c>
      <c r="BR34" s="141">
        <f t="shared" si="28"/>
        <v>49324</v>
      </c>
      <c r="BS34" s="141">
        <f t="shared" si="29"/>
        <v>79940</v>
      </c>
      <c r="BT34" s="141">
        <f t="shared" si="30"/>
        <v>58499</v>
      </c>
      <c r="BU34" s="141">
        <f t="shared" si="31"/>
        <v>10</v>
      </c>
      <c r="BV34" s="141">
        <f t="shared" si="32"/>
        <v>196945</v>
      </c>
      <c r="BW34" s="141">
        <f t="shared" si="33"/>
        <v>29063</v>
      </c>
      <c r="BX34" s="141">
        <f t="shared" si="34"/>
        <v>157290</v>
      </c>
      <c r="BY34" s="141">
        <f t="shared" si="35"/>
        <v>10592</v>
      </c>
      <c r="BZ34" s="141">
        <f t="shared" si="36"/>
        <v>0</v>
      </c>
      <c r="CA34" s="141">
        <f t="shared" si="37"/>
        <v>63274</v>
      </c>
      <c r="CB34" s="141">
        <f t="shared" si="38"/>
        <v>56240</v>
      </c>
      <c r="CC34" s="141">
        <f t="shared" si="39"/>
        <v>7034</v>
      </c>
      <c r="CD34" s="141">
        <f t="shared" si="40"/>
        <v>0</v>
      </c>
      <c r="CE34" s="141">
        <f t="shared" si="41"/>
        <v>0</v>
      </c>
      <c r="CF34" s="141">
        <f t="shared" si="42"/>
        <v>0</v>
      </c>
      <c r="CG34" s="141">
        <f t="shared" si="43"/>
        <v>0</v>
      </c>
      <c r="CH34" s="141">
        <f t="shared" si="44"/>
        <v>0</v>
      </c>
      <c r="CI34" s="141">
        <f t="shared" si="45"/>
        <v>447992</v>
      </c>
    </row>
    <row r="35" spans="1:87" ht="12" customHeight="1">
      <c r="A35" s="142" t="s">
        <v>120</v>
      </c>
      <c r="B35" s="140" t="s">
        <v>378</v>
      </c>
      <c r="C35" s="142" t="s">
        <v>391</v>
      </c>
      <c r="D35" s="141">
        <f t="shared" si="4"/>
        <v>7560</v>
      </c>
      <c r="E35" s="141">
        <f t="shared" si="5"/>
        <v>7560</v>
      </c>
      <c r="F35" s="141">
        <v>0</v>
      </c>
      <c r="G35" s="141">
        <v>0</v>
      </c>
      <c r="H35" s="141">
        <v>0</v>
      </c>
      <c r="I35" s="141">
        <v>7560</v>
      </c>
      <c r="J35" s="141">
        <v>0</v>
      </c>
      <c r="K35" s="141"/>
      <c r="L35" s="141">
        <f t="shared" si="6"/>
        <v>182353</v>
      </c>
      <c r="M35" s="141">
        <f t="shared" si="7"/>
        <v>10505</v>
      </c>
      <c r="N35" s="141">
        <v>10505</v>
      </c>
      <c r="O35" s="141">
        <v>0</v>
      </c>
      <c r="P35" s="141">
        <v>0</v>
      </c>
      <c r="Q35" s="141">
        <v>0</v>
      </c>
      <c r="R35" s="141">
        <f t="shared" si="8"/>
        <v>57923</v>
      </c>
      <c r="S35" s="141">
        <v>0</v>
      </c>
      <c r="T35" s="141">
        <v>57923</v>
      </c>
      <c r="U35" s="141">
        <v>0</v>
      </c>
      <c r="V35" s="141">
        <v>0</v>
      </c>
      <c r="W35" s="141">
        <f t="shared" si="9"/>
        <v>113925</v>
      </c>
      <c r="X35" s="141">
        <v>0</v>
      </c>
      <c r="Y35" s="141">
        <v>113925</v>
      </c>
      <c r="Z35" s="141">
        <v>0</v>
      </c>
      <c r="AA35" s="141">
        <v>0</v>
      </c>
      <c r="AB35" s="141"/>
      <c r="AC35" s="141">
        <v>0</v>
      </c>
      <c r="AD35" s="141">
        <v>0</v>
      </c>
      <c r="AE35" s="141">
        <f t="shared" si="10"/>
        <v>189913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/>
      <c r="AN35" s="141">
        <f t="shared" si="13"/>
        <v>0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0</v>
      </c>
      <c r="AZ35" s="141">
        <v>0</v>
      </c>
      <c r="BA35" s="141">
        <v>0</v>
      </c>
      <c r="BB35" s="141">
        <v>0</v>
      </c>
      <c r="BC35" s="141">
        <v>0</v>
      </c>
      <c r="BD35" s="141"/>
      <c r="BE35" s="141">
        <v>0</v>
      </c>
      <c r="BF35" s="141">
        <v>0</v>
      </c>
      <c r="BG35" s="141">
        <f t="shared" si="17"/>
        <v>0</v>
      </c>
      <c r="BH35" s="141">
        <f t="shared" si="18"/>
        <v>7560</v>
      </c>
      <c r="BI35" s="141">
        <f t="shared" si="19"/>
        <v>7560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7560</v>
      </c>
      <c r="BN35" s="141">
        <f t="shared" si="24"/>
        <v>0</v>
      </c>
      <c r="BO35" s="141">
        <f t="shared" si="25"/>
        <v>0</v>
      </c>
      <c r="BP35" s="141">
        <f t="shared" si="26"/>
        <v>182353</v>
      </c>
      <c r="BQ35" s="141">
        <f t="shared" si="27"/>
        <v>10505</v>
      </c>
      <c r="BR35" s="141">
        <f t="shared" si="28"/>
        <v>10505</v>
      </c>
      <c r="BS35" s="141">
        <f t="shared" si="29"/>
        <v>0</v>
      </c>
      <c r="BT35" s="141">
        <f t="shared" si="30"/>
        <v>0</v>
      </c>
      <c r="BU35" s="141">
        <f t="shared" si="31"/>
        <v>0</v>
      </c>
      <c r="BV35" s="141">
        <f t="shared" si="32"/>
        <v>57923</v>
      </c>
      <c r="BW35" s="141">
        <f t="shared" si="33"/>
        <v>0</v>
      </c>
      <c r="BX35" s="141">
        <f t="shared" si="34"/>
        <v>57923</v>
      </c>
      <c r="BY35" s="141">
        <f t="shared" si="35"/>
        <v>0</v>
      </c>
      <c r="BZ35" s="141">
        <f t="shared" si="36"/>
        <v>0</v>
      </c>
      <c r="CA35" s="141">
        <f t="shared" si="37"/>
        <v>113925</v>
      </c>
      <c r="CB35" s="141">
        <f t="shared" si="38"/>
        <v>0</v>
      </c>
      <c r="CC35" s="141">
        <f t="shared" si="39"/>
        <v>113925</v>
      </c>
      <c r="CD35" s="141">
        <f t="shared" si="40"/>
        <v>0</v>
      </c>
      <c r="CE35" s="141">
        <f t="shared" si="41"/>
        <v>0</v>
      </c>
      <c r="CF35" s="141">
        <f t="shared" si="42"/>
        <v>0</v>
      </c>
      <c r="CG35" s="141">
        <f t="shared" si="43"/>
        <v>0</v>
      </c>
      <c r="CH35" s="141">
        <f t="shared" si="44"/>
        <v>0</v>
      </c>
      <c r="CI35" s="141">
        <f t="shared" si="45"/>
        <v>189913</v>
      </c>
    </row>
    <row r="36" spans="1:87" ht="12" customHeight="1">
      <c r="A36" s="142" t="s">
        <v>120</v>
      </c>
      <c r="B36" s="140" t="s">
        <v>379</v>
      </c>
      <c r="C36" s="142" t="s">
        <v>392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/>
      <c r="L36" s="141">
        <f t="shared" si="6"/>
        <v>108971</v>
      </c>
      <c r="M36" s="141">
        <f t="shared" si="7"/>
        <v>20036</v>
      </c>
      <c r="N36" s="141">
        <v>0</v>
      </c>
      <c r="O36" s="141">
        <v>0</v>
      </c>
      <c r="P36" s="141">
        <v>0</v>
      </c>
      <c r="Q36" s="141">
        <v>20036</v>
      </c>
      <c r="R36" s="141">
        <f t="shared" si="8"/>
        <v>5685</v>
      </c>
      <c r="S36" s="141">
        <v>0</v>
      </c>
      <c r="T36" s="141">
        <v>0</v>
      </c>
      <c r="U36" s="141">
        <v>5685</v>
      </c>
      <c r="V36" s="141">
        <v>0</v>
      </c>
      <c r="W36" s="141">
        <f t="shared" si="9"/>
        <v>83250</v>
      </c>
      <c r="X36" s="141">
        <v>0</v>
      </c>
      <c r="Y36" s="141">
        <v>83250</v>
      </c>
      <c r="Z36" s="141">
        <v>0</v>
      </c>
      <c r="AA36" s="141">
        <v>0</v>
      </c>
      <c r="AB36" s="141"/>
      <c r="AC36" s="141">
        <v>0</v>
      </c>
      <c r="AD36" s="141">
        <v>0</v>
      </c>
      <c r="AE36" s="141">
        <f t="shared" si="10"/>
        <v>108971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/>
      <c r="AN36" s="141">
        <f t="shared" si="13"/>
        <v>0</v>
      </c>
      <c r="AO36" s="141">
        <f t="shared" si="14"/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f t="shared" si="15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6"/>
        <v>0</v>
      </c>
      <c r="AZ36" s="141">
        <v>0</v>
      </c>
      <c r="BA36" s="141">
        <v>0</v>
      </c>
      <c r="BB36" s="141">
        <v>0</v>
      </c>
      <c r="BC36" s="141">
        <v>0</v>
      </c>
      <c r="BD36" s="141"/>
      <c r="BE36" s="141">
        <v>0</v>
      </c>
      <c r="BF36" s="141">
        <v>0</v>
      </c>
      <c r="BG36" s="141">
        <f t="shared" si="17"/>
        <v>0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108971</v>
      </c>
      <c r="BQ36" s="141">
        <f t="shared" si="27"/>
        <v>20036</v>
      </c>
      <c r="BR36" s="141">
        <f t="shared" si="28"/>
        <v>0</v>
      </c>
      <c r="BS36" s="141">
        <f t="shared" si="29"/>
        <v>0</v>
      </c>
      <c r="BT36" s="141">
        <f t="shared" si="30"/>
        <v>0</v>
      </c>
      <c r="BU36" s="141">
        <f t="shared" si="31"/>
        <v>20036</v>
      </c>
      <c r="BV36" s="141">
        <f t="shared" si="32"/>
        <v>5685</v>
      </c>
      <c r="BW36" s="141">
        <f t="shared" si="33"/>
        <v>0</v>
      </c>
      <c r="BX36" s="141">
        <f t="shared" si="34"/>
        <v>0</v>
      </c>
      <c r="BY36" s="141">
        <f t="shared" si="35"/>
        <v>5685</v>
      </c>
      <c r="BZ36" s="141">
        <f t="shared" si="36"/>
        <v>0</v>
      </c>
      <c r="CA36" s="141">
        <f t="shared" si="37"/>
        <v>83250</v>
      </c>
      <c r="CB36" s="141">
        <f t="shared" si="38"/>
        <v>0</v>
      </c>
      <c r="CC36" s="141">
        <f t="shared" si="39"/>
        <v>83250</v>
      </c>
      <c r="CD36" s="141">
        <f t="shared" si="40"/>
        <v>0</v>
      </c>
      <c r="CE36" s="141">
        <f t="shared" si="41"/>
        <v>0</v>
      </c>
      <c r="CF36" s="141">
        <f t="shared" si="42"/>
        <v>0</v>
      </c>
      <c r="CG36" s="141">
        <f t="shared" si="43"/>
        <v>0</v>
      </c>
      <c r="CH36" s="141">
        <f t="shared" si="44"/>
        <v>0</v>
      </c>
      <c r="CI36" s="141">
        <f t="shared" si="45"/>
        <v>108971</v>
      </c>
    </row>
    <row r="37" spans="1:87" ht="12" customHeight="1">
      <c r="A37" s="142" t="s">
        <v>120</v>
      </c>
      <c r="B37" s="140" t="s">
        <v>380</v>
      </c>
      <c r="C37" s="142" t="s">
        <v>393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/>
      <c r="L37" s="141">
        <f t="shared" si="6"/>
        <v>0</v>
      </c>
      <c r="M37" s="141">
        <f t="shared" si="7"/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f t="shared" si="8"/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f t="shared" si="9"/>
        <v>0</v>
      </c>
      <c r="X37" s="141">
        <v>0</v>
      </c>
      <c r="Y37" s="141">
        <v>0</v>
      </c>
      <c r="Z37" s="141">
        <v>0</v>
      </c>
      <c r="AA37" s="141">
        <v>0</v>
      </c>
      <c r="AB37" s="141"/>
      <c r="AC37" s="141">
        <v>0</v>
      </c>
      <c r="AD37" s="141">
        <v>40298</v>
      </c>
      <c r="AE37" s="141">
        <f t="shared" si="10"/>
        <v>40298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/>
      <c r="AN37" s="141">
        <f t="shared" si="13"/>
        <v>0</v>
      </c>
      <c r="AO37" s="141">
        <f t="shared" si="14"/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f t="shared" si="15"/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f t="shared" si="16"/>
        <v>0</v>
      </c>
      <c r="AZ37" s="141">
        <v>0</v>
      </c>
      <c r="BA37" s="141">
        <v>0</v>
      </c>
      <c r="BB37" s="141">
        <v>0</v>
      </c>
      <c r="BC37" s="141">
        <v>0</v>
      </c>
      <c r="BD37" s="141"/>
      <c r="BE37" s="141">
        <v>0</v>
      </c>
      <c r="BF37" s="141">
        <v>0</v>
      </c>
      <c r="BG37" s="141">
        <f t="shared" si="17"/>
        <v>0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0</v>
      </c>
      <c r="BP37" s="141">
        <f t="shared" si="26"/>
        <v>0</v>
      </c>
      <c r="BQ37" s="141">
        <f t="shared" si="27"/>
        <v>0</v>
      </c>
      <c r="BR37" s="141">
        <f t="shared" si="28"/>
        <v>0</v>
      </c>
      <c r="BS37" s="141">
        <f t="shared" si="29"/>
        <v>0</v>
      </c>
      <c r="BT37" s="141">
        <f t="shared" si="30"/>
        <v>0</v>
      </c>
      <c r="BU37" s="141">
        <f t="shared" si="31"/>
        <v>0</v>
      </c>
      <c r="BV37" s="141">
        <f t="shared" si="32"/>
        <v>0</v>
      </c>
      <c r="BW37" s="141">
        <f t="shared" si="33"/>
        <v>0</v>
      </c>
      <c r="BX37" s="141">
        <f t="shared" si="34"/>
        <v>0</v>
      </c>
      <c r="BY37" s="141">
        <f t="shared" si="35"/>
        <v>0</v>
      </c>
      <c r="BZ37" s="141">
        <f t="shared" si="36"/>
        <v>0</v>
      </c>
      <c r="CA37" s="141">
        <f t="shared" si="37"/>
        <v>0</v>
      </c>
      <c r="CB37" s="141">
        <f t="shared" si="38"/>
        <v>0</v>
      </c>
      <c r="CC37" s="141">
        <f t="shared" si="39"/>
        <v>0</v>
      </c>
      <c r="CD37" s="141">
        <f t="shared" si="40"/>
        <v>0</v>
      </c>
      <c r="CE37" s="141">
        <f t="shared" si="41"/>
        <v>0</v>
      </c>
      <c r="CF37" s="141">
        <f t="shared" si="42"/>
        <v>0</v>
      </c>
      <c r="CG37" s="141">
        <f t="shared" si="43"/>
        <v>0</v>
      </c>
      <c r="CH37" s="141">
        <f t="shared" si="44"/>
        <v>40298</v>
      </c>
      <c r="CI37" s="141">
        <f t="shared" si="45"/>
        <v>40298</v>
      </c>
    </row>
    <row r="38" spans="1:87" ht="12" customHeight="1">
      <c r="A38" s="142" t="s">
        <v>120</v>
      </c>
      <c r="B38" s="140" t="s">
        <v>381</v>
      </c>
      <c r="C38" s="142" t="s">
        <v>394</v>
      </c>
      <c r="D38" s="141">
        <f t="shared" si="4"/>
        <v>0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/>
      <c r="L38" s="141">
        <f t="shared" si="6"/>
        <v>0</v>
      </c>
      <c r="M38" s="141">
        <f t="shared" si="7"/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f t="shared" si="8"/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f t="shared" si="9"/>
        <v>0</v>
      </c>
      <c r="X38" s="141">
        <v>0</v>
      </c>
      <c r="Y38" s="141">
        <v>0</v>
      </c>
      <c r="Z38" s="141">
        <v>0</v>
      </c>
      <c r="AA38" s="141">
        <v>0</v>
      </c>
      <c r="AB38" s="141"/>
      <c r="AC38" s="141">
        <v>0</v>
      </c>
      <c r="AD38" s="141">
        <v>0</v>
      </c>
      <c r="AE38" s="141">
        <f t="shared" si="10"/>
        <v>0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/>
      <c r="AN38" s="141">
        <f t="shared" si="13"/>
        <v>115197</v>
      </c>
      <c r="AO38" s="141">
        <f t="shared" si="14"/>
        <v>18962</v>
      </c>
      <c r="AP38" s="141">
        <v>18962</v>
      </c>
      <c r="AQ38" s="141">
        <v>0</v>
      </c>
      <c r="AR38" s="141">
        <v>0</v>
      </c>
      <c r="AS38" s="141">
        <v>0</v>
      </c>
      <c r="AT38" s="141">
        <f t="shared" si="15"/>
        <v>58198</v>
      </c>
      <c r="AU38" s="141">
        <v>0</v>
      </c>
      <c r="AV38" s="141">
        <v>58198</v>
      </c>
      <c r="AW38" s="141">
        <v>0</v>
      </c>
      <c r="AX38" s="141">
        <v>0</v>
      </c>
      <c r="AY38" s="141">
        <f t="shared" si="16"/>
        <v>38037</v>
      </c>
      <c r="AZ38" s="141">
        <v>305</v>
      </c>
      <c r="BA38" s="141">
        <v>36501</v>
      </c>
      <c r="BB38" s="141">
        <v>1231</v>
      </c>
      <c r="BC38" s="141">
        <v>0</v>
      </c>
      <c r="BD38" s="141"/>
      <c r="BE38" s="141">
        <v>0</v>
      </c>
      <c r="BF38" s="141">
        <v>6472</v>
      </c>
      <c r="BG38" s="141">
        <f t="shared" si="17"/>
        <v>121669</v>
      </c>
      <c r="BH38" s="141">
        <f t="shared" si="18"/>
        <v>0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0</v>
      </c>
      <c r="BP38" s="141">
        <f t="shared" si="26"/>
        <v>115197</v>
      </c>
      <c r="BQ38" s="141">
        <f t="shared" si="27"/>
        <v>18962</v>
      </c>
      <c r="BR38" s="141">
        <f t="shared" si="28"/>
        <v>18962</v>
      </c>
      <c r="BS38" s="141">
        <f t="shared" si="29"/>
        <v>0</v>
      </c>
      <c r="BT38" s="141">
        <f t="shared" si="30"/>
        <v>0</v>
      </c>
      <c r="BU38" s="141">
        <f t="shared" si="31"/>
        <v>0</v>
      </c>
      <c r="BV38" s="141">
        <f t="shared" si="32"/>
        <v>58198</v>
      </c>
      <c r="BW38" s="141">
        <f t="shared" si="33"/>
        <v>0</v>
      </c>
      <c r="BX38" s="141">
        <f t="shared" si="34"/>
        <v>58198</v>
      </c>
      <c r="BY38" s="141">
        <f t="shared" si="35"/>
        <v>0</v>
      </c>
      <c r="BZ38" s="141">
        <f t="shared" si="36"/>
        <v>0</v>
      </c>
      <c r="CA38" s="141">
        <f t="shared" si="37"/>
        <v>38037</v>
      </c>
      <c r="CB38" s="141">
        <f t="shared" si="38"/>
        <v>305</v>
      </c>
      <c r="CC38" s="141">
        <f t="shared" si="39"/>
        <v>36501</v>
      </c>
      <c r="CD38" s="141">
        <f t="shared" si="40"/>
        <v>1231</v>
      </c>
      <c r="CE38" s="141">
        <f t="shared" si="41"/>
        <v>0</v>
      </c>
      <c r="CF38" s="141">
        <f t="shared" si="42"/>
        <v>0</v>
      </c>
      <c r="CG38" s="141">
        <f t="shared" si="43"/>
        <v>0</v>
      </c>
      <c r="CH38" s="141">
        <f t="shared" si="44"/>
        <v>6472</v>
      </c>
      <c r="CI38" s="141">
        <f t="shared" si="45"/>
        <v>121669</v>
      </c>
    </row>
    <row r="39" spans="1:87" ht="12" customHeight="1">
      <c r="A39" s="142" t="s">
        <v>120</v>
      </c>
      <c r="B39" s="140" t="s">
        <v>382</v>
      </c>
      <c r="C39" s="142" t="s">
        <v>395</v>
      </c>
      <c r="D39" s="141">
        <f t="shared" si="4"/>
        <v>0</v>
      </c>
      <c r="E39" s="141">
        <f t="shared" si="5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/>
      <c r="L39" s="141">
        <f t="shared" si="6"/>
        <v>90037</v>
      </c>
      <c r="M39" s="141">
        <f t="shared" si="7"/>
        <v>90037</v>
      </c>
      <c r="N39" s="141">
        <v>0</v>
      </c>
      <c r="O39" s="141">
        <v>0</v>
      </c>
      <c r="P39" s="141">
        <v>81165</v>
      </c>
      <c r="Q39" s="141">
        <v>8872</v>
      </c>
      <c r="R39" s="141">
        <f t="shared" si="8"/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f t="shared" si="9"/>
        <v>0</v>
      </c>
      <c r="X39" s="141">
        <v>0</v>
      </c>
      <c r="Y39" s="141">
        <v>0</v>
      </c>
      <c r="Z39" s="141">
        <v>0</v>
      </c>
      <c r="AA39" s="141">
        <v>0</v>
      </c>
      <c r="AB39" s="141"/>
      <c r="AC39" s="141">
        <v>0</v>
      </c>
      <c r="AD39" s="141">
        <v>133375</v>
      </c>
      <c r="AE39" s="141">
        <f t="shared" si="10"/>
        <v>223412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/>
      <c r="AN39" s="141">
        <f t="shared" si="13"/>
        <v>0</v>
      </c>
      <c r="AO39" s="141">
        <f t="shared" si="14"/>
        <v>0</v>
      </c>
      <c r="AP39" s="141">
        <v>0</v>
      </c>
      <c r="AQ39" s="141">
        <v>0</v>
      </c>
      <c r="AR39" s="141">
        <v>0</v>
      </c>
      <c r="AS39" s="141">
        <v>0</v>
      </c>
      <c r="AT39" s="141">
        <f t="shared" si="15"/>
        <v>0</v>
      </c>
      <c r="AU39" s="141">
        <v>0</v>
      </c>
      <c r="AV39" s="141">
        <v>0</v>
      </c>
      <c r="AW39" s="141">
        <v>0</v>
      </c>
      <c r="AX39" s="141">
        <v>0</v>
      </c>
      <c r="AY39" s="141">
        <f t="shared" si="16"/>
        <v>0</v>
      </c>
      <c r="AZ39" s="141">
        <v>0</v>
      </c>
      <c r="BA39" s="141">
        <v>0</v>
      </c>
      <c r="BB39" s="141">
        <v>0</v>
      </c>
      <c r="BC39" s="141">
        <v>0</v>
      </c>
      <c r="BD39" s="141"/>
      <c r="BE39" s="141">
        <v>0</v>
      </c>
      <c r="BF39" s="141">
        <v>0</v>
      </c>
      <c r="BG39" s="141">
        <f t="shared" si="17"/>
        <v>0</v>
      </c>
      <c r="BH39" s="141">
        <f t="shared" si="18"/>
        <v>0</v>
      </c>
      <c r="BI39" s="141">
        <f t="shared" si="19"/>
        <v>0</v>
      </c>
      <c r="BJ39" s="141">
        <f t="shared" si="20"/>
        <v>0</v>
      </c>
      <c r="BK39" s="141">
        <f t="shared" si="21"/>
        <v>0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90037</v>
      </c>
      <c r="BQ39" s="141">
        <f t="shared" si="27"/>
        <v>90037</v>
      </c>
      <c r="BR39" s="141">
        <f t="shared" si="28"/>
        <v>0</v>
      </c>
      <c r="BS39" s="141">
        <f t="shared" si="29"/>
        <v>0</v>
      </c>
      <c r="BT39" s="141">
        <f t="shared" si="30"/>
        <v>81165</v>
      </c>
      <c r="BU39" s="141">
        <f t="shared" si="31"/>
        <v>8872</v>
      </c>
      <c r="BV39" s="141">
        <f t="shared" si="32"/>
        <v>0</v>
      </c>
      <c r="BW39" s="141">
        <f t="shared" si="33"/>
        <v>0</v>
      </c>
      <c r="BX39" s="141">
        <f t="shared" si="34"/>
        <v>0</v>
      </c>
      <c r="BY39" s="141">
        <f t="shared" si="35"/>
        <v>0</v>
      </c>
      <c r="BZ39" s="141">
        <f t="shared" si="36"/>
        <v>0</v>
      </c>
      <c r="CA39" s="141">
        <f t="shared" si="37"/>
        <v>0</v>
      </c>
      <c r="CB39" s="141">
        <f t="shared" si="38"/>
        <v>0</v>
      </c>
      <c r="CC39" s="141">
        <f t="shared" si="39"/>
        <v>0</v>
      </c>
      <c r="CD39" s="141">
        <f t="shared" si="40"/>
        <v>0</v>
      </c>
      <c r="CE39" s="141">
        <f t="shared" si="41"/>
        <v>0</v>
      </c>
      <c r="CF39" s="141">
        <f t="shared" si="42"/>
        <v>0</v>
      </c>
      <c r="CG39" s="141">
        <f t="shared" si="43"/>
        <v>0</v>
      </c>
      <c r="CH39" s="141">
        <f t="shared" si="44"/>
        <v>133375</v>
      </c>
      <c r="CI39" s="141">
        <f t="shared" si="45"/>
        <v>223412</v>
      </c>
    </row>
    <row r="40" spans="1:87" ht="12" customHeight="1">
      <c r="A40" s="142" t="s">
        <v>120</v>
      </c>
      <c r="B40" s="140" t="s">
        <v>383</v>
      </c>
      <c r="C40" s="142" t="s">
        <v>396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/>
      <c r="L40" s="141">
        <f t="shared" si="6"/>
        <v>55992</v>
      </c>
      <c r="M40" s="141">
        <f t="shared" si="7"/>
        <v>30647</v>
      </c>
      <c r="N40" s="141">
        <v>1778</v>
      </c>
      <c r="O40" s="141">
        <v>28869</v>
      </c>
      <c r="P40" s="141">
        <v>0</v>
      </c>
      <c r="Q40" s="141">
        <v>0</v>
      </c>
      <c r="R40" s="141">
        <f t="shared" si="8"/>
        <v>6477</v>
      </c>
      <c r="S40" s="141">
        <v>6477</v>
      </c>
      <c r="T40" s="141">
        <v>0</v>
      </c>
      <c r="U40" s="141">
        <v>0</v>
      </c>
      <c r="V40" s="141">
        <v>18868</v>
      </c>
      <c r="W40" s="141">
        <f t="shared" si="9"/>
        <v>0</v>
      </c>
      <c r="X40" s="141">
        <v>0</v>
      </c>
      <c r="Y40" s="141">
        <v>0</v>
      </c>
      <c r="Z40" s="141">
        <v>0</v>
      </c>
      <c r="AA40" s="141">
        <v>0</v>
      </c>
      <c r="AB40" s="141"/>
      <c r="AC40" s="141">
        <v>0</v>
      </c>
      <c r="AD40" s="141">
        <v>16513</v>
      </c>
      <c r="AE40" s="141">
        <f t="shared" si="10"/>
        <v>72505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/>
      <c r="AN40" s="141">
        <f t="shared" si="13"/>
        <v>0</v>
      </c>
      <c r="AO40" s="141">
        <f t="shared" si="14"/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f t="shared" si="15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6"/>
        <v>0</v>
      </c>
      <c r="AZ40" s="141">
        <v>0</v>
      </c>
      <c r="BA40" s="141">
        <v>0</v>
      </c>
      <c r="BB40" s="141">
        <v>0</v>
      </c>
      <c r="BC40" s="141">
        <v>0</v>
      </c>
      <c r="BD40" s="141"/>
      <c r="BE40" s="141">
        <v>0</v>
      </c>
      <c r="BF40" s="141">
        <v>0</v>
      </c>
      <c r="BG40" s="141">
        <f t="shared" si="17"/>
        <v>0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0</v>
      </c>
      <c r="BP40" s="141">
        <f t="shared" si="26"/>
        <v>55992</v>
      </c>
      <c r="BQ40" s="141">
        <f t="shared" si="27"/>
        <v>30647</v>
      </c>
      <c r="BR40" s="141">
        <f t="shared" si="28"/>
        <v>1778</v>
      </c>
      <c r="BS40" s="141">
        <f t="shared" si="29"/>
        <v>28869</v>
      </c>
      <c r="BT40" s="141">
        <f t="shared" si="30"/>
        <v>0</v>
      </c>
      <c r="BU40" s="141">
        <f t="shared" si="31"/>
        <v>0</v>
      </c>
      <c r="BV40" s="141">
        <f t="shared" si="32"/>
        <v>6477</v>
      </c>
      <c r="BW40" s="141">
        <f t="shared" si="33"/>
        <v>6477</v>
      </c>
      <c r="BX40" s="141">
        <f t="shared" si="34"/>
        <v>0</v>
      </c>
      <c r="BY40" s="141">
        <f t="shared" si="35"/>
        <v>0</v>
      </c>
      <c r="BZ40" s="141">
        <f t="shared" si="36"/>
        <v>18868</v>
      </c>
      <c r="CA40" s="141">
        <f t="shared" si="37"/>
        <v>0</v>
      </c>
      <c r="CB40" s="141">
        <f t="shared" si="38"/>
        <v>0</v>
      </c>
      <c r="CC40" s="141">
        <f t="shared" si="39"/>
        <v>0</v>
      </c>
      <c r="CD40" s="141">
        <f t="shared" si="40"/>
        <v>0</v>
      </c>
      <c r="CE40" s="141">
        <f t="shared" si="41"/>
        <v>0</v>
      </c>
      <c r="CF40" s="141">
        <f t="shared" si="42"/>
        <v>0</v>
      </c>
      <c r="CG40" s="141">
        <f t="shared" si="43"/>
        <v>0</v>
      </c>
      <c r="CH40" s="141">
        <f t="shared" si="44"/>
        <v>16513</v>
      </c>
      <c r="CI40" s="141">
        <f t="shared" si="45"/>
        <v>72505</v>
      </c>
    </row>
    <row r="41" spans="1:87" ht="12" customHeight="1">
      <c r="A41" s="142" t="s">
        <v>120</v>
      </c>
      <c r="B41" s="140" t="s">
        <v>384</v>
      </c>
      <c r="C41" s="142" t="s">
        <v>397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/>
      <c r="L41" s="141">
        <f t="shared" si="6"/>
        <v>1474092</v>
      </c>
      <c r="M41" s="141">
        <f t="shared" si="7"/>
        <v>199084</v>
      </c>
      <c r="N41" s="141">
        <v>199084</v>
      </c>
      <c r="O41" s="141">
        <v>0</v>
      </c>
      <c r="P41" s="141">
        <v>0</v>
      </c>
      <c r="Q41" s="141">
        <v>0</v>
      </c>
      <c r="R41" s="141">
        <f t="shared" si="8"/>
        <v>531325</v>
      </c>
      <c r="S41" s="141">
        <v>0</v>
      </c>
      <c r="T41" s="141">
        <v>531325</v>
      </c>
      <c r="U41" s="141">
        <v>0</v>
      </c>
      <c r="V41" s="141">
        <v>0</v>
      </c>
      <c r="W41" s="141">
        <f t="shared" si="9"/>
        <v>727489</v>
      </c>
      <c r="X41" s="141">
        <v>61860</v>
      </c>
      <c r="Y41" s="141">
        <v>665629</v>
      </c>
      <c r="Z41" s="141">
        <v>0</v>
      </c>
      <c r="AA41" s="141">
        <v>0</v>
      </c>
      <c r="AB41" s="141"/>
      <c r="AC41" s="141">
        <v>16194</v>
      </c>
      <c r="AD41" s="141">
        <v>1048853</v>
      </c>
      <c r="AE41" s="141">
        <f t="shared" si="10"/>
        <v>2522945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/>
      <c r="AN41" s="141">
        <f t="shared" si="13"/>
        <v>0</v>
      </c>
      <c r="AO41" s="141">
        <f t="shared" si="14"/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f t="shared" si="15"/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f t="shared" si="16"/>
        <v>0</v>
      </c>
      <c r="AZ41" s="141">
        <v>0</v>
      </c>
      <c r="BA41" s="141">
        <v>0</v>
      </c>
      <c r="BB41" s="141">
        <v>0</v>
      </c>
      <c r="BC41" s="141">
        <v>0</v>
      </c>
      <c r="BD41" s="141"/>
      <c r="BE41" s="141">
        <v>0</v>
      </c>
      <c r="BF41" s="141">
        <v>0</v>
      </c>
      <c r="BG41" s="141">
        <f t="shared" si="17"/>
        <v>0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0</v>
      </c>
      <c r="BP41" s="141">
        <f t="shared" si="26"/>
        <v>1474092</v>
      </c>
      <c r="BQ41" s="141">
        <f t="shared" si="27"/>
        <v>199084</v>
      </c>
      <c r="BR41" s="141">
        <f t="shared" si="28"/>
        <v>199084</v>
      </c>
      <c r="BS41" s="141">
        <f t="shared" si="29"/>
        <v>0</v>
      </c>
      <c r="BT41" s="141">
        <f t="shared" si="30"/>
        <v>0</v>
      </c>
      <c r="BU41" s="141">
        <f t="shared" si="31"/>
        <v>0</v>
      </c>
      <c r="BV41" s="141">
        <f t="shared" si="32"/>
        <v>531325</v>
      </c>
      <c r="BW41" s="141">
        <f t="shared" si="33"/>
        <v>0</v>
      </c>
      <c r="BX41" s="141">
        <f t="shared" si="34"/>
        <v>531325</v>
      </c>
      <c r="BY41" s="141">
        <f t="shared" si="35"/>
        <v>0</v>
      </c>
      <c r="BZ41" s="141">
        <f t="shared" si="36"/>
        <v>0</v>
      </c>
      <c r="CA41" s="141">
        <f t="shared" si="37"/>
        <v>727489</v>
      </c>
      <c r="CB41" s="141">
        <f t="shared" si="38"/>
        <v>61860</v>
      </c>
      <c r="CC41" s="141">
        <f t="shared" si="39"/>
        <v>665629</v>
      </c>
      <c r="CD41" s="141">
        <f t="shared" si="40"/>
        <v>0</v>
      </c>
      <c r="CE41" s="141">
        <f t="shared" si="41"/>
        <v>0</v>
      </c>
      <c r="CF41" s="141">
        <f t="shared" si="42"/>
        <v>0</v>
      </c>
      <c r="CG41" s="141">
        <f t="shared" si="43"/>
        <v>16194</v>
      </c>
      <c r="CH41" s="141">
        <f t="shared" si="44"/>
        <v>1048853</v>
      </c>
      <c r="CI41" s="141">
        <f t="shared" si="45"/>
        <v>2522945</v>
      </c>
    </row>
    <row r="42" spans="1:87" ht="12" customHeight="1">
      <c r="A42" s="142" t="s">
        <v>120</v>
      </c>
      <c r="B42" s="140" t="s">
        <v>385</v>
      </c>
      <c r="C42" s="142" t="s">
        <v>398</v>
      </c>
      <c r="D42" s="141">
        <f t="shared" si="4"/>
        <v>0</v>
      </c>
      <c r="E42" s="141">
        <f t="shared" si="5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/>
      <c r="L42" s="141">
        <f t="shared" si="6"/>
        <v>609541</v>
      </c>
      <c r="M42" s="141">
        <f t="shared" si="7"/>
        <v>47410</v>
      </c>
      <c r="N42" s="141">
        <v>24548</v>
      </c>
      <c r="O42" s="141">
        <v>0</v>
      </c>
      <c r="P42" s="141">
        <v>22862</v>
      </c>
      <c r="Q42" s="141">
        <v>0</v>
      </c>
      <c r="R42" s="141">
        <f t="shared" si="8"/>
        <v>194796</v>
      </c>
      <c r="S42" s="141">
        <v>0</v>
      </c>
      <c r="T42" s="141">
        <v>194796</v>
      </c>
      <c r="U42" s="141">
        <v>0</v>
      </c>
      <c r="V42" s="141">
        <v>0</v>
      </c>
      <c r="W42" s="141">
        <f t="shared" si="9"/>
        <v>367335</v>
      </c>
      <c r="X42" s="141">
        <v>0</v>
      </c>
      <c r="Y42" s="141">
        <v>275390</v>
      </c>
      <c r="Z42" s="141">
        <v>0</v>
      </c>
      <c r="AA42" s="141">
        <v>91945</v>
      </c>
      <c r="AB42" s="141"/>
      <c r="AC42" s="141">
        <v>0</v>
      </c>
      <c r="AD42" s="141">
        <v>20207</v>
      </c>
      <c r="AE42" s="141">
        <f t="shared" si="10"/>
        <v>629748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/>
      <c r="AN42" s="141">
        <f t="shared" si="13"/>
        <v>362433</v>
      </c>
      <c r="AO42" s="141">
        <f t="shared" si="14"/>
        <v>47111</v>
      </c>
      <c r="AP42" s="141">
        <v>24548</v>
      </c>
      <c r="AQ42" s="141">
        <v>0</v>
      </c>
      <c r="AR42" s="141">
        <v>22563</v>
      </c>
      <c r="AS42" s="141">
        <v>0</v>
      </c>
      <c r="AT42" s="141">
        <f t="shared" si="15"/>
        <v>155347</v>
      </c>
      <c r="AU42" s="141">
        <v>0</v>
      </c>
      <c r="AV42" s="141">
        <v>155347</v>
      </c>
      <c r="AW42" s="141">
        <v>0</v>
      </c>
      <c r="AX42" s="141">
        <v>0</v>
      </c>
      <c r="AY42" s="141">
        <f t="shared" si="16"/>
        <v>159975</v>
      </c>
      <c r="AZ42" s="141">
        <v>0</v>
      </c>
      <c r="BA42" s="141">
        <v>151638</v>
      </c>
      <c r="BB42" s="141">
        <v>0</v>
      </c>
      <c r="BC42" s="141">
        <v>8337</v>
      </c>
      <c r="BD42" s="141"/>
      <c r="BE42" s="141">
        <v>0</v>
      </c>
      <c r="BF42" s="141">
        <v>19724</v>
      </c>
      <c r="BG42" s="141">
        <f t="shared" si="17"/>
        <v>382157</v>
      </c>
      <c r="BH42" s="141">
        <f t="shared" si="18"/>
        <v>0</v>
      </c>
      <c r="BI42" s="141">
        <f t="shared" si="19"/>
        <v>0</v>
      </c>
      <c r="BJ42" s="141">
        <f t="shared" si="20"/>
        <v>0</v>
      </c>
      <c r="BK42" s="141">
        <f t="shared" si="21"/>
        <v>0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0</v>
      </c>
      <c r="BP42" s="141">
        <f t="shared" si="26"/>
        <v>971974</v>
      </c>
      <c r="BQ42" s="141">
        <f t="shared" si="27"/>
        <v>94521</v>
      </c>
      <c r="BR42" s="141">
        <f t="shared" si="28"/>
        <v>49096</v>
      </c>
      <c r="BS42" s="141">
        <f t="shared" si="29"/>
        <v>0</v>
      </c>
      <c r="BT42" s="141">
        <f t="shared" si="30"/>
        <v>45425</v>
      </c>
      <c r="BU42" s="141">
        <f t="shared" si="31"/>
        <v>0</v>
      </c>
      <c r="BV42" s="141">
        <f t="shared" si="32"/>
        <v>350143</v>
      </c>
      <c r="BW42" s="141">
        <f t="shared" si="33"/>
        <v>0</v>
      </c>
      <c r="BX42" s="141">
        <f t="shared" si="34"/>
        <v>350143</v>
      </c>
      <c r="BY42" s="141">
        <f t="shared" si="35"/>
        <v>0</v>
      </c>
      <c r="BZ42" s="141">
        <f t="shared" si="36"/>
        <v>0</v>
      </c>
      <c r="CA42" s="141">
        <f t="shared" si="37"/>
        <v>527310</v>
      </c>
      <c r="CB42" s="141">
        <f t="shared" si="38"/>
        <v>0</v>
      </c>
      <c r="CC42" s="141">
        <f t="shared" si="39"/>
        <v>427028</v>
      </c>
      <c r="CD42" s="141">
        <f t="shared" si="40"/>
        <v>0</v>
      </c>
      <c r="CE42" s="141">
        <f t="shared" si="41"/>
        <v>100282</v>
      </c>
      <c r="CF42" s="141">
        <f t="shared" si="42"/>
        <v>0</v>
      </c>
      <c r="CG42" s="141">
        <f t="shared" si="43"/>
        <v>0</v>
      </c>
      <c r="CH42" s="141">
        <f t="shared" si="44"/>
        <v>39931</v>
      </c>
      <c r="CI42" s="141">
        <f t="shared" si="45"/>
        <v>1011905</v>
      </c>
    </row>
    <row r="43" spans="1:87" ht="12" customHeight="1">
      <c r="A43" s="142" t="s">
        <v>120</v>
      </c>
      <c r="B43" s="140" t="s">
        <v>386</v>
      </c>
      <c r="C43" s="142" t="s">
        <v>399</v>
      </c>
      <c r="D43" s="141">
        <f t="shared" si="4"/>
        <v>83984</v>
      </c>
      <c r="E43" s="141">
        <f t="shared" si="5"/>
        <v>79784</v>
      </c>
      <c r="F43" s="141">
        <v>0</v>
      </c>
      <c r="G43" s="141">
        <v>79784</v>
      </c>
      <c r="H43" s="141">
        <v>0</v>
      </c>
      <c r="I43" s="141">
        <v>0</v>
      </c>
      <c r="J43" s="141">
        <v>4200</v>
      </c>
      <c r="K43" s="141"/>
      <c r="L43" s="141">
        <f t="shared" si="6"/>
        <v>108803</v>
      </c>
      <c r="M43" s="141">
        <f t="shared" si="7"/>
        <v>49567</v>
      </c>
      <c r="N43" s="141">
        <v>40294</v>
      </c>
      <c r="O43" s="141">
        <v>0</v>
      </c>
      <c r="P43" s="141">
        <v>9273</v>
      </c>
      <c r="Q43" s="141">
        <v>0</v>
      </c>
      <c r="R43" s="141">
        <f t="shared" si="8"/>
        <v>6610</v>
      </c>
      <c r="S43" s="141">
        <v>0</v>
      </c>
      <c r="T43" s="141">
        <v>6610</v>
      </c>
      <c r="U43" s="141">
        <v>0</v>
      </c>
      <c r="V43" s="141">
        <v>0</v>
      </c>
      <c r="W43" s="141">
        <f t="shared" si="9"/>
        <v>52626</v>
      </c>
      <c r="X43" s="141">
        <v>0</v>
      </c>
      <c r="Y43" s="141">
        <v>52382</v>
      </c>
      <c r="Z43" s="141">
        <v>0</v>
      </c>
      <c r="AA43" s="141">
        <v>244</v>
      </c>
      <c r="AB43" s="141"/>
      <c r="AC43" s="141">
        <v>0</v>
      </c>
      <c r="AD43" s="141">
        <v>5605</v>
      </c>
      <c r="AE43" s="141">
        <f t="shared" si="10"/>
        <v>198392</v>
      </c>
      <c r="AF43" s="141">
        <f t="shared" si="11"/>
        <v>0</v>
      </c>
      <c r="AG43" s="141">
        <f t="shared" si="12"/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/>
      <c r="AN43" s="141">
        <f t="shared" si="13"/>
        <v>0</v>
      </c>
      <c r="AO43" s="141">
        <f t="shared" si="14"/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f t="shared" si="15"/>
        <v>0</v>
      </c>
      <c r="AU43" s="141">
        <v>0</v>
      </c>
      <c r="AV43" s="141">
        <v>0</v>
      </c>
      <c r="AW43" s="141">
        <v>0</v>
      </c>
      <c r="AX43" s="141">
        <v>0</v>
      </c>
      <c r="AY43" s="141">
        <f t="shared" si="16"/>
        <v>0</v>
      </c>
      <c r="AZ43" s="141">
        <v>0</v>
      </c>
      <c r="BA43" s="141">
        <v>0</v>
      </c>
      <c r="BB43" s="141">
        <v>0</v>
      </c>
      <c r="BC43" s="141">
        <v>0</v>
      </c>
      <c r="BD43" s="141"/>
      <c r="BE43" s="141">
        <v>0</v>
      </c>
      <c r="BF43" s="141">
        <v>0</v>
      </c>
      <c r="BG43" s="141">
        <f t="shared" si="17"/>
        <v>0</v>
      </c>
      <c r="BH43" s="141">
        <f t="shared" si="18"/>
        <v>83984</v>
      </c>
      <c r="BI43" s="141">
        <f t="shared" si="19"/>
        <v>79784</v>
      </c>
      <c r="BJ43" s="141">
        <f t="shared" si="20"/>
        <v>0</v>
      </c>
      <c r="BK43" s="141">
        <f t="shared" si="21"/>
        <v>79784</v>
      </c>
      <c r="BL43" s="141">
        <f t="shared" si="22"/>
        <v>0</v>
      </c>
      <c r="BM43" s="141">
        <f t="shared" si="23"/>
        <v>0</v>
      </c>
      <c r="BN43" s="141">
        <f t="shared" si="24"/>
        <v>4200</v>
      </c>
      <c r="BO43" s="141">
        <f t="shared" si="25"/>
        <v>0</v>
      </c>
      <c r="BP43" s="141">
        <f t="shared" si="26"/>
        <v>108803</v>
      </c>
      <c r="BQ43" s="141">
        <f t="shared" si="27"/>
        <v>49567</v>
      </c>
      <c r="BR43" s="141">
        <f t="shared" si="28"/>
        <v>40294</v>
      </c>
      <c r="BS43" s="141">
        <f t="shared" si="29"/>
        <v>0</v>
      </c>
      <c r="BT43" s="141">
        <f t="shared" si="30"/>
        <v>9273</v>
      </c>
      <c r="BU43" s="141">
        <f t="shared" si="31"/>
        <v>0</v>
      </c>
      <c r="BV43" s="141">
        <f t="shared" si="32"/>
        <v>6610</v>
      </c>
      <c r="BW43" s="141">
        <f t="shared" si="33"/>
        <v>0</v>
      </c>
      <c r="BX43" s="141">
        <f t="shared" si="34"/>
        <v>6610</v>
      </c>
      <c r="BY43" s="141">
        <f t="shared" si="35"/>
        <v>0</v>
      </c>
      <c r="BZ43" s="141">
        <f t="shared" si="36"/>
        <v>0</v>
      </c>
      <c r="CA43" s="141">
        <f t="shared" si="37"/>
        <v>52626</v>
      </c>
      <c r="CB43" s="141">
        <f t="shared" si="38"/>
        <v>0</v>
      </c>
      <c r="CC43" s="141">
        <f t="shared" si="39"/>
        <v>52382</v>
      </c>
      <c r="CD43" s="141">
        <f t="shared" si="40"/>
        <v>0</v>
      </c>
      <c r="CE43" s="141">
        <f t="shared" si="41"/>
        <v>244</v>
      </c>
      <c r="CF43" s="141">
        <f t="shared" si="42"/>
        <v>0</v>
      </c>
      <c r="CG43" s="141">
        <f t="shared" si="43"/>
        <v>0</v>
      </c>
      <c r="CH43" s="141">
        <f t="shared" si="44"/>
        <v>5605</v>
      </c>
      <c r="CI43" s="141">
        <f t="shared" si="45"/>
        <v>198392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372</v>
      </c>
      <c r="B7" s="140" t="s">
        <v>409</v>
      </c>
      <c r="C7" s="139" t="s">
        <v>373</v>
      </c>
      <c r="D7" s="141">
        <f aca="true" t="shared" si="0" ref="D7:I7">SUM(D8:D30)</f>
        <v>9583</v>
      </c>
      <c r="E7" s="141">
        <f t="shared" si="0"/>
        <v>3309476</v>
      </c>
      <c r="F7" s="141">
        <f t="shared" si="0"/>
        <v>3319059</v>
      </c>
      <c r="G7" s="141">
        <f t="shared" si="0"/>
        <v>0</v>
      </c>
      <c r="H7" s="141">
        <f t="shared" si="0"/>
        <v>854914</v>
      </c>
      <c r="I7" s="141">
        <f t="shared" si="0"/>
        <v>854914</v>
      </c>
      <c r="J7" s="143" t="s">
        <v>403</v>
      </c>
      <c r="K7" s="143" t="s">
        <v>403</v>
      </c>
      <c r="L7" s="141">
        <f aca="true" t="shared" si="1" ref="L7:Q7">SUM(L8:L30)</f>
        <v>9583</v>
      </c>
      <c r="M7" s="141">
        <f t="shared" si="1"/>
        <v>1159324</v>
      </c>
      <c r="N7" s="141">
        <f t="shared" si="1"/>
        <v>1168907</v>
      </c>
      <c r="O7" s="141">
        <f t="shared" si="1"/>
        <v>0</v>
      </c>
      <c r="P7" s="141">
        <f t="shared" si="1"/>
        <v>776982</v>
      </c>
      <c r="Q7" s="141">
        <f t="shared" si="1"/>
        <v>776982</v>
      </c>
      <c r="R7" s="143" t="s">
        <v>403</v>
      </c>
      <c r="S7" s="143" t="s">
        <v>403</v>
      </c>
      <c r="T7" s="141">
        <f aca="true" t="shared" si="2" ref="T7:Y7">SUM(T8:T30)</f>
        <v>0</v>
      </c>
      <c r="U7" s="141">
        <f t="shared" si="2"/>
        <v>836893</v>
      </c>
      <c r="V7" s="141">
        <f t="shared" si="2"/>
        <v>836893</v>
      </c>
      <c r="W7" s="141">
        <f t="shared" si="2"/>
        <v>0</v>
      </c>
      <c r="X7" s="141">
        <f t="shared" si="2"/>
        <v>32421</v>
      </c>
      <c r="Y7" s="141">
        <f t="shared" si="2"/>
        <v>32421</v>
      </c>
      <c r="Z7" s="143" t="s">
        <v>403</v>
      </c>
      <c r="AA7" s="143" t="s">
        <v>403</v>
      </c>
      <c r="AB7" s="141">
        <f>SUM(AB8:AB30)</f>
        <v>0</v>
      </c>
      <c r="AC7" s="141">
        <f>SUM(AC8:AC30)</f>
        <v>911347</v>
      </c>
      <c r="AD7" s="141">
        <f>SUM(AD8:AD30)</f>
        <v>911347</v>
      </c>
      <c r="AE7" s="141"/>
      <c r="AF7" s="141"/>
      <c r="AG7" s="141"/>
      <c r="AH7" s="143" t="s">
        <v>403</v>
      </c>
      <c r="AI7" s="143" t="s">
        <v>403</v>
      </c>
      <c r="AJ7" s="141">
        <f aca="true" t="shared" si="3" ref="AJ7:AO7">SUM(AJ8:AJ30)</f>
        <v>0</v>
      </c>
      <c r="AK7" s="141">
        <f t="shared" si="3"/>
        <v>363615</v>
      </c>
      <c r="AL7" s="141">
        <f t="shared" si="3"/>
        <v>363615</v>
      </c>
      <c r="AM7" s="141">
        <f t="shared" si="3"/>
        <v>0</v>
      </c>
      <c r="AN7" s="141">
        <f t="shared" si="3"/>
        <v>45511</v>
      </c>
      <c r="AO7" s="141">
        <f t="shared" si="3"/>
        <v>45511</v>
      </c>
      <c r="AP7" s="143" t="s">
        <v>403</v>
      </c>
      <c r="AQ7" s="143" t="s">
        <v>403</v>
      </c>
      <c r="AR7" s="141">
        <f aca="true" t="shared" si="4" ref="AR7:AW7">SUM(AR8:AR30)</f>
        <v>0</v>
      </c>
      <c r="AS7" s="141">
        <f t="shared" si="4"/>
        <v>26620</v>
      </c>
      <c r="AT7" s="141">
        <f t="shared" si="4"/>
        <v>26620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403</v>
      </c>
      <c r="AY7" s="143" t="s">
        <v>403</v>
      </c>
      <c r="AZ7" s="141">
        <f aca="true" t="shared" si="5" ref="AZ7:BE7">SUM(AZ8:AZ30)</f>
        <v>0</v>
      </c>
      <c r="BA7" s="141">
        <f t="shared" si="5"/>
        <v>11677</v>
      </c>
      <c r="BB7" s="141">
        <f t="shared" si="5"/>
        <v>11677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120</v>
      </c>
      <c r="B8" s="140" t="s">
        <v>326</v>
      </c>
      <c r="C8" s="142" t="s">
        <v>349</v>
      </c>
      <c r="D8" s="141">
        <f>SUM(L8,T8,AB8,AJ8,AR8,AZ8)</f>
        <v>0</v>
      </c>
      <c r="E8" s="141">
        <f>SUM(M8,U8,AC8,AK8,AS8,BA8)</f>
        <v>0</v>
      </c>
      <c r="F8" s="141">
        <f>SUM(D8:E8)</f>
        <v>0</v>
      </c>
      <c r="G8" s="141">
        <f>SUM(O8,W8,AE8,AM8,AU8,BC8)</f>
        <v>0</v>
      </c>
      <c r="H8" s="141">
        <f>SUM(P8,X8,AF8,AN8,AV8,BD8)</f>
        <v>55547</v>
      </c>
      <c r="I8" s="141">
        <f>SUM(G8:H8)</f>
        <v>55547</v>
      </c>
      <c r="J8" s="143" t="s">
        <v>381</v>
      </c>
      <c r="K8" s="143" t="s">
        <v>394</v>
      </c>
      <c r="L8" s="141">
        <v>0</v>
      </c>
      <c r="M8" s="141">
        <v>0</v>
      </c>
      <c r="N8" s="141">
        <f>SUM(L8,+M8)</f>
        <v>0</v>
      </c>
      <c r="O8" s="141">
        <v>0</v>
      </c>
      <c r="P8" s="141">
        <v>55547</v>
      </c>
      <c r="Q8" s="141">
        <f>SUM(O8,+P8)</f>
        <v>55547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120</v>
      </c>
      <c r="B9" s="140" t="s">
        <v>327</v>
      </c>
      <c r="C9" s="142" t="s">
        <v>350</v>
      </c>
      <c r="D9" s="141">
        <f aca="true" t="shared" si="6" ref="D9:D30">SUM(L9,T9,AB9,AJ9,AR9,AZ9)</f>
        <v>0</v>
      </c>
      <c r="E9" s="141">
        <f aca="true" t="shared" si="7" ref="E9:E30">SUM(M9,U9,AC9,AK9,AS9,BA9)</f>
        <v>0</v>
      </c>
      <c r="F9" s="141">
        <f aca="true" t="shared" si="8" ref="F9:F30">SUM(D9:E9)</f>
        <v>0</v>
      </c>
      <c r="G9" s="141">
        <f aca="true" t="shared" si="9" ref="G9:G30">SUM(O9,W9,AE9,AM9,AU9,BC9)</f>
        <v>0</v>
      </c>
      <c r="H9" s="141">
        <f aca="true" t="shared" si="10" ref="H9:H30">SUM(P9,X9,AF9,AN9,AV9,BD9)</f>
        <v>0</v>
      </c>
      <c r="I9" s="141">
        <f aca="true" t="shared" si="11" ref="I9:I30">SUM(G9:H9)</f>
        <v>0</v>
      </c>
      <c r="J9" s="143"/>
      <c r="K9" s="143"/>
      <c r="L9" s="141">
        <v>0</v>
      </c>
      <c r="M9" s="141">
        <v>0</v>
      </c>
      <c r="N9" s="141">
        <f aca="true" t="shared" si="12" ref="N9:N30">SUM(L9,+M9)</f>
        <v>0</v>
      </c>
      <c r="O9" s="141">
        <v>0</v>
      </c>
      <c r="P9" s="141">
        <v>0</v>
      </c>
      <c r="Q9" s="141">
        <f aca="true" t="shared" si="13" ref="Q9:Q30">SUM(O9,+P9)</f>
        <v>0</v>
      </c>
      <c r="R9" s="143"/>
      <c r="S9" s="143"/>
      <c r="T9" s="141">
        <v>0</v>
      </c>
      <c r="U9" s="141">
        <v>0</v>
      </c>
      <c r="V9" s="141">
        <f aca="true" t="shared" si="14" ref="V9:V30">+SUM(T9,U9)</f>
        <v>0</v>
      </c>
      <c r="W9" s="141">
        <v>0</v>
      </c>
      <c r="X9" s="141">
        <v>0</v>
      </c>
      <c r="Y9" s="141">
        <f aca="true" t="shared" si="15" ref="Y9:Y30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30">+SUM(AB9,AC9)</f>
        <v>0</v>
      </c>
      <c r="AE9" s="141">
        <v>0</v>
      </c>
      <c r="AF9" s="141">
        <v>0</v>
      </c>
      <c r="AG9" s="141">
        <f aca="true" t="shared" si="17" ref="AG9:AG30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30">SUM(AJ9,+AK9)</f>
        <v>0</v>
      </c>
      <c r="AM9" s="141">
        <v>0</v>
      </c>
      <c r="AN9" s="141">
        <v>0</v>
      </c>
      <c r="AO9" s="141">
        <f aca="true" t="shared" si="19" ref="AO9:AO30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30">SUM(AR9,+AS9)</f>
        <v>0</v>
      </c>
      <c r="AU9" s="141">
        <v>0</v>
      </c>
      <c r="AV9" s="141">
        <v>0</v>
      </c>
      <c r="AW9" s="141">
        <f aca="true" t="shared" si="21" ref="AW9:AW30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30">SUM(AZ9,BA9)</f>
        <v>0</v>
      </c>
      <c r="BC9" s="141">
        <v>0</v>
      </c>
      <c r="BD9" s="141">
        <v>0</v>
      </c>
      <c r="BE9" s="141">
        <f aca="true" t="shared" si="23" ref="BE9:BE30">SUM(BC9,+BD9)</f>
        <v>0</v>
      </c>
    </row>
    <row r="10" spans="1:57" ht="12" customHeight="1">
      <c r="A10" s="142" t="s">
        <v>120</v>
      </c>
      <c r="B10" s="140" t="s">
        <v>328</v>
      </c>
      <c r="C10" s="142" t="s">
        <v>351</v>
      </c>
      <c r="D10" s="141">
        <f t="shared" si="6"/>
        <v>0</v>
      </c>
      <c r="E10" s="141">
        <f t="shared" si="7"/>
        <v>671244</v>
      </c>
      <c r="F10" s="141">
        <f t="shared" si="8"/>
        <v>671244</v>
      </c>
      <c r="G10" s="141">
        <f t="shared" si="9"/>
        <v>0</v>
      </c>
      <c r="H10" s="141">
        <f t="shared" si="10"/>
        <v>45511</v>
      </c>
      <c r="I10" s="141">
        <f t="shared" si="11"/>
        <v>45511</v>
      </c>
      <c r="J10" s="143" t="s">
        <v>379</v>
      </c>
      <c r="K10" s="143" t="s">
        <v>392</v>
      </c>
      <c r="L10" s="141">
        <v>0</v>
      </c>
      <c r="M10" s="141">
        <v>69575</v>
      </c>
      <c r="N10" s="141">
        <f t="shared" si="12"/>
        <v>69575</v>
      </c>
      <c r="O10" s="141">
        <v>0</v>
      </c>
      <c r="P10" s="141">
        <v>0</v>
      </c>
      <c r="Q10" s="141">
        <f t="shared" si="13"/>
        <v>0</v>
      </c>
      <c r="R10" s="143" t="s">
        <v>384</v>
      </c>
      <c r="S10" s="143" t="s">
        <v>397</v>
      </c>
      <c r="T10" s="141">
        <v>0</v>
      </c>
      <c r="U10" s="141">
        <v>536961</v>
      </c>
      <c r="V10" s="141">
        <f t="shared" si="14"/>
        <v>536961</v>
      </c>
      <c r="W10" s="141">
        <v>0</v>
      </c>
      <c r="X10" s="141">
        <v>0</v>
      </c>
      <c r="Y10" s="141">
        <f t="shared" si="15"/>
        <v>0</v>
      </c>
      <c r="Z10" s="143" t="s">
        <v>383</v>
      </c>
      <c r="AA10" s="141" t="s">
        <v>396</v>
      </c>
      <c r="AB10" s="141">
        <v>0</v>
      </c>
      <c r="AC10" s="141">
        <v>19197</v>
      </c>
      <c r="AD10" s="141">
        <f t="shared" si="16"/>
        <v>19197</v>
      </c>
      <c r="AE10" s="141">
        <v>0</v>
      </c>
      <c r="AF10" s="141">
        <v>0</v>
      </c>
      <c r="AG10" s="141">
        <f t="shared" si="17"/>
        <v>0</v>
      </c>
      <c r="AH10" s="143" t="s">
        <v>374</v>
      </c>
      <c r="AI10" s="143" t="s">
        <v>387</v>
      </c>
      <c r="AJ10" s="141">
        <v>0</v>
      </c>
      <c r="AK10" s="141">
        <v>45511</v>
      </c>
      <c r="AL10" s="141">
        <f t="shared" si="18"/>
        <v>45511</v>
      </c>
      <c r="AM10" s="141">
        <v>0</v>
      </c>
      <c r="AN10" s="141">
        <v>45511</v>
      </c>
      <c r="AO10" s="141">
        <f t="shared" si="19"/>
        <v>45511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120</v>
      </c>
      <c r="B11" s="140" t="s">
        <v>329</v>
      </c>
      <c r="C11" s="142" t="s">
        <v>352</v>
      </c>
      <c r="D11" s="141">
        <f t="shared" si="6"/>
        <v>0</v>
      </c>
      <c r="E11" s="141">
        <f t="shared" si="7"/>
        <v>935973</v>
      </c>
      <c r="F11" s="141">
        <f t="shared" si="8"/>
        <v>935973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 t="s">
        <v>378</v>
      </c>
      <c r="K11" s="143" t="s">
        <v>391</v>
      </c>
      <c r="L11" s="141">
        <v>0</v>
      </c>
      <c r="M11" s="141">
        <v>88682</v>
      </c>
      <c r="N11" s="141">
        <f t="shared" si="12"/>
        <v>88682</v>
      </c>
      <c r="O11" s="141">
        <v>0</v>
      </c>
      <c r="P11" s="141">
        <v>0</v>
      </c>
      <c r="Q11" s="141">
        <f t="shared" si="13"/>
        <v>0</v>
      </c>
      <c r="R11" s="143" t="s">
        <v>382</v>
      </c>
      <c r="S11" s="143" t="s">
        <v>400</v>
      </c>
      <c r="T11" s="141">
        <v>0</v>
      </c>
      <c r="U11" s="141">
        <v>15989</v>
      </c>
      <c r="V11" s="141">
        <f t="shared" si="14"/>
        <v>15989</v>
      </c>
      <c r="W11" s="141">
        <v>0</v>
      </c>
      <c r="X11" s="141">
        <v>0</v>
      </c>
      <c r="Y11" s="141">
        <f t="shared" si="15"/>
        <v>0</v>
      </c>
      <c r="Z11" s="143" t="s">
        <v>384</v>
      </c>
      <c r="AA11" s="141" t="s">
        <v>397</v>
      </c>
      <c r="AB11" s="141">
        <v>0</v>
      </c>
      <c r="AC11" s="141">
        <v>831302</v>
      </c>
      <c r="AD11" s="141">
        <f t="shared" si="16"/>
        <v>831302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120</v>
      </c>
      <c r="B12" s="140" t="s">
        <v>330</v>
      </c>
      <c r="C12" s="142" t="s">
        <v>353</v>
      </c>
      <c r="D12" s="141">
        <f t="shared" si="6"/>
        <v>0</v>
      </c>
      <c r="E12" s="141">
        <f t="shared" si="7"/>
        <v>0</v>
      </c>
      <c r="F12" s="141">
        <f t="shared" si="8"/>
        <v>0</v>
      </c>
      <c r="G12" s="141">
        <f t="shared" si="9"/>
        <v>0</v>
      </c>
      <c r="H12" s="141">
        <f t="shared" si="10"/>
        <v>0</v>
      </c>
      <c r="I12" s="141">
        <f t="shared" si="11"/>
        <v>0</v>
      </c>
      <c r="J12" s="143"/>
      <c r="K12" s="143"/>
      <c r="L12" s="141">
        <v>0</v>
      </c>
      <c r="M12" s="141">
        <v>0</v>
      </c>
      <c r="N12" s="141">
        <f t="shared" si="12"/>
        <v>0</v>
      </c>
      <c r="O12" s="141">
        <v>0</v>
      </c>
      <c r="P12" s="141">
        <v>0</v>
      </c>
      <c r="Q12" s="141">
        <f t="shared" si="13"/>
        <v>0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120</v>
      </c>
      <c r="B13" s="140" t="s">
        <v>331</v>
      </c>
      <c r="C13" s="142" t="s">
        <v>354</v>
      </c>
      <c r="D13" s="141">
        <f t="shared" si="6"/>
        <v>0</v>
      </c>
      <c r="E13" s="141">
        <f t="shared" si="7"/>
        <v>350615</v>
      </c>
      <c r="F13" s="141">
        <f t="shared" si="8"/>
        <v>350615</v>
      </c>
      <c r="G13" s="141">
        <f t="shared" si="9"/>
        <v>0</v>
      </c>
      <c r="H13" s="141">
        <f t="shared" si="10"/>
        <v>228847</v>
      </c>
      <c r="I13" s="141">
        <f t="shared" si="11"/>
        <v>228847</v>
      </c>
      <c r="J13" s="143" t="s">
        <v>385</v>
      </c>
      <c r="K13" s="143" t="s">
        <v>398</v>
      </c>
      <c r="L13" s="141">
        <v>0</v>
      </c>
      <c r="M13" s="141">
        <v>350615</v>
      </c>
      <c r="N13" s="141">
        <f t="shared" si="12"/>
        <v>350615</v>
      </c>
      <c r="O13" s="141">
        <v>0</v>
      </c>
      <c r="P13" s="141">
        <v>228847</v>
      </c>
      <c r="Q13" s="141">
        <f t="shared" si="13"/>
        <v>228847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120</v>
      </c>
      <c r="B14" s="140" t="s">
        <v>332</v>
      </c>
      <c r="C14" s="142" t="s">
        <v>355</v>
      </c>
      <c r="D14" s="141">
        <f t="shared" si="6"/>
        <v>0</v>
      </c>
      <c r="E14" s="141">
        <f t="shared" si="7"/>
        <v>230751</v>
      </c>
      <c r="F14" s="141">
        <f t="shared" si="8"/>
        <v>230751</v>
      </c>
      <c r="G14" s="141">
        <f t="shared" si="9"/>
        <v>0</v>
      </c>
      <c r="H14" s="141">
        <f t="shared" si="10"/>
        <v>150611</v>
      </c>
      <c r="I14" s="141">
        <f t="shared" si="11"/>
        <v>150611</v>
      </c>
      <c r="J14" s="143" t="s">
        <v>385</v>
      </c>
      <c r="K14" s="143" t="s">
        <v>398</v>
      </c>
      <c r="L14" s="141">
        <v>0</v>
      </c>
      <c r="M14" s="141">
        <v>230751</v>
      </c>
      <c r="N14" s="141">
        <f t="shared" si="12"/>
        <v>230751</v>
      </c>
      <c r="O14" s="141">
        <v>0</v>
      </c>
      <c r="P14" s="141">
        <v>150611</v>
      </c>
      <c r="Q14" s="141">
        <f t="shared" si="13"/>
        <v>150611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120</v>
      </c>
      <c r="B15" s="140" t="s">
        <v>333</v>
      </c>
      <c r="C15" s="142" t="s">
        <v>356</v>
      </c>
      <c r="D15" s="141">
        <f t="shared" si="6"/>
        <v>0</v>
      </c>
      <c r="E15" s="141">
        <f t="shared" si="7"/>
        <v>0</v>
      </c>
      <c r="F15" s="141">
        <f t="shared" si="8"/>
        <v>0</v>
      </c>
      <c r="G15" s="141">
        <f t="shared" si="9"/>
        <v>0</v>
      </c>
      <c r="H15" s="141">
        <f t="shared" si="10"/>
        <v>0</v>
      </c>
      <c r="I15" s="141">
        <f t="shared" si="11"/>
        <v>0</v>
      </c>
      <c r="J15" s="143"/>
      <c r="K15" s="143"/>
      <c r="L15" s="141">
        <v>0</v>
      </c>
      <c r="M15" s="141">
        <v>0</v>
      </c>
      <c r="N15" s="141">
        <f t="shared" si="12"/>
        <v>0</v>
      </c>
      <c r="O15" s="141">
        <v>0</v>
      </c>
      <c r="P15" s="141">
        <v>0</v>
      </c>
      <c r="Q15" s="141">
        <f t="shared" si="13"/>
        <v>0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120</v>
      </c>
      <c r="B16" s="140" t="s">
        <v>334</v>
      </c>
      <c r="C16" s="142" t="s">
        <v>357</v>
      </c>
      <c r="D16" s="141">
        <f t="shared" si="6"/>
        <v>0</v>
      </c>
      <c r="E16" s="141">
        <f t="shared" si="7"/>
        <v>0</v>
      </c>
      <c r="F16" s="141">
        <f t="shared" si="8"/>
        <v>0</v>
      </c>
      <c r="G16" s="141">
        <f t="shared" si="9"/>
        <v>0</v>
      </c>
      <c r="H16" s="141">
        <f t="shared" si="10"/>
        <v>0</v>
      </c>
      <c r="I16" s="141">
        <f t="shared" si="11"/>
        <v>0</v>
      </c>
      <c r="J16" s="143"/>
      <c r="K16" s="143"/>
      <c r="L16" s="141">
        <v>0</v>
      </c>
      <c r="M16" s="141">
        <v>0</v>
      </c>
      <c r="N16" s="141">
        <f t="shared" si="12"/>
        <v>0</v>
      </c>
      <c r="O16" s="141">
        <v>0</v>
      </c>
      <c r="P16" s="141">
        <v>0</v>
      </c>
      <c r="Q16" s="141">
        <f t="shared" si="13"/>
        <v>0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120</v>
      </c>
      <c r="B17" s="140" t="s">
        <v>335</v>
      </c>
      <c r="C17" s="142" t="s">
        <v>358</v>
      </c>
      <c r="D17" s="141">
        <f t="shared" si="6"/>
        <v>0</v>
      </c>
      <c r="E17" s="141">
        <f t="shared" si="7"/>
        <v>0</v>
      </c>
      <c r="F17" s="141">
        <f t="shared" si="8"/>
        <v>0</v>
      </c>
      <c r="G17" s="141">
        <f t="shared" si="9"/>
        <v>0</v>
      </c>
      <c r="H17" s="141">
        <f t="shared" si="10"/>
        <v>0</v>
      </c>
      <c r="I17" s="141">
        <f t="shared" si="11"/>
        <v>0</v>
      </c>
      <c r="J17" s="143"/>
      <c r="K17" s="143"/>
      <c r="L17" s="141">
        <v>0</v>
      </c>
      <c r="M17" s="141">
        <v>0</v>
      </c>
      <c r="N17" s="141">
        <f t="shared" si="12"/>
        <v>0</v>
      </c>
      <c r="O17" s="141">
        <v>0</v>
      </c>
      <c r="P17" s="141">
        <v>0</v>
      </c>
      <c r="Q17" s="141">
        <f t="shared" si="13"/>
        <v>0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120</v>
      </c>
      <c r="B18" s="140" t="s">
        <v>336</v>
      </c>
      <c r="C18" s="142" t="s">
        <v>359</v>
      </c>
      <c r="D18" s="141">
        <f t="shared" si="6"/>
        <v>0</v>
      </c>
      <c r="E18" s="141">
        <f t="shared" si="7"/>
        <v>0</v>
      </c>
      <c r="F18" s="141">
        <f t="shared" si="8"/>
        <v>0</v>
      </c>
      <c r="G18" s="141">
        <f t="shared" si="9"/>
        <v>0</v>
      </c>
      <c r="H18" s="141">
        <f t="shared" si="10"/>
        <v>59127</v>
      </c>
      <c r="I18" s="141">
        <f t="shared" si="11"/>
        <v>59127</v>
      </c>
      <c r="J18" s="143" t="s">
        <v>381</v>
      </c>
      <c r="K18" s="143" t="s">
        <v>394</v>
      </c>
      <c r="L18" s="141">
        <v>0</v>
      </c>
      <c r="M18" s="141">
        <v>0</v>
      </c>
      <c r="N18" s="141">
        <f t="shared" si="12"/>
        <v>0</v>
      </c>
      <c r="O18" s="141">
        <v>0</v>
      </c>
      <c r="P18" s="141">
        <v>59127</v>
      </c>
      <c r="Q18" s="141">
        <f t="shared" si="13"/>
        <v>59127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120</v>
      </c>
      <c r="B19" s="140" t="s">
        <v>337</v>
      </c>
      <c r="C19" s="142" t="s">
        <v>360</v>
      </c>
      <c r="D19" s="141">
        <f t="shared" si="6"/>
        <v>0</v>
      </c>
      <c r="E19" s="141">
        <f t="shared" si="7"/>
        <v>402947</v>
      </c>
      <c r="F19" s="141">
        <f t="shared" si="8"/>
        <v>402947</v>
      </c>
      <c r="G19" s="141">
        <f t="shared" si="9"/>
        <v>0</v>
      </c>
      <c r="H19" s="141">
        <f t="shared" si="10"/>
        <v>86403</v>
      </c>
      <c r="I19" s="141">
        <f t="shared" si="11"/>
        <v>86403</v>
      </c>
      <c r="J19" s="143" t="s">
        <v>374</v>
      </c>
      <c r="K19" s="143" t="s">
        <v>387</v>
      </c>
      <c r="L19" s="141">
        <v>0</v>
      </c>
      <c r="M19" s="141">
        <v>0</v>
      </c>
      <c r="N19" s="141">
        <f t="shared" si="12"/>
        <v>0</v>
      </c>
      <c r="O19" s="141">
        <v>0</v>
      </c>
      <c r="P19" s="141">
        <v>86403</v>
      </c>
      <c r="Q19" s="141">
        <f t="shared" si="13"/>
        <v>86403</v>
      </c>
      <c r="R19" s="143" t="s">
        <v>382</v>
      </c>
      <c r="S19" s="143" t="s">
        <v>400</v>
      </c>
      <c r="T19" s="141">
        <v>0</v>
      </c>
      <c r="U19" s="141">
        <v>25996</v>
      </c>
      <c r="V19" s="141">
        <f t="shared" si="14"/>
        <v>25996</v>
      </c>
      <c r="W19" s="141">
        <v>0</v>
      </c>
      <c r="X19" s="141">
        <v>0</v>
      </c>
      <c r="Y19" s="141">
        <f t="shared" si="15"/>
        <v>0</v>
      </c>
      <c r="Z19" s="143" t="s">
        <v>378</v>
      </c>
      <c r="AA19" s="141" t="s">
        <v>391</v>
      </c>
      <c r="AB19" s="141">
        <v>0</v>
      </c>
      <c r="AC19" s="141">
        <v>20550</v>
      </c>
      <c r="AD19" s="141">
        <f t="shared" si="16"/>
        <v>20550</v>
      </c>
      <c r="AE19" s="141">
        <v>0</v>
      </c>
      <c r="AF19" s="141">
        <v>0</v>
      </c>
      <c r="AG19" s="141">
        <f t="shared" si="17"/>
        <v>0</v>
      </c>
      <c r="AH19" s="143" t="s">
        <v>401</v>
      </c>
      <c r="AI19" s="143" t="s">
        <v>397</v>
      </c>
      <c r="AJ19" s="141">
        <v>0</v>
      </c>
      <c r="AK19" s="141">
        <v>318104</v>
      </c>
      <c r="AL19" s="141">
        <f t="shared" si="18"/>
        <v>318104</v>
      </c>
      <c r="AM19" s="141">
        <v>0</v>
      </c>
      <c r="AN19" s="141">
        <v>0</v>
      </c>
      <c r="AO19" s="141">
        <f t="shared" si="19"/>
        <v>0</v>
      </c>
      <c r="AP19" s="143" t="s">
        <v>383</v>
      </c>
      <c r="AQ19" s="143" t="s">
        <v>396</v>
      </c>
      <c r="AR19" s="141">
        <v>0</v>
      </c>
      <c r="AS19" s="141">
        <v>26620</v>
      </c>
      <c r="AT19" s="141">
        <f t="shared" si="20"/>
        <v>26620</v>
      </c>
      <c r="AU19" s="141">
        <v>0</v>
      </c>
      <c r="AV19" s="141">
        <v>0</v>
      </c>
      <c r="AW19" s="141">
        <f t="shared" si="21"/>
        <v>0</v>
      </c>
      <c r="AX19" s="143" t="s">
        <v>379</v>
      </c>
      <c r="AY19" s="143" t="s">
        <v>402</v>
      </c>
      <c r="AZ19" s="141">
        <v>0</v>
      </c>
      <c r="BA19" s="141">
        <v>11677</v>
      </c>
      <c r="BB19" s="141">
        <f t="shared" si="22"/>
        <v>11677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120</v>
      </c>
      <c r="B20" s="140" t="s">
        <v>338</v>
      </c>
      <c r="C20" s="142" t="s">
        <v>361</v>
      </c>
      <c r="D20" s="141">
        <f t="shared" si="6"/>
        <v>0</v>
      </c>
      <c r="E20" s="141">
        <f t="shared" si="7"/>
        <v>133483</v>
      </c>
      <c r="F20" s="141">
        <f t="shared" si="8"/>
        <v>133483</v>
      </c>
      <c r="G20" s="141">
        <f t="shared" si="9"/>
        <v>0</v>
      </c>
      <c r="H20" s="141">
        <f t="shared" si="10"/>
        <v>0</v>
      </c>
      <c r="I20" s="141">
        <f t="shared" si="11"/>
        <v>0</v>
      </c>
      <c r="J20" s="143" t="s">
        <v>379</v>
      </c>
      <c r="K20" s="143" t="s">
        <v>392</v>
      </c>
      <c r="L20" s="141">
        <v>0</v>
      </c>
      <c r="M20" s="141">
        <v>27719</v>
      </c>
      <c r="N20" s="141">
        <f t="shared" si="12"/>
        <v>27719</v>
      </c>
      <c r="O20" s="141">
        <v>0</v>
      </c>
      <c r="P20" s="141">
        <v>0</v>
      </c>
      <c r="Q20" s="141">
        <f t="shared" si="13"/>
        <v>0</v>
      </c>
      <c r="R20" s="143" t="s">
        <v>384</v>
      </c>
      <c r="S20" s="143" t="s">
        <v>397</v>
      </c>
      <c r="T20" s="141">
        <v>0</v>
      </c>
      <c r="U20" s="141">
        <v>105764</v>
      </c>
      <c r="V20" s="141">
        <f t="shared" si="14"/>
        <v>105764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120</v>
      </c>
      <c r="B21" s="140" t="s">
        <v>339</v>
      </c>
      <c r="C21" s="142" t="s">
        <v>362</v>
      </c>
      <c r="D21" s="141">
        <f t="shared" si="6"/>
        <v>5577</v>
      </c>
      <c r="E21" s="141">
        <f t="shared" si="7"/>
        <v>61394</v>
      </c>
      <c r="F21" s="141">
        <f t="shared" si="8"/>
        <v>66971</v>
      </c>
      <c r="G21" s="141">
        <f t="shared" si="9"/>
        <v>0</v>
      </c>
      <c r="H21" s="141">
        <f t="shared" si="10"/>
        <v>0</v>
      </c>
      <c r="I21" s="141">
        <f t="shared" si="11"/>
        <v>0</v>
      </c>
      <c r="J21" s="143" t="s">
        <v>386</v>
      </c>
      <c r="K21" s="143" t="s">
        <v>399</v>
      </c>
      <c r="L21" s="141">
        <v>5577</v>
      </c>
      <c r="M21" s="141">
        <v>61394</v>
      </c>
      <c r="N21" s="141">
        <f t="shared" si="12"/>
        <v>66971</v>
      </c>
      <c r="O21" s="141">
        <v>0</v>
      </c>
      <c r="P21" s="141">
        <v>0</v>
      </c>
      <c r="Q21" s="141">
        <f t="shared" si="13"/>
        <v>0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120</v>
      </c>
      <c r="B22" s="140" t="s">
        <v>340</v>
      </c>
      <c r="C22" s="142" t="s">
        <v>363</v>
      </c>
      <c r="D22" s="141">
        <f t="shared" si="6"/>
        <v>4006</v>
      </c>
      <c r="E22" s="141">
        <f t="shared" si="7"/>
        <v>53014</v>
      </c>
      <c r="F22" s="141">
        <f t="shared" si="8"/>
        <v>57020</v>
      </c>
      <c r="G22" s="141">
        <f t="shared" si="9"/>
        <v>0</v>
      </c>
      <c r="H22" s="141">
        <f t="shared" si="10"/>
        <v>0</v>
      </c>
      <c r="I22" s="141">
        <f t="shared" si="11"/>
        <v>0</v>
      </c>
      <c r="J22" s="143" t="s">
        <v>386</v>
      </c>
      <c r="K22" s="143" t="s">
        <v>399</v>
      </c>
      <c r="L22" s="141">
        <v>4006</v>
      </c>
      <c r="M22" s="141">
        <v>53014</v>
      </c>
      <c r="N22" s="141">
        <f t="shared" si="12"/>
        <v>57020</v>
      </c>
      <c r="O22" s="141">
        <v>0</v>
      </c>
      <c r="P22" s="141">
        <v>0</v>
      </c>
      <c r="Q22" s="141">
        <f t="shared" si="13"/>
        <v>0</v>
      </c>
      <c r="R22" s="143"/>
      <c r="S22" s="143"/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120</v>
      </c>
      <c r="B23" s="140" t="s">
        <v>341</v>
      </c>
      <c r="C23" s="142" t="s">
        <v>364</v>
      </c>
      <c r="D23" s="141">
        <f t="shared" si="6"/>
        <v>0</v>
      </c>
      <c r="E23" s="141">
        <f t="shared" si="7"/>
        <v>29278</v>
      </c>
      <c r="F23" s="141">
        <f t="shared" si="8"/>
        <v>29278</v>
      </c>
      <c r="G23" s="141">
        <f t="shared" si="9"/>
        <v>0</v>
      </c>
      <c r="H23" s="141">
        <f t="shared" si="10"/>
        <v>21744</v>
      </c>
      <c r="I23" s="141">
        <f t="shared" si="11"/>
        <v>21744</v>
      </c>
      <c r="J23" s="143" t="s">
        <v>377</v>
      </c>
      <c r="K23" s="143" t="s">
        <v>390</v>
      </c>
      <c r="L23" s="141">
        <v>0</v>
      </c>
      <c r="M23" s="141">
        <v>29278</v>
      </c>
      <c r="N23" s="141">
        <f t="shared" si="12"/>
        <v>29278</v>
      </c>
      <c r="O23" s="141">
        <v>0</v>
      </c>
      <c r="P23" s="141">
        <v>21744</v>
      </c>
      <c r="Q23" s="141">
        <f t="shared" si="13"/>
        <v>21744</v>
      </c>
      <c r="R23" s="143"/>
      <c r="S23" s="143"/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120</v>
      </c>
      <c r="B24" s="140" t="s">
        <v>342</v>
      </c>
      <c r="C24" s="142" t="s">
        <v>365</v>
      </c>
      <c r="D24" s="141">
        <f t="shared" si="6"/>
        <v>0</v>
      </c>
      <c r="E24" s="141">
        <f t="shared" si="7"/>
        <v>39739</v>
      </c>
      <c r="F24" s="141">
        <f t="shared" si="8"/>
        <v>39739</v>
      </c>
      <c r="G24" s="141">
        <f t="shared" si="9"/>
        <v>0</v>
      </c>
      <c r="H24" s="141">
        <f t="shared" si="10"/>
        <v>29513</v>
      </c>
      <c r="I24" s="141">
        <f t="shared" si="11"/>
        <v>29513</v>
      </c>
      <c r="J24" s="143" t="s">
        <v>377</v>
      </c>
      <c r="K24" s="143" t="s">
        <v>390</v>
      </c>
      <c r="L24" s="141">
        <v>0</v>
      </c>
      <c r="M24" s="141">
        <v>39739</v>
      </c>
      <c r="N24" s="141">
        <f t="shared" si="12"/>
        <v>39739</v>
      </c>
      <c r="O24" s="141">
        <v>0</v>
      </c>
      <c r="P24" s="141">
        <v>29513</v>
      </c>
      <c r="Q24" s="141">
        <f t="shared" si="13"/>
        <v>29513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120</v>
      </c>
      <c r="B25" s="140" t="s">
        <v>343</v>
      </c>
      <c r="C25" s="142" t="s">
        <v>366</v>
      </c>
      <c r="D25" s="141">
        <f t="shared" si="6"/>
        <v>0</v>
      </c>
      <c r="E25" s="141">
        <f t="shared" si="7"/>
        <v>89883</v>
      </c>
      <c r="F25" s="141">
        <f t="shared" si="8"/>
        <v>89883</v>
      </c>
      <c r="G25" s="141">
        <f t="shared" si="9"/>
        <v>0</v>
      </c>
      <c r="H25" s="141">
        <f t="shared" si="10"/>
        <v>78851</v>
      </c>
      <c r="I25" s="141">
        <f t="shared" si="11"/>
        <v>78851</v>
      </c>
      <c r="J25" s="143" t="s">
        <v>377</v>
      </c>
      <c r="K25" s="143" t="s">
        <v>390</v>
      </c>
      <c r="L25" s="141">
        <v>0</v>
      </c>
      <c r="M25" s="141">
        <v>89883</v>
      </c>
      <c r="N25" s="141">
        <f t="shared" si="12"/>
        <v>89883</v>
      </c>
      <c r="O25" s="141">
        <v>0</v>
      </c>
      <c r="P25" s="141">
        <v>78851</v>
      </c>
      <c r="Q25" s="141">
        <f t="shared" si="13"/>
        <v>78851</v>
      </c>
      <c r="R25" s="143"/>
      <c r="S25" s="143"/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120</v>
      </c>
      <c r="B26" s="140" t="s">
        <v>344</v>
      </c>
      <c r="C26" s="142" t="s">
        <v>367</v>
      </c>
      <c r="D26" s="141">
        <f t="shared" si="6"/>
        <v>0</v>
      </c>
      <c r="E26" s="141">
        <f t="shared" si="7"/>
        <v>0</v>
      </c>
      <c r="F26" s="141">
        <f t="shared" si="8"/>
        <v>0</v>
      </c>
      <c r="G26" s="141">
        <f t="shared" si="9"/>
        <v>0</v>
      </c>
      <c r="H26" s="141">
        <f t="shared" si="10"/>
        <v>0</v>
      </c>
      <c r="I26" s="141">
        <f t="shared" si="11"/>
        <v>0</v>
      </c>
      <c r="J26" s="143"/>
      <c r="K26" s="143"/>
      <c r="L26" s="141">
        <v>0</v>
      </c>
      <c r="M26" s="141">
        <v>0</v>
      </c>
      <c r="N26" s="141">
        <f t="shared" si="12"/>
        <v>0</v>
      </c>
      <c r="O26" s="141">
        <v>0</v>
      </c>
      <c r="P26" s="141">
        <v>0</v>
      </c>
      <c r="Q26" s="141">
        <f t="shared" si="13"/>
        <v>0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120</v>
      </c>
      <c r="B27" s="140" t="s">
        <v>345</v>
      </c>
      <c r="C27" s="142" t="s">
        <v>368</v>
      </c>
      <c r="D27" s="141">
        <f t="shared" si="6"/>
        <v>0</v>
      </c>
      <c r="E27" s="141">
        <f t="shared" si="7"/>
        <v>97651</v>
      </c>
      <c r="F27" s="141">
        <f t="shared" si="8"/>
        <v>97651</v>
      </c>
      <c r="G27" s="141">
        <f t="shared" si="9"/>
        <v>0</v>
      </c>
      <c r="H27" s="141">
        <f t="shared" si="10"/>
        <v>32290</v>
      </c>
      <c r="I27" s="141">
        <f t="shared" si="11"/>
        <v>32290</v>
      </c>
      <c r="J27" s="143" t="s">
        <v>375</v>
      </c>
      <c r="K27" s="143" t="s">
        <v>388</v>
      </c>
      <c r="L27" s="141">
        <v>0</v>
      </c>
      <c r="M27" s="141">
        <v>0</v>
      </c>
      <c r="N27" s="141">
        <f t="shared" si="12"/>
        <v>0</v>
      </c>
      <c r="O27" s="141">
        <v>0</v>
      </c>
      <c r="P27" s="141">
        <v>32290</v>
      </c>
      <c r="Q27" s="141">
        <f t="shared" si="13"/>
        <v>32290</v>
      </c>
      <c r="R27" s="143" t="s">
        <v>376</v>
      </c>
      <c r="S27" s="143" t="s">
        <v>389</v>
      </c>
      <c r="T27" s="141">
        <v>0</v>
      </c>
      <c r="U27" s="141">
        <v>77502</v>
      </c>
      <c r="V27" s="141">
        <f t="shared" si="14"/>
        <v>77502</v>
      </c>
      <c r="W27" s="141">
        <v>0</v>
      </c>
      <c r="X27" s="141">
        <v>0</v>
      </c>
      <c r="Y27" s="141">
        <f t="shared" si="15"/>
        <v>0</v>
      </c>
      <c r="Z27" s="143" t="s">
        <v>380</v>
      </c>
      <c r="AA27" s="141" t="s">
        <v>393</v>
      </c>
      <c r="AB27" s="141">
        <v>0</v>
      </c>
      <c r="AC27" s="141">
        <v>20149</v>
      </c>
      <c r="AD27" s="141">
        <f t="shared" si="16"/>
        <v>20149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120</v>
      </c>
      <c r="B28" s="140" t="s">
        <v>346</v>
      </c>
      <c r="C28" s="142" t="s">
        <v>369</v>
      </c>
      <c r="D28" s="141">
        <f t="shared" si="6"/>
        <v>0</v>
      </c>
      <c r="E28" s="141">
        <f t="shared" si="7"/>
        <v>94830</v>
      </c>
      <c r="F28" s="141">
        <f t="shared" si="8"/>
        <v>94830</v>
      </c>
      <c r="G28" s="141">
        <f t="shared" si="9"/>
        <v>0</v>
      </c>
      <c r="H28" s="141">
        <f t="shared" si="10"/>
        <v>34049</v>
      </c>
      <c r="I28" s="141">
        <f t="shared" si="11"/>
        <v>34049</v>
      </c>
      <c r="J28" s="143" t="s">
        <v>375</v>
      </c>
      <c r="K28" s="143" t="s">
        <v>388</v>
      </c>
      <c r="L28" s="141">
        <v>0</v>
      </c>
      <c r="M28" s="141">
        <v>0</v>
      </c>
      <c r="N28" s="141">
        <f t="shared" si="12"/>
        <v>0</v>
      </c>
      <c r="O28" s="141">
        <v>0</v>
      </c>
      <c r="P28" s="141">
        <v>34049</v>
      </c>
      <c r="Q28" s="141">
        <f t="shared" si="13"/>
        <v>34049</v>
      </c>
      <c r="R28" s="143" t="s">
        <v>376</v>
      </c>
      <c r="S28" s="143" t="s">
        <v>389</v>
      </c>
      <c r="T28" s="141">
        <v>0</v>
      </c>
      <c r="U28" s="141">
        <v>74681</v>
      </c>
      <c r="V28" s="141">
        <f t="shared" si="14"/>
        <v>74681</v>
      </c>
      <c r="W28" s="141">
        <v>0</v>
      </c>
      <c r="X28" s="141">
        <v>0</v>
      </c>
      <c r="Y28" s="141">
        <f t="shared" si="15"/>
        <v>0</v>
      </c>
      <c r="Z28" s="143" t="s">
        <v>380</v>
      </c>
      <c r="AA28" s="141" t="s">
        <v>393</v>
      </c>
      <c r="AB28" s="141">
        <v>0</v>
      </c>
      <c r="AC28" s="141">
        <v>20149</v>
      </c>
      <c r="AD28" s="141">
        <f t="shared" si="16"/>
        <v>20149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120</v>
      </c>
      <c r="B29" s="140" t="s">
        <v>347</v>
      </c>
      <c r="C29" s="142" t="s">
        <v>370</v>
      </c>
      <c r="D29" s="141">
        <f t="shared" si="6"/>
        <v>0</v>
      </c>
      <c r="E29" s="141">
        <f t="shared" si="7"/>
        <v>118674</v>
      </c>
      <c r="F29" s="141">
        <f t="shared" si="8"/>
        <v>118674</v>
      </c>
      <c r="G29" s="141">
        <f t="shared" si="9"/>
        <v>0</v>
      </c>
      <c r="H29" s="141">
        <f t="shared" si="10"/>
        <v>32421</v>
      </c>
      <c r="I29" s="141">
        <f t="shared" si="11"/>
        <v>32421</v>
      </c>
      <c r="J29" s="143" t="s">
        <v>376</v>
      </c>
      <c r="K29" s="143" t="s">
        <v>389</v>
      </c>
      <c r="L29" s="141">
        <v>0</v>
      </c>
      <c r="M29" s="141">
        <v>118674</v>
      </c>
      <c r="N29" s="141">
        <f t="shared" si="12"/>
        <v>118674</v>
      </c>
      <c r="O29" s="141">
        <v>0</v>
      </c>
      <c r="P29" s="141">
        <v>0</v>
      </c>
      <c r="Q29" s="141">
        <f t="shared" si="13"/>
        <v>0</v>
      </c>
      <c r="R29" s="143" t="s">
        <v>375</v>
      </c>
      <c r="S29" s="143" t="s">
        <v>388</v>
      </c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32421</v>
      </c>
      <c r="Y29" s="141">
        <f t="shared" si="15"/>
        <v>32421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120</v>
      </c>
      <c r="B30" s="140" t="s">
        <v>348</v>
      </c>
      <c r="C30" s="142" t="s">
        <v>371</v>
      </c>
      <c r="D30" s="141">
        <f t="shared" si="6"/>
        <v>0</v>
      </c>
      <c r="E30" s="141">
        <f t="shared" si="7"/>
        <v>0</v>
      </c>
      <c r="F30" s="141">
        <f t="shared" si="8"/>
        <v>0</v>
      </c>
      <c r="G30" s="141">
        <f t="shared" si="9"/>
        <v>0</v>
      </c>
      <c r="H30" s="141">
        <f t="shared" si="10"/>
        <v>0</v>
      </c>
      <c r="I30" s="141">
        <f t="shared" si="11"/>
        <v>0</v>
      </c>
      <c r="J30" s="143"/>
      <c r="K30" s="143"/>
      <c r="L30" s="141">
        <v>0</v>
      </c>
      <c r="M30" s="141">
        <v>0</v>
      </c>
      <c r="N30" s="141">
        <f t="shared" si="12"/>
        <v>0</v>
      </c>
      <c r="O30" s="141">
        <v>0</v>
      </c>
      <c r="P30" s="141">
        <v>0</v>
      </c>
      <c r="Q30" s="141">
        <f t="shared" si="13"/>
        <v>0</v>
      </c>
      <c r="R30" s="143"/>
      <c r="S30" s="143"/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0</v>
      </c>
      <c r="Y30" s="141">
        <f t="shared" si="15"/>
        <v>0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404</v>
      </c>
      <c r="B7" s="140" t="s">
        <v>405</v>
      </c>
      <c r="C7" s="139" t="s">
        <v>406</v>
      </c>
      <c r="D7" s="141">
        <f>SUM(D8:D20)</f>
        <v>3062209</v>
      </c>
      <c r="E7" s="141">
        <f>SUM(E8:E20)</f>
        <v>795078</v>
      </c>
      <c r="F7" s="144"/>
      <c r="G7" s="143" t="s">
        <v>403</v>
      </c>
      <c r="H7" s="141">
        <f>SUM(H8:H20)</f>
        <v>1161099</v>
      </c>
      <c r="I7" s="141">
        <f>SUM(I8:I20)</f>
        <v>373146</v>
      </c>
      <c r="J7" s="144"/>
      <c r="K7" s="143" t="s">
        <v>403</v>
      </c>
      <c r="L7" s="141">
        <f>SUM(L8:L20)</f>
        <v>1334706</v>
      </c>
      <c r="M7" s="141">
        <f>SUM(M8:M20)</f>
        <v>359703</v>
      </c>
      <c r="N7" s="144"/>
      <c r="O7" s="143" t="s">
        <v>403</v>
      </c>
      <c r="P7" s="141">
        <f>SUM(P8:P20)</f>
        <v>460640</v>
      </c>
      <c r="Q7" s="141">
        <f>SUM(Q8:Q20)</f>
        <v>62229</v>
      </c>
      <c r="R7" s="144"/>
      <c r="S7" s="143" t="s">
        <v>403</v>
      </c>
      <c r="T7" s="141">
        <f>SUM(T8:T20)</f>
        <v>105764</v>
      </c>
      <c r="U7" s="141">
        <f>SUM(U8:U20)</f>
        <v>0</v>
      </c>
      <c r="V7" s="144"/>
      <c r="W7" s="143" t="s">
        <v>403</v>
      </c>
      <c r="X7" s="141">
        <f>SUM(X8:X20)</f>
        <v>0</v>
      </c>
      <c r="Y7" s="141">
        <f>SUM(Y8:Y20)</f>
        <v>0</v>
      </c>
      <c r="Z7" s="144"/>
      <c r="AA7" s="143" t="s">
        <v>403</v>
      </c>
      <c r="AB7" s="141">
        <f>SUM(AB8:AB20)</f>
        <v>0</v>
      </c>
      <c r="AC7" s="141">
        <f>SUM(AC8:AC20)</f>
        <v>0</v>
      </c>
      <c r="AD7" s="144"/>
      <c r="AE7" s="143" t="s">
        <v>403</v>
      </c>
      <c r="AF7" s="141">
        <f>SUM(AF8:AF20)</f>
        <v>0</v>
      </c>
      <c r="AG7" s="141">
        <f>SUM(AG8:AG20)</f>
        <v>0</v>
      </c>
      <c r="AH7" s="144"/>
      <c r="AI7" s="143" t="s">
        <v>403</v>
      </c>
      <c r="AJ7" s="141">
        <f>SUM(AJ8:AJ20)</f>
        <v>0</v>
      </c>
      <c r="AK7" s="141">
        <f>SUM(AK8:AK20)</f>
        <v>0</v>
      </c>
      <c r="AL7" s="144"/>
      <c r="AM7" s="143" t="s">
        <v>403</v>
      </c>
      <c r="AN7" s="141">
        <f>SUM(AN8:AN20)</f>
        <v>0</v>
      </c>
      <c r="AO7" s="141">
        <f>SUM(AO8:AO20)</f>
        <v>0</v>
      </c>
      <c r="AP7" s="144"/>
      <c r="AQ7" s="143" t="s">
        <v>403</v>
      </c>
      <c r="AR7" s="141">
        <f>SUM(AR8:AR20)</f>
        <v>0</v>
      </c>
      <c r="AS7" s="141">
        <f>SUM(AS8:AS20)</f>
        <v>0</v>
      </c>
      <c r="AT7" s="144"/>
      <c r="AU7" s="143" t="s">
        <v>403</v>
      </c>
      <c r="AV7" s="141">
        <f>SUM(AV8:AV20)</f>
        <v>0</v>
      </c>
      <c r="AW7" s="141">
        <f>SUM(AW8:AW20)</f>
        <v>0</v>
      </c>
      <c r="AX7" s="144"/>
      <c r="AY7" s="143" t="s">
        <v>403</v>
      </c>
      <c r="AZ7" s="141">
        <f>SUM(AZ8:AZ20)</f>
        <v>0</v>
      </c>
      <c r="BA7" s="141">
        <f>SUM(BA8:BA20)</f>
        <v>0</v>
      </c>
      <c r="BB7" s="144"/>
      <c r="BC7" s="143" t="s">
        <v>403</v>
      </c>
      <c r="BD7" s="141">
        <f>SUM(BD8:BD20)</f>
        <v>0</v>
      </c>
      <c r="BE7" s="141">
        <f>SUM(BE8:BE20)</f>
        <v>0</v>
      </c>
      <c r="BF7" s="144"/>
      <c r="BG7" s="143" t="s">
        <v>403</v>
      </c>
      <c r="BH7" s="141">
        <f>SUM(BH8:BH20)</f>
        <v>0</v>
      </c>
      <c r="BI7" s="141">
        <f>SUM(BI8:BI20)</f>
        <v>0</v>
      </c>
      <c r="BJ7" s="144"/>
      <c r="BK7" s="143" t="s">
        <v>403</v>
      </c>
      <c r="BL7" s="141">
        <f>SUM(BL8:BL20)</f>
        <v>0</v>
      </c>
      <c r="BM7" s="141">
        <f>SUM(BM8:BM20)</f>
        <v>0</v>
      </c>
      <c r="BN7" s="144"/>
      <c r="BO7" s="143" t="s">
        <v>403</v>
      </c>
      <c r="BP7" s="141">
        <f>SUM(BP8:BP20)</f>
        <v>0</v>
      </c>
      <c r="BQ7" s="141">
        <f>SUM(BQ8:BQ20)</f>
        <v>0</v>
      </c>
      <c r="BR7" s="144"/>
      <c r="BS7" s="143" t="s">
        <v>403</v>
      </c>
      <c r="BT7" s="141">
        <f>SUM(BT8:BT20)</f>
        <v>0</v>
      </c>
      <c r="BU7" s="141">
        <f>SUM(BU8:BU20)</f>
        <v>0</v>
      </c>
      <c r="BV7" s="144"/>
      <c r="BW7" s="143" t="s">
        <v>403</v>
      </c>
      <c r="BX7" s="141">
        <f>SUM(BX8:BX20)</f>
        <v>0</v>
      </c>
      <c r="BY7" s="141">
        <f>SUM(BY8:BY20)</f>
        <v>0</v>
      </c>
      <c r="BZ7" s="144"/>
      <c r="CA7" s="143" t="s">
        <v>403</v>
      </c>
      <c r="CB7" s="141">
        <f>SUM(CB8:CB20)</f>
        <v>0</v>
      </c>
      <c r="CC7" s="141">
        <f>SUM(CC8:CC20)</f>
        <v>0</v>
      </c>
      <c r="CD7" s="144"/>
      <c r="CE7" s="143" t="s">
        <v>403</v>
      </c>
      <c r="CF7" s="141">
        <f>SUM(CF8:CF20)</f>
        <v>0</v>
      </c>
      <c r="CG7" s="141">
        <f>SUM(CG8:CG20)</f>
        <v>0</v>
      </c>
      <c r="CH7" s="144"/>
      <c r="CI7" s="143" t="s">
        <v>403</v>
      </c>
      <c r="CJ7" s="141">
        <f>SUM(CJ8:CJ20)</f>
        <v>0</v>
      </c>
      <c r="CK7" s="141">
        <f>SUM(CK8:CK20)</f>
        <v>0</v>
      </c>
      <c r="CL7" s="144"/>
      <c r="CM7" s="143" t="s">
        <v>403</v>
      </c>
      <c r="CN7" s="141">
        <f>SUM(CN8:CN20)</f>
        <v>0</v>
      </c>
      <c r="CO7" s="141">
        <f>SUM(CO8:CO20)</f>
        <v>0</v>
      </c>
      <c r="CP7" s="144"/>
      <c r="CQ7" s="143" t="s">
        <v>403</v>
      </c>
      <c r="CR7" s="141">
        <f>SUM(CR8:CR20)</f>
        <v>0</v>
      </c>
      <c r="CS7" s="141">
        <f>SUM(CS8:CS20)</f>
        <v>0</v>
      </c>
      <c r="CT7" s="144"/>
      <c r="CU7" s="143" t="s">
        <v>403</v>
      </c>
      <c r="CV7" s="141">
        <f>SUM(CV8:CV20)</f>
        <v>0</v>
      </c>
      <c r="CW7" s="141">
        <f>SUM(CW8:CW20)</f>
        <v>0</v>
      </c>
      <c r="CX7" s="144"/>
      <c r="CY7" s="143" t="s">
        <v>403</v>
      </c>
      <c r="CZ7" s="141">
        <f>SUM(CZ8:CZ20)</f>
        <v>0</v>
      </c>
      <c r="DA7" s="141">
        <f>SUM(DA8:DA20)</f>
        <v>0</v>
      </c>
      <c r="DB7" s="144"/>
      <c r="DC7" s="143" t="s">
        <v>403</v>
      </c>
      <c r="DD7" s="141">
        <f>SUM(DD8:DD20)</f>
        <v>0</v>
      </c>
      <c r="DE7" s="141">
        <f>SUM(DE8:DE20)</f>
        <v>0</v>
      </c>
      <c r="DF7" s="144"/>
      <c r="DG7" s="143" t="s">
        <v>403</v>
      </c>
      <c r="DH7" s="141">
        <f>SUM(DH8:DH20)</f>
        <v>0</v>
      </c>
      <c r="DI7" s="141">
        <f>SUM(DI8:DI20)</f>
        <v>0</v>
      </c>
      <c r="DJ7" s="144"/>
      <c r="DK7" s="143" t="s">
        <v>403</v>
      </c>
      <c r="DL7" s="141">
        <f>SUM(DL8:DL20)</f>
        <v>0</v>
      </c>
      <c r="DM7" s="141">
        <f>SUM(DM8:DM20)</f>
        <v>0</v>
      </c>
      <c r="DN7" s="144"/>
      <c r="DO7" s="143" t="s">
        <v>403</v>
      </c>
      <c r="DP7" s="141">
        <f>SUM(DP8:DP20)</f>
        <v>0</v>
      </c>
      <c r="DQ7" s="141">
        <f>SUM(DQ8:DQ20)</f>
        <v>0</v>
      </c>
      <c r="DR7" s="144"/>
      <c r="DS7" s="143" t="s">
        <v>403</v>
      </c>
      <c r="DT7" s="141">
        <f>SUM(DT8:DT20)</f>
        <v>0</v>
      </c>
      <c r="DU7" s="141">
        <f>SUM(DU8:DU20)</f>
        <v>0</v>
      </c>
    </row>
    <row r="8" spans="1:125" ht="12" customHeight="1">
      <c r="A8" s="142" t="s">
        <v>120</v>
      </c>
      <c r="B8" s="140" t="s">
        <v>374</v>
      </c>
      <c r="C8" s="142" t="s">
        <v>387</v>
      </c>
      <c r="D8" s="141">
        <v>0</v>
      </c>
      <c r="E8" s="141">
        <v>121121</v>
      </c>
      <c r="F8" s="145">
        <v>42203</v>
      </c>
      <c r="G8" s="143" t="s">
        <v>351</v>
      </c>
      <c r="H8" s="141">
        <v>0</v>
      </c>
      <c r="I8" s="141">
        <v>34718</v>
      </c>
      <c r="J8" s="145">
        <v>42213</v>
      </c>
      <c r="K8" s="143" t="s">
        <v>360</v>
      </c>
      <c r="L8" s="141">
        <v>0</v>
      </c>
      <c r="M8" s="141">
        <v>86403</v>
      </c>
      <c r="N8" s="145"/>
      <c r="O8" s="143"/>
      <c r="P8" s="141">
        <v>0</v>
      </c>
      <c r="Q8" s="141">
        <v>0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120</v>
      </c>
      <c r="B9" s="140" t="s">
        <v>375</v>
      </c>
      <c r="C9" s="142" t="s">
        <v>388</v>
      </c>
      <c r="D9" s="141">
        <v>0</v>
      </c>
      <c r="E9" s="141">
        <v>98760</v>
      </c>
      <c r="F9" s="145">
        <v>42388</v>
      </c>
      <c r="G9" s="143" t="s">
        <v>368</v>
      </c>
      <c r="H9" s="141">
        <v>0</v>
      </c>
      <c r="I9" s="141">
        <v>32290</v>
      </c>
      <c r="J9" s="145">
        <v>42389</v>
      </c>
      <c r="K9" s="143" t="s">
        <v>369</v>
      </c>
      <c r="L9" s="141">
        <v>0</v>
      </c>
      <c r="M9" s="141">
        <v>34049</v>
      </c>
      <c r="N9" s="145">
        <v>42391</v>
      </c>
      <c r="O9" s="143" t="s">
        <v>370</v>
      </c>
      <c r="P9" s="141">
        <v>0</v>
      </c>
      <c r="Q9" s="141">
        <v>32421</v>
      </c>
      <c r="R9" s="145"/>
      <c r="S9" s="143"/>
      <c r="T9" s="141">
        <v>0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120</v>
      </c>
      <c r="B10" s="140" t="s">
        <v>376</v>
      </c>
      <c r="C10" s="142" t="s">
        <v>389</v>
      </c>
      <c r="D10" s="141">
        <v>270857</v>
      </c>
      <c r="E10" s="141">
        <v>0</v>
      </c>
      <c r="F10" s="145">
        <v>42391</v>
      </c>
      <c r="G10" s="143" t="s">
        <v>370</v>
      </c>
      <c r="H10" s="141">
        <v>118674</v>
      </c>
      <c r="I10" s="141">
        <v>0</v>
      </c>
      <c r="J10" s="145">
        <v>42388</v>
      </c>
      <c r="K10" s="143" t="s">
        <v>368</v>
      </c>
      <c r="L10" s="141">
        <v>77502</v>
      </c>
      <c r="M10" s="141">
        <v>0</v>
      </c>
      <c r="N10" s="145">
        <v>42389</v>
      </c>
      <c r="O10" s="143" t="s">
        <v>369</v>
      </c>
      <c r="P10" s="141">
        <v>74681</v>
      </c>
      <c r="Q10" s="141">
        <v>0</v>
      </c>
      <c r="R10" s="145"/>
      <c r="S10" s="143"/>
      <c r="T10" s="141">
        <v>0</v>
      </c>
      <c r="U10" s="141">
        <v>0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120</v>
      </c>
      <c r="B11" s="140" t="s">
        <v>377</v>
      </c>
      <c r="C11" s="142" t="s">
        <v>390</v>
      </c>
      <c r="D11" s="141">
        <v>109153</v>
      </c>
      <c r="E11" s="141">
        <v>81065</v>
      </c>
      <c r="F11" s="145">
        <v>42321</v>
      </c>
      <c r="G11" s="143" t="s">
        <v>364</v>
      </c>
      <c r="H11" s="141">
        <v>29278</v>
      </c>
      <c r="I11" s="141">
        <v>21744</v>
      </c>
      <c r="J11" s="145">
        <v>42322</v>
      </c>
      <c r="K11" s="143" t="s">
        <v>365</v>
      </c>
      <c r="L11" s="141">
        <v>39739</v>
      </c>
      <c r="M11" s="141">
        <v>29513</v>
      </c>
      <c r="N11" s="145">
        <v>42323</v>
      </c>
      <c r="O11" s="143" t="s">
        <v>366</v>
      </c>
      <c r="P11" s="141">
        <v>40136</v>
      </c>
      <c r="Q11" s="141">
        <v>29808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120</v>
      </c>
      <c r="B12" s="140" t="s">
        <v>378</v>
      </c>
      <c r="C12" s="142" t="s">
        <v>391</v>
      </c>
      <c r="D12" s="141">
        <v>109232</v>
      </c>
      <c r="E12" s="141">
        <v>0</v>
      </c>
      <c r="F12" s="145">
        <v>42204</v>
      </c>
      <c r="G12" s="143" t="s">
        <v>352</v>
      </c>
      <c r="H12" s="141">
        <v>88682</v>
      </c>
      <c r="I12" s="141">
        <v>0</v>
      </c>
      <c r="J12" s="145">
        <v>42213</v>
      </c>
      <c r="K12" s="143" t="s">
        <v>360</v>
      </c>
      <c r="L12" s="141">
        <v>20550</v>
      </c>
      <c r="M12" s="141">
        <v>0</v>
      </c>
      <c r="N12" s="145"/>
      <c r="O12" s="143"/>
      <c r="P12" s="141">
        <v>0</v>
      </c>
      <c r="Q12" s="141">
        <v>0</v>
      </c>
      <c r="R12" s="145"/>
      <c r="S12" s="143"/>
      <c r="T12" s="141">
        <v>0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120</v>
      </c>
      <c r="B13" s="140" t="s">
        <v>379</v>
      </c>
      <c r="C13" s="142" t="s">
        <v>392</v>
      </c>
      <c r="D13" s="141">
        <v>108971</v>
      </c>
      <c r="E13" s="141">
        <v>0</v>
      </c>
      <c r="F13" s="145">
        <v>42203</v>
      </c>
      <c r="G13" s="143" t="s">
        <v>351</v>
      </c>
      <c r="H13" s="141">
        <v>69575</v>
      </c>
      <c r="I13" s="141">
        <v>0</v>
      </c>
      <c r="J13" s="145">
        <v>42213</v>
      </c>
      <c r="K13" s="143" t="s">
        <v>360</v>
      </c>
      <c r="L13" s="141">
        <v>11677</v>
      </c>
      <c r="M13" s="141">
        <v>0</v>
      </c>
      <c r="N13" s="145">
        <v>42214</v>
      </c>
      <c r="O13" s="143" t="s">
        <v>361</v>
      </c>
      <c r="P13" s="141">
        <v>27719</v>
      </c>
      <c r="Q13" s="141">
        <v>0</v>
      </c>
      <c r="R13" s="145"/>
      <c r="S13" s="143"/>
      <c r="T13" s="141">
        <v>0</v>
      </c>
      <c r="U13" s="141">
        <v>0</v>
      </c>
      <c r="V13" s="145"/>
      <c r="W13" s="143"/>
      <c r="X13" s="141">
        <v>0</v>
      </c>
      <c r="Y13" s="141">
        <v>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120</v>
      </c>
      <c r="B14" s="140" t="s">
        <v>380</v>
      </c>
      <c r="C14" s="142" t="s">
        <v>393</v>
      </c>
      <c r="D14" s="141">
        <v>40298</v>
      </c>
      <c r="E14" s="141">
        <v>0</v>
      </c>
      <c r="F14" s="145">
        <v>42388</v>
      </c>
      <c r="G14" s="143" t="s">
        <v>368</v>
      </c>
      <c r="H14" s="141">
        <v>20149</v>
      </c>
      <c r="I14" s="141">
        <v>0</v>
      </c>
      <c r="J14" s="145">
        <v>42389</v>
      </c>
      <c r="K14" s="143" t="s">
        <v>369</v>
      </c>
      <c r="L14" s="141">
        <v>20149</v>
      </c>
      <c r="M14" s="141">
        <v>0</v>
      </c>
      <c r="N14" s="145"/>
      <c r="O14" s="143"/>
      <c r="P14" s="141">
        <v>0</v>
      </c>
      <c r="Q14" s="141">
        <v>0</v>
      </c>
      <c r="R14" s="145"/>
      <c r="S14" s="143"/>
      <c r="T14" s="141">
        <v>0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120</v>
      </c>
      <c r="B15" s="140" t="s">
        <v>381</v>
      </c>
      <c r="C15" s="142" t="s">
        <v>394</v>
      </c>
      <c r="D15" s="141">
        <v>0</v>
      </c>
      <c r="E15" s="141">
        <v>114674</v>
      </c>
      <c r="F15" s="145">
        <v>42201</v>
      </c>
      <c r="G15" s="143" t="s">
        <v>349</v>
      </c>
      <c r="H15" s="141">
        <v>0</v>
      </c>
      <c r="I15" s="141">
        <v>55547</v>
      </c>
      <c r="J15" s="145">
        <v>42212</v>
      </c>
      <c r="K15" s="143" t="s">
        <v>359</v>
      </c>
      <c r="L15" s="141">
        <v>0</v>
      </c>
      <c r="M15" s="141">
        <v>59127</v>
      </c>
      <c r="N15" s="145"/>
      <c r="O15" s="143"/>
      <c r="P15" s="141">
        <v>0</v>
      </c>
      <c r="Q15" s="141">
        <v>0</v>
      </c>
      <c r="R15" s="145"/>
      <c r="S15" s="143"/>
      <c r="T15" s="141">
        <v>0</v>
      </c>
      <c r="U15" s="141">
        <v>0</v>
      </c>
      <c r="V15" s="145"/>
      <c r="W15" s="143"/>
      <c r="X15" s="141">
        <v>0</v>
      </c>
      <c r="Y15" s="141">
        <v>0</v>
      </c>
      <c r="Z15" s="145"/>
      <c r="AA15" s="143"/>
      <c r="AB15" s="141">
        <v>0</v>
      </c>
      <c r="AC15" s="141">
        <v>0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120</v>
      </c>
      <c r="B16" s="140" t="s">
        <v>382</v>
      </c>
      <c r="C16" s="142" t="s">
        <v>395</v>
      </c>
      <c r="D16" s="141">
        <v>45392</v>
      </c>
      <c r="E16" s="141">
        <v>0</v>
      </c>
      <c r="F16" s="145">
        <v>42213</v>
      </c>
      <c r="G16" s="143" t="s">
        <v>360</v>
      </c>
      <c r="H16" s="141">
        <v>25996</v>
      </c>
      <c r="I16" s="141">
        <v>0</v>
      </c>
      <c r="J16" s="145">
        <v>42204</v>
      </c>
      <c r="K16" s="143" t="s">
        <v>352</v>
      </c>
      <c r="L16" s="141">
        <v>19396</v>
      </c>
      <c r="M16" s="141">
        <v>0</v>
      </c>
      <c r="N16" s="145"/>
      <c r="O16" s="143"/>
      <c r="P16" s="141">
        <v>0</v>
      </c>
      <c r="Q16" s="141">
        <v>0</v>
      </c>
      <c r="R16" s="145"/>
      <c r="S16" s="143"/>
      <c r="T16" s="141">
        <v>0</v>
      </c>
      <c r="U16" s="141">
        <v>0</v>
      </c>
      <c r="V16" s="145"/>
      <c r="W16" s="143"/>
      <c r="X16" s="141">
        <v>0</v>
      </c>
      <c r="Y16" s="141">
        <v>0</v>
      </c>
      <c r="Z16" s="145"/>
      <c r="AA16" s="143"/>
      <c r="AB16" s="141">
        <v>0</v>
      </c>
      <c r="AC16" s="141">
        <v>0</v>
      </c>
      <c r="AD16" s="145"/>
      <c r="AE16" s="143"/>
      <c r="AF16" s="141">
        <v>0</v>
      </c>
      <c r="AG16" s="141">
        <v>0</v>
      </c>
      <c r="AH16" s="145"/>
      <c r="AI16" s="143"/>
      <c r="AJ16" s="141">
        <v>0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  <row r="17" spans="1:125" ht="12" customHeight="1">
      <c r="A17" s="142" t="s">
        <v>120</v>
      </c>
      <c r="B17" s="140" t="s">
        <v>383</v>
      </c>
      <c r="C17" s="142" t="s">
        <v>396</v>
      </c>
      <c r="D17" s="141">
        <v>45817</v>
      </c>
      <c r="E17" s="141">
        <v>0</v>
      </c>
      <c r="F17" s="145">
        <v>42203</v>
      </c>
      <c r="G17" s="143" t="s">
        <v>351</v>
      </c>
      <c r="H17" s="141">
        <v>19197</v>
      </c>
      <c r="I17" s="141">
        <v>0</v>
      </c>
      <c r="J17" s="145">
        <v>42213</v>
      </c>
      <c r="K17" s="143" t="s">
        <v>360</v>
      </c>
      <c r="L17" s="141">
        <v>26620</v>
      </c>
      <c r="M17" s="141">
        <v>0</v>
      </c>
      <c r="N17" s="145"/>
      <c r="O17" s="143"/>
      <c r="P17" s="141">
        <v>0</v>
      </c>
      <c r="Q17" s="141">
        <v>0</v>
      </c>
      <c r="R17" s="145"/>
      <c r="S17" s="143"/>
      <c r="T17" s="141">
        <v>0</v>
      </c>
      <c r="U17" s="141">
        <v>0</v>
      </c>
      <c r="V17" s="145"/>
      <c r="W17" s="143"/>
      <c r="X17" s="141">
        <v>0</v>
      </c>
      <c r="Y17" s="141">
        <v>0</v>
      </c>
      <c r="Z17" s="145"/>
      <c r="AA17" s="143"/>
      <c r="AB17" s="141">
        <v>0</v>
      </c>
      <c r="AC17" s="141">
        <v>0</v>
      </c>
      <c r="AD17" s="145"/>
      <c r="AE17" s="143"/>
      <c r="AF17" s="141">
        <v>0</v>
      </c>
      <c r="AG17" s="141">
        <v>0</v>
      </c>
      <c r="AH17" s="145"/>
      <c r="AI17" s="143"/>
      <c r="AJ17" s="141">
        <v>0</v>
      </c>
      <c r="AK17" s="141">
        <v>0</v>
      </c>
      <c r="AL17" s="145"/>
      <c r="AM17" s="143"/>
      <c r="AN17" s="141">
        <v>0</v>
      </c>
      <c r="AO17" s="141">
        <v>0</v>
      </c>
      <c r="AP17" s="145"/>
      <c r="AQ17" s="143"/>
      <c r="AR17" s="141">
        <v>0</v>
      </c>
      <c r="AS17" s="141">
        <v>0</v>
      </c>
      <c r="AT17" s="145"/>
      <c r="AU17" s="143"/>
      <c r="AV17" s="141">
        <v>0</v>
      </c>
      <c r="AW17" s="141">
        <v>0</v>
      </c>
      <c r="AX17" s="145"/>
      <c r="AY17" s="143"/>
      <c r="AZ17" s="141">
        <v>0</v>
      </c>
      <c r="BA17" s="141">
        <v>0</v>
      </c>
      <c r="BB17" s="145"/>
      <c r="BC17" s="143"/>
      <c r="BD17" s="141">
        <v>0</v>
      </c>
      <c r="BE17" s="141">
        <v>0</v>
      </c>
      <c r="BF17" s="145"/>
      <c r="BG17" s="143"/>
      <c r="BH17" s="141">
        <v>0</v>
      </c>
      <c r="BI17" s="141">
        <v>0</v>
      </c>
      <c r="BJ17" s="145"/>
      <c r="BK17" s="143"/>
      <c r="BL17" s="141">
        <v>0</v>
      </c>
      <c r="BM17" s="141">
        <v>0</v>
      </c>
      <c r="BN17" s="145"/>
      <c r="BO17" s="143"/>
      <c r="BP17" s="141">
        <v>0</v>
      </c>
      <c r="BQ17" s="141">
        <v>0</v>
      </c>
      <c r="BR17" s="145"/>
      <c r="BS17" s="143"/>
      <c r="BT17" s="141">
        <v>0</v>
      </c>
      <c r="BU17" s="141">
        <v>0</v>
      </c>
      <c r="BV17" s="145"/>
      <c r="BW17" s="143"/>
      <c r="BX17" s="141">
        <v>0</v>
      </c>
      <c r="BY17" s="141">
        <v>0</v>
      </c>
      <c r="BZ17" s="145"/>
      <c r="CA17" s="143"/>
      <c r="CB17" s="141">
        <v>0</v>
      </c>
      <c r="CC17" s="141">
        <v>0</v>
      </c>
      <c r="CD17" s="145"/>
      <c r="CE17" s="143"/>
      <c r="CF17" s="141">
        <v>0</v>
      </c>
      <c r="CG17" s="141">
        <v>0</v>
      </c>
      <c r="CH17" s="145"/>
      <c r="CI17" s="143"/>
      <c r="CJ17" s="141">
        <v>0</v>
      </c>
      <c r="CK17" s="141">
        <v>0</v>
      </c>
      <c r="CL17" s="145"/>
      <c r="CM17" s="143"/>
      <c r="CN17" s="141">
        <v>0</v>
      </c>
      <c r="CO17" s="141">
        <v>0</v>
      </c>
      <c r="CP17" s="145"/>
      <c r="CQ17" s="143"/>
      <c r="CR17" s="141">
        <v>0</v>
      </c>
      <c r="CS17" s="141">
        <v>0</v>
      </c>
      <c r="CT17" s="145"/>
      <c r="CU17" s="143"/>
      <c r="CV17" s="141">
        <v>0</v>
      </c>
      <c r="CW17" s="141">
        <v>0</v>
      </c>
      <c r="CX17" s="145"/>
      <c r="CY17" s="143"/>
      <c r="CZ17" s="141">
        <v>0</v>
      </c>
      <c r="DA17" s="141">
        <v>0</v>
      </c>
      <c r="DB17" s="145"/>
      <c r="DC17" s="143"/>
      <c r="DD17" s="141">
        <v>0</v>
      </c>
      <c r="DE17" s="141">
        <v>0</v>
      </c>
      <c r="DF17" s="145"/>
      <c r="DG17" s="143"/>
      <c r="DH17" s="141">
        <v>0</v>
      </c>
      <c r="DI17" s="141">
        <v>0</v>
      </c>
      <c r="DJ17" s="145"/>
      <c r="DK17" s="143"/>
      <c r="DL17" s="141">
        <v>0</v>
      </c>
      <c r="DM17" s="141">
        <v>0</v>
      </c>
      <c r="DN17" s="145"/>
      <c r="DO17" s="143"/>
      <c r="DP17" s="141">
        <v>0</v>
      </c>
      <c r="DQ17" s="141">
        <v>0</v>
      </c>
      <c r="DR17" s="145"/>
      <c r="DS17" s="143"/>
      <c r="DT17" s="141">
        <v>0</v>
      </c>
      <c r="DU17" s="141">
        <v>0</v>
      </c>
    </row>
    <row r="18" spans="1:125" ht="12" customHeight="1">
      <c r="A18" s="142" t="s">
        <v>120</v>
      </c>
      <c r="B18" s="140" t="s">
        <v>384</v>
      </c>
      <c r="C18" s="142" t="s">
        <v>397</v>
      </c>
      <c r="D18" s="141">
        <v>1627132</v>
      </c>
      <c r="E18" s="141">
        <v>0</v>
      </c>
      <c r="F18" s="145">
        <v>42203</v>
      </c>
      <c r="G18" s="143" t="s">
        <v>351</v>
      </c>
      <c r="H18" s="141">
        <v>371962</v>
      </c>
      <c r="I18" s="141">
        <v>0</v>
      </c>
      <c r="J18" s="145">
        <v>42204</v>
      </c>
      <c r="K18" s="143" t="s">
        <v>352</v>
      </c>
      <c r="L18" s="141">
        <v>831302</v>
      </c>
      <c r="M18" s="141">
        <v>0</v>
      </c>
      <c r="N18" s="145">
        <v>42213</v>
      </c>
      <c r="O18" s="143" t="s">
        <v>360</v>
      </c>
      <c r="P18" s="141">
        <v>318104</v>
      </c>
      <c r="Q18" s="141">
        <v>0</v>
      </c>
      <c r="R18" s="145">
        <v>42214</v>
      </c>
      <c r="S18" s="143" t="s">
        <v>361</v>
      </c>
      <c r="T18" s="141">
        <v>105764</v>
      </c>
      <c r="U18" s="141">
        <v>0</v>
      </c>
      <c r="V18" s="145"/>
      <c r="W18" s="143"/>
      <c r="X18" s="141">
        <v>0</v>
      </c>
      <c r="Y18" s="141">
        <v>0</v>
      </c>
      <c r="Z18" s="145"/>
      <c r="AA18" s="143"/>
      <c r="AB18" s="141">
        <v>0</v>
      </c>
      <c r="AC18" s="141">
        <v>0</v>
      </c>
      <c r="AD18" s="145"/>
      <c r="AE18" s="143"/>
      <c r="AF18" s="141">
        <v>0</v>
      </c>
      <c r="AG18" s="141">
        <v>0</v>
      </c>
      <c r="AH18" s="145"/>
      <c r="AI18" s="143"/>
      <c r="AJ18" s="141">
        <v>0</v>
      </c>
      <c r="AK18" s="141">
        <v>0</v>
      </c>
      <c r="AL18" s="145"/>
      <c r="AM18" s="143"/>
      <c r="AN18" s="141">
        <v>0</v>
      </c>
      <c r="AO18" s="141">
        <v>0</v>
      </c>
      <c r="AP18" s="145"/>
      <c r="AQ18" s="143"/>
      <c r="AR18" s="141">
        <v>0</v>
      </c>
      <c r="AS18" s="141">
        <v>0</v>
      </c>
      <c r="AT18" s="145"/>
      <c r="AU18" s="143"/>
      <c r="AV18" s="141">
        <v>0</v>
      </c>
      <c r="AW18" s="141">
        <v>0</v>
      </c>
      <c r="AX18" s="145"/>
      <c r="AY18" s="143"/>
      <c r="AZ18" s="141">
        <v>0</v>
      </c>
      <c r="BA18" s="141">
        <v>0</v>
      </c>
      <c r="BB18" s="145"/>
      <c r="BC18" s="143"/>
      <c r="BD18" s="141">
        <v>0</v>
      </c>
      <c r="BE18" s="141">
        <v>0</v>
      </c>
      <c r="BF18" s="145"/>
      <c r="BG18" s="143"/>
      <c r="BH18" s="141">
        <v>0</v>
      </c>
      <c r="BI18" s="141">
        <v>0</v>
      </c>
      <c r="BJ18" s="145"/>
      <c r="BK18" s="143"/>
      <c r="BL18" s="141">
        <v>0</v>
      </c>
      <c r="BM18" s="141">
        <v>0</v>
      </c>
      <c r="BN18" s="145"/>
      <c r="BO18" s="143"/>
      <c r="BP18" s="141">
        <v>0</v>
      </c>
      <c r="BQ18" s="141">
        <v>0</v>
      </c>
      <c r="BR18" s="145"/>
      <c r="BS18" s="143"/>
      <c r="BT18" s="141">
        <v>0</v>
      </c>
      <c r="BU18" s="141">
        <v>0</v>
      </c>
      <c r="BV18" s="145"/>
      <c r="BW18" s="143"/>
      <c r="BX18" s="141">
        <v>0</v>
      </c>
      <c r="BY18" s="141">
        <v>0</v>
      </c>
      <c r="BZ18" s="145"/>
      <c r="CA18" s="143"/>
      <c r="CB18" s="141">
        <v>0</v>
      </c>
      <c r="CC18" s="141">
        <v>0</v>
      </c>
      <c r="CD18" s="145"/>
      <c r="CE18" s="143"/>
      <c r="CF18" s="141">
        <v>0</v>
      </c>
      <c r="CG18" s="141">
        <v>0</v>
      </c>
      <c r="CH18" s="145"/>
      <c r="CI18" s="143"/>
      <c r="CJ18" s="141">
        <v>0</v>
      </c>
      <c r="CK18" s="141">
        <v>0</v>
      </c>
      <c r="CL18" s="145"/>
      <c r="CM18" s="143"/>
      <c r="CN18" s="141">
        <v>0</v>
      </c>
      <c r="CO18" s="141">
        <v>0</v>
      </c>
      <c r="CP18" s="145"/>
      <c r="CQ18" s="143"/>
      <c r="CR18" s="141">
        <v>0</v>
      </c>
      <c r="CS18" s="141">
        <v>0</v>
      </c>
      <c r="CT18" s="145"/>
      <c r="CU18" s="143"/>
      <c r="CV18" s="141">
        <v>0</v>
      </c>
      <c r="CW18" s="141">
        <v>0</v>
      </c>
      <c r="CX18" s="145"/>
      <c r="CY18" s="143"/>
      <c r="CZ18" s="141">
        <v>0</v>
      </c>
      <c r="DA18" s="141">
        <v>0</v>
      </c>
      <c r="DB18" s="145"/>
      <c r="DC18" s="143"/>
      <c r="DD18" s="141">
        <v>0</v>
      </c>
      <c r="DE18" s="141">
        <v>0</v>
      </c>
      <c r="DF18" s="145"/>
      <c r="DG18" s="143"/>
      <c r="DH18" s="141">
        <v>0</v>
      </c>
      <c r="DI18" s="141">
        <v>0</v>
      </c>
      <c r="DJ18" s="145"/>
      <c r="DK18" s="143"/>
      <c r="DL18" s="141">
        <v>0</v>
      </c>
      <c r="DM18" s="141">
        <v>0</v>
      </c>
      <c r="DN18" s="145"/>
      <c r="DO18" s="143"/>
      <c r="DP18" s="141">
        <v>0</v>
      </c>
      <c r="DQ18" s="141">
        <v>0</v>
      </c>
      <c r="DR18" s="145"/>
      <c r="DS18" s="143"/>
      <c r="DT18" s="141">
        <v>0</v>
      </c>
      <c r="DU18" s="141">
        <v>0</v>
      </c>
    </row>
    <row r="19" spans="1:125" ht="12" customHeight="1">
      <c r="A19" s="142" t="s">
        <v>120</v>
      </c>
      <c r="B19" s="140" t="s">
        <v>385</v>
      </c>
      <c r="C19" s="142" t="s">
        <v>398</v>
      </c>
      <c r="D19" s="141">
        <v>581366</v>
      </c>
      <c r="E19" s="141">
        <v>379458</v>
      </c>
      <c r="F19" s="145">
        <v>42207</v>
      </c>
      <c r="G19" s="143" t="s">
        <v>354</v>
      </c>
      <c r="H19" s="141">
        <v>350615</v>
      </c>
      <c r="I19" s="141">
        <v>228847</v>
      </c>
      <c r="J19" s="145">
        <v>42208</v>
      </c>
      <c r="K19" s="143" t="s">
        <v>355</v>
      </c>
      <c r="L19" s="141">
        <v>230751</v>
      </c>
      <c r="M19" s="141">
        <v>150611</v>
      </c>
      <c r="N19" s="145"/>
      <c r="O19" s="143"/>
      <c r="P19" s="141">
        <v>0</v>
      </c>
      <c r="Q19" s="141">
        <v>0</v>
      </c>
      <c r="R19" s="145"/>
      <c r="S19" s="143"/>
      <c r="T19" s="141">
        <v>0</v>
      </c>
      <c r="U19" s="141">
        <v>0</v>
      </c>
      <c r="V19" s="145"/>
      <c r="W19" s="143"/>
      <c r="X19" s="141">
        <v>0</v>
      </c>
      <c r="Y19" s="141">
        <v>0</v>
      </c>
      <c r="Z19" s="145"/>
      <c r="AA19" s="143"/>
      <c r="AB19" s="141">
        <v>0</v>
      </c>
      <c r="AC19" s="141">
        <v>0</v>
      </c>
      <c r="AD19" s="145"/>
      <c r="AE19" s="143"/>
      <c r="AF19" s="141">
        <v>0</v>
      </c>
      <c r="AG19" s="141">
        <v>0</v>
      </c>
      <c r="AH19" s="145"/>
      <c r="AI19" s="143"/>
      <c r="AJ19" s="141">
        <v>0</v>
      </c>
      <c r="AK19" s="141">
        <v>0</v>
      </c>
      <c r="AL19" s="145"/>
      <c r="AM19" s="143"/>
      <c r="AN19" s="141">
        <v>0</v>
      </c>
      <c r="AO19" s="141">
        <v>0</v>
      </c>
      <c r="AP19" s="145"/>
      <c r="AQ19" s="143"/>
      <c r="AR19" s="141">
        <v>0</v>
      </c>
      <c r="AS19" s="141">
        <v>0</v>
      </c>
      <c r="AT19" s="145"/>
      <c r="AU19" s="143"/>
      <c r="AV19" s="141">
        <v>0</v>
      </c>
      <c r="AW19" s="141">
        <v>0</v>
      </c>
      <c r="AX19" s="145"/>
      <c r="AY19" s="143"/>
      <c r="AZ19" s="141">
        <v>0</v>
      </c>
      <c r="BA19" s="141">
        <v>0</v>
      </c>
      <c r="BB19" s="145"/>
      <c r="BC19" s="143"/>
      <c r="BD19" s="141">
        <v>0</v>
      </c>
      <c r="BE19" s="141">
        <v>0</v>
      </c>
      <c r="BF19" s="145"/>
      <c r="BG19" s="143"/>
      <c r="BH19" s="141">
        <v>0</v>
      </c>
      <c r="BI19" s="141">
        <v>0</v>
      </c>
      <c r="BJ19" s="145"/>
      <c r="BK19" s="143"/>
      <c r="BL19" s="141">
        <v>0</v>
      </c>
      <c r="BM19" s="141">
        <v>0</v>
      </c>
      <c r="BN19" s="145"/>
      <c r="BO19" s="143"/>
      <c r="BP19" s="141">
        <v>0</v>
      </c>
      <c r="BQ19" s="141">
        <v>0</v>
      </c>
      <c r="BR19" s="145"/>
      <c r="BS19" s="143"/>
      <c r="BT19" s="141">
        <v>0</v>
      </c>
      <c r="BU19" s="141">
        <v>0</v>
      </c>
      <c r="BV19" s="145"/>
      <c r="BW19" s="143"/>
      <c r="BX19" s="141">
        <v>0</v>
      </c>
      <c r="BY19" s="141">
        <v>0</v>
      </c>
      <c r="BZ19" s="145"/>
      <c r="CA19" s="143"/>
      <c r="CB19" s="141">
        <v>0</v>
      </c>
      <c r="CC19" s="141">
        <v>0</v>
      </c>
      <c r="CD19" s="145"/>
      <c r="CE19" s="143"/>
      <c r="CF19" s="141">
        <v>0</v>
      </c>
      <c r="CG19" s="141">
        <v>0</v>
      </c>
      <c r="CH19" s="145"/>
      <c r="CI19" s="143"/>
      <c r="CJ19" s="141">
        <v>0</v>
      </c>
      <c r="CK19" s="141">
        <v>0</v>
      </c>
      <c r="CL19" s="145"/>
      <c r="CM19" s="143"/>
      <c r="CN19" s="141">
        <v>0</v>
      </c>
      <c r="CO19" s="141">
        <v>0</v>
      </c>
      <c r="CP19" s="145"/>
      <c r="CQ19" s="143"/>
      <c r="CR19" s="141">
        <v>0</v>
      </c>
      <c r="CS19" s="141">
        <v>0</v>
      </c>
      <c r="CT19" s="145"/>
      <c r="CU19" s="143"/>
      <c r="CV19" s="141">
        <v>0</v>
      </c>
      <c r="CW19" s="141">
        <v>0</v>
      </c>
      <c r="CX19" s="145"/>
      <c r="CY19" s="143"/>
      <c r="CZ19" s="141">
        <v>0</v>
      </c>
      <c r="DA19" s="141">
        <v>0</v>
      </c>
      <c r="DB19" s="145"/>
      <c r="DC19" s="143"/>
      <c r="DD19" s="141">
        <v>0</v>
      </c>
      <c r="DE19" s="141">
        <v>0</v>
      </c>
      <c r="DF19" s="145"/>
      <c r="DG19" s="143"/>
      <c r="DH19" s="141">
        <v>0</v>
      </c>
      <c r="DI19" s="141">
        <v>0</v>
      </c>
      <c r="DJ19" s="145"/>
      <c r="DK19" s="143"/>
      <c r="DL19" s="141">
        <v>0</v>
      </c>
      <c r="DM19" s="141">
        <v>0</v>
      </c>
      <c r="DN19" s="145"/>
      <c r="DO19" s="143"/>
      <c r="DP19" s="141">
        <v>0</v>
      </c>
      <c r="DQ19" s="141">
        <v>0</v>
      </c>
      <c r="DR19" s="145"/>
      <c r="DS19" s="143"/>
      <c r="DT19" s="141">
        <v>0</v>
      </c>
      <c r="DU19" s="141">
        <v>0</v>
      </c>
    </row>
    <row r="20" spans="1:125" ht="12" customHeight="1">
      <c r="A20" s="142" t="s">
        <v>120</v>
      </c>
      <c r="B20" s="140" t="s">
        <v>386</v>
      </c>
      <c r="C20" s="142" t="s">
        <v>399</v>
      </c>
      <c r="D20" s="141">
        <v>123991</v>
      </c>
      <c r="E20" s="141">
        <v>0</v>
      </c>
      <c r="F20" s="145">
        <v>42307</v>
      </c>
      <c r="G20" s="143" t="s">
        <v>362</v>
      </c>
      <c r="H20" s="141">
        <v>66971</v>
      </c>
      <c r="I20" s="141">
        <v>0</v>
      </c>
      <c r="J20" s="145">
        <v>42308</v>
      </c>
      <c r="K20" s="143" t="s">
        <v>363</v>
      </c>
      <c r="L20" s="141">
        <v>57020</v>
      </c>
      <c r="M20" s="141">
        <v>0</v>
      </c>
      <c r="N20" s="145"/>
      <c r="O20" s="143"/>
      <c r="P20" s="141">
        <v>0</v>
      </c>
      <c r="Q20" s="141">
        <v>0</v>
      </c>
      <c r="R20" s="145"/>
      <c r="S20" s="143"/>
      <c r="T20" s="141">
        <v>0</v>
      </c>
      <c r="U20" s="141">
        <v>0</v>
      </c>
      <c r="V20" s="145"/>
      <c r="W20" s="143"/>
      <c r="X20" s="141">
        <v>0</v>
      </c>
      <c r="Y20" s="141">
        <v>0</v>
      </c>
      <c r="Z20" s="145"/>
      <c r="AA20" s="143"/>
      <c r="AB20" s="141">
        <v>0</v>
      </c>
      <c r="AC20" s="141">
        <v>0</v>
      </c>
      <c r="AD20" s="145"/>
      <c r="AE20" s="143"/>
      <c r="AF20" s="141">
        <v>0</v>
      </c>
      <c r="AG20" s="141">
        <v>0</v>
      </c>
      <c r="AH20" s="145"/>
      <c r="AI20" s="143"/>
      <c r="AJ20" s="141">
        <v>0</v>
      </c>
      <c r="AK20" s="141">
        <v>0</v>
      </c>
      <c r="AL20" s="145"/>
      <c r="AM20" s="143"/>
      <c r="AN20" s="141">
        <v>0</v>
      </c>
      <c r="AO20" s="141">
        <v>0</v>
      </c>
      <c r="AP20" s="145"/>
      <c r="AQ20" s="143"/>
      <c r="AR20" s="141">
        <v>0</v>
      </c>
      <c r="AS20" s="141">
        <v>0</v>
      </c>
      <c r="AT20" s="145"/>
      <c r="AU20" s="143"/>
      <c r="AV20" s="141">
        <v>0</v>
      </c>
      <c r="AW20" s="141">
        <v>0</v>
      </c>
      <c r="AX20" s="145"/>
      <c r="AY20" s="143"/>
      <c r="AZ20" s="141">
        <v>0</v>
      </c>
      <c r="BA20" s="141">
        <v>0</v>
      </c>
      <c r="BB20" s="145"/>
      <c r="BC20" s="143"/>
      <c r="BD20" s="141">
        <v>0</v>
      </c>
      <c r="BE20" s="141">
        <v>0</v>
      </c>
      <c r="BF20" s="145"/>
      <c r="BG20" s="143"/>
      <c r="BH20" s="141">
        <v>0</v>
      </c>
      <c r="BI20" s="141">
        <v>0</v>
      </c>
      <c r="BJ20" s="145"/>
      <c r="BK20" s="143"/>
      <c r="BL20" s="141">
        <v>0</v>
      </c>
      <c r="BM20" s="141">
        <v>0</v>
      </c>
      <c r="BN20" s="145"/>
      <c r="BO20" s="143"/>
      <c r="BP20" s="141">
        <v>0</v>
      </c>
      <c r="BQ20" s="141">
        <v>0</v>
      </c>
      <c r="BR20" s="145"/>
      <c r="BS20" s="143"/>
      <c r="BT20" s="141">
        <v>0</v>
      </c>
      <c r="BU20" s="141">
        <v>0</v>
      </c>
      <c r="BV20" s="145"/>
      <c r="BW20" s="143"/>
      <c r="BX20" s="141">
        <v>0</v>
      </c>
      <c r="BY20" s="141">
        <v>0</v>
      </c>
      <c r="BZ20" s="145"/>
      <c r="CA20" s="143"/>
      <c r="CB20" s="141">
        <v>0</v>
      </c>
      <c r="CC20" s="141">
        <v>0</v>
      </c>
      <c r="CD20" s="145"/>
      <c r="CE20" s="143"/>
      <c r="CF20" s="141">
        <v>0</v>
      </c>
      <c r="CG20" s="141">
        <v>0</v>
      </c>
      <c r="CH20" s="145"/>
      <c r="CI20" s="143"/>
      <c r="CJ20" s="141">
        <v>0</v>
      </c>
      <c r="CK20" s="141">
        <v>0</v>
      </c>
      <c r="CL20" s="145"/>
      <c r="CM20" s="143"/>
      <c r="CN20" s="141">
        <v>0</v>
      </c>
      <c r="CO20" s="141">
        <v>0</v>
      </c>
      <c r="CP20" s="145"/>
      <c r="CQ20" s="143"/>
      <c r="CR20" s="141">
        <v>0</v>
      </c>
      <c r="CS20" s="141">
        <v>0</v>
      </c>
      <c r="CT20" s="145"/>
      <c r="CU20" s="143"/>
      <c r="CV20" s="141">
        <v>0</v>
      </c>
      <c r="CW20" s="141">
        <v>0</v>
      </c>
      <c r="CX20" s="145"/>
      <c r="CY20" s="143"/>
      <c r="CZ20" s="141">
        <v>0</v>
      </c>
      <c r="DA20" s="141">
        <v>0</v>
      </c>
      <c r="DB20" s="145"/>
      <c r="DC20" s="143"/>
      <c r="DD20" s="141">
        <v>0</v>
      </c>
      <c r="DE20" s="141">
        <v>0</v>
      </c>
      <c r="DF20" s="145"/>
      <c r="DG20" s="143"/>
      <c r="DH20" s="141">
        <v>0</v>
      </c>
      <c r="DI20" s="141">
        <v>0</v>
      </c>
      <c r="DJ20" s="145"/>
      <c r="DK20" s="143"/>
      <c r="DL20" s="141">
        <v>0</v>
      </c>
      <c r="DM20" s="141">
        <v>0</v>
      </c>
      <c r="DN20" s="145"/>
      <c r="DO20" s="143"/>
      <c r="DP20" s="141">
        <v>0</v>
      </c>
      <c r="DQ20" s="141">
        <v>0</v>
      </c>
      <c r="DR20" s="145"/>
      <c r="DS20" s="143"/>
      <c r="DT20" s="141">
        <v>0</v>
      </c>
      <c r="DU20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410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42</v>
      </c>
      <c r="M2" s="12" t="str">
        <f>IF(L2&lt;&gt;"",VLOOKUP(L2,$AK$6:$AL$52,2,FALSE),"-")</f>
        <v>長崎県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353668</v>
      </c>
      <c r="F7" s="27">
        <f aca="true" t="shared" si="1" ref="F7:F12">AF14</f>
        <v>660560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15737</v>
      </c>
      <c r="M7" s="27">
        <f aca="true" t="shared" si="3" ref="M7:M12">AF42</f>
        <v>1312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353668</v>
      </c>
      <c r="AG7" s="137"/>
      <c r="AH7" s="11" t="str">
        <f>'廃棄物事業経費（市町村）'!B7</f>
        <v>42000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25247</v>
      </c>
      <c r="F8" s="27">
        <f t="shared" si="1"/>
        <v>45208</v>
      </c>
      <c r="H8" s="188"/>
      <c r="I8" s="188"/>
      <c r="J8" s="182" t="s">
        <v>42</v>
      </c>
      <c r="K8" s="184"/>
      <c r="L8" s="27">
        <f t="shared" si="2"/>
        <v>2239496</v>
      </c>
      <c r="M8" s="27">
        <f t="shared" si="3"/>
        <v>1476619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25247</v>
      </c>
      <c r="AG8" s="137"/>
      <c r="AH8" s="11" t="str">
        <f>'廃棄物事業経費（市町村）'!B8</f>
        <v>42201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2621200</v>
      </c>
      <c r="F9" s="27">
        <f t="shared" si="1"/>
        <v>666100</v>
      </c>
      <c r="H9" s="188"/>
      <c r="I9" s="188"/>
      <c r="J9" s="200" t="s">
        <v>44</v>
      </c>
      <c r="K9" s="202"/>
      <c r="L9" s="27">
        <f t="shared" si="2"/>
        <v>91983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2621200</v>
      </c>
      <c r="AG9" s="137"/>
      <c r="AH9" s="11" t="str">
        <f>'廃棄物事業経費（市町村）'!B9</f>
        <v>42202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1774849</v>
      </c>
      <c r="F10" s="27">
        <f t="shared" si="1"/>
        <v>568742</v>
      </c>
      <c r="H10" s="188"/>
      <c r="I10" s="189"/>
      <c r="J10" s="200" t="s">
        <v>46</v>
      </c>
      <c r="K10" s="202"/>
      <c r="L10" s="27">
        <f t="shared" si="2"/>
        <v>33513</v>
      </c>
      <c r="M10" s="27">
        <f t="shared" si="3"/>
        <v>1119</v>
      </c>
      <c r="AC10" s="25" t="s">
        <v>45</v>
      </c>
      <c r="AD10" s="138" t="s">
        <v>62</v>
      </c>
      <c r="AE10" s="137" t="s">
        <v>66</v>
      </c>
      <c r="AF10" s="133">
        <f ca="1" t="shared" si="4"/>
        <v>1774849</v>
      </c>
      <c r="AG10" s="137"/>
      <c r="AH10" s="11" t="str">
        <f>'廃棄物事業経費（市町村）'!B10</f>
        <v>42203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3062209</v>
      </c>
      <c r="F11" s="27">
        <f t="shared" si="1"/>
        <v>795078</v>
      </c>
      <c r="H11" s="188"/>
      <c r="I11" s="191" t="s">
        <v>47</v>
      </c>
      <c r="J11" s="191"/>
      <c r="K11" s="191"/>
      <c r="L11" s="27">
        <f t="shared" si="2"/>
        <v>155698</v>
      </c>
      <c r="M11" s="27">
        <f t="shared" si="3"/>
        <v>40279</v>
      </c>
      <c r="AC11" s="25" t="s">
        <v>303</v>
      </c>
      <c r="AD11" s="138" t="s">
        <v>62</v>
      </c>
      <c r="AE11" s="137" t="s">
        <v>67</v>
      </c>
      <c r="AF11" s="133">
        <f ca="1" t="shared" si="4"/>
        <v>3062209</v>
      </c>
      <c r="AG11" s="137"/>
      <c r="AH11" s="11" t="str">
        <f>'廃棄物事業経費（市町村）'!B11</f>
        <v>42204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1392559</v>
      </c>
      <c r="F12" s="27">
        <f t="shared" si="1"/>
        <v>1186101</v>
      </c>
      <c r="H12" s="188"/>
      <c r="I12" s="191" t="s">
        <v>48</v>
      </c>
      <c r="J12" s="191"/>
      <c r="K12" s="191"/>
      <c r="L12" s="27">
        <f t="shared" si="2"/>
        <v>9583</v>
      </c>
      <c r="M12" s="27">
        <f t="shared" si="3"/>
        <v>0</v>
      </c>
      <c r="AC12" s="25" t="s">
        <v>46</v>
      </c>
      <c r="AD12" s="138" t="s">
        <v>62</v>
      </c>
      <c r="AE12" s="137" t="s">
        <v>68</v>
      </c>
      <c r="AF12" s="133">
        <f ca="1" t="shared" si="4"/>
        <v>1392559</v>
      </c>
      <c r="AG12" s="137"/>
      <c r="AH12" s="11" t="str">
        <f>'廃棄物事業経費（市町村）'!B12</f>
        <v>42205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9229732</v>
      </c>
      <c r="F13" s="28">
        <f>SUM(F7:F12)</f>
        <v>3921789</v>
      </c>
      <c r="H13" s="188"/>
      <c r="I13" s="179" t="s">
        <v>32</v>
      </c>
      <c r="J13" s="194"/>
      <c r="K13" s="195"/>
      <c r="L13" s="29">
        <f>SUM(L7:L12)</f>
        <v>2546010</v>
      </c>
      <c r="M13" s="29">
        <f>SUM(M7:M12)</f>
        <v>1519329</v>
      </c>
      <c r="AC13" s="25" t="s">
        <v>51</v>
      </c>
      <c r="AD13" s="138" t="s">
        <v>62</v>
      </c>
      <c r="AE13" s="137" t="s">
        <v>69</v>
      </c>
      <c r="AF13" s="133">
        <f ca="1" t="shared" si="4"/>
        <v>18506728</v>
      </c>
      <c r="AG13" s="137"/>
      <c r="AH13" s="11" t="str">
        <f>'廃棄物事業経費（市町村）'!B13</f>
        <v>42207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6167523</v>
      </c>
      <c r="F14" s="32">
        <f>F13-F11</f>
        <v>3126711</v>
      </c>
      <c r="H14" s="189"/>
      <c r="I14" s="30"/>
      <c r="J14" s="34"/>
      <c r="K14" s="31" t="s">
        <v>50</v>
      </c>
      <c r="L14" s="33">
        <f>L13-L12</f>
        <v>2536427</v>
      </c>
      <c r="M14" s="33">
        <f>M13-M12</f>
        <v>1519329</v>
      </c>
      <c r="AC14" s="25" t="s">
        <v>37</v>
      </c>
      <c r="AD14" s="138" t="s">
        <v>62</v>
      </c>
      <c r="AE14" s="137" t="s">
        <v>70</v>
      </c>
      <c r="AF14" s="133">
        <f ca="1" t="shared" si="4"/>
        <v>660560</v>
      </c>
      <c r="AG14" s="137"/>
      <c r="AH14" s="11" t="str">
        <f>'廃棄物事業経費（市町村）'!B14</f>
        <v>42208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18506728</v>
      </c>
      <c r="F15" s="27">
        <f>AF20</f>
        <v>4132486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2175664</v>
      </c>
      <c r="M15" s="27">
        <f>AF48</f>
        <v>515500</v>
      </c>
      <c r="AC15" s="25" t="s">
        <v>41</v>
      </c>
      <c r="AD15" s="138" t="s">
        <v>62</v>
      </c>
      <c r="AE15" s="137" t="s">
        <v>71</v>
      </c>
      <c r="AF15" s="133">
        <f ca="1" t="shared" si="4"/>
        <v>45208</v>
      </c>
      <c r="AG15" s="137"/>
      <c r="AH15" s="11" t="str">
        <f>'廃棄物事業経費（市町村）'!B15</f>
        <v>42209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27736460</v>
      </c>
      <c r="F16" s="28">
        <f>SUM(F13,F15)</f>
        <v>8054275</v>
      </c>
      <c r="H16" s="204"/>
      <c r="I16" s="188"/>
      <c r="J16" s="188" t="s">
        <v>183</v>
      </c>
      <c r="K16" s="23" t="s">
        <v>132</v>
      </c>
      <c r="L16" s="27">
        <f>AF28</f>
        <v>2750672</v>
      </c>
      <c r="M16" s="27">
        <f aca="true" t="shared" si="5" ref="M16:M28">AF49</f>
        <v>215215</v>
      </c>
      <c r="AC16" s="25" t="s">
        <v>43</v>
      </c>
      <c r="AD16" s="138" t="s">
        <v>62</v>
      </c>
      <c r="AE16" s="137" t="s">
        <v>72</v>
      </c>
      <c r="AF16" s="133">
        <f ca="1" t="shared" si="4"/>
        <v>666100</v>
      </c>
      <c r="AG16" s="137"/>
      <c r="AH16" s="11" t="str">
        <f>'廃棄物事業経費（市町村）'!B16</f>
        <v>42210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24674251</v>
      </c>
      <c r="F17" s="32">
        <f>SUM(F14:F15)</f>
        <v>7259197</v>
      </c>
      <c r="H17" s="204"/>
      <c r="I17" s="188"/>
      <c r="J17" s="188"/>
      <c r="K17" s="23" t="s">
        <v>133</v>
      </c>
      <c r="L17" s="27">
        <f>AF29</f>
        <v>921294</v>
      </c>
      <c r="M17" s="27">
        <f t="shared" si="5"/>
        <v>373406</v>
      </c>
      <c r="AC17" s="25" t="s">
        <v>45</v>
      </c>
      <c r="AD17" s="138" t="s">
        <v>62</v>
      </c>
      <c r="AE17" s="137" t="s">
        <v>73</v>
      </c>
      <c r="AF17" s="133">
        <f ca="1" t="shared" si="4"/>
        <v>568742</v>
      </c>
      <c r="AG17" s="137"/>
      <c r="AH17" s="11" t="str">
        <f>'廃棄物事業経費（市町村）'!B17</f>
        <v>42211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154421</v>
      </c>
      <c r="M18" s="27">
        <f t="shared" si="5"/>
        <v>20082</v>
      </c>
      <c r="AC18" s="25" t="s">
        <v>303</v>
      </c>
      <c r="AD18" s="138" t="s">
        <v>62</v>
      </c>
      <c r="AE18" s="137" t="s">
        <v>74</v>
      </c>
      <c r="AF18" s="133">
        <f ca="1" t="shared" si="4"/>
        <v>795078</v>
      </c>
      <c r="AG18" s="137"/>
      <c r="AH18" s="11" t="str">
        <f>'廃棄物事業経費（市町村）'!B18</f>
        <v>42212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441306</v>
      </c>
      <c r="M19" s="27">
        <f t="shared" si="5"/>
        <v>84433</v>
      </c>
      <c r="AC19" s="25" t="s">
        <v>46</v>
      </c>
      <c r="AD19" s="138" t="s">
        <v>62</v>
      </c>
      <c r="AE19" s="137" t="s">
        <v>75</v>
      </c>
      <c r="AF19" s="133">
        <f ca="1" t="shared" si="4"/>
        <v>1186101</v>
      </c>
      <c r="AG19" s="137"/>
      <c r="AH19" s="11" t="str">
        <f>'廃棄物事業経費（市町村）'!B19</f>
        <v>42213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3062209</v>
      </c>
      <c r="F20" s="39">
        <f>F11</f>
        <v>795078</v>
      </c>
      <c r="H20" s="204"/>
      <c r="I20" s="188"/>
      <c r="J20" s="200" t="s">
        <v>56</v>
      </c>
      <c r="K20" s="202"/>
      <c r="L20" s="27">
        <f t="shared" si="6"/>
        <v>3268278</v>
      </c>
      <c r="M20" s="27">
        <f t="shared" si="5"/>
        <v>1794676</v>
      </c>
      <c r="AC20" s="25" t="s">
        <v>51</v>
      </c>
      <c r="AD20" s="138" t="s">
        <v>62</v>
      </c>
      <c r="AE20" s="137" t="s">
        <v>76</v>
      </c>
      <c r="AF20" s="133">
        <f ca="1" t="shared" si="4"/>
        <v>4132486</v>
      </c>
      <c r="AG20" s="137"/>
      <c r="AH20" s="11" t="str">
        <f>'廃棄物事業経費（市町村）'!B20</f>
        <v>42214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3319059</v>
      </c>
      <c r="F21" s="39">
        <f>M12+M27</f>
        <v>854914</v>
      </c>
      <c r="H21" s="204"/>
      <c r="I21" s="189"/>
      <c r="J21" s="200" t="s">
        <v>57</v>
      </c>
      <c r="K21" s="202"/>
      <c r="L21" s="27">
        <f t="shared" si="6"/>
        <v>1734540</v>
      </c>
      <c r="M21" s="27">
        <f t="shared" si="5"/>
        <v>16318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15737</v>
      </c>
      <c r="AG21" s="137"/>
      <c r="AH21" s="11" t="str">
        <f>'廃棄物事業経費（市町村）'!B21</f>
        <v>42307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66161</v>
      </c>
      <c r="M22" s="27">
        <f t="shared" si="5"/>
        <v>24869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2239496</v>
      </c>
      <c r="AH22" s="11" t="str">
        <f>'廃棄物事業経費（市町村）'!B22</f>
        <v>42308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2879534</v>
      </c>
      <c r="M23" s="27">
        <f t="shared" si="5"/>
        <v>128293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91983</v>
      </c>
      <c r="AH23" s="11" t="str">
        <f>'廃棄物事業経費（市町村）'!B23</f>
        <v>42321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3972460</v>
      </c>
      <c r="M24" s="27">
        <f t="shared" si="5"/>
        <v>1159530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33513</v>
      </c>
      <c r="AH24" s="11" t="str">
        <f>'廃棄物事業経費（市町村）'!B24</f>
        <v>42322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233597</v>
      </c>
      <c r="M25" s="27">
        <f t="shared" si="5"/>
        <v>56309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155698</v>
      </c>
      <c r="AH25" s="11" t="str">
        <f>'廃棄物事業経費（市町村）'!B25</f>
        <v>42323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965004</v>
      </c>
      <c r="M26" s="27">
        <f t="shared" si="5"/>
        <v>21239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9583</v>
      </c>
      <c r="AH26" s="11" t="str">
        <f>'廃棄物事業経費（市町村）'!B26</f>
        <v>42383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3309476</v>
      </c>
      <c r="M27" s="27">
        <f t="shared" si="5"/>
        <v>854914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2175664</v>
      </c>
      <c r="AH27" s="11" t="str">
        <f>'廃棄物事業経費（市町村）'!B27</f>
        <v>42388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32959</v>
      </c>
      <c r="M28" s="27">
        <f t="shared" si="5"/>
        <v>2491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2750672</v>
      </c>
      <c r="AH28" s="11" t="str">
        <f>'廃棄物事業経費（市町村）'!B28</f>
        <v>42389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22905366</v>
      </c>
      <c r="M29" s="29">
        <f>SUM(M15:M28)</f>
        <v>5267275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921294</v>
      </c>
      <c r="AH29" s="11" t="str">
        <f>'廃棄物事業経費（市町村）'!B29</f>
        <v>42391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19595890</v>
      </c>
      <c r="M30" s="33">
        <f>M29-M27</f>
        <v>4412361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154421</v>
      </c>
      <c r="AH30" s="11" t="str">
        <f>'廃棄物事業経費（市町村）'!B30</f>
        <v>42411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1916190</v>
      </c>
      <c r="M31" s="27">
        <f>AF62</f>
        <v>1267671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441306</v>
      </c>
      <c r="AH31" s="11">
        <f>'廃棄物事業経費（市町村）'!B31</f>
        <v>0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27367566</v>
      </c>
      <c r="M32" s="29">
        <f>SUM(M13,M29,M31)</f>
        <v>8054275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3268278</v>
      </c>
      <c r="AH32" s="11">
        <f>'廃棄物事業経費（市町村）'!B32</f>
        <v>0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24048507</v>
      </c>
      <c r="M33" s="33">
        <f>SUM(M14,M30,M31)</f>
        <v>7199361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1734540</v>
      </c>
      <c r="AH33" s="11">
        <f>'廃棄物事業経費（市町村）'!B33</f>
        <v>0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66161</v>
      </c>
      <c r="AH34" s="11">
        <f>'廃棄物事業経費（市町村）'!B34</f>
        <v>0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2879534</v>
      </c>
      <c r="AH35" s="11">
        <f>'廃棄物事業経費（市町村）'!B35</f>
        <v>0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3972460</v>
      </c>
      <c r="AH36" s="11">
        <f>'廃棄物事業経費（市町村）'!B36</f>
        <v>0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233597</v>
      </c>
      <c r="AH37" s="11">
        <f>'廃棄物事業経費（市町村）'!B37</f>
        <v>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965004</v>
      </c>
      <c r="AH38" s="11">
        <f>'廃棄物事業経費（市町村）'!B38</f>
        <v>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3309476</v>
      </c>
      <c r="AH39" s="11">
        <f>'廃棄物事業経費（市町村）'!B39</f>
        <v>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32959</v>
      </c>
      <c r="AH40" s="11">
        <f>'廃棄物事業経費（市町村）'!B40</f>
        <v>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1916190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1312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1476619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1119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40279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0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515500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215215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373406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20082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84433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1794676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16318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24869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128293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1159530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56309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21239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854914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2491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1267671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2010-04-10T02:36:24Z</dcterms:modified>
  <cp:category/>
  <cp:version/>
  <cp:contentType/>
  <cp:contentStatus/>
</cp:coreProperties>
</file>