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<sst xmlns="http://schemas.openxmlformats.org/spreadsheetml/2006/main" count="647" uniqueCount="311">
  <si>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</si>
  <si>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</si>
  <si>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</si>
  <si>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</si>
  <si>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</si>
  <si>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</si>
  <si>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</si>
  <si>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</si>
  <si>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</si>
  <si>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</si>
  <si>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</si>
  <si>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</si>
  <si>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</si>
  <si>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</si>
  <si>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</si>
  <si>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</si>
  <si>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</si>
  <si>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</si>
  <si>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</si>
  <si>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</si>
  <si>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</si>
  <si>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</si>
  <si>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</si>
  <si>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</si>
  <si>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</si>
  <si>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</si>
  <si>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</si>
  <si>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</si>
  <si>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</si>
  <si>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</si>
  <si>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</si>
  <si>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</si>
  <si>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</si>
  <si>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</si>
  <si>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</si>
  <si>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</si>
  <si>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</si>
  <si>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</si>
  <si>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</si>
  <si>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</si>
  <si>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</si>
  <si>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</si>
  <si>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</si>
  <si>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</si>
  <si>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</si>
  <si>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</si>
  <si>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</si>
  <si>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</si>
  <si>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</si>
  <si>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</si>
  <si>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</si>
  <si>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</si>
  <si>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</si>
  <si>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</si>
  <si>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</si>
  <si>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</si>
  <si>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</si>
  <si>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</si>
  <si>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</si>
  <si>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</si>
  <si>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</si>
  <si>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</si>
  <si>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</si>
  <si>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</si>
  <si>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</si>
  <si>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</si>
  <si>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</si>
  <si>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</si>
  <si>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</si>
  <si>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</si>
  <si>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</si>
  <si>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</si>
  <si>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</si>
  <si>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</si>
  <si>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</si>
  <si>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</si>
  <si>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</si>
  <si>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</si>
  <si>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</si>
  <si>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</si>
  <si>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</si>
  <si>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</si>
  <si>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</si>
  <si>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</si>
  <si>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</si>
  <si>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</si>
  <si>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</si>
  <si>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</si>
  <si>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</si>
  <si>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</si>
  <si>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</si>
  <si>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</si>
  <si>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</si>
  <si>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</si>
  <si>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</si>
  <si>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</si>
  <si>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</si>
  <si>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</si>
  <si>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</si>
  <si>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</si>
  <si>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</si>
  <si>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</si>
  <si>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</si>
  <si>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</si>
  <si>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</si>
  <si>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</si>
  <si>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</si>
  <si>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</si>
  <si>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</si>
  <si>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</si>
  <si>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</si>
  <si>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</si>
  <si>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</si>
  <si>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</si>
  <si>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</si>
  <si>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</si>
  <si>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</si>
  <si>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</si>
  <si>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</si>
  <si>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</si>
  <si>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</si>
  <si>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</si>
  <si>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</si>
  <si>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</si>
  <si>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</si>
  <si>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</si>
  <si>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</si>
  <si>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</si>
  <si>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</si>
  <si>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</si>
  <si>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</si>
  <si>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</si>
  <si>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</si>
  <si>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</si>
  <si>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</si>
  <si>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</si>
  <si>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</si>
  <si>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</si>
  <si>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</si>
  <si>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</si>
  <si>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</si>
  <si>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</si>
  <si>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</si>
  <si>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</si>
  <si>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</si>
  <si>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</si>
  <si>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</si>
  <si>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</si>
  <si>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</si>
  <si>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</si>
  <si>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</si>
  <si>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</si>
  <si>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</si>
  <si>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</si>
  <si>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</si>
  <si>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</si>
  <si>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</si>
  <si>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</si>
  <si>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</si>
  <si>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</si>
  <si>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</si>
  <si>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</si>
  <si>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</si>
  <si>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</si>
  <si>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</si>
  <si>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</si>
  <si>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</si>
  <si>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</si>
  <si>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</si>
  <si>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</si>
  <si>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</si>
  <si>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</si>
  <si>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</si>
  <si>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</si>
  <si>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</si>
  <si>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</si>
  <si>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</si>
  <si>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</si>
  <si>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</si>
  <si>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</si>
  <si>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</si>
  <si>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</si>
  <si>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</si>
  <si>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</si>
  <si>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</si>
  <si>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</si>
  <si>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</si>
  <si>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</si>
  <si>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</si>
  <si>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</si>
  <si>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</si>
  <si>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</si>
  <si>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</si>
  <si>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</si>
  <si>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</si>
  <si>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</si>
  <si>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</si>
  <si>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</si>
  <si>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</si>
  <si>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</si>
  <si>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</si>
  <si>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</si>
  <si>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</si>
  <si>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</si>
  <si>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</si>
  <si>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</si>
  <si>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</si>
  <si>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</si>
  <si>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</si>
  <si>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</si>
  <si>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</si>
  <si>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</si>
  <si>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</si>
  <si>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</si>
  <si>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</si>
  <si>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</si>
  <si>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</si>
  <si>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</si>
  <si>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</si>
  <si>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</si>
  <si>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</si>
  <si>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</si>
  <si>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</si>
  <si>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</si>
  <si>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</si>
  <si>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</si>
  <si>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</si>
  <si>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</si>
  <si>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</si>
  <si>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</si>
  <si>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</si>
  <si>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</si>
  <si>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</si>
  <si>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</si>
  <si>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</si>
  <si>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</si>
  <si>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</si>
  <si>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</si>
  <si>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</si>
  <si>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</si>
  <si>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</si>
  <si>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</si>
  <si>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</si>
  <si>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</si>
  <si>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</si>
  <si>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</si>
  <si>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</si>
  <si>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</si>
  <si>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</si>
  <si>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</si>
  <si>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</si>
  <si>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</si>
  <si>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</si>
  <si>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</si>
  <si>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</si>
  <si>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</si>
  <si>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</si>
  <si>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</si>
  <si>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</si>
  <si>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</si>
  <si>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</si>
  <si>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</si>
  <si>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</si>
  <si>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</si>
  <si>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</si>
  <si>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</si>
  <si>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</si>
  <si>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</si>
  <si>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</si>
  <si>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</si>
  <si>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</si>
  <si>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</si>
  <si>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</si>
  <si>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</si>
  <si>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</si>
  <si>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</si>
  <si>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</si>
  <si>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</si>
  <si>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</si>
  <si>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</si>
  <si>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</si>
  <si>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</si>
  <si>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</si>
  <si>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</si>
  <si>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</si>
  <si>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35504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</si>
  <si>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</si>
  <si>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</si>
  <si>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</si>
  <si>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</si>
  <si>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</si>
  <si>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</si>
  <si>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</si>
  <si>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</si>
  <si>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</si>
  <si>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</si>
  <si>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</si>
  <si>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</si>
  <si>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</si>
  <si>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</si>
  <si>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</si>
  <si>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</si>
  <si>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</si>
  <si>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</si>
  <si>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</si>
  <si>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</si>
  <si>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○</t>
  </si>
  <si>
    <t>山口県</t>
  </si>
  <si>
    <t>35000</t>
  </si>
  <si>
    <t>合計</t>
  </si>
  <si>
    <t>35000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</si>
</sst>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307</v>
      </c>
      <c r="B7" s="100" t="s">
        <v>308</v>
      </c>
      <c r="C7" s="99" t="s">
        <v>309</v>
      </c>
      <c r="D7" s="101">
        <f>SUM(D8:D27)</f>
        <v>1482543</v>
      </c>
      <c r="E7" s="101">
        <f>SUM(E8:E27)</f>
        <v>228752</v>
      </c>
      <c r="F7" s="102">
        <f>IF(D7&gt;0,E7/D7*100,0)</f>
        <v>15.429704231175755</v>
      </c>
      <c r="G7" s="101">
        <f>SUM(G8:G27)</f>
        <v>215021</v>
      </c>
      <c r="H7" s="101">
        <f>SUM(H8:H27)</f>
        <v>13731</v>
      </c>
      <c r="I7" s="101">
        <f>SUM(I8:I27)</f>
        <v>1253791</v>
      </c>
      <c r="J7" s="102">
        <f>IF($D7&gt;0,I7/$D7*100,0)</f>
        <v>84.57029576882424</v>
      </c>
      <c r="K7" s="101">
        <f>SUM(K8:K27)</f>
        <v>789273</v>
      </c>
      <c r="L7" s="102">
        <f>IF($D7&gt;0,K7/$D7*100,0)</f>
        <v>53.2377812987549</v>
      </c>
      <c r="M7" s="101">
        <f>SUM(M8:M27)</f>
        <v>104</v>
      </c>
      <c r="N7" s="102">
        <f>IF($D7&gt;0,M7/$D7*100,0)</f>
        <v>0.007014973596044094</v>
      </c>
      <c r="O7" s="101">
        <f>SUM(O8:O27)</f>
        <v>464414</v>
      </c>
      <c r="P7" s="101">
        <f>SUM(P8:P27)</f>
        <v>228860</v>
      </c>
      <c r="Q7" s="102">
        <f>IF($D7&gt;0,O7/$D7*100,0)</f>
        <v>31.32549949647329</v>
      </c>
      <c r="R7" s="101">
        <f>SUM(R8:R27)</f>
        <v>14736</v>
      </c>
      <c r="S7" s="101">
        <f aca="true" t="shared" si="0" ref="S7:Z7">COUNTIF(S8:S27,"○")</f>
        <v>11</v>
      </c>
      <c r="T7" s="101">
        <f t="shared" si="0"/>
        <v>4</v>
      </c>
      <c r="U7" s="101">
        <f t="shared" si="0"/>
        <v>0</v>
      </c>
      <c r="V7" s="101">
        <f t="shared" si="0"/>
        <v>5</v>
      </c>
      <c r="W7" s="101">
        <f t="shared" si="0"/>
        <v>5</v>
      </c>
      <c r="X7" s="101">
        <f t="shared" si="0"/>
        <v>4</v>
      </c>
      <c r="Y7" s="101">
        <f t="shared" si="0"/>
        <v>0</v>
      </c>
      <c r="Z7" s="101">
        <f t="shared" si="0"/>
        <v>11</v>
      </c>
    </row>
    <row r="8" spans="1:58" ht="12" customHeight="1">
      <c r="A8" s="103" t="s">
        <v>98</v>
      </c>
      <c r="B8" s="104" t="s">
        <v>266</v>
      </c>
      <c r="C8" s="103" t="s">
        <v>286</v>
      </c>
      <c r="D8" s="101">
        <f>+SUM(E8,+I8)</f>
        <v>285211</v>
      </c>
      <c r="E8" s="101">
        <f>+SUM(G8,+H8)</f>
        <v>28913</v>
      </c>
      <c r="F8" s="102">
        <f>IF(D8&gt;0,E8/D8*100,0)</f>
        <v>10.137407042505373</v>
      </c>
      <c r="G8" s="101">
        <v>27898</v>
      </c>
      <c r="H8" s="101">
        <v>1015</v>
      </c>
      <c r="I8" s="101">
        <f>+SUM(K8,+M8,+O8)</f>
        <v>256298</v>
      </c>
      <c r="J8" s="102">
        <f>IF($D8&gt;0,I8/$D8*100,0)</f>
        <v>89.86259295749463</v>
      </c>
      <c r="K8" s="101">
        <v>181636</v>
      </c>
      <c r="L8" s="102">
        <f>IF($D8&gt;0,K8/$D8*100,0)</f>
        <v>63.68478074127576</v>
      </c>
      <c r="M8" s="101">
        <v>0</v>
      </c>
      <c r="N8" s="102">
        <f>IF($D8&gt;0,M8/$D8*100,0)</f>
        <v>0</v>
      </c>
      <c r="O8" s="101">
        <v>74662</v>
      </c>
      <c r="P8" s="101">
        <v>27013</v>
      </c>
      <c r="Q8" s="102">
        <f>IF($D8&gt;0,O8/$D8*100,0)</f>
        <v>26.17781221621887</v>
      </c>
      <c r="R8" s="101">
        <v>4359</v>
      </c>
      <c r="S8" s="101"/>
      <c r="T8" s="101" t="s">
        <v>306</v>
      </c>
      <c r="U8" s="101"/>
      <c r="V8" s="101"/>
      <c r="W8" s="105"/>
      <c r="X8" s="105"/>
      <c r="Y8" s="105"/>
      <c r="Z8" s="105" t="s">
        <v>306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98</v>
      </c>
      <c r="B9" s="104" t="s">
        <v>267</v>
      </c>
      <c r="C9" s="103" t="s">
        <v>287</v>
      </c>
      <c r="D9" s="101">
        <f aca="true" t="shared" si="1" ref="D9:D27">+SUM(E9,+I9)</f>
        <v>176199</v>
      </c>
      <c r="E9" s="101">
        <f aca="true" t="shared" si="2" ref="E9:E27">+SUM(G9,+H9)</f>
        <v>30188</v>
      </c>
      <c r="F9" s="102">
        <f aca="true" t="shared" si="3" ref="F9:F27">IF(D9&gt;0,E9/D9*100,0)</f>
        <v>17.13290086776883</v>
      </c>
      <c r="G9" s="101">
        <v>30098</v>
      </c>
      <c r="H9" s="101">
        <v>90</v>
      </c>
      <c r="I9" s="101">
        <f aca="true" t="shared" si="4" ref="I9:I27">+SUM(K9,+M9,+O9)</f>
        <v>146011</v>
      </c>
      <c r="J9" s="102">
        <f aca="true" t="shared" si="5" ref="J9:J27">IF($D9&gt;0,I9/$D9*100,0)</f>
        <v>82.86709913223117</v>
      </c>
      <c r="K9" s="101">
        <v>111538</v>
      </c>
      <c r="L9" s="102">
        <f aca="true" t="shared" si="6" ref="L9:L27">IF($D9&gt;0,K9/$D9*100,0)</f>
        <v>63.302288889267246</v>
      </c>
      <c r="M9" s="101">
        <v>0</v>
      </c>
      <c r="N9" s="102">
        <f aca="true" t="shared" si="7" ref="N9:N27">IF($D9&gt;0,M9/$D9*100,0)</f>
        <v>0</v>
      </c>
      <c r="O9" s="101">
        <v>34473</v>
      </c>
      <c r="P9" s="101">
        <v>0</v>
      </c>
      <c r="Q9" s="102">
        <f aca="true" t="shared" si="8" ref="Q9:Q27">IF($D9&gt;0,O9/$D9*100,0)</f>
        <v>19.56481024296392</v>
      </c>
      <c r="R9" s="101">
        <v>2163</v>
      </c>
      <c r="S9" s="101" t="s">
        <v>306</v>
      </c>
      <c r="T9" s="101"/>
      <c r="U9" s="101"/>
      <c r="V9" s="101"/>
      <c r="W9" s="105"/>
      <c r="X9" s="105" t="s">
        <v>306</v>
      </c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98</v>
      </c>
      <c r="B10" s="104" t="s">
        <v>268</v>
      </c>
      <c r="C10" s="103" t="s">
        <v>288</v>
      </c>
      <c r="D10" s="101">
        <f t="shared" si="1"/>
        <v>188289</v>
      </c>
      <c r="E10" s="101">
        <f t="shared" si="2"/>
        <v>32733</v>
      </c>
      <c r="F10" s="102">
        <f t="shared" si="3"/>
        <v>17.384446250179245</v>
      </c>
      <c r="G10" s="101">
        <v>31556</v>
      </c>
      <c r="H10" s="101">
        <v>1177</v>
      </c>
      <c r="I10" s="101">
        <f t="shared" si="4"/>
        <v>155556</v>
      </c>
      <c r="J10" s="102">
        <f t="shared" si="5"/>
        <v>82.61555374982076</v>
      </c>
      <c r="K10" s="101">
        <v>104535</v>
      </c>
      <c r="L10" s="102">
        <f t="shared" si="6"/>
        <v>55.51837866258783</v>
      </c>
      <c r="M10" s="101">
        <v>0</v>
      </c>
      <c r="N10" s="102">
        <f t="shared" si="7"/>
        <v>0</v>
      </c>
      <c r="O10" s="101">
        <v>51021</v>
      </c>
      <c r="P10" s="101">
        <v>47559</v>
      </c>
      <c r="Q10" s="102">
        <f t="shared" si="8"/>
        <v>27.097175087232923</v>
      </c>
      <c r="R10" s="101">
        <v>1196</v>
      </c>
      <c r="S10" s="101" t="s">
        <v>306</v>
      </c>
      <c r="T10" s="101"/>
      <c r="U10" s="101"/>
      <c r="V10" s="101"/>
      <c r="W10" s="105"/>
      <c r="X10" s="105" t="s">
        <v>306</v>
      </c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98</v>
      </c>
      <c r="B11" s="104" t="s">
        <v>269</v>
      </c>
      <c r="C11" s="103" t="s">
        <v>289</v>
      </c>
      <c r="D11" s="101">
        <f t="shared" si="1"/>
        <v>56196</v>
      </c>
      <c r="E11" s="101">
        <f t="shared" si="2"/>
        <v>10179</v>
      </c>
      <c r="F11" s="102">
        <f t="shared" si="3"/>
        <v>18.113388853299167</v>
      </c>
      <c r="G11" s="101">
        <v>9195</v>
      </c>
      <c r="H11" s="101">
        <v>984</v>
      </c>
      <c r="I11" s="101">
        <f t="shared" si="4"/>
        <v>46017</v>
      </c>
      <c r="J11" s="102">
        <f t="shared" si="5"/>
        <v>81.88661114670083</v>
      </c>
      <c r="K11" s="101">
        <v>17021</v>
      </c>
      <c r="L11" s="102">
        <f t="shared" si="6"/>
        <v>30.288632642892733</v>
      </c>
      <c r="M11" s="101">
        <v>0</v>
      </c>
      <c r="N11" s="102">
        <f t="shared" si="7"/>
        <v>0</v>
      </c>
      <c r="O11" s="101">
        <v>28996</v>
      </c>
      <c r="P11" s="101">
        <v>13176</v>
      </c>
      <c r="Q11" s="102">
        <f t="shared" si="8"/>
        <v>51.59797850380809</v>
      </c>
      <c r="R11" s="101">
        <v>341</v>
      </c>
      <c r="S11" s="101"/>
      <c r="T11" s="101" t="s">
        <v>306</v>
      </c>
      <c r="U11" s="101"/>
      <c r="V11" s="101"/>
      <c r="W11" s="105"/>
      <c r="X11" s="105"/>
      <c r="Y11" s="105"/>
      <c r="Z11" s="105" t="s">
        <v>306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98</v>
      </c>
      <c r="B12" s="104" t="s">
        <v>270</v>
      </c>
      <c r="C12" s="103" t="s">
        <v>290</v>
      </c>
      <c r="D12" s="101">
        <f t="shared" si="1"/>
        <v>119743</v>
      </c>
      <c r="E12" s="101">
        <f t="shared" si="2"/>
        <v>20313</v>
      </c>
      <c r="F12" s="102">
        <f t="shared" si="3"/>
        <v>16.96383087111564</v>
      </c>
      <c r="G12" s="101">
        <v>20313</v>
      </c>
      <c r="H12" s="101">
        <v>0</v>
      </c>
      <c r="I12" s="101">
        <f t="shared" si="4"/>
        <v>99430</v>
      </c>
      <c r="J12" s="102">
        <f t="shared" si="5"/>
        <v>83.03616912888437</v>
      </c>
      <c r="K12" s="101">
        <v>56247</v>
      </c>
      <c r="L12" s="102">
        <f t="shared" si="6"/>
        <v>46.973100724050674</v>
      </c>
      <c r="M12" s="101">
        <v>0</v>
      </c>
      <c r="N12" s="102">
        <f t="shared" si="7"/>
        <v>0</v>
      </c>
      <c r="O12" s="101">
        <v>43183</v>
      </c>
      <c r="P12" s="101">
        <v>20250</v>
      </c>
      <c r="Q12" s="102">
        <f t="shared" si="8"/>
        <v>36.063068404833686</v>
      </c>
      <c r="R12" s="101">
        <v>938</v>
      </c>
      <c r="S12" s="101"/>
      <c r="T12" s="101"/>
      <c r="U12" s="101"/>
      <c r="V12" s="101" t="s">
        <v>306</v>
      </c>
      <c r="W12" s="105"/>
      <c r="X12" s="105"/>
      <c r="Y12" s="105"/>
      <c r="Z12" s="105" t="s">
        <v>306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98</v>
      </c>
      <c r="B13" s="104" t="s">
        <v>271</v>
      </c>
      <c r="C13" s="103" t="s">
        <v>291</v>
      </c>
      <c r="D13" s="101">
        <f t="shared" si="1"/>
        <v>55493</v>
      </c>
      <c r="E13" s="101">
        <f t="shared" si="2"/>
        <v>4454</v>
      </c>
      <c r="F13" s="102">
        <f t="shared" si="3"/>
        <v>8.026237543473952</v>
      </c>
      <c r="G13" s="101">
        <v>4349</v>
      </c>
      <c r="H13" s="101">
        <v>105</v>
      </c>
      <c r="I13" s="101">
        <f t="shared" si="4"/>
        <v>51039</v>
      </c>
      <c r="J13" s="102">
        <f t="shared" si="5"/>
        <v>91.97376245652606</v>
      </c>
      <c r="K13" s="101">
        <v>41164</v>
      </c>
      <c r="L13" s="102">
        <f t="shared" si="6"/>
        <v>74.17872524462544</v>
      </c>
      <c r="M13" s="101">
        <v>0</v>
      </c>
      <c r="N13" s="102">
        <f t="shared" si="7"/>
        <v>0</v>
      </c>
      <c r="O13" s="101">
        <v>9875</v>
      </c>
      <c r="P13" s="101">
        <v>2520</v>
      </c>
      <c r="Q13" s="102">
        <f t="shared" si="8"/>
        <v>17.7950372119006</v>
      </c>
      <c r="R13" s="101">
        <v>337</v>
      </c>
      <c r="S13" s="101"/>
      <c r="T13" s="101" t="s">
        <v>306</v>
      </c>
      <c r="U13" s="101"/>
      <c r="V13" s="101"/>
      <c r="W13" s="105"/>
      <c r="X13" s="105"/>
      <c r="Y13" s="105"/>
      <c r="Z13" s="105" t="s">
        <v>306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98</v>
      </c>
      <c r="B14" s="104" t="s">
        <v>272</v>
      </c>
      <c r="C14" s="103" t="s">
        <v>292</v>
      </c>
      <c r="D14" s="101">
        <f t="shared" si="1"/>
        <v>149781</v>
      </c>
      <c r="E14" s="101">
        <f t="shared" si="2"/>
        <v>18092</v>
      </c>
      <c r="F14" s="102">
        <f t="shared" si="3"/>
        <v>12.078968627529527</v>
      </c>
      <c r="G14" s="101">
        <v>14978</v>
      </c>
      <c r="H14" s="101">
        <v>3114</v>
      </c>
      <c r="I14" s="101">
        <f t="shared" si="4"/>
        <v>131689</v>
      </c>
      <c r="J14" s="102">
        <f t="shared" si="5"/>
        <v>87.92103137247047</v>
      </c>
      <c r="K14" s="101">
        <v>38708</v>
      </c>
      <c r="L14" s="102">
        <f t="shared" si="6"/>
        <v>25.84306420707566</v>
      </c>
      <c r="M14" s="101">
        <v>0</v>
      </c>
      <c r="N14" s="102">
        <f t="shared" si="7"/>
        <v>0</v>
      </c>
      <c r="O14" s="101">
        <v>92981</v>
      </c>
      <c r="P14" s="101">
        <v>36395</v>
      </c>
      <c r="Q14" s="102">
        <f t="shared" si="8"/>
        <v>62.07796716539481</v>
      </c>
      <c r="R14" s="101">
        <v>1703</v>
      </c>
      <c r="S14" s="101" t="s">
        <v>306</v>
      </c>
      <c r="T14" s="101"/>
      <c r="U14" s="101"/>
      <c r="V14" s="101"/>
      <c r="W14" s="105"/>
      <c r="X14" s="105"/>
      <c r="Y14" s="105"/>
      <c r="Z14" s="105" t="s">
        <v>306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98</v>
      </c>
      <c r="B15" s="104" t="s">
        <v>273</v>
      </c>
      <c r="C15" s="103" t="s">
        <v>293</v>
      </c>
      <c r="D15" s="101">
        <f t="shared" si="1"/>
        <v>54695</v>
      </c>
      <c r="E15" s="101">
        <f t="shared" si="2"/>
        <v>7778</v>
      </c>
      <c r="F15" s="102">
        <f t="shared" si="3"/>
        <v>14.220678306975042</v>
      </c>
      <c r="G15" s="101">
        <v>7567</v>
      </c>
      <c r="H15" s="101">
        <v>211</v>
      </c>
      <c r="I15" s="101">
        <f t="shared" si="4"/>
        <v>46917</v>
      </c>
      <c r="J15" s="102">
        <f t="shared" si="5"/>
        <v>85.77932169302495</v>
      </c>
      <c r="K15" s="101">
        <v>36323</v>
      </c>
      <c r="L15" s="102">
        <f t="shared" si="6"/>
        <v>66.41009233019471</v>
      </c>
      <c r="M15" s="101">
        <v>0</v>
      </c>
      <c r="N15" s="102">
        <f t="shared" si="7"/>
        <v>0</v>
      </c>
      <c r="O15" s="101">
        <v>10594</v>
      </c>
      <c r="P15" s="101">
        <v>2999</v>
      </c>
      <c r="Q15" s="102">
        <f t="shared" si="8"/>
        <v>19.36922936283024</v>
      </c>
      <c r="R15" s="101">
        <v>408</v>
      </c>
      <c r="S15" s="101"/>
      <c r="T15" s="101"/>
      <c r="U15" s="101"/>
      <c r="V15" s="101" t="s">
        <v>306</v>
      </c>
      <c r="W15" s="105"/>
      <c r="X15" s="105"/>
      <c r="Y15" s="105"/>
      <c r="Z15" s="105" t="s">
        <v>306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98</v>
      </c>
      <c r="B16" s="104" t="s">
        <v>274</v>
      </c>
      <c r="C16" s="103" t="s">
        <v>294</v>
      </c>
      <c r="D16" s="101">
        <f t="shared" si="1"/>
        <v>40162</v>
      </c>
      <c r="E16" s="101">
        <f t="shared" si="2"/>
        <v>7588</v>
      </c>
      <c r="F16" s="102">
        <f t="shared" si="3"/>
        <v>18.893481400328668</v>
      </c>
      <c r="G16" s="101">
        <v>7028</v>
      </c>
      <c r="H16" s="101">
        <v>560</v>
      </c>
      <c r="I16" s="101">
        <f t="shared" si="4"/>
        <v>32574</v>
      </c>
      <c r="J16" s="102">
        <f t="shared" si="5"/>
        <v>81.10651859967133</v>
      </c>
      <c r="K16" s="101">
        <v>16637</v>
      </c>
      <c r="L16" s="102">
        <f t="shared" si="6"/>
        <v>41.42472984413127</v>
      </c>
      <c r="M16" s="101">
        <v>0</v>
      </c>
      <c r="N16" s="102">
        <f t="shared" si="7"/>
        <v>0</v>
      </c>
      <c r="O16" s="101">
        <v>15937</v>
      </c>
      <c r="P16" s="101">
        <v>13738</v>
      </c>
      <c r="Q16" s="102">
        <f t="shared" si="8"/>
        <v>39.68178875554006</v>
      </c>
      <c r="R16" s="101">
        <v>470</v>
      </c>
      <c r="S16" s="101" t="s">
        <v>306</v>
      </c>
      <c r="T16" s="101"/>
      <c r="U16" s="101"/>
      <c r="V16" s="101"/>
      <c r="W16" s="105" t="s">
        <v>306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98</v>
      </c>
      <c r="B17" s="104" t="s">
        <v>275</v>
      </c>
      <c r="C17" s="103" t="s">
        <v>295</v>
      </c>
      <c r="D17" s="101">
        <f t="shared" si="1"/>
        <v>35947</v>
      </c>
      <c r="E17" s="101">
        <f t="shared" si="2"/>
        <v>8744</v>
      </c>
      <c r="F17" s="102">
        <f t="shared" si="3"/>
        <v>24.32470025315047</v>
      </c>
      <c r="G17" s="101">
        <v>8005</v>
      </c>
      <c r="H17" s="101">
        <v>739</v>
      </c>
      <c r="I17" s="101">
        <f t="shared" si="4"/>
        <v>27203</v>
      </c>
      <c r="J17" s="102">
        <f t="shared" si="5"/>
        <v>75.67529974684953</v>
      </c>
      <c r="K17" s="101">
        <v>8301</v>
      </c>
      <c r="L17" s="102">
        <f t="shared" si="6"/>
        <v>23.09233037527471</v>
      </c>
      <c r="M17" s="101">
        <v>0</v>
      </c>
      <c r="N17" s="102">
        <f t="shared" si="7"/>
        <v>0</v>
      </c>
      <c r="O17" s="101">
        <v>18902</v>
      </c>
      <c r="P17" s="101">
        <v>13476</v>
      </c>
      <c r="Q17" s="102">
        <f t="shared" si="8"/>
        <v>52.58296937157482</v>
      </c>
      <c r="R17" s="101">
        <v>153</v>
      </c>
      <c r="S17" s="101" t="s">
        <v>306</v>
      </c>
      <c r="T17" s="101"/>
      <c r="U17" s="101"/>
      <c r="V17" s="101"/>
      <c r="W17" s="105" t="s">
        <v>306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98</v>
      </c>
      <c r="B18" s="104" t="s">
        <v>276</v>
      </c>
      <c r="C18" s="103" t="s">
        <v>296</v>
      </c>
      <c r="D18" s="101">
        <f t="shared" si="1"/>
        <v>29650</v>
      </c>
      <c r="E18" s="101">
        <f t="shared" si="2"/>
        <v>6859</v>
      </c>
      <c r="F18" s="102">
        <f t="shared" si="3"/>
        <v>23.133220910623947</v>
      </c>
      <c r="G18" s="101">
        <v>5628</v>
      </c>
      <c r="H18" s="101">
        <v>1231</v>
      </c>
      <c r="I18" s="101">
        <f t="shared" si="4"/>
        <v>22791</v>
      </c>
      <c r="J18" s="102">
        <f t="shared" si="5"/>
        <v>76.86677908937605</v>
      </c>
      <c r="K18" s="101">
        <v>9666</v>
      </c>
      <c r="L18" s="102">
        <f t="shared" si="6"/>
        <v>32.60033726812816</v>
      </c>
      <c r="M18" s="101">
        <v>104</v>
      </c>
      <c r="N18" s="102">
        <f t="shared" si="7"/>
        <v>0.35075885328836426</v>
      </c>
      <c r="O18" s="101">
        <v>13021</v>
      </c>
      <c r="P18" s="101">
        <v>9671</v>
      </c>
      <c r="Q18" s="102">
        <f t="shared" si="8"/>
        <v>43.915682967959526</v>
      </c>
      <c r="R18" s="101">
        <v>196</v>
      </c>
      <c r="S18" s="101" t="s">
        <v>306</v>
      </c>
      <c r="T18" s="101"/>
      <c r="U18" s="101"/>
      <c r="V18" s="101"/>
      <c r="W18" s="105"/>
      <c r="X18" s="105" t="s">
        <v>306</v>
      </c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98</v>
      </c>
      <c r="B19" s="104" t="s">
        <v>277</v>
      </c>
      <c r="C19" s="103" t="s">
        <v>297</v>
      </c>
      <c r="D19" s="101">
        <f t="shared" si="1"/>
        <v>152914</v>
      </c>
      <c r="E19" s="101">
        <f t="shared" si="2"/>
        <v>13242</v>
      </c>
      <c r="F19" s="102">
        <f t="shared" si="3"/>
        <v>8.659769543665066</v>
      </c>
      <c r="G19" s="101">
        <v>11473</v>
      </c>
      <c r="H19" s="101">
        <v>1769</v>
      </c>
      <c r="I19" s="101">
        <f t="shared" si="4"/>
        <v>139672</v>
      </c>
      <c r="J19" s="102">
        <f t="shared" si="5"/>
        <v>91.34023045633494</v>
      </c>
      <c r="K19" s="101">
        <v>121557</v>
      </c>
      <c r="L19" s="102">
        <f t="shared" si="6"/>
        <v>79.49370234249317</v>
      </c>
      <c r="M19" s="101">
        <v>0</v>
      </c>
      <c r="N19" s="102">
        <f t="shared" si="7"/>
        <v>0</v>
      </c>
      <c r="O19" s="101">
        <v>18115</v>
      </c>
      <c r="P19" s="101">
        <v>10179</v>
      </c>
      <c r="Q19" s="102">
        <f t="shared" si="8"/>
        <v>11.846528113841767</v>
      </c>
      <c r="R19" s="101">
        <v>1276</v>
      </c>
      <c r="S19" s="101"/>
      <c r="T19" s="101" t="s">
        <v>306</v>
      </c>
      <c r="U19" s="101"/>
      <c r="V19" s="101"/>
      <c r="W19" s="105"/>
      <c r="X19" s="105"/>
      <c r="Y19" s="105"/>
      <c r="Z19" s="105" t="s">
        <v>306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98</v>
      </c>
      <c r="B20" s="104" t="s">
        <v>278</v>
      </c>
      <c r="C20" s="103" t="s">
        <v>298</v>
      </c>
      <c r="D20" s="101">
        <f t="shared" si="1"/>
        <v>66223</v>
      </c>
      <c r="E20" s="101">
        <f t="shared" si="2"/>
        <v>15281</v>
      </c>
      <c r="F20" s="102">
        <f t="shared" si="3"/>
        <v>23.075064554610936</v>
      </c>
      <c r="G20" s="101">
        <v>15125</v>
      </c>
      <c r="H20" s="101">
        <v>156</v>
      </c>
      <c r="I20" s="101">
        <f t="shared" si="4"/>
        <v>50942</v>
      </c>
      <c r="J20" s="102">
        <f t="shared" si="5"/>
        <v>76.92493544538907</v>
      </c>
      <c r="K20" s="101">
        <v>26937</v>
      </c>
      <c r="L20" s="102">
        <f t="shared" si="6"/>
        <v>40.676200111743654</v>
      </c>
      <c r="M20" s="101">
        <v>0</v>
      </c>
      <c r="N20" s="102">
        <f t="shared" si="7"/>
        <v>0</v>
      </c>
      <c r="O20" s="101">
        <v>24005</v>
      </c>
      <c r="P20" s="101">
        <v>14039</v>
      </c>
      <c r="Q20" s="102">
        <f t="shared" si="8"/>
        <v>36.24873533364541</v>
      </c>
      <c r="R20" s="101">
        <v>756</v>
      </c>
      <c r="S20" s="101"/>
      <c r="T20" s="101"/>
      <c r="U20" s="101"/>
      <c r="V20" s="101" t="s">
        <v>306</v>
      </c>
      <c r="W20" s="105"/>
      <c r="X20" s="105"/>
      <c r="Y20" s="105"/>
      <c r="Z20" s="105" t="s">
        <v>306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98</v>
      </c>
      <c r="B21" s="104" t="s">
        <v>279</v>
      </c>
      <c r="C21" s="103" t="s">
        <v>299</v>
      </c>
      <c r="D21" s="101">
        <f t="shared" si="1"/>
        <v>20553</v>
      </c>
      <c r="E21" s="101">
        <f t="shared" si="2"/>
        <v>10102</v>
      </c>
      <c r="F21" s="102">
        <f t="shared" si="3"/>
        <v>49.150975526687105</v>
      </c>
      <c r="G21" s="101">
        <v>9193</v>
      </c>
      <c r="H21" s="101">
        <v>909</v>
      </c>
      <c r="I21" s="101">
        <f t="shared" si="4"/>
        <v>10451</v>
      </c>
      <c r="J21" s="102">
        <f t="shared" si="5"/>
        <v>50.849024473312895</v>
      </c>
      <c r="K21" s="101">
        <v>1863</v>
      </c>
      <c r="L21" s="102">
        <f t="shared" si="6"/>
        <v>9.064370164939426</v>
      </c>
      <c r="M21" s="101">
        <v>0</v>
      </c>
      <c r="N21" s="102">
        <f t="shared" si="7"/>
        <v>0</v>
      </c>
      <c r="O21" s="101">
        <v>8588</v>
      </c>
      <c r="P21" s="101">
        <v>5639</v>
      </c>
      <c r="Q21" s="102">
        <f t="shared" si="8"/>
        <v>41.784654308373476</v>
      </c>
      <c r="R21" s="101">
        <v>108</v>
      </c>
      <c r="S21" s="101" t="s">
        <v>306</v>
      </c>
      <c r="T21" s="101"/>
      <c r="U21" s="101"/>
      <c r="V21" s="101"/>
      <c r="W21" s="105"/>
      <c r="X21" s="105" t="s">
        <v>306</v>
      </c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98</v>
      </c>
      <c r="B22" s="104" t="s">
        <v>280</v>
      </c>
      <c r="C22" s="103" t="s">
        <v>300</v>
      </c>
      <c r="D22" s="101">
        <f t="shared" si="1"/>
        <v>6582</v>
      </c>
      <c r="E22" s="101">
        <f t="shared" si="2"/>
        <v>4</v>
      </c>
      <c r="F22" s="102">
        <f t="shared" si="3"/>
        <v>0.060771801883925856</v>
      </c>
      <c r="G22" s="101">
        <v>4</v>
      </c>
      <c r="H22" s="101">
        <v>0</v>
      </c>
      <c r="I22" s="101">
        <f t="shared" si="4"/>
        <v>6578</v>
      </c>
      <c r="J22" s="102">
        <f t="shared" si="5"/>
        <v>99.93922819811607</v>
      </c>
      <c r="K22" s="101">
        <v>6552</v>
      </c>
      <c r="L22" s="102">
        <f t="shared" si="6"/>
        <v>99.54421148587056</v>
      </c>
      <c r="M22" s="101">
        <v>0</v>
      </c>
      <c r="N22" s="102">
        <f t="shared" si="7"/>
        <v>0</v>
      </c>
      <c r="O22" s="101">
        <v>26</v>
      </c>
      <c r="P22" s="101">
        <v>0</v>
      </c>
      <c r="Q22" s="102">
        <f t="shared" si="8"/>
        <v>0.39501671224551804</v>
      </c>
      <c r="R22" s="101">
        <v>100</v>
      </c>
      <c r="S22" s="101" t="s">
        <v>306</v>
      </c>
      <c r="T22" s="101"/>
      <c r="U22" s="101"/>
      <c r="V22" s="101"/>
      <c r="W22" s="105" t="s">
        <v>306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98</v>
      </c>
      <c r="B23" s="104" t="s">
        <v>281</v>
      </c>
      <c r="C23" s="103" t="s">
        <v>301</v>
      </c>
      <c r="D23" s="101">
        <f t="shared" si="1"/>
        <v>3616</v>
      </c>
      <c r="E23" s="101">
        <f t="shared" si="2"/>
        <v>2540</v>
      </c>
      <c r="F23" s="102">
        <f t="shared" si="3"/>
        <v>70.2433628318584</v>
      </c>
      <c r="G23" s="101">
        <v>2487</v>
      </c>
      <c r="H23" s="101">
        <v>53</v>
      </c>
      <c r="I23" s="101">
        <f t="shared" si="4"/>
        <v>1076</v>
      </c>
      <c r="J23" s="102">
        <f t="shared" si="5"/>
        <v>29.75663716814159</v>
      </c>
      <c r="K23" s="101">
        <v>0</v>
      </c>
      <c r="L23" s="102">
        <f t="shared" si="6"/>
        <v>0</v>
      </c>
      <c r="M23" s="101">
        <v>0</v>
      </c>
      <c r="N23" s="102">
        <f t="shared" si="7"/>
        <v>0</v>
      </c>
      <c r="O23" s="101">
        <v>1076</v>
      </c>
      <c r="P23" s="101">
        <v>363</v>
      </c>
      <c r="Q23" s="102">
        <f t="shared" si="8"/>
        <v>29.75663716814159</v>
      </c>
      <c r="R23" s="101">
        <v>4</v>
      </c>
      <c r="S23" s="101" t="s">
        <v>306</v>
      </c>
      <c r="T23" s="101"/>
      <c r="U23" s="101"/>
      <c r="V23" s="101"/>
      <c r="W23" s="105" t="s">
        <v>306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98</v>
      </c>
      <c r="B24" s="104" t="s">
        <v>282</v>
      </c>
      <c r="C24" s="103" t="s">
        <v>302</v>
      </c>
      <c r="D24" s="101">
        <f t="shared" si="1"/>
        <v>16611</v>
      </c>
      <c r="E24" s="101">
        <f t="shared" si="2"/>
        <v>4839</v>
      </c>
      <c r="F24" s="102">
        <f t="shared" si="3"/>
        <v>29.13129853711396</v>
      </c>
      <c r="G24" s="101">
        <v>4806</v>
      </c>
      <c r="H24" s="101">
        <v>33</v>
      </c>
      <c r="I24" s="101">
        <f t="shared" si="4"/>
        <v>11772</v>
      </c>
      <c r="J24" s="102">
        <f t="shared" si="5"/>
        <v>70.86870146288604</v>
      </c>
      <c r="K24" s="101">
        <v>4937</v>
      </c>
      <c r="L24" s="102">
        <f t="shared" si="6"/>
        <v>29.721269038588886</v>
      </c>
      <c r="M24" s="101">
        <v>0</v>
      </c>
      <c r="N24" s="102">
        <f t="shared" si="7"/>
        <v>0</v>
      </c>
      <c r="O24" s="101">
        <v>6835</v>
      </c>
      <c r="P24" s="101">
        <v>2843</v>
      </c>
      <c r="Q24" s="102">
        <f t="shared" si="8"/>
        <v>41.14743242429715</v>
      </c>
      <c r="R24" s="101">
        <v>68</v>
      </c>
      <c r="S24" s="101"/>
      <c r="T24" s="101"/>
      <c r="U24" s="101"/>
      <c r="V24" s="101" t="s">
        <v>306</v>
      </c>
      <c r="W24" s="105"/>
      <c r="X24" s="105"/>
      <c r="Y24" s="105"/>
      <c r="Z24" s="105" t="s">
        <v>306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98</v>
      </c>
      <c r="B25" s="104" t="s">
        <v>283</v>
      </c>
      <c r="C25" s="103" t="s">
        <v>303</v>
      </c>
      <c r="D25" s="101">
        <f t="shared" si="1"/>
        <v>13312</v>
      </c>
      <c r="E25" s="101">
        <f t="shared" si="2"/>
        <v>3045</v>
      </c>
      <c r="F25" s="102">
        <f t="shared" si="3"/>
        <v>22.874098557692307</v>
      </c>
      <c r="G25" s="101">
        <v>3045</v>
      </c>
      <c r="H25" s="101">
        <v>0</v>
      </c>
      <c r="I25" s="101">
        <f t="shared" si="4"/>
        <v>10267</v>
      </c>
      <c r="J25" s="102">
        <f t="shared" si="5"/>
        <v>77.1259014423077</v>
      </c>
      <c r="K25" s="101">
        <v>5651</v>
      </c>
      <c r="L25" s="102">
        <f t="shared" si="6"/>
        <v>42.45042067307692</v>
      </c>
      <c r="M25" s="101">
        <v>0</v>
      </c>
      <c r="N25" s="102">
        <f t="shared" si="7"/>
        <v>0</v>
      </c>
      <c r="O25" s="101">
        <v>4616</v>
      </c>
      <c r="P25" s="101">
        <v>2369</v>
      </c>
      <c r="Q25" s="102">
        <f t="shared" si="8"/>
        <v>34.675480769230774</v>
      </c>
      <c r="R25" s="101">
        <v>122</v>
      </c>
      <c r="S25" s="101"/>
      <c r="T25" s="101"/>
      <c r="U25" s="101"/>
      <c r="V25" s="101" t="s">
        <v>306</v>
      </c>
      <c r="W25" s="105"/>
      <c r="X25" s="105"/>
      <c r="Y25" s="105"/>
      <c r="Z25" s="105" t="s">
        <v>306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98</v>
      </c>
      <c r="B26" s="104" t="s">
        <v>284</v>
      </c>
      <c r="C26" s="103" t="s">
        <v>304</v>
      </c>
      <c r="D26" s="101">
        <f t="shared" si="1"/>
        <v>4004</v>
      </c>
      <c r="E26" s="101">
        <f t="shared" si="2"/>
        <v>608</v>
      </c>
      <c r="F26" s="102">
        <f t="shared" si="3"/>
        <v>15.184815184815184</v>
      </c>
      <c r="G26" s="101">
        <v>486</v>
      </c>
      <c r="H26" s="101">
        <v>122</v>
      </c>
      <c r="I26" s="101">
        <f t="shared" si="4"/>
        <v>3396</v>
      </c>
      <c r="J26" s="102">
        <f t="shared" si="5"/>
        <v>84.81518481518482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3396</v>
      </c>
      <c r="P26" s="101">
        <v>3341</v>
      </c>
      <c r="Q26" s="102">
        <f t="shared" si="8"/>
        <v>84.81518481518482</v>
      </c>
      <c r="R26" s="101">
        <v>30</v>
      </c>
      <c r="S26" s="101" t="s">
        <v>306</v>
      </c>
      <c r="T26" s="101"/>
      <c r="U26" s="101"/>
      <c r="V26" s="101"/>
      <c r="W26" s="105"/>
      <c r="X26" s="105"/>
      <c r="Y26" s="105"/>
      <c r="Z26" s="105" t="s">
        <v>306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98</v>
      </c>
      <c r="B27" s="104" t="s">
        <v>285</v>
      </c>
      <c r="C27" s="103" t="s">
        <v>305</v>
      </c>
      <c r="D27" s="101">
        <f t="shared" si="1"/>
        <v>7362</v>
      </c>
      <c r="E27" s="101">
        <f t="shared" si="2"/>
        <v>3250</v>
      </c>
      <c r="F27" s="102">
        <f t="shared" si="3"/>
        <v>44.14561260527031</v>
      </c>
      <c r="G27" s="101">
        <v>1787</v>
      </c>
      <c r="H27" s="101">
        <v>1463</v>
      </c>
      <c r="I27" s="101">
        <f t="shared" si="4"/>
        <v>4112</v>
      </c>
      <c r="J27" s="102">
        <f t="shared" si="5"/>
        <v>55.854387394729685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4112</v>
      </c>
      <c r="P27" s="101">
        <v>3290</v>
      </c>
      <c r="Q27" s="102">
        <f t="shared" si="8"/>
        <v>55.854387394729685</v>
      </c>
      <c r="R27" s="101">
        <v>8</v>
      </c>
      <c r="S27" s="101" t="s">
        <v>306</v>
      </c>
      <c r="T27" s="101"/>
      <c r="U27" s="101"/>
      <c r="V27" s="101"/>
      <c r="W27" s="105" t="s">
        <v>306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307</v>
      </c>
      <c r="B7" s="109" t="s">
        <v>308</v>
      </c>
      <c r="C7" s="108" t="s">
        <v>309</v>
      </c>
      <c r="D7" s="110">
        <f aca="true" t="shared" si="0" ref="D7:AI7">SUM(D8:D27)</f>
        <v>507859</v>
      </c>
      <c r="E7" s="110">
        <f t="shared" si="0"/>
        <v>5629</v>
      </c>
      <c r="F7" s="110">
        <f t="shared" si="0"/>
        <v>5602</v>
      </c>
      <c r="G7" s="110">
        <f t="shared" si="0"/>
        <v>27</v>
      </c>
      <c r="H7" s="110">
        <f t="shared" si="0"/>
        <v>44165</v>
      </c>
      <c r="I7" s="110">
        <f t="shared" si="0"/>
        <v>41737</v>
      </c>
      <c r="J7" s="110">
        <f t="shared" si="0"/>
        <v>2428</v>
      </c>
      <c r="K7" s="110">
        <f t="shared" si="0"/>
        <v>458065</v>
      </c>
      <c r="L7" s="110">
        <f t="shared" si="0"/>
        <v>108613</v>
      </c>
      <c r="M7" s="110">
        <f t="shared" si="0"/>
        <v>349452</v>
      </c>
      <c r="N7" s="110">
        <f t="shared" si="0"/>
        <v>516834</v>
      </c>
      <c r="O7" s="110">
        <f t="shared" si="0"/>
        <v>155953</v>
      </c>
      <c r="P7" s="110">
        <f t="shared" si="0"/>
        <v>142587</v>
      </c>
      <c r="Q7" s="110">
        <f t="shared" si="0"/>
        <v>0</v>
      </c>
      <c r="R7" s="110">
        <f t="shared" si="0"/>
        <v>0</v>
      </c>
      <c r="S7" s="110">
        <f t="shared" si="0"/>
        <v>13366</v>
      </c>
      <c r="T7" s="110">
        <f t="shared" si="0"/>
        <v>0</v>
      </c>
      <c r="U7" s="110">
        <f t="shared" si="0"/>
        <v>0</v>
      </c>
      <c r="V7" s="110">
        <f t="shared" si="0"/>
        <v>351908</v>
      </c>
      <c r="W7" s="110">
        <f t="shared" si="0"/>
        <v>319486</v>
      </c>
      <c r="X7" s="110">
        <f t="shared" si="0"/>
        <v>0</v>
      </c>
      <c r="Y7" s="110">
        <f t="shared" si="0"/>
        <v>0</v>
      </c>
      <c r="Z7" s="110">
        <f t="shared" si="0"/>
        <v>30965</v>
      </c>
      <c r="AA7" s="110">
        <f t="shared" si="0"/>
        <v>0</v>
      </c>
      <c r="AB7" s="110">
        <f t="shared" si="0"/>
        <v>1457</v>
      </c>
      <c r="AC7" s="110">
        <f t="shared" si="0"/>
        <v>8973</v>
      </c>
      <c r="AD7" s="110">
        <f t="shared" si="0"/>
        <v>8973</v>
      </c>
      <c r="AE7" s="110">
        <f t="shared" si="0"/>
        <v>0</v>
      </c>
      <c r="AF7" s="110">
        <f t="shared" si="0"/>
        <v>6064</v>
      </c>
      <c r="AG7" s="110">
        <f t="shared" si="0"/>
        <v>6064</v>
      </c>
      <c r="AH7" s="110">
        <f t="shared" si="0"/>
        <v>0</v>
      </c>
      <c r="AI7" s="110">
        <f t="shared" si="0"/>
        <v>0</v>
      </c>
      <c r="AJ7" s="110">
        <f aca="true" t="shared" si="1" ref="AJ7:BC7">SUM(AJ8:AJ27)</f>
        <v>7137</v>
      </c>
      <c r="AK7" s="110">
        <f t="shared" si="1"/>
        <v>1626</v>
      </c>
      <c r="AL7" s="110">
        <f t="shared" si="1"/>
        <v>0</v>
      </c>
      <c r="AM7" s="110">
        <f t="shared" si="1"/>
        <v>323</v>
      </c>
      <c r="AN7" s="110">
        <f t="shared" si="1"/>
        <v>1305</v>
      </c>
      <c r="AO7" s="110">
        <f t="shared" si="1"/>
        <v>0</v>
      </c>
      <c r="AP7" s="110">
        <f t="shared" si="1"/>
        <v>0</v>
      </c>
      <c r="AQ7" s="110">
        <f t="shared" si="1"/>
        <v>664</v>
      </c>
      <c r="AR7" s="110">
        <f t="shared" si="1"/>
        <v>150</v>
      </c>
      <c r="AS7" s="110">
        <f t="shared" si="1"/>
        <v>3069</v>
      </c>
      <c r="AT7" s="110">
        <f t="shared" si="1"/>
        <v>580</v>
      </c>
      <c r="AU7" s="110">
        <f t="shared" si="1"/>
        <v>549</v>
      </c>
      <c r="AV7" s="110">
        <f t="shared" si="1"/>
        <v>4</v>
      </c>
      <c r="AW7" s="110">
        <f t="shared" si="1"/>
        <v>27</v>
      </c>
      <c r="AX7" s="110">
        <f t="shared" si="1"/>
        <v>0</v>
      </c>
      <c r="AY7" s="110">
        <f t="shared" si="1"/>
        <v>0</v>
      </c>
      <c r="AZ7" s="110">
        <f t="shared" si="1"/>
        <v>1583</v>
      </c>
      <c r="BA7" s="110">
        <f t="shared" si="1"/>
        <v>1583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98</v>
      </c>
      <c r="B8" s="112" t="s">
        <v>266</v>
      </c>
      <c r="C8" s="111" t="s">
        <v>286</v>
      </c>
      <c r="D8" s="101">
        <f>SUM(E8,+H8,+K8)</f>
        <v>87634</v>
      </c>
      <c r="E8" s="101">
        <f>SUM(F8:G8)</f>
        <v>0</v>
      </c>
      <c r="F8" s="101">
        <v>0</v>
      </c>
      <c r="G8" s="101">
        <v>0</v>
      </c>
      <c r="H8" s="101">
        <f>SUM(I8:J8)</f>
        <v>8390</v>
      </c>
      <c r="I8" s="101">
        <v>8380</v>
      </c>
      <c r="J8" s="101">
        <v>10</v>
      </c>
      <c r="K8" s="101">
        <f>SUM(L8:M8)</f>
        <v>79244</v>
      </c>
      <c r="L8" s="101">
        <v>8732</v>
      </c>
      <c r="M8" s="101">
        <v>70512</v>
      </c>
      <c r="N8" s="101">
        <f>SUM(O8,+V8,+AC8)</f>
        <v>88257</v>
      </c>
      <c r="O8" s="101">
        <f>SUM(P8:U8)</f>
        <v>17112</v>
      </c>
      <c r="P8" s="101">
        <v>17112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70522</v>
      </c>
      <c r="W8" s="101">
        <v>70522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623</v>
      </c>
      <c r="AD8" s="101">
        <v>623</v>
      </c>
      <c r="AE8" s="101">
        <v>0</v>
      </c>
      <c r="AF8" s="101">
        <f>SUM(AG8:AI8)</f>
        <v>155</v>
      </c>
      <c r="AG8" s="101">
        <v>155</v>
      </c>
      <c r="AH8" s="101">
        <v>0</v>
      </c>
      <c r="AI8" s="101">
        <v>0</v>
      </c>
      <c r="AJ8" s="101">
        <f>SUM(AK8:AS8)</f>
        <v>155</v>
      </c>
      <c r="AK8" s="101">
        <v>0</v>
      </c>
      <c r="AL8" s="101">
        <v>0</v>
      </c>
      <c r="AM8" s="101">
        <v>19</v>
      </c>
      <c r="AN8" s="101">
        <v>0</v>
      </c>
      <c r="AO8" s="101">
        <v>0</v>
      </c>
      <c r="AP8" s="101">
        <v>0</v>
      </c>
      <c r="AQ8" s="101">
        <v>0</v>
      </c>
      <c r="AR8" s="101">
        <v>136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1463</v>
      </c>
      <c r="BA8" s="101">
        <v>1463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98</v>
      </c>
      <c r="B9" s="112" t="s">
        <v>267</v>
      </c>
      <c r="C9" s="111" t="s">
        <v>287</v>
      </c>
      <c r="D9" s="101">
        <f aca="true" t="shared" si="2" ref="D9:D27">SUM(E9,+H9,+K9)</f>
        <v>59381</v>
      </c>
      <c r="E9" s="101">
        <f aca="true" t="shared" si="3" ref="E9:E27">SUM(F9:G9)</f>
        <v>5101</v>
      </c>
      <c r="F9" s="101">
        <v>5101</v>
      </c>
      <c r="G9" s="101">
        <v>0</v>
      </c>
      <c r="H9" s="101">
        <f aca="true" t="shared" si="4" ref="H9:H27">SUM(I9:J9)</f>
        <v>19132</v>
      </c>
      <c r="I9" s="101">
        <v>19132</v>
      </c>
      <c r="J9" s="101">
        <v>0</v>
      </c>
      <c r="K9" s="101">
        <f aca="true" t="shared" si="5" ref="K9:K27">SUM(L9:M9)</f>
        <v>35148</v>
      </c>
      <c r="L9" s="101">
        <v>0</v>
      </c>
      <c r="M9" s="101">
        <v>35148</v>
      </c>
      <c r="N9" s="101">
        <f aca="true" t="shared" si="6" ref="N9:N27">SUM(O9,+V9,+AC9)</f>
        <v>59453</v>
      </c>
      <c r="O9" s="101">
        <f aca="true" t="shared" si="7" ref="O9:O27">SUM(P9:U9)</f>
        <v>24233</v>
      </c>
      <c r="P9" s="101">
        <v>22123</v>
      </c>
      <c r="Q9" s="101">
        <v>0</v>
      </c>
      <c r="R9" s="101">
        <v>0</v>
      </c>
      <c r="S9" s="101">
        <v>2110</v>
      </c>
      <c r="T9" s="101">
        <v>0</v>
      </c>
      <c r="U9" s="101">
        <v>0</v>
      </c>
      <c r="V9" s="101">
        <f aca="true" t="shared" si="8" ref="V9:V27">SUM(W9:AB9)</f>
        <v>35148</v>
      </c>
      <c r="W9" s="101">
        <v>32087</v>
      </c>
      <c r="X9" s="101">
        <v>0</v>
      </c>
      <c r="Y9" s="101">
        <v>0</v>
      </c>
      <c r="Z9" s="101">
        <v>3061</v>
      </c>
      <c r="AA9" s="101">
        <v>0</v>
      </c>
      <c r="AB9" s="101">
        <v>0</v>
      </c>
      <c r="AC9" s="101">
        <f aca="true" t="shared" si="9" ref="AC9:AC27">SUM(AD9:AE9)</f>
        <v>72</v>
      </c>
      <c r="AD9" s="101">
        <v>72</v>
      </c>
      <c r="AE9" s="101">
        <v>0</v>
      </c>
      <c r="AF9" s="101">
        <f aca="true" t="shared" si="10" ref="AF9:AF27">SUM(AG9:AI9)</f>
        <v>1451</v>
      </c>
      <c r="AG9" s="101">
        <v>1451</v>
      </c>
      <c r="AH9" s="101">
        <v>0</v>
      </c>
      <c r="AI9" s="101">
        <v>0</v>
      </c>
      <c r="AJ9" s="101">
        <f aca="true" t="shared" si="11" ref="AJ9:AJ27">SUM(AK9:AS9)</f>
        <v>1451</v>
      </c>
      <c r="AK9" s="101">
        <v>0</v>
      </c>
      <c r="AL9" s="101">
        <v>0</v>
      </c>
      <c r="AM9" s="101">
        <v>40</v>
      </c>
      <c r="AN9" s="101">
        <v>0</v>
      </c>
      <c r="AO9" s="101">
        <v>0</v>
      </c>
      <c r="AP9" s="101">
        <v>0</v>
      </c>
      <c r="AQ9" s="101">
        <v>0</v>
      </c>
      <c r="AR9" s="101">
        <v>6</v>
      </c>
      <c r="AS9" s="101">
        <v>1405</v>
      </c>
      <c r="AT9" s="101">
        <f aca="true" t="shared" si="12" ref="AT9:AT27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7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98</v>
      </c>
      <c r="B10" s="112" t="s">
        <v>268</v>
      </c>
      <c r="C10" s="111" t="s">
        <v>288</v>
      </c>
      <c r="D10" s="101">
        <f t="shared" si="2"/>
        <v>60304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60304</v>
      </c>
      <c r="L10" s="101">
        <v>21377</v>
      </c>
      <c r="M10" s="101">
        <v>38927</v>
      </c>
      <c r="N10" s="101">
        <f t="shared" si="6"/>
        <v>61118</v>
      </c>
      <c r="O10" s="101">
        <f t="shared" si="7"/>
        <v>21377</v>
      </c>
      <c r="P10" s="101">
        <v>21377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38927</v>
      </c>
      <c r="W10" s="101">
        <v>38927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814</v>
      </c>
      <c r="AD10" s="101">
        <v>814</v>
      </c>
      <c r="AE10" s="101">
        <v>0</v>
      </c>
      <c r="AF10" s="101">
        <f t="shared" si="10"/>
        <v>1244</v>
      </c>
      <c r="AG10" s="101">
        <v>1244</v>
      </c>
      <c r="AH10" s="101">
        <v>0</v>
      </c>
      <c r="AI10" s="101">
        <v>0</v>
      </c>
      <c r="AJ10" s="101">
        <f t="shared" si="11"/>
        <v>1244</v>
      </c>
      <c r="AK10" s="101">
        <v>0</v>
      </c>
      <c r="AL10" s="101">
        <v>0</v>
      </c>
      <c r="AM10" s="101">
        <v>79</v>
      </c>
      <c r="AN10" s="101">
        <v>0</v>
      </c>
      <c r="AO10" s="101">
        <v>0</v>
      </c>
      <c r="AP10" s="101">
        <v>0</v>
      </c>
      <c r="AQ10" s="101">
        <v>493</v>
      </c>
      <c r="AR10" s="101">
        <v>5</v>
      </c>
      <c r="AS10" s="101">
        <v>667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79</v>
      </c>
      <c r="BA10" s="101">
        <v>79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98</v>
      </c>
      <c r="B11" s="112" t="s">
        <v>269</v>
      </c>
      <c r="C11" s="111" t="s">
        <v>289</v>
      </c>
      <c r="D11" s="101">
        <f t="shared" si="2"/>
        <v>18732</v>
      </c>
      <c r="E11" s="101">
        <f t="shared" si="3"/>
        <v>268</v>
      </c>
      <c r="F11" s="101">
        <v>241</v>
      </c>
      <c r="G11" s="101">
        <v>27</v>
      </c>
      <c r="H11" s="101">
        <f t="shared" si="4"/>
        <v>867</v>
      </c>
      <c r="I11" s="101">
        <v>365</v>
      </c>
      <c r="J11" s="101">
        <v>502</v>
      </c>
      <c r="K11" s="101">
        <f t="shared" si="5"/>
        <v>17597</v>
      </c>
      <c r="L11" s="101">
        <v>5342</v>
      </c>
      <c r="M11" s="101">
        <v>12255</v>
      </c>
      <c r="N11" s="101">
        <f t="shared" si="6"/>
        <v>18937</v>
      </c>
      <c r="O11" s="101">
        <f t="shared" si="7"/>
        <v>5948</v>
      </c>
      <c r="P11" s="101">
        <v>5948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12784</v>
      </c>
      <c r="W11" s="101">
        <v>249</v>
      </c>
      <c r="X11" s="101">
        <v>0</v>
      </c>
      <c r="Y11" s="101">
        <v>0</v>
      </c>
      <c r="Z11" s="101">
        <v>12033</v>
      </c>
      <c r="AA11" s="101">
        <v>0</v>
      </c>
      <c r="AB11" s="101">
        <v>502</v>
      </c>
      <c r="AC11" s="101">
        <f t="shared" si="9"/>
        <v>205</v>
      </c>
      <c r="AD11" s="101">
        <v>205</v>
      </c>
      <c r="AE11" s="101">
        <v>0</v>
      </c>
      <c r="AF11" s="101">
        <f t="shared" si="10"/>
        <v>18</v>
      </c>
      <c r="AG11" s="101">
        <v>18</v>
      </c>
      <c r="AH11" s="101">
        <v>0</v>
      </c>
      <c r="AI11" s="101">
        <v>0</v>
      </c>
      <c r="AJ11" s="101">
        <f t="shared" si="11"/>
        <v>18</v>
      </c>
      <c r="AK11" s="101">
        <v>0</v>
      </c>
      <c r="AL11" s="101">
        <v>0</v>
      </c>
      <c r="AM11" s="101">
        <v>18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98</v>
      </c>
      <c r="B12" s="112" t="s">
        <v>270</v>
      </c>
      <c r="C12" s="111" t="s">
        <v>290</v>
      </c>
      <c r="D12" s="101">
        <f t="shared" si="2"/>
        <v>52597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52597</v>
      </c>
      <c r="L12" s="101">
        <v>11267</v>
      </c>
      <c r="M12" s="101">
        <v>41330</v>
      </c>
      <c r="N12" s="101">
        <f t="shared" si="6"/>
        <v>52597</v>
      </c>
      <c r="O12" s="101">
        <f t="shared" si="7"/>
        <v>11267</v>
      </c>
      <c r="P12" s="101">
        <v>11267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41330</v>
      </c>
      <c r="W12" s="101">
        <v>41330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212</v>
      </c>
      <c r="AG12" s="101">
        <v>212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212</v>
      </c>
      <c r="AU12" s="101">
        <v>212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98</v>
      </c>
      <c r="B13" s="112" t="s">
        <v>271</v>
      </c>
      <c r="C13" s="111" t="s">
        <v>291</v>
      </c>
      <c r="D13" s="101">
        <f t="shared" si="2"/>
        <v>12257</v>
      </c>
      <c r="E13" s="101">
        <f t="shared" si="3"/>
        <v>0</v>
      </c>
      <c r="F13" s="101">
        <v>0</v>
      </c>
      <c r="G13" s="101">
        <v>0</v>
      </c>
      <c r="H13" s="101">
        <f t="shared" si="4"/>
        <v>4436</v>
      </c>
      <c r="I13" s="101">
        <v>4436</v>
      </c>
      <c r="J13" s="101">
        <v>0</v>
      </c>
      <c r="K13" s="101">
        <f t="shared" si="5"/>
        <v>7821</v>
      </c>
      <c r="L13" s="101">
        <v>273</v>
      </c>
      <c r="M13" s="101">
        <v>7548</v>
      </c>
      <c r="N13" s="101">
        <f t="shared" si="6"/>
        <v>12309</v>
      </c>
      <c r="O13" s="101">
        <f t="shared" si="7"/>
        <v>4709</v>
      </c>
      <c r="P13" s="101">
        <v>4709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7548</v>
      </c>
      <c r="W13" s="101">
        <v>3125</v>
      </c>
      <c r="X13" s="101">
        <v>0</v>
      </c>
      <c r="Y13" s="101">
        <v>0</v>
      </c>
      <c r="Z13" s="101">
        <v>4423</v>
      </c>
      <c r="AA13" s="101">
        <v>0</v>
      </c>
      <c r="AB13" s="101">
        <v>0</v>
      </c>
      <c r="AC13" s="101">
        <f t="shared" si="9"/>
        <v>52</v>
      </c>
      <c r="AD13" s="101">
        <v>52</v>
      </c>
      <c r="AE13" s="101">
        <v>0</v>
      </c>
      <c r="AF13" s="101">
        <f t="shared" si="10"/>
        <v>405</v>
      </c>
      <c r="AG13" s="101">
        <v>405</v>
      </c>
      <c r="AH13" s="101">
        <v>0</v>
      </c>
      <c r="AI13" s="101">
        <v>0</v>
      </c>
      <c r="AJ13" s="101">
        <f t="shared" si="11"/>
        <v>405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405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98</v>
      </c>
      <c r="B14" s="112" t="s">
        <v>272</v>
      </c>
      <c r="C14" s="111" t="s">
        <v>292</v>
      </c>
      <c r="D14" s="101">
        <f t="shared" si="2"/>
        <v>55293</v>
      </c>
      <c r="E14" s="101">
        <f t="shared" si="3"/>
        <v>260</v>
      </c>
      <c r="F14" s="101">
        <v>260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55033</v>
      </c>
      <c r="L14" s="101">
        <v>9523</v>
      </c>
      <c r="M14" s="101">
        <v>45510</v>
      </c>
      <c r="N14" s="101">
        <f t="shared" si="6"/>
        <v>56657</v>
      </c>
      <c r="O14" s="101">
        <f t="shared" si="7"/>
        <v>9783</v>
      </c>
      <c r="P14" s="101">
        <v>9783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45510</v>
      </c>
      <c r="W14" s="101">
        <v>45510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1364</v>
      </c>
      <c r="AD14" s="101">
        <v>1364</v>
      </c>
      <c r="AE14" s="101">
        <v>0</v>
      </c>
      <c r="AF14" s="101">
        <f t="shared" si="10"/>
        <v>470</v>
      </c>
      <c r="AG14" s="101">
        <v>470</v>
      </c>
      <c r="AH14" s="101">
        <v>0</v>
      </c>
      <c r="AI14" s="101">
        <v>0</v>
      </c>
      <c r="AJ14" s="101">
        <f t="shared" si="11"/>
        <v>1850</v>
      </c>
      <c r="AK14" s="101">
        <v>1557</v>
      </c>
      <c r="AL14" s="101">
        <v>0</v>
      </c>
      <c r="AM14" s="101">
        <v>27</v>
      </c>
      <c r="AN14" s="101">
        <v>266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181</v>
      </c>
      <c r="AU14" s="101">
        <v>173</v>
      </c>
      <c r="AV14" s="101">
        <v>4</v>
      </c>
      <c r="AW14" s="101">
        <v>4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98</v>
      </c>
      <c r="B15" s="112" t="s">
        <v>273</v>
      </c>
      <c r="C15" s="111" t="s">
        <v>293</v>
      </c>
      <c r="D15" s="101">
        <f t="shared" si="2"/>
        <v>16351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16351</v>
      </c>
      <c r="L15" s="101">
        <v>3404</v>
      </c>
      <c r="M15" s="101">
        <v>12947</v>
      </c>
      <c r="N15" s="101">
        <f t="shared" si="6"/>
        <v>16459</v>
      </c>
      <c r="O15" s="101">
        <f t="shared" si="7"/>
        <v>3404</v>
      </c>
      <c r="P15" s="101">
        <v>3404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12947</v>
      </c>
      <c r="W15" s="101">
        <v>12947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108</v>
      </c>
      <c r="AD15" s="101">
        <v>108</v>
      </c>
      <c r="AE15" s="101">
        <v>0</v>
      </c>
      <c r="AF15" s="101">
        <f t="shared" si="10"/>
        <v>32</v>
      </c>
      <c r="AG15" s="101">
        <v>32</v>
      </c>
      <c r="AH15" s="101">
        <v>0</v>
      </c>
      <c r="AI15" s="101">
        <v>0</v>
      </c>
      <c r="AJ15" s="101">
        <f t="shared" si="11"/>
        <v>32</v>
      </c>
      <c r="AK15" s="101">
        <v>0</v>
      </c>
      <c r="AL15" s="101">
        <v>0</v>
      </c>
      <c r="AM15" s="101">
        <v>0</v>
      </c>
      <c r="AN15" s="101">
        <v>32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32</v>
      </c>
      <c r="BA15" s="101">
        <v>32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98</v>
      </c>
      <c r="B16" s="112" t="s">
        <v>274</v>
      </c>
      <c r="C16" s="111" t="s">
        <v>294</v>
      </c>
      <c r="D16" s="101">
        <f t="shared" si="2"/>
        <v>10617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10617</v>
      </c>
      <c r="L16" s="101">
        <v>4576</v>
      </c>
      <c r="M16" s="101">
        <v>6041</v>
      </c>
      <c r="N16" s="101">
        <f t="shared" si="6"/>
        <v>10903</v>
      </c>
      <c r="O16" s="101">
        <f t="shared" si="7"/>
        <v>4576</v>
      </c>
      <c r="P16" s="101">
        <v>2325</v>
      </c>
      <c r="Q16" s="101">
        <v>0</v>
      </c>
      <c r="R16" s="101">
        <v>0</v>
      </c>
      <c r="S16" s="101">
        <v>2251</v>
      </c>
      <c r="T16" s="101">
        <v>0</v>
      </c>
      <c r="U16" s="101">
        <v>0</v>
      </c>
      <c r="V16" s="101">
        <f t="shared" si="8"/>
        <v>6041</v>
      </c>
      <c r="W16" s="101">
        <v>2812</v>
      </c>
      <c r="X16" s="101">
        <v>0</v>
      </c>
      <c r="Y16" s="101">
        <v>0</v>
      </c>
      <c r="Z16" s="101">
        <v>2274</v>
      </c>
      <c r="AA16" s="101">
        <v>0</v>
      </c>
      <c r="AB16" s="101">
        <v>955</v>
      </c>
      <c r="AC16" s="101">
        <f t="shared" si="9"/>
        <v>286</v>
      </c>
      <c r="AD16" s="101">
        <v>286</v>
      </c>
      <c r="AE16" s="101">
        <v>0</v>
      </c>
      <c r="AF16" s="101">
        <f t="shared" si="10"/>
        <v>22</v>
      </c>
      <c r="AG16" s="101">
        <v>22</v>
      </c>
      <c r="AH16" s="101">
        <v>0</v>
      </c>
      <c r="AI16" s="101">
        <v>0</v>
      </c>
      <c r="AJ16" s="101">
        <f t="shared" si="11"/>
        <v>3</v>
      </c>
      <c r="AK16" s="101">
        <v>0</v>
      </c>
      <c r="AL16" s="101">
        <v>0</v>
      </c>
      <c r="AM16" s="101">
        <v>3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19</v>
      </c>
      <c r="AU16" s="101">
        <v>19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98</v>
      </c>
      <c r="B17" s="112" t="s">
        <v>275</v>
      </c>
      <c r="C17" s="111" t="s">
        <v>295</v>
      </c>
      <c r="D17" s="101">
        <f t="shared" si="2"/>
        <v>19570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19570</v>
      </c>
      <c r="L17" s="101">
        <v>6026</v>
      </c>
      <c r="M17" s="101">
        <v>13544</v>
      </c>
      <c r="N17" s="101">
        <f t="shared" si="6"/>
        <v>19948</v>
      </c>
      <c r="O17" s="101">
        <f t="shared" si="7"/>
        <v>6026</v>
      </c>
      <c r="P17" s="101">
        <v>6026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13544</v>
      </c>
      <c r="W17" s="101">
        <v>13544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378</v>
      </c>
      <c r="AD17" s="101">
        <v>378</v>
      </c>
      <c r="AE17" s="101">
        <v>0</v>
      </c>
      <c r="AF17" s="101">
        <f t="shared" si="10"/>
        <v>666</v>
      </c>
      <c r="AG17" s="101">
        <v>666</v>
      </c>
      <c r="AH17" s="101">
        <v>0</v>
      </c>
      <c r="AI17" s="101">
        <v>0</v>
      </c>
      <c r="AJ17" s="101">
        <f t="shared" si="11"/>
        <v>666</v>
      </c>
      <c r="AK17" s="101">
        <v>0</v>
      </c>
      <c r="AL17" s="101">
        <v>0</v>
      </c>
      <c r="AM17" s="101">
        <v>70</v>
      </c>
      <c r="AN17" s="101">
        <v>596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13</v>
      </c>
      <c r="AU17" s="101">
        <v>0</v>
      </c>
      <c r="AV17" s="101">
        <v>0</v>
      </c>
      <c r="AW17" s="101">
        <v>13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98</v>
      </c>
      <c r="B18" s="112" t="s">
        <v>276</v>
      </c>
      <c r="C18" s="111" t="s">
        <v>296</v>
      </c>
      <c r="D18" s="101">
        <f t="shared" si="2"/>
        <v>17380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17380</v>
      </c>
      <c r="L18" s="101">
        <v>5560</v>
      </c>
      <c r="M18" s="101">
        <v>11820</v>
      </c>
      <c r="N18" s="101">
        <f t="shared" si="6"/>
        <v>17700</v>
      </c>
      <c r="O18" s="101">
        <f t="shared" si="7"/>
        <v>5560</v>
      </c>
      <c r="P18" s="101">
        <v>5560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11820</v>
      </c>
      <c r="W18" s="101">
        <v>11820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320</v>
      </c>
      <c r="AD18" s="101">
        <v>320</v>
      </c>
      <c r="AE18" s="101">
        <v>0</v>
      </c>
      <c r="AF18" s="101">
        <f t="shared" si="10"/>
        <v>20</v>
      </c>
      <c r="AG18" s="101">
        <v>20</v>
      </c>
      <c r="AH18" s="101">
        <v>0</v>
      </c>
      <c r="AI18" s="101">
        <v>0</v>
      </c>
      <c r="AJ18" s="101">
        <f t="shared" si="11"/>
        <v>20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2</v>
      </c>
      <c r="AS18" s="101">
        <v>18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98</v>
      </c>
      <c r="B19" s="112" t="s">
        <v>277</v>
      </c>
      <c r="C19" s="111" t="s">
        <v>297</v>
      </c>
      <c r="D19" s="101">
        <f t="shared" si="2"/>
        <v>24464</v>
      </c>
      <c r="E19" s="101">
        <f t="shared" si="3"/>
        <v>0</v>
      </c>
      <c r="F19" s="101">
        <v>0</v>
      </c>
      <c r="G19" s="101">
        <v>0</v>
      </c>
      <c r="H19" s="101">
        <f t="shared" si="4"/>
        <v>9421</v>
      </c>
      <c r="I19" s="101">
        <v>9421</v>
      </c>
      <c r="J19" s="101">
        <v>0</v>
      </c>
      <c r="K19" s="101">
        <f t="shared" si="5"/>
        <v>15043</v>
      </c>
      <c r="L19" s="101">
        <v>1886</v>
      </c>
      <c r="M19" s="101">
        <v>13157</v>
      </c>
      <c r="N19" s="101">
        <f t="shared" si="6"/>
        <v>26130</v>
      </c>
      <c r="O19" s="101">
        <f t="shared" si="7"/>
        <v>11308</v>
      </c>
      <c r="P19" s="101">
        <v>2306</v>
      </c>
      <c r="Q19" s="101">
        <v>0</v>
      </c>
      <c r="R19" s="101">
        <v>0</v>
      </c>
      <c r="S19" s="101">
        <v>9002</v>
      </c>
      <c r="T19" s="101">
        <v>0</v>
      </c>
      <c r="U19" s="101">
        <v>0</v>
      </c>
      <c r="V19" s="101">
        <f t="shared" si="8"/>
        <v>13158</v>
      </c>
      <c r="W19" s="101">
        <v>3984</v>
      </c>
      <c r="X19" s="101">
        <v>0</v>
      </c>
      <c r="Y19" s="101">
        <v>0</v>
      </c>
      <c r="Z19" s="101">
        <v>9174</v>
      </c>
      <c r="AA19" s="101">
        <v>0</v>
      </c>
      <c r="AB19" s="101">
        <v>0</v>
      </c>
      <c r="AC19" s="101">
        <f t="shared" si="9"/>
        <v>1664</v>
      </c>
      <c r="AD19" s="101">
        <v>1664</v>
      </c>
      <c r="AE19" s="101">
        <v>0</v>
      </c>
      <c r="AF19" s="101">
        <f t="shared" si="10"/>
        <v>36</v>
      </c>
      <c r="AG19" s="101">
        <v>36</v>
      </c>
      <c r="AH19" s="101">
        <v>0</v>
      </c>
      <c r="AI19" s="101">
        <v>0</v>
      </c>
      <c r="AJ19" s="101">
        <f t="shared" si="11"/>
        <v>36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36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98</v>
      </c>
      <c r="B20" s="112" t="s">
        <v>278</v>
      </c>
      <c r="C20" s="111" t="s">
        <v>298</v>
      </c>
      <c r="D20" s="101">
        <f t="shared" si="2"/>
        <v>36293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36293</v>
      </c>
      <c r="L20" s="101">
        <v>18789</v>
      </c>
      <c r="M20" s="101">
        <v>17504</v>
      </c>
      <c r="N20" s="101">
        <f t="shared" si="6"/>
        <v>37090</v>
      </c>
      <c r="O20" s="101">
        <f t="shared" si="7"/>
        <v>18789</v>
      </c>
      <c r="P20" s="101">
        <v>18789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17504</v>
      </c>
      <c r="W20" s="101">
        <v>17504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797</v>
      </c>
      <c r="AD20" s="101">
        <v>797</v>
      </c>
      <c r="AE20" s="101">
        <v>0</v>
      </c>
      <c r="AF20" s="101">
        <f t="shared" si="10"/>
        <v>182</v>
      </c>
      <c r="AG20" s="101">
        <v>182</v>
      </c>
      <c r="AH20" s="101">
        <v>0</v>
      </c>
      <c r="AI20" s="101">
        <v>0</v>
      </c>
      <c r="AJ20" s="101">
        <f t="shared" si="11"/>
        <v>182</v>
      </c>
      <c r="AK20" s="101">
        <v>69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113</v>
      </c>
      <c r="AR20" s="101">
        <v>0</v>
      </c>
      <c r="AS20" s="101">
        <v>0</v>
      </c>
      <c r="AT20" s="101">
        <f t="shared" si="12"/>
        <v>69</v>
      </c>
      <c r="AU20" s="101">
        <v>69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98</v>
      </c>
      <c r="B21" s="112" t="s">
        <v>279</v>
      </c>
      <c r="C21" s="111" t="s">
        <v>299</v>
      </c>
      <c r="D21" s="101">
        <f t="shared" si="2"/>
        <v>14925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14925</v>
      </c>
      <c r="L21" s="101">
        <v>4159</v>
      </c>
      <c r="M21" s="101">
        <v>10766</v>
      </c>
      <c r="N21" s="101">
        <f t="shared" si="6"/>
        <v>15389</v>
      </c>
      <c r="O21" s="101">
        <f t="shared" si="7"/>
        <v>4159</v>
      </c>
      <c r="P21" s="101">
        <v>4159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10766</v>
      </c>
      <c r="W21" s="101">
        <v>10766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464</v>
      </c>
      <c r="AD21" s="101">
        <v>464</v>
      </c>
      <c r="AE21" s="101">
        <v>0</v>
      </c>
      <c r="AF21" s="101">
        <f t="shared" si="10"/>
        <v>466</v>
      </c>
      <c r="AG21" s="101">
        <v>466</v>
      </c>
      <c r="AH21" s="101">
        <v>0</v>
      </c>
      <c r="AI21" s="101">
        <v>0</v>
      </c>
      <c r="AJ21" s="101">
        <f t="shared" si="11"/>
        <v>466</v>
      </c>
      <c r="AK21" s="101">
        <v>0</v>
      </c>
      <c r="AL21" s="101">
        <v>0</v>
      </c>
      <c r="AM21" s="101">
        <v>7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459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98</v>
      </c>
      <c r="B22" s="112" t="s">
        <v>280</v>
      </c>
      <c r="C22" s="111" t="s">
        <v>300</v>
      </c>
      <c r="D22" s="101">
        <f t="shared" si="2"/>
        <v>15</v>
      </c>
      <c r="E22" s="101">
        <f t="shared" si="3"/>
        <v>0</v>
      </c>
      <c r="F22" s="101">
        <v>0</v>
      </c>
      <c r="G22" s="101">
        <v>0</v>
      </c>
      <c r="H22" s="101">
        <f t="shared" si="4"/>
        <v>15</v>
      </c>
      <c r="I22" s="101">
        <v>3</v>
      </c>
      <c r="J22" s="101">
        <v>12</v>
      </c>
      <c r="K22" s="101">
        <f t="shared" si="5"/>
        <v>0</v>
      </c>
      <c r="L22" s="101">
        <v>0</v>
      </c>
      <c r="M22" s="101">
        <v>0</v>
      </c>
      <c r="N22" s="101">
        <f t="shared" si="6"/>
        <v>15</v>
      </c>
      <c r="O22" s="101">
        <f t="shared" si="7"/>
        <v>3</v>
      </c>
      <c r="P22" s="101">
        <v>0</v>
      </c>
      <c r="Q22" s="101">
        <v>0</v>
      </c>
      <c r="R22" s="101">
        <v>0</v>
      </c>
      <c r="S22" s="101">
        <v>3</v>
      </c>
      <c r="T22" s="101">
        <v>0</v>
      </c>
      <c r="U22" s="101">
        <v>0</v>
      </c>
      <c r="V22" s="101">
        <f t="shared" si="8"/>
        <v>12</v>
      </c>
      <c r="W22" s="101">
        <v>12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0</v>
      </c>
      <c r="AG22" s="101">
        <v>0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98</v>
      </c>
      <c r="B23" s="112" t="s">
        <v>281</v>
      </c>
      <c r="C23" s="111" t="s">
        <v>301</v>
      </c>
      <c r="D23" s="101">
        <f t="shared" si="2"/>
        <v>2138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2138</v>
      </c>
      <c r="L23" s="101">
        <v>1358</v>
      </c>
      <c r="M23" s="101">
        <v>780</v>
      </c>
      <c r="N23" s="101">
        <f t="shared" si="6"/>
        <v>2168</v>
      </c>
      <c r="O23" s="101">
        <f t="shared" si="7"/>
        <v>1358</v>
      </c>
      <c r="P23" s="101">
        <v>1358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780</v>
      </c>
      <c r="W23" s="101">
        <v>780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30</v>
      </c>
      <c r="AD23" s="101">
        <v>30</v>
      </c>
      <c r="AE23" s="101">
        <v>0</v>
      </c>
      <c r="AF23" s="101">
        <f t="shared" si="10"/>
        <v>73</v>
      </c>
      <c r="AG23" s="101">
        <v>73</v>
      </c>
      <c r="AH23" s="101">
        <v>0</v>
      </c>
      <c r="AI23" s="101">
        <v>0</v>
      </c>
      <c r="AJ23" s="101">
        <f t="shared" si="11"/>
        <v>73</v>
      </c>
      <c r="AK23" s="101">
        <v>0</v>
      </c>
      <c r="AL23" s="101">
        <v>0</v>
      </c>
      <c r="AM23" s="101">
        <v>8</v>
      </c>
      <c r="AN23" s="101">
        <v>65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1</v>
      </c>
      <c r="AU23" s="101">
        <v>0</v>
      </c>
      <c r="AV23" s="101">
        <v>0</v>
      </c>
      <c r="AW23" s="101">
        <v>1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98</v>
      </c>
      <c r="B24" s="112" t="s">
        <v>282</v>
      </c>
      <c r="C24" s="111" t="s">
        <v>302</v>
      </c>
      <c r="D24" s="101">
        <f t="shared" si="2"/>
        <v>6583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6583</v>
      </c>
      <c r="L24" s="101">
        <v>2254</v>
      </c>
      <c r="M24" s="101">
        <v>4329</v>
      </c>
      <c r="N24" s="101">
        <f t="shared" si="6"/>
        <v>6599</v>
      </c>
      <c r="O24" s="101">
        <f t="shared" si="7"/>
        <v>2254</v>
      </c>
      <c r="P24" s="101">
        <v>2254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4329</v>
      </c>
      <c r="W24" s="101">
        <v>4329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16</v>
      </c>
      <c r="AD24" s="101">
        <v>16</v>
      </c>
      <c r="AE24" s="101">
        <v>0</v>
      </c>
      <c r="AF24" s="101">
        <f t="shared" si="10"/>
        <v>225</v>
      </c>
      <c r="AG24" s="101">
        <v>225</v>
      </c>
      <c r="AH24" s="101">
        <v>0</v>
      </c>
      <c r="AI24" s="101">
        <v>0</v>
      </c>
      <c r="AJ24" s="101">
        <f t="shared" si="11"/>
        <v>225</v>
      </c>
      <c r="AK24" s="101">
        <v>0</v>
      </c>
      <c r="AL24" s="101">
        <v>0</v>
      </c>
      <c r="AM24" s="101">
        <v>24</v>
      </c>
      <c r="AN24" s="101">
        <v>201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5</v>
      </c>
      <c r="AU24" s="101">
        <v>0</v>
      </c>
      <c r="AV24" s="101">
        <v>0</v>
      </c>
      <c r="AW24" s="101">
        <v>5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98</v>
      </c>
      <c r="B25" s="112" t="s">
        <v>283</v>
      </c>
      <c r="C25" s="111" t="s">
        <v>303</v>
      </c>
      <c r="D25" s="101">
        <f t="shared" si="2"/>
        <v>4755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4755</v>
      </c>
      <c r="L25" s="101">
        <v>1854</v>
      </c>
      <c r="M25" s="101">
        <v>2901</v>
      </c>
      <c r="N25" s="101">
        <f t="shared" si="6"/>
        <v>4755</v>
      </c>
      <c r="O25" s="101">
        <f t="shared" si="7"/>
        <v>1854</v>
      </c>
      <c r="P25" s="101">
        <v>1854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2901</v>
      </c>
      <c r="W25" s="101">
        <v>2901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162</v>
      </c>
      <c r="AG25" s="101">
        <v>162</v>
      </c>
      <c r="AH25" s="101">
        <v>0</v>
      </c>
      <c r="AI25" s="101">
        <v>0</v>
      </c>
      <c r="AJ25" s="101">
        <f t="shared" si="11"/>
        <v>162</v>
      </c>
      <c r="AK25" s="101">
        <v>0</v>
      </c>
      <c r="AL25" s="101">
        <v>0</v>
      </c>
      <c r="AM25" s="101">
        <v>17</v>
      </c>
      <c r="AN25" s="101">
        <v>145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4</v>
      </c>
      <c r="AU25" s="101">
        <v>0</v>
      </c>
      <c r="AV25" s="101">
        <v>0</v>
      </c>
      <c r="AW25" s="101">
        <v>4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98</v>
      </c>
      <c r="B26" s="112" t="s">
        <v>284</v>
      </c>
      <c r="C26" s="111" t="s">
        <v>304</v>
      </c>
      <c r="D26" s="101">
        <f t="shared" si="2"/>
        <v>2071</v>
      </c>
      <c r="E26" s="101">
        <f t="shared" si="3"/>
        <v>0</v>
      </c>
      <c r="F26" s="101">
        <v>0</v>
      </c>
      <c r="G26" s="101">
        <v>0</v>
      </c>
      <c r="H26" s="101">
        <f t="shared" si="4"/>
        <v>1904</v>
      </c>
      <c r="I26" s="101">
        <v>0</v>
      </c>
      <c r="J26" s="101">
        <v>1904</v>
      </c>
      <c r="K26" s="101">
        <f t="shared" si="5"/>
        <v>167</v>
      </c>
      <c r="L26" s="101">
        <v>167</v>
      </c>
      <c r="M26" s="101">
        <v>0</v>
      </c>
      <c r="N26" s="101">
        <f t="shared" si="6"/>
        <v>2160</v>
      </c>
      <c r="O26" s="101">
        <f t="shared" si="7"/>
        <v>167</v>
      </c>
      <c r="P26" s="101">
        <v>167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1904</v>
      </c>
      <c r="W26" s="101">
        <v>1904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89</v>
      </c>
      <c r="AD26" s="101">
        <v>89</v>
      </c>
      <c r="AE26" s="101">
        <v>0</v>
      </c>
      <c r="AF26" s="101">
        <f t="shared" si="10"/>
        <v>78</v>
      </c>
      <c r="AG26" s="101">
        <v>78</v>
      </c>
      <c r="AH26" s="101">
        <v>0</v>
      </c>
      <c r="AI26" s="101">
        <v>0</v>
      </c>
      <c r="AJ26" s="101">
        <f t="shared" si="11"/>
        <v>2</v>
      </c>
      <c r="AK26" s="101">
        <v>0</v>
      </c>
      <c r="AL26" s="101">
        <v>0</v>
      </c>
      <c r="AM26" s="101">
        <v>2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76</v>
      </c>
      <c r="AU26" s="101">
        <v>76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98</v>
      </c>
      <c r="B27" s="112" t="s">
        <v>285</v>
      </c>
      <c r="C27" s="111" t="s">
        <v>305</v>
      </c>
      <c r="D27" s="101">
        <f t="shared" si="2"/>
        <v>6499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6499</v>
      </c>
      <c r="L27" s="101">
        <v>2066</v>
      </c>
      <c r="M27" s="101">
        <v>4433</v>
      </c>
      <c r="N27" s="101">
        <f t="shared" si="6"/>
        <v>8190</v>
      </c>
      <c r="O27" s="101">
        <f t="shared" si="7"/>
        <v>2066</v>
      </c>
      <c r="P27" s="101">
        <v>2066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4433</v>
      </c>
      <c r="W27" s="101">
        <v>4433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1691</v>
      </c>
      <c r="AD27" s="101">
        <v>1691</v>
      </c>
      <c r="AE27" s="101">
        <v>0</v>
      </c>
      <c r="AF27" s="101">
        <f t="shared" si="10"/>
        <v>147</v>
      </c>
      <c r="AG27" s="101">
        <v>147</v>
      </c>
      <c r="AH27" s="101">
        <v>0</v>
      </c>
      <c r="AI27" s="101">
        <v>0</v>
      </c>
      <c r="AJ27" s="101">
        <f t="shared" si="11"/>
        <v>147</v>
      </c>
      <c r="AK27" s="101">
        <v>0</v>
      </c>
      <c r="AL27" s="101">
        <v>0</v>
      </c>
      <c r="AM27" s="101">
        <v>9</v>
      </c>
      <c r="AN27" s="101">
        <v>0</v>
      </c>
      <c r="AO27" s="101">
        <v>0</v>
      </c>
      <c r="AP27" s="101">
        <v>0</v>
      </c>
      <c r="AQ27" s="101">
        <v>58</v>
      </c>
      <c r="AR27" s="101">
        <v>1</v>
      </c>
      <c r="AS27" s="101">
        <v>79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9</v>
      </c>
      <c r="BA27" s="101">
        <v>9</v>
      </c>
      <c r="BB27" s="101">
        <v>0</v>
      </c>
      <c r="BC27" s="101">
        <v>0</v>
      </c>
      <c r="BD27" s="79"/>
      <c r="BE27" s="79"/>
      <c r="BF2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35</v>
      </c>
      <c r="M2" s="19" t="str">
        <f>IF(L2&lt;&gt;"",VLOOKUP(L2,$AI$6:$AJ$52,2,FALSE),"-")</f>
        <v>山口県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215021</v>
      </c>
      <c r="F7" s="164" t="s">
        <v>45</v>
      </c>
      <c r="G7" s="23" t="s">
        <v>46</v>
      </c>
      <c r="H7" s="37">
        <f aca="true" t="shared" si="0" ref="H7:H12">AD14</f>
        <v>142587</v>
      </c>
      <c r="I7" s="37">
        <f aca="true" t="shared" si="1" ref="I7:I12">AD24</f>
        <v>319486</v>
      </c>
      <c r="J7" s="37">
        <f aca="true" t="shared" si="2" ref="J7:J12">SUM(H7:I7)</f>
        <v>462073</v>
      </c>
      <c r="K7" s="38">
        <f aca="true" t="shared" si="3" ref="K7:K12">IF(J$13&gt;0,J7/J$13,0)</f>
        <v>0.9098414723713772</v>
      </c>
      <c r="L7" s="39">
        <f>AD34</f>
        <v>6064</v>
      </c>
      <c r="M7" s="40">
        <f>AD37</f>
        <v>1583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215021</v>
      </c>
      <c r="AF7" s="28" t="str">
        <f>'水洗化人口等'!B7</f>
        <v>35000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13731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13731</v>
      </c>
      <c r="AF8" s="28" t="str">
        <f>'水洗化人口等'!B8</f>
        <v>35201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228752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789273</v>
      </c>
      <c r="AF9" s="28" t="str">
        <f>'水洗化人口等'!B9</f>
        <v>35202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789273</v>
      </c>
      <c r="F10" s="165"/>
      <c r="G10" s="23" t="s">
        <v>53</v>
      </c>
      <c r="H10" s="37">
        <f t="shared" si="0"/>
        <v>13366</v>
      </c>
      <c r="I10" s="37">
        <f t="shared" si="1"/>
        <v>30965</v>
      </c>
      <c r="J10" s="37">
        <f t="shared" si="2"/>
        <v>44331</v>
      </c>
      <c r="K10" s="38">
        <f t="shared" si="3"/>
        <v>0.08728963239941638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104</v>
      </c>
      <c r="AF10" s="28" t="str">
        <f>'水洗化人口等'!B10</f>
        <v>35203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104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464414</v>
      </c>
      <c r="AF11" s="28" t="str">
        <f>'水洗化人口等'!B11</f>
        <v>35204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464414</v>
      </c>
      <c r="F12" s="165"/>
      <c r="G12" s="23" t="s">
        <v>57</v>
      </c>
      <c r="H12" s="37">
        <f t="shared" si="0"/>
        <v>0</v>
      </c>
      <c r="I12" s="37">
        <f t="shared" si="1"/>
        <v>1457</v>
      </c>
      <c r="J12" s="37">
        <f t="shared" si="2"/>
        <v>1457</v>
      </c>
      <c r="K12" s="38">
        <f t="shared" si="3"/>
        <v>0.0028688952292064166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228860</v>
      </c>
      <c r="AF12" s="28" t="str">
        <f>'水洗化人口等'!B12</f>
        <v>35206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1253791</v>
      </c>
      <c r="F13" s="166"/>
      <c r="G13" s="23" t="s">
        <v>49</v>
      </c>
      <c r="H13" s="37">
        <f>SUM(H7:H12)</f>
        <v>155953</v>
      </c>
      <c r="I13" s="37">
        <f>SUM(I7:I12)</f>
        <v>351908</v>
      </c>
      <c r="J13" s="37">
        <f>SUM(J7:J12)</f>
        <v>507861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14736</v>
      </c>
      <c r="AF13" s="28" t="str">
        <f>'水洗化人口等'!B13</f>
        <v>35207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1482543</v>
      </c>
      <c r="F14" s="167" t="s">
        <v>59</v>
      </c>
      <c r="G14" s="168"/>
      <c r="H14" s="37">
        <f>AD20</f>
        <v>8973</v>
      </c>
      <c r="I14" s="37">
        <f>AD30</f>
        <v>0</v>
      </c>
      <c r="J14" s="37">
        <f>SUM(H14:I14)</f>
        <v>8973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142587</v>
      </c>
      <c r="AF14" s="28" t="str">
        <f>'水洗化人口等'!B14</f>
        <v>35208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14736</v>
      </c>
      <c r="F15" s="156" t="s">
        <v>4</v>
      </c>
      <c r="G15" s="157"/>
      <c r="H15" s="47">
        <f>SUM(H13:H14)</f>
        <v>164926</v>
      </c>
      <c r="I15" s="47">
        <f>SUM(I13:I14)</f>
        <v>351908</v>
      </c>
      <c r="J15" s="47">
        <f>SUM(J13:J14)</f>
        <v>516834</v>
      </c>
      <c r="K15" s="48" t="s">
        <v>152</v>
      </c>
      <c r="L15" s="49">
        <f>SUM(L7:L9)</f>
        <v>6064</v>
      </c>
      <c r="M15" s="50">
        <f>SUM(M7:M9)</f>
        <v>1583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35210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35211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228860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13366</v>
      </c>
      <c r="AF17" s="28" t="str">
        <f>'水洗化人口等'!B17</f>
        <v>35212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35213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0.8457029576882424</v>
      </c>
      <c r="F19" s="167" t="s">
        <v>65</v>
      </c>
      <c r="G19" s="168"/>
      <c r="H19" s="37">
        <f>AD21</f>
        <v>5602</v>
      </c>
      <c r="I19" s="37">
        <f>AD31</f>
        <v>27</v>
      </c>
      <c r="J19" s="41">
        <f>SUM(H19:I19)</f>
        <v>5629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35215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0.15429704231175756</v>
      </c>
      <c r="F20" s="167" t="s">
        <v>67</v>
      </c>
      <c r="G20" s="168"/>
      <c r="H20" s="37">
        <f>AD22</f>
        <v>41737</v>
      </c>
      <c r="I20" s="37">
        <f>AD32</f>
        <v>2428</v>
      </c>
      <c r="J20" s="41">
        <f>SUM(H20:I20)</f>
        <v>44165</v>
      </c>
      <c r="AA20" s="20" t="s">
        <v>59</v>
      </c>
      <c r="AB20" s="81" t="s">
        <v>83</v>
      </c>
      <c r="AC20" s="81" t="s">
        <v>158</v>
      </c>
      <c r="AD20" s="28">
        <f ca="1" t="shared" si="4"/>
        <v>8973</v>
      </c>
      <c r="AF20" s="28" t="str">
        <f>'水洗化人口等'!B20</f>
        <v>35216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0.532377812987549</v>
      </c>
      <c r="F21" s="167" t="s">
        <v>69</v>
      </c>
      <c r="G21" s="168"/>
      <c r="H21" s="37">
        <f>AD23</f>
        <v>108613</v>
      </c>
      <c r="I21" s="37">
        <f>AD33</f>
        <v>349452</v>
      </c>
      <c r="J21" s="41">
        <f>SUM(H21:I21)</f>
        <v>458065</v>
      </c>
      <c r="AA21" s="20" t="s">
        <v>65</v>
      </c>
      <c r="AB21" s="81" t="s">
        <v>83</v>
      </c>
      <c r="AC21" s="81" t="s">
        <v>159</v>
      </c>
      <c r="AD21" s="28">
        <f ca="1" t="shared" si="4"/>
        <v>5602</v>
      </c>
      <c r="AF21" s="28" t="str">
        <f>'水洗化人口等'!B21</f>
        <v>35305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0.3132549949647329</v>
      </c>
      <c r="F22" s="156" t="s">
        <v>4</v>
      </c>
      <c r="G22" s="157"/>
      <c r="H22" s="47">
        <f>SUM(H19:H21)</f>
        <v>155952</v>
      </c>
      <c r="I22" s="47">
        <f>SUM(I19:I21)</f>
        <v>351907</v>
      </c>
      <c r="J22" s="52">
        <f>SUM(J19:J21)</f>
        <v>507859</v>
      </c>
      <c r="AA22" s="20" t="s">
        <v>67</v>
      </c>
      <c r="AB22" s="81" t="s">
        <v>83</v>
      </c>
      <c r="AC22" s="81" t="s">
        <v>160</v>
      </c>
      <c r="AD22" s="28">
        <f ca="1" t="shared" si="4"/>
        <v>41737</v>
      </c>
      <c r="AF22" s="28" t="str">
        <f>'水洗化人口等'!B22</f>
        <v>35321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0.1543698901144857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108613</v>
      </c>
      <c r="AF23" s="28" t="str">
        <f>'水洗化人口等'!B23</f>
        <v>35341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0.9399742953067077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319486</v>
      </c>
      <c r="AF24" s="28" t="str">
        <f>'水洗化人口等'!B24</f>
        <v>35343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0.0600257046932923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35344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35502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1626</v>
      </c>
      <c r="J27" s="55">
        <f>AD49</f>
        <v>549</v>
      </c>
      <c r="AA27" s="20" t="s">
        <v>53</v>
      </c>
      <c r="AB27" s="81" t="s">
        <v>83</v>
      </c>
      <c r="AC27" s="81" t="s">
        <v>165</v>
      </c>
      <c r="AD27" s="28">
        <f ca="1" t="shared" si="4"/>
        <v>30965</v>
      </c>
      <c r="AF27" s="28" t="str">
        <f>'水洗化人口等'!B27</f>
        <v>35504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4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323</v>
      </c>
      <c r="J29" s="55">
        <f>AD51</f>
        <v>27</v>
      </c>
      <c r="AA29" s="20" t="s">
        <v>57</v>
      </c>
      <c r="AB29" s="81" t="s">
        <v>83</v>
      </c>
      <c r="AC29" s="81" t="s">
        <v>167</v>
      </c>
      <c r="AD29" s="28">
        <f ca="1" t="shared" si="4"/>
        <v>1457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1305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27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2428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664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349452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150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6064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3069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7137</v>
      </c>
      <c r="J36" s="57">
        <f>SUM(J27:J31)</f>
        <v>580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1583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1626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323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1305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664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150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3069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549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4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27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2010-04-10T02:24:05Z</dcterms:modified>
  <cp:category/>
  <cp:version/>
  <cp:contentType/>
  <cp:contentStatus/>
</cp:coreProperties>
</file>