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<sst xmlns="http://schemas.openxmlformats.org/spreadsheetml/2006/main" count="719" uniqueCount="329">
  <si>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</si>
  <si>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</si>
  <si>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</si>
  <si>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</si>
  <si>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</si>
  <si>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</si>
  <si>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</si>
  <si>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</si>
  <si>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</si>
  <si>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</si>
  <si>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</si>
  <si>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</si>
  <si>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</si>
  <si>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</si>
  <si>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</si>
  <si>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</si>
  <si>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</si>
  <si>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</si>
  <si>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</si>
  <si>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</si>
  <si>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</si>
  <si>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</si>
  <si>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</si>
  <si>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</si>
  <si>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</si>
  <si>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</si>
  <si>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</si>
  <si>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</si>
  <si>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</si>
  <si>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</si>
  <si>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</si>
  <si>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</si>
  <si>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</si>
  <si>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</si>
  <si>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</si>
  <si>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</si>
  <si>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</si>
  <si>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</si>
  <si>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</si>
  <si>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</si>
  <si>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</si>
  <si>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</si>
  <si>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</si>
  <si>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</si>
  <si>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</si>
  <si>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</si>
  <si>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</si>
  <si>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</si>
  <si>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</si>
  <si>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</si>
  <si>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</si>
  <si>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</si>
  <si>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</si>
  <si>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</si>
  <si>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</si>
  <si>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</si>
  <si>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</si>
  <si>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</si>
  <si>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</si>
  <si>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</si>
  <si>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</si>
  <si>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</si>
  <si>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</si>
  <si>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</si>
  <si>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</si>
  <si>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</si>
  <si>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</si>
  <si>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</si>
  <si>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</si>
  <si>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</si>
  <si>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</si>
  <si>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</si>
  <si>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</si>
  <si>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</si>
  <si>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</si>
  <si>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</si>
  <si>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</si>
  <si>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</si>
  <si>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</si>
  <si>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</si>
  <si>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</si>
  <si>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</si>
  <si>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</si>
  <si>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</si>
  <si>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</si>
  <si>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</si>
  <si>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</si>
  <si>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</si>
  <si>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</si>
  <si>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</si>
  <si>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</si>
  <si>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</si>
  <si>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</si>
  <si>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</si>
  <si>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</si>
  <si>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</si>
  <si>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</si>
  <si>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</si>
  <si>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</si>
  <si>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</si>
  <si>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</si>
  <si>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</si>
  <si>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</si>
  <si>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</si>
  <si>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</si>
  <si>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</si>
  <si>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</si>
  <si>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</si>
  <si>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</si>
  <si>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</si>
  <si>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</si>
  <si>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</si>
  <si>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</si>
  <si>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</si>
  <si>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</si>
  <si>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</si>
  <si>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</si>
  <si>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</si>
  <si>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</si>
  <si>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</si>
  <si>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</si>
  <si>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</si>
  <si>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</si>
  <si>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</si>
  <si>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</si>
  <si>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</si>
  <si>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</si>
  <si>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</si>
  <si>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</si>
  <si>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</si>
  <si>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</si>
  <si>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</si>
  <si>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</si>
  <si>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</si>
  <si>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</si>
  <si>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</si>
  <si>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</si>
  <si>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</si>
  <si>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</si>
  <si>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</si>
  <si>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</si>
  <si>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</si>
  <si>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</si>
  <si>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</si>
  <si>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</si>
  <si>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</si>
  <si>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</si>
  <si>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</si>
  <si>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</si>
  <si>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</si>
  <si>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</si>
  <si>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</si>
  <si>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</si>
  <si>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</si>
  <si>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</si>
  <si>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</si>
  <si>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</si>
  <si>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</si>
  <si>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</si>
  <si>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</si>
  <si>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</si>
  <si>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</si>
  <si>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</si>
  <si>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</si>
  <si>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</si>
  <si>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</si>
  <si>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</si>
  <si>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</si>
  <si>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</si>
  <si>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</si>
  <si>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</si>
  <si>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</si>
  <si>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</si>
  <si>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</si>
  <si>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</si>
  <si>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</si>
  <si>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</si>
  <si>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</si>
  <si>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</si>
  <si>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</si>
  <si>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</si>
  <si>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</si>
  <si>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</si>
  <si>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</si>
  <si>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</si>
  <si>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</si>
  <si>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</si>
  <si>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</si>
  <si>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</si>
  <si>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</si>
  <si>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</si>
  <si>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</si>
  <si>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</si>
  <si>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</si>
  <si>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</si>
  <si>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</si>
  <si>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</si>
  <si>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</si>
  <si>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</si>
  <si>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</si>
  <si>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</si>
  <si>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</si>
  <si>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</si>
  <si>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</si>
  <si>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</si>
  <si>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</si>
  <si>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</si>
  <si>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</si>
  <si>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</si>
  <si>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</si>
  <si>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</si>
  <si>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</si>
  <si>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</si>
  <si>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</si>
  <si>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</si>
  <si>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</si>
  <si>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</si>
  <si>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</si>
  <si>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</si>
  <si>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</si>
  <si>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</si>
  <si>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</si>
  <si>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</si>
  <si>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</si>
  <si>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</si>
  <si>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</si>
  <si>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</si>
  <si>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</si>
  <si>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</si>
  <si>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</si>
  <si>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</si>
  <si>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</si>
  <si>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</si>
  <si>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</si>
  <si>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</si>
  <si>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</si>
  <si>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</si>
  <si>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</si>
  <si>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</si>
  <si>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</si>
  <si>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</si>
  <si>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</si>
  <si>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</si>
  <si>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</si>
  <si>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</si>
  <si>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</si>
  <si>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</si>
  <si>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</si>
  <si>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</si>
  <si>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</si>
  <si>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</si>
  <si>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</si>
  <si>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</si>
  <si>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</si>
  <si>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</si>
  <si>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</si>
  <si>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</si>
  <si>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</si>
  <si>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</si>
  <si>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</si>
  <si>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</si>
  <si>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</si>
  <si>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</si>
  <si>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</si>
  <si>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</si>
  <si>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</si>
  <si>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</si>
  <si>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</si>
  <si>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</si>
  <si>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</si>
  <si>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</si>
  <si>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</si>
  <si>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</si>
  <si>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</si>
  <si>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</si>
  <si>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</si>
  <si>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</si>
  <si>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</si>
  <si>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</si>
  <si>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</si>
  <si>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</si>
  <si>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</si>
  <si>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</si>
  <si>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</si>
  <si>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</si>
  <si>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</si>
  <si>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</si>
  <si>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</si>
  <si>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</si>
  <si>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</si>
  <si>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</si>
  <si>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</si>
  <si>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</si>
  <si>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</si>
  <si>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</si>
  <si>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</si>
  <si>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</si>
  <si>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</si>
  <si>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</si>
  <si>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</si>
  <si>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</si>
  <si>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</si>
  <si>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</si>
  <si>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</si>
  <si>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</si>
  <si>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</si>
  <si>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</si>
  <si>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</si>
  <si>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</si>
  <si>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</si>
  <si>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</si>
  <si>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</si>
  <si>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</si>
  <si>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</si>
  <si>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</si>
  <si>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</si>
  <si>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</si>
  <si>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</si>
  <si>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</si>
  <si>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</si>
  <si>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</si>
  <si>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</si>
  <si>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</si>
  <si>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</si>
  <si>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○</t>
  </si>
  <si>
    <t>三重県</t>
  </si>
  <si>
    <t>合計</t>
  </si>
  <si>
    <t>24000</t>
  </si>
  <si>
    <t>24000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</si>
</sst>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325</v>
      </c>
      <c r="B7" s="100" t="s">
        <v>327</v>
      </c>
      <c r="C7" s="99" t="s">
        <v>326</v>
      </c>
      <c r="D7" s="101">
        <f>SUM(D8:D36)</f>
        <v>1869669</v>
      </c>
      <c r="E7" s="101">
        <f>SUM(E8:E36)</f>
        <v>241369</v>
      </c>
      <c r="F7" s="102">
        <f>IF(D7&gt;0,E7/D7*100,0)</f>
        <v>12.909718244245372</v>
      </c>
      <c r="G7" s="101">
        <f>SUM(G8:G36)</f>
        <v>241313</v>
      </c>
      <c r="H7" s="101">
        <f>SUM(H8:H36)</f>
        <v>56</v>
      </c>
      <c r="I7" s="101">
        <f>SUM(I8:I36)</f>
        <v>1628300</v>
      </c>
      <c r="J7" s="102">
        <f>IF($D7&gt;0,I7/$D7*100,0)</f>
        <v>87.09028175575463</v>
      </c>
      <c r="K7" s="101">
        <f>SUM(K8:K36)</f>
        <v>698894</v>
      </c>
      <c r="L7" s="102">
        <f>IF($D7&gt;0,K7/$D7*100,0)</f>
        <v>37.38062726610967</v>
      </c>
      <c r="M7" s="101">
        <f>SUM(M8:M36)</f>
        <v>3590</v>
      </c>
      <c r="N7" s="102">
        <f>IF($D7&gt;0,M7/$D7*100,0)</f>
        <v>0.1920125968821219</v>
      </c>
      <c r="O7" s="101">
        <f>SUM(O8:O36)</f>
        <v>925816</v>
      </c>
      <c r="P7" s="101">
        <f>SUM(P8:P36)</f>
        <v>542531</v>
      </c>
      <c r="Q7" s="102">
        <f>IF($D7&gt;0,O7/$D7*100,0)</f>
        <v>49.51764189276284</v>
      </c>
      <c r="R7" s="101">
        <f>SUM(R8:R36)</f>
        <v>52482</v>
      </c>
      <c r="S7" s="101">
        <f aca="true" t="shared" si="0" ref="S7:Z7">COUNTIF(S8:S36,"○")</f>
        <v>26</v>
      </c>
      <c r="T7" s="101">
        <f t="shared" si="0"/>
        <v>0</v>
      </c>
      <c r="U7" s="101">
        <f t="shared" si="0"/>
        <v>1</v>
      </c>
      <c r="V7" s="101">
        <f t="shared" si="0"/>
        <v>2</v>
      </c>
      <c r="W7" s="101">
        <f t="shared" si="0"/>
        <v>22</v>
      </c>
      <c r="X7" s="101">
        <f t="shared" si="0"/>
        <v>0</v>
      </c>
      <c r="Y7" s="101">
        <f t="shared" si="0"/>
        <v>1</v>
      </c>
      <c r="Z7" s="101">
        <f t="shared" si="0"/>
        <v>6</v>
      </c>
    </row>
    <row r="8" spans="1:58" ht="12" customHeight="1">
      <c r="A8" s="103" t="s">
        <v>109</v>
      </c>
      <c r="B8" s="104" t="s">
        <v>266</v>
      </c>
      <c r="C8" s="103" t="s">
        <v>295</v>
      </c>
      <c r="D8" s="101">
        <f>+SUM(E8,+I8)</f>
        <v>288888</v>
      </c>
      <c r="E8" s="101">
        <f>+SUM(G8,+H8)</f>
        <v>44509</v>
      </c>
      <c r="F8" s="102">
        <f>IF(D8&gt;0,E8/D8*100,0)</f>
        <v>15.407008944642905</v>
      </c>
      <c r="G8" s="101">
        <v>44509</v>
      </c>
      <c r="H8" s="101">
        <v>0</v>
      </c>
      <c r="I8" s="101">
        <f>+SUM(K8,+M8,+O8)</f>
        <v>244379</v>
      </c>
      <c r="J8" s="102">
        <f>IF($D8&gt;0,I8/$D8*100,0)</f>
        <v>84.59299105535709</v>
      </c>
      <c r="K8" s="101">
        <v>102759</v>
      </c>
      <c r="L8" s="102">
        <f>IF($D8&gt;0,K8/$D8*100,0)</f>
        <v>35.57053252471546</v>
      </c>
      <c r="M8" s="101">
        <v>0</v>
      </c>
      <c r="N8" s="102">
        <f>IF($D8&gt;0,M8/$D8*100,0)</f>
        <v>0</v>
      </c>
      <c r="O8" s="101">
        <v>141620</v>
      </c>
      <c r="P8" s="101">
        <v>98810</v>
      </c>
      <c r="Q8" s="102">
        <f>IF($D8&gt;0,O8/$D8*100,0)</f>
        <v>49.022458530641636</v>
      </c>
      <c r="R8" s="101">
        <v>9282</v>
      </c>
      <c r="S8" s="101" t="s">
        <v>324</v>
      </c>
      <c r="T8" s="101"/>
      <c r="U8" s="101"/>
      <c r="V8" s="101"/>
      <c r="W8" s="105" t="s">
        <v>324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109</v>
      </c>
      <c r="B9" s="104" t="s">
        <v>267</v>
      </c>
      <c r="C9" s="103" t="s">
        <v>296</v>
      </c>
      <c r="D9" s="101">
        <f aca="true" t="shared" si="1" ref="D9:D36">+SUM(E9,+I9)</f>
        <v>307684</v>
      </c>
      <c r="E9" s="101">
        <f aca="true" t="shared" si="2" ref="E9:E36">+SUM(G9,+H9)</f>
        <v>18423</v>
      </c>
      <c r="F9" s="102">
        <f aca="true" t="shared" si="3" ref="F9:F36">IF(D9&gt;0,E9/D9*100,0)</f>
        <v>5.987636666189987</v>
      </c>
      <c r="G9" s="101">
        <v>18423</v>
      </c>
      <c r="H9" s="101">
        <v>0</v>
      </c>
      <c r="I9" s="101">
        <f aca="true" t="shared" si="4" ref="I9:I36">+SUM(K9,+M9,+O9)</f>
        <v>289261</v>
      </c>
      <c r="J9" s="102">
        <f aca="true" t="shared" si="5" ref="J9:J36">IF($D9&gt;0,I9/$D9*100,0)</f>
        <v>94.01236333381001</v>
      </c>
      <c r="K9" s="101">
        <v>190710</v>
      </c>
      <c r="L9" s="102">
        <f aca="true" t="shared" si="6" ref="L9:L36">IF($D9&gt;0,K9/$D9*100,0)</f>
        <v>61.98242352543518</v>
      </c>
      <c r="M9" s="101">
        <v>3229</v>
      </c>
      <c r="N9" s="102">
        <f aca="true" t="shared" si="7" ref="N9:N36">IF($D9&gt;0,M9/$D9*100,0)</f>
        <v>1.0494533352400515</v>
      </c>
      <c r="O9" s="101">
        <v>95322</v>
      </c>
      <c r="P9" s="101">
        <v>54969</v>
      </c>
      <c r="Q9" s="102">
        <f aca="true" t="shared" si="8" ref="Q9:Q36">IF($D9&gt;0,O9/$D9*100,0)</f>
        <v>30.98048647313478</v>
      </c>
      <c r="R9" s="101">
        <v>9834</v>
      </c>
      <c r="S9" s="101" t="s">
        <v>324</v>
      </c>
      <c r="T9" s="101"/>
      <c r="U9" s="101"/>
      <c r="V9" s="101"/>
      <c r="W9" s="105"/>
      <c r="X9" s="105"/>
      <c r="Y9" s="105"/>
      <c r="Z9" s="105" t="s">
        <v>324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109</v>
      </c>
      <c r="B10" s="104" t="s">
        <v>268</v>
      </c>
      <c r="C10" s="103" t="s">
        <v>297</v>
      </c>
      <c r="D10" s="101">
        <f t="shared" si="1"/>
        <v>132900</v>
      </c>
      <c r="E10" s="101">
        <f t="shared" si="2"/>
        <v>32361</v>
      </c>
      <c r="F10" s="102">
        <f t="shared" si="3"/>
        <v>24.349887133182843</v>
      </c>
      <c r="G10" s="101">
        <v>32361</v>
      </c>
      <c r="H10" s="101">
        <v>0</v>
      </c>
      <c r="I10" s="101">
        <f t="shared" si="4"/>
        <v>100539</v>
      </c>
      <c r="J10" s="102">
        <f t="shared" si="5"/>
        <v>75.65011286681715</v>
      </c>
      <c r="K10" s="101">
        <v>28220</v>
      </c>
      <c r="L10" s="102">
        <f t="shared" si="6"/>
        <v>21.234010534236265</v>
      </c>
      <c r="M10" s="101">
        <v>0</v>
      </c>
      <c r="N10" s="102">
        <f t="shared" si="7"/>
        <v>0</v>
      </c>
      <c r="O10" s="101">
        <v>72319</v>
      </c>
      <c r="P10" s="101">
        <v>26341</v>
      </c>
      <c r="Q10" s="102">
        <f t="shared" si="8"/>
        <v>54.416102332580884</v>
      </c>
      <c r="R10" s="101">
        <v>1397</v>
      </c>
      <c r="S10" s="101" t="s">
        <v>324</v>
      </c>
      <c r="T10" s="101"/>
      <c r="U10" s="101"/>
      <c r="V10" s="101"/>
      <c r="W10" s="105" t="s">
        <v>324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109</v>
      </c>
      <c r="B11" s="104" t="s">
        <v>269</v>
      </c>
      <c r="C11" s="103" t="s">
        <v>298</v>
      </c>
      <c r="D11" s="101">
        <f t="shared" si="1"/>
        <v>169514</v>
      </c>
      <c r="E11" s="101">
        <f t="shared" si="2"/>
        <v>3638</v>
      </c>
      <c r="F11" s="102">
        <f t="shared" si="3"/>
        <v>2.1461354224429843</v>
      </c>
      <c r="G11" s="101">
        <v>3638</v>
      </c>
      <c r="H11" s="101">
        <v>0</v>
      </c>
      <c r="I11" s="101">
        <f t="shared" si="4"/>
        <v>165876</v>
      </c>
      <c r="J11" s="102">
        <f t="shared" si="5"/>
        <v>97.85386457755702</v>
      </c>
      <c r="K11" s="101">
        <v>67581</v>
      </c>
      <c r="L11" s="102">
        <f t="shared" si="6"/>
        <v>39.867503569026745</v>
      </c>
      <c r="M11" s="101">
        <v>94</v>
      </c>
      <c r="N11" s="102">
        <f t="shared" si="7"/>
        <v>0.05545264697901059</v>
      </c>
      <c r="O11" s="101">
        <v>98201</v>
      </c>
      <c r="P11" s="101">
        <v>48683</v>
      </c>
      <c r="Q11" s="102">
        <f t="shared" si="8"/>
        <v>57.93090836155126</v>
      </c>
      <c r="R11" s="101">
        <v>3852</v>
      </c>
      <c r="S11" s="101" t="s">
        <v>324</v>
      </c>
      <c r="T11" s="101"/>
      <c r="U11" s="101"/>
      <c r="V11" s="101"/>
      <c r="W11" s="105" t="s">
        <v>324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109</v>
      </c>
      <c r="B12" s="104" t="s">
        <v>270</v>
      </c>
      <c r="C12" s="103" t="s">
        <v>299</v>
      </c>
      <c r="D12" s="101">
        <f t="shared" si="1"/>
        <v>141279</v>
      </c>
      <c r="E12" s="101">
        <f t="shared" si="2"/>
        <v>6781</v>
      </c>
      <c r="F12" s="102">
        <f t="shared" si="3"/>
        <v>4.799722534842403</v>
      </c>
      <c r="G12" s="101">
        <v>6781</v>
      </c>
      <c r="H12" s="101">
        <v>0</v>
      </c>
      <c r="I12" s="101">
        <f t="shared" si="4"/>
        <v>134498</v>
      </c>
      <c r="J12" s="102">
        <f t="shared" si="5"/>
        <v>95.2002774651576</v>
      </c>
      <c r="K12" s="101">
        <v>86604</v>
      </c>
      <c r="L12" s="102">
        <f t="shared" si="6"/>
        <v>61.299980888879446</v>
      </c>
      <c r="M12" s="101">
        <v>0</v>
      </c>
      <c r="N12" s="102">
        <f t="shared" si="7"/>
        <v>0</v>
      </c>
      <c r="O12" s="101">
        <v>47894</v>
      </c>
      <c r="P12" s="101">
        <v>27691</v>
      </c>
      <c r="Q12" s="102">
        <f t="shared" si="8"/>
        <v>33.900296576278144</v>
      </c>
      <c r="R12" s="101">
        <v>3817</v>
      </c>
      <c r="S12" s="101" t="s">
        <v>324</v>
      </c>
      <c r="T12" s="101"/>
      <c r="U12" s="101"/>
      <c r="V12" s="101"/>
      <c r="W12" s="105" t="s">
        <v>324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109</v>
      </c>
      <c r="B13" s="104" t="s">
        <v>271</v>
      </c>
      <c r="C13" s="103" t="s">
        <v>300</v>
      </c>
      <c r="D13" s="101">
        <f t="shared" si="1"/>
        <v>198681</v>
      </c>
      <c r="E13" s="101">
        <f t="shared" si="2"/>
        <v>20757</v>
      </c>
      <c r="F13" s="102">
        <f t="shared" si="3"/>
        <v>10.447400607003186</v>
      </c>
      <c r="G13" s="101">
        <v>20736</v>
      </c>
      <c r="H13" s="101">
        <v>21</v>
      </c>
      <c r="I13" s="101">
        <f t="shared" si="4"/>
        <v>177924</v>
      </c>
      <c r="J13" s="102">
        <f t="shared" si="5"/>
        <v>89.55259939299681</v>
      </c>
      <c r="K13" s="101">
        <v>65028</v>
      </c>
      <c r="L13" s="102">
        <f t="shared" si="6"/>
        <v>32.72985338306129</v>
      </c>
      <c r="M13" s="101">
        <v>0</v>
      </c>
      <c r="N13" s="102">
        <f t="shared" si="7"/>
        <v>0</v>
      </c>
      <c r="O13" s="101">
        <v>112896</v>
      </c>
      <c r="P13" s="101">
        <v>80200</v>
      </c>
      <c r="Q13" s="102">
        <f t="shared" si="8"/>
        <v>56.82274600993552</v>
      </c>
      <c r="R13" s="101">
        <v>10465</v>
      </c>
      <c r="S13" s="101" t="s">
        <v>324</v>
      </c>
      <c r="T13" s="101"/>
      <c r="U13" s="101"/>
      <c r="V13" s="101"/>
      <c r="W13" s="105" t="s">
        <v>324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109</v>
      </c>
      <c r="B14" s="104" t="s">
        <v>272</v>
      </c>
      <c r="C14" s="103" t="s">
        <v>301</v>
      </c>
      <c r="D14" s="101">
        <f t="shared" si="1"/>
        <v>80933</v>
      </c>
      <c r="E14" s="101">
        <f t="shared" si="2"/>
        <v>1761</v>
      </c>
      <c r="F14" s="102">
        <f t="shared" si="3"/>
        <v>2.175873870979699</v>
      </c>
      <c r="G14" s="101">
        <v>1736</v>
      </c>
      <c r="H14" s="101">
        <v>25</v>
      </c>
      <c r="I14" s="101">
        <f t="shared" si="4"/>
        <v>79172</v>
      </c>
      <c r="J14" s="102">
        <f t="shared" si="5"/>
        <v>97.8241261290203</v>
      </c>
      <c r="K14" s="101">
        <v>11344</v>
      </c>
      <c r="L14" s="102">
        <f t="shared" si="6"/>
        <v>14.016532193295689</v>
      </c>
      <c r="M14" s="101">
        <v>44</v>
      </c>
      <c r="N14" s="102">
        <f t="shared" si="7"/>
        <v>0.05436595702618215</v>
      </c>
      <c r="O14" s="101">
        <v>67784</v>
      </c>
      <c r="P14" s="101">
        <v>63492</v>
      </c>
      <c r="Q14" s="102">
        <f t="shared" si="8"/>
        <v>83.75322797869843</v>
      </c>
      <c r="R14" s="101">
        <v>667</v>
      </c>
      <c r="S14" s="101" t="s">
        <v>324</v>
      </c>
      <c r="T14" s="101"/>
      <c r="U14" s="101"/>
      <c r="V14" s="101"/>
      <c r="W14" s="105" t="s">
        <v>324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109</v>
      </c>
      <c r="B15" s="104" t="s">
        <v>273</v>
      </c>
      <c r="C15" s="103" t="s">
        <v>302</v>
      </c>
      <c r="D15" s="101">
        <f t="shared" si="1"/>
        <v>20921</v>
      </c>
      <c r="E15" s="101">
        <f t="shared" si="2"/>
        <v>3721</v>
      </c>
      <c r="F15" s="102">
        <f t="shared" si="3"/>
        <v>17.785956694230677</v>
      </c>
      <c r="G15" s="101">
        <v>3721</v>
      </c>
      <c r="H15" s="101">
        <v>0</v>
      </c>
      <c r="I15" s="101">
        <f t="shared" si="4"/>
        <v>17200</v>
      </c>
      <c r="J15" s="102">
        <f t="shared" si="5"/>
        <v>82.21404330576932</v>
      </c>
      <c r="K15" s="101">
        <v>0</v>
      </c>
      <c r="L15" s="102">
        <f t="shared" si="6"/>
        <v>0</v>
      </c>
      <c r="M15" s="101">
        <v>0</v>
      </c>
      <c r="N15" s="102">
        <f t="shared" si="7"/>
        <v>0</v>
      </c>
      <c r="O15" s="101">
        <v>17200</v>
      </c>
      <c r="P15" s="101">
        <v>4258</v>
      </c>
      <c r="Q15" s="102">
        <f t="shared" si="8"/>
        <v>82.21404330576932</v>
      </c>
      <c r="R15" s="101">
        <v>151</v>
      </c>
      <c r="S15" s="101" t="s">
        <v>324</v>
      </c>
      <c r="T15" s="101"/>
      <c r="U15" s="101"/>
      <c r="V15" s="101"/>
      <c r="W15" s="105" t="s">
        <v>324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109</v>
      </c>
      <c r="B16" s="104" t="s">
        <v>274</v>
      </c>
      <c r="C16" s="103" t="s">
        <v>303</v>
      </c>
      <c r="D16" s="101">
        <f t="shared" si="1"/>
        <v>50603</v>
      </c>
      <c r="E16" s="101">
        <f t="shared" si="2"/>
        <v>8068</v>
      </c>
      <c r="F16" s="102">
        <f t="shared" si="3"/>
        <v>15.943718751852657</v>
      </c>
      <c r="G16" s="101">
        <v>8068</v>
      </c>
      <c r="H16" s="101">
        <v>0</v>
      </c>
      <c r="I16" s="101">
        <f t="shared" si="4"/>
        <v>42535</v>
      </c>
      <c r="J16" s="102">
        <f t="shared" si="5"/>
        <v>84.05628124814734</v>
      </c>
      <c r="K16" s="101">
        <v>12945</v>
      </c>
      <c r="L16" s="102">
        <f t="shared" si="6"/>
        <v>25.581487263600973</v>
      </c>
      <c r="M16" s="101">
        <v>0</v>
      </c>
      <c r="N16" s="102">
        <f t="shared" si="7"/>
        <v>0</v>
      </c>
      <c r="O16" s="101">
        <v>29590</v>
      </c>
      <c r="P16" s="101">
        <v>15734</v>
      </c>
      <c r="Q16" s="102">
        <f t="shared" si="8"/>
        <v>58.474793984546366</v>
      </c>
      <c r="R16" s="101">
        <v>2546</v>
      </c>
      <c r="S16" s="101" t="s">
        <v>324</v>
      </c>
      <c r="T16" s="101"/>
      <c r="U16" s="101"/>
      <c r="V16" s="101"/>
      <c r="W16" s="105" t="s">
        <v>324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109</v>
      </c>
      <c r="B17" s="104" t="s">
        <v>275</v>
      </c>
      <c r="C17" s="103" t="s">
        <v>304</v>
      </c>
      <c r="D17" s="101">
        <f t="shared" si="1"/>
        <v>21924</v>
      </c>
      <c r="E17" s="101">
        <f t="shared" si="2"/>
        <v>4540</v>
      </c>
      <c r="F17" s="102">
        <f t="shared" si="3"/>
        <v>20.707900018244846</v>
      </c>
      <c r="G17" s="101">
        <v>4540</v>
      </c>
      <c r="H17" s="101">
        <v>0</v>
      </c>
      <c r="I17" s="101">
        <f t="shared" si="4"/>
        <v>17384</v>
      </c>
      <c r="J17" s="102">
        <f t="shared" si="5"/>
        <v>79.29209998175514</v>
      </c>
      <c r="K17" s="101">
        <v>1704</v>
      </c>
      <c r="L17" s="102">
        <f t="shared" si="6"/>
        <v>7.772304324028462</v>
      </c>
      <c r="M17" s="101">
        <v>0</v>
      </c>
      <c r="N17" s="102">
        <f t="shared" si="7"/>
        <v>0</v>
      </c>
      <c r="O17" s="101">
        <v>15680</v>
      </c>
      <c r="P17" s="101">
        <v>4291</v>
      </c>
      <c r="Q17" s="102">
        <f t="shared" si="8"/>
        <v>71.51979565772669</v>
      </c>
      <c r="R17" s="101">
        <v>275</v>
      </c>
      <c r="S17" s="101" t="s">
        <v>324</v>
      </c>
      <c r="T17" s="101"/>
      <c r="U17" s="101"/>
      <c r="V17" s="101"/>
      <c r="W17" s="105" t="s">
        <v>324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109</v>
      </c>
      <c r="B18" s="104" t="s">
        <v>276</v>
      </c>
      <c r="C18" s="103" t="s">
        <v>305</v>
      </c>
      <c r="D18" s="101">
        <f t="shared" si="1"/>
        <v>20034</v>
      </c>
      <c r="E18" s="101">
        <f t="shared" si="2"/>
        <v>7037</v>
      </c>
      <c r="F18" s="102">
        <f t="shared" si="3"/>
        <v>35.12528701207947</v>
      </c>
      <c r="G18" s="101">
        <v>7037</v>
      </c>
      <c r="H18" s="101">
        <v>0</v>
      </c>
      <c r="I18" s="101">
        <f t="shared" si="4"/>
        <v>12997</v>
      </c>
      <c r="J18" s="102">
        <f t="shared" si="5"/>
        <v>64.87471298792053</v>
      </c>
      <c r="K18" s="101">
        <v>0</v>
      </c>
      <c r="L18" s="102">
        <f t="shared" si="6"/>
        <v>0</v>
      </c>
      <c r="M18" s="101">
        <v>0</v>
      </c>
      <c r="N18" s="102">
        <f t="shared" si="7"/>
        <v>0</v>
      </c>
      <c r="O18" s="101">
        <v>12997</v>
      </c>
      <c r="P18" s="101">
        <v>5312</v>
      </c>
      <c r="Q18" s="102">
        <f t="shared" si="8"/>
        <v>64.87471298792053</v>
      </c>
      <c r="R18" s="101">
        <v>77</v>
      </c>
      <c r="S18" s="101" t="s">
        <v>324</v>
      </c>
      <c r="T18" s="101"/>
      <c r="U18" s="101"/>
      <c r="V18" s="101"/>
      <c r="W18" s="105" t="s">
        <v>324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109</v>
      </c>
      <c r="B19" s="104" t="s">
        <v>277</v>
      </c>
      <c r="C19" s="103" t="s">
        <v>306</v>
      </c>
      <c r="D19" s="101">
        <f t="shared" si="1"/>
        <v>46893</v>
      </c>
      <c r="E19" s="101">
        <f t="shared" si="2"/>
        <v>5242</v>
      </c>
      <c r="F19" s="102">
        <f t="shared" si="3"/>
        <v>11.178640735290982</v>
      </c>
      <c r="G19" s="101">
        <v>5242</v>
      </c>
      <c r="H19" s="101">
        <v>0</v>
      </c>
      <c r="I19" s="101">
        <f t="shared" si="4"/>
        <v>41651</v>
      </c>
      <c r="J19" s="102">
        <f t="shared" si="5"/>
        <v>88.82135926470902</v>
      </c>
      <c r="K19" s="101">
        <v>33463</v>
      </c>
      <c r="L19" s="102">
        <f t="shared" si="6"/>
        <v>71.36033096624229</v>
      </c>
      <c r="M19" s="101">
        <v>0</v>
      </c>
      <c r="N19" s="102">
        <f t="shared" si="7"/>
        <v>0</v>
      </c>
      <c r="O19" s="101">
        <v>8188</v>
      </c>
      <c r="P19" s="101">
        <v>6553</v>
      </c>
      <c r="Q19" s="102">
        <f t="shared" si="8"/>
        <v>17.461028298466722</v>
      </c>
      <c r="R19" s="101">
        <v>1226</v>
      </c>
      <c r="S19" s="101"/>
      <c r="T19" s="101"/>
      <c r="U19" s="101"/>
      <c r="V19" s="101" t="s">
        <v>324</v>
      </c>
      <c r="W19" s="105"/>
      <c r="X19" s="105"/>
      <c r="Y19" s="105"/>
      <c r="Z19" s="105" t="s">
        <v>324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109</v>
      </c>
      <c r="B20" s="104" t="s">
        <v>278</v>
      </c>
      <c r="C20" s="103" t="s">
        <v>307</v>
      </c>
      <c r="D20" s="101">
        <f t="shared" si="1"/>
        <v>56114</v>
      </c>
      <c r="E20" s="101">
        <f t="shared" si="2"/>
        <v>16522</v>
      </c>
      <c r="F20" s="102">
        <f t="shared" si="3"/>
        <v>29.443632605054</v>
      </c>
      <c r="G20" s="101">
        <v>16522</v>
      </c>
      <c r="H20" s="101">
        <v>0</v>
      </c>
      <c r="I20" s="101">
        <f t="shared" si="4"/>
        <v>39592</v>
      </c>
      <c r="J20" s="102">
        <f t="shared" si="5"/>
        <v>70.55636739494601</v>
      </c>
      <c r="K20" s="101">
        <v>2959</v>
      </c>
      <c r="L20" s="102">
        <f t="shared" si="6"/>
        <v>5.273193855365863</v>
      </c>
      <c r="M20" s="101">
        <v>0</v>
      </c>
      <c r="N20" s="102">
        <f t="shared" si="7"/>
        <v>0</v>
      </c>
      <c r="O20" s="101">
        <v>36633</v>
      </c>
      <c r="P20" s="101">
        <v>17350</v>
      </c>
      <c r="Q20" s="102">
        <f t="shared" si="8"/>
        <v>65.28317353958015</v>
      </c>
      <c r="R20" s="101">
        <v>392</v>
      </c>
      <c r="S20" s="101" t="s">
        <v>324</v>
      </c>
      <c r="T20" s="101"/>
      <c r="U20" s="101"/>
      <c r="V20" s="101"/>
      <c r="W20" s="105" t="s">
        <v>324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109</v>
      </c>
      <c r="B21" s="104" t="s">
        <v>279</v>
      </c>
      <c r="C21" s="103" t="s">
        <v>308</v>
      </c>
      <c r="D21" s="101">
        <f t="shared" si="1"/>
        <v>99208</v>
      </c>
      <c r="E21" s="101">
        <f t="shared" si="2"/>
        <v>28643</v>
      </c>
      <c r="F21" s="102">
        <f t="shared" si="3"/>
        <v>28.871663575518102</v>
      </c>
      <c r="G21" s="101">
        <v>28643</v>
      </c>
      <c r="H21" s="101">
        <v>0</v>
      </c>
      <c r="I21" s="101">
        <f t="shared" si="4"/>
        <v>70565</v>
      </c>
      <c r="J21" s="102">
        <f t="shared" si="5"/>
        <v>71.1283364244819</v>
      </c>
      <c r="K21" s="101">
        <v>12579</v>
      </c>
      <c r="L21" s="102">
        <f t="shared" si="6"/>
        <v>12.67942101443432</v>
      </c>
      <c r="M21" s="101">
        <v>223</v>
      </c>
      <c r="N21" s="102">
        <f t="shared" si="7"/>
        <v>0.22478025965647933</v>
      </c>
      <c r="O21" s="101">
        <v>57763</v>
      </c>
      <c r="P21" s="101">
        <v>33936</v>
      </c>
      <c r="Q21" s="102">
        <f t="shared" si="8"/>
        <v>58.2241351503911</v>
      </c>
      <c r="R21" s="101">
        <v>4911</v>
      </c>
      <c r="S21" s="101" t="s">
        <v>324</v>
      </c>
      <c r="T21" s="101"/>
      <c r="U21" s="101"/>
      <c r="V21" s="101"/>
      <c r="W21" s="105" t="s">
        <v>324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109</v>
      </c>
      <c r="B22" s="104" t="s">
        <v>280</v>
      </c>
      <c r="C22" s="103" t="s">
        <v>309</v>
      </c>
      <c r="D22" s="101">
        <f t="shared" si="1"/>
        <v>6698</v>
      </c>
      <c r="E22" s="101">
        <f t="shared" si="2"/>
        <v>37</v>
      </c>
      <c r="F22" s="102">
        <f t="shared" si="3"/>
        <v>0.5524037025977904</v>
      </c>
      <c r="G22" s="101">
        <v>37</v>
      </c>
      <c r="H22" s="101">
        <v>0</v>
      </c>
      <c r="I22" s="101">
        <f t="shared" si="4"/>
        <v>6661</v>
      </c>
      <c r="J22" s="102">
        <f t="shared" si="5"/>
        <v>99.44759629740221</v>
      </c>
      <c r="K22" s="101">
        <v>4240</v>
      </c>
      <c r="L22" s="102">
        <f t="shared" si="6"/>
        <v>63.30247835174679</v>
      </c>
      <c r="M22" s="101">
        <v>0</v>
      </c>
      <c r="N22" s="102">
        <f t="shared" si="7"/>
        <v>0</v>
      </c>
      <c r="O22" s="101">
        <v>2421</v>
      </c>
      <c r="P22" s="101">
        <v>2363</v>
      </c>
      <c r="Q22" s="102">
        <f t="shared" si="8"/>
        <v>36.14511794565542</v>
      </c>
      <c r="R22" s="101">
        <v>270</v>
      </c>
      <c r="S22" s="101"/>
      <c r="T22" s="101"/>
      <c r="U22" s="101"/>
      <c r="V22" s="101" t="s">
        <v>324</v>
      </c>
      <c r="W22" s="105"/>
      <c r="X22" s="105"/>
      <c r="Y22" s="105"/>
      <c r="Z22" s="105" t="s">
        <v>324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109</v>
      </c>
      <c r="B23" s="104" t="s">
        <v>281</v>
      </c>
      <c r="C23" s="103" t="s">
        <v>310</v>
      </c>
      <c r="D23" s="101">
        <f t="shared" si="1"/>
        <v>25604</v>
      </c>
      <c r="E23" s="101">
        <f t="shared" si="2"/>
        <v>232</v>
      </c>
      <c r="F23" s="102">
        <f t="shared" si="3"/>
        <v>0.9061084205592876</v>
      </c>
      <c r="G23" s="101">
        <v>232</v>
      </c>
      <c r="H23" s="101">
        <v>0</v>
      </c>
      <c r="I23" s="101">
        <f t="shared" si="4"/>
        <v>25372</v>
      </c>
      <c r="J23" s="102">
        <f t="shared" si="5"/>
        <v>99.09389157944071</v>
      </c>
      <c r="K23" s="101">
        <v>24977</v>
      </c>
      <c r="L23" s="102">
        <f t="shared" si="6"/>
        <v>97.55116388064366</v>
      </c>
      <c r="M23" s="101">
        <v>0</v>
      </c>
      <c r="N23" s="102">
        <f t="shared" si="7"/>
        <v>0</v>
      </c>
      <c r="O23" s="101">
        <v>395</v>
      </c>
      <c r="P23" s="101">
        <v>103</v>
      </c>
      <c r="Q23" s="102">
        <f t="shared" si="8"/>
        <v>1.5427276987970628</v>
      </c>
      <c r="R23" s="101">
        <v>665</v>
      </c>
      <c r="S23" s="101" t="s">
        <v>324</v>
      </c>
      <c r="T23" s="101"/>
      <c r="U23" s="101"/>
      <c r="V23" s="101"/>
      <c r="W23" s="105" t="s">
        <v>324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109</v>
      </c>
      <c r="B24" s="104" t="s">
        <v>282</v>
      </c>
      <c r="C24" s="103" t="s">
        <v>311</v>
      </c>
      <c r="D24" s="101">
        <f t="shared" si="1"/>
        <v>39821</v>
      </c>
      <c r="E24" s="101">
        <f t="shared" si="2"/>
        <v>6253</v>
      </c>
      <c r="F24" s="102">
        <f t="shared" si="3"/>
        <v>15.702769895281385</v>
      </c>
      <c r="G24" s="101">
        <v>6253</v>
      </c>
      <c r="H24" s="101">
        <v>0</v>
      </c>
      <c r="I24" s="101">
        <f t="shared" si="4"/>
        <v>33568</v>
      </c>
      <c r="J24" s="102">
        <f t="shared" si="5"/>
        <v>84.29723010471861</v>
      </c>
      <c r="K24" s="101">
        <v>16384</v>
      </c>
      <c r="L24" s="102">
        <f t="shared" si="6"/>
        <v>41.144119936716805</v>
      </c>
      <c r="M24" s="101">
        <v>0</v>
      </c>
      <c r="N24" s="102">
        <f t="shared" si="7"/>
        <v>0</v>
      </c>
      <c r="O24" s="101">
        <v>17184</v>
      </c>
      <c r="P24" s="101">
        <v>8533</v>
      </c>
      <c r="Q24" s="102">
        <f t="shared" si="8"/>
        <v>43.15311016800181</v>
      </c>
      <c r="R24" s="101">
        <v>829</v>
      </c>
      <c r="S24" s="101" t="s">
        <v>324</v>
      </c>
      <c r="T24" s="101"/>
      <c r="U24" s="101"/>
      <c r="V24" s="101"/>
      <c r="W24" s="105"/>
      <c r="X24" s="105"/>
      <c r="Y24" s="105"/>
      <c r="Z24" s="105" t="s">
        <v>324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109</v>
      </c>
      <c r="B25" s="104" t="s">
        <v>283</v>
      </c>
      <c r="C25" s="103" t="s">
        <v>312</v>
      </c>
      <c r="D25" s="101">
        <f t="shared" si="1"/>
        <v>8783</v>
      </c>
      <c r="E25" s="101">
        <f t="shared" si="2"/>
        <v>212</v>
      </c>
      <c r="F25" s="102">
        <f t="shared" si="3"/>
        <v>2.413753842650575</v>
      </c>
      <c r="G25" s="101">
        <v>212</v>
      </c>
      <c r="H25" s="101">
        <v>0</v>
      </c>
      <c r="I25" s="101">
        <f t="shared" si="4"/>
        <v>8571</v>
      </c>
      <c r="J25" s="102">
        <f t="shared" si="5"/>
        <v>97.58624615734942</v>
      </c>
      <c r="K25" s="101">
        <v>8505</v>
      </c>
      <c r="L25" s="102">
        <f t="shared" si="6"/>
        <v>96.83479448935444</v>
      </c>
      <c r="M25" s="101">
        <v>0</v>
      </c>
      <c r="N25" s="102">
        <f t="shared" si="7"/>
        <v>0</v>
      </c>
      <c r="O25" s="101">
        <v>66</v>
      </c>
      <c r="P25" s="101">
        <v>35</v>
      </c>
      <c r="Q25" s="102">
        <f t="shared" si="8"/>
        <v>0.7514516679949903</v>
      </c>
      <c r="R25" s="101">
        <v>120</v>
      </c>
      <c r="S25" s="101" t="s">
        <v>324</v>
      </c>
      <c r="T25" s="101"/>
      <c r="U25" s="101"/>
      <c r="V25" s="101"/>
      <c r="W25" s="105"/>
      <c r="X25" s="105"/>
      <c r="Y25" s="105"/>
      <c r="Z25" s="105" t="s">
        <v>324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109</v>
      </c>
      <c r="B26" s="104" t="s">
        <v>284</v>
      </c>
      <c r="C26" s="103" t="s">
        <v>313</v>
      </c>
      <c r="D26" s="101">
        <f t="shared" si="1"/>
        <v>13649</v>
      </c>
      <c r="E26" s="101">
        <f t="shared" si="2"/>
        <v>492</v>
      </c>
      <c r="F26" s="102">
        <f t="shared" si="3"/>
        <v>3.6046596820279873</v>
      </c>
      <c r="G26" s="101">
        <v>492</v>
      </c>
      <c r="H26" s="101">
        <v>0</v>
      </c>
      <c r="I26" s="101">
        <f t="shared" si="4"/>
        <v>13157</v>
      </c>
      <c r="J26" s="102">
        <f t="shared" si="5"/>
        <v>96.39534031797201</v>
      </c>
      <c r="K26" s="101">
        <v>12068</v>
      </c>
      <c r="L26" s="102">
        <f t="shared" si="6"/>
        <v>88.41673382665397</v>
      </c>
      <c r="M26" s="101">
        <v>0</v>
      </c>
      <c r="N26" s="102">
        <f t="shared" si="7"/>
        <v>0</v>
      </c>
      <c r="O26" s="101">
        <v>1089</v>
      </c>
      <c r="P26" s="101">
        <v>27</v>
      </c>
      <c r="Q26" s="102">
        <f t="shared" si="8"/>
        <v>7.978606491318045</v>
      </c>
      <c r="R26" s="101">
        <v>350</v>
      </c>
      <c r="S26" s="101" t="s">
        <v>324</v>
      </c>
      <c r="T26" s="101"/>
      <c r="U26" s="101"/>
      <c r="V26" s="101"/>
      <c r="W26" s="105"/>
      <c r="X26" s="105"/>
      <c r="Y26" s="105"/>
      <c r="Z26" s="105" t="s">
        <v>324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109</v>
      </c>
      <c r="B27" s="104" t="s">
        <v>285</v>
      </c>
      <c r="C27" s="103" t="s">
        <v>314</v>
      </c>
      <c r="D27" s="101">
        <f t="shared" si="1"/>
        <v>15596</v>
      </c>
      <c r="E27" s="101">
        <f t="shared" si="2"/>
        <v>3008</v>
      </c>
      <c r="F27" s="102">
        <f t="shared" si="3"/>
        <v>19.286996665811746</v>
      </c>
      <c r="G27" s="101">
        <v>3008</v>
      </c>
      <c r="H27" s="101">
        <v>0</v>
      </c>
      <c r="I27" s="101">
        <f t="shared" si="4"/>
        <v>12588</v>
      </c>
      <c r="J27" s="102">
        <f t="shared" si="5"/>
        <v>80.71300333418824</v>
      </c>
      <c r="K27" s="101">
        <v>4226</v>
      </c>
      <c r="L27" s="102">
        <f t="shared" si="6"/>
        <v>27.09669145934855</v>
      </c>
      <c r="M27" s="101">
        <v>0</v>
      </c>
      <c r="N27" s="102">
        <f t="shared" si="7"/>
        <v>0</v>
      </c>
      <c r="O27" s="101">
        <v>8362</v>
      </c>
      <c r="P27" s="101">
        <v>7289</v>
      </c>
      <c r="Q27" s="102">
        <f t="shared" si="8"/>
        <v>53.61631187483971</v>
      </c>
      <c r="R27" s="101">
        <v>132</v>
      </c>
      <c r="S27" s="101" t="s">
        <v>324</v>
      </c>
      <c r="T27" s="101"/>
      <c r="U27" s="101"/>
      <c r="V27" s="101"/>
      <c r="W27" s="105" t="s">
        <v>324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109</v>
      </c>
      <c r="B28" s="104" t="s">
        <v>286</v>
      </c>
      <c r="C28" s="103" t="s">
        <v>315</v>
      </c>
      <c r="D28" s="101">
        <f t="shared" si="1"/>
        <v>22857</v>
      </c>
      <c r="E28" s="101">
        <f t="shared" si="2"/>
        <v>1899</v>
      </c>
      <c r="F28" s="102">
        <f t="shared" si="3"/>
        <v>8.308176926105789</v>
      </c>
      <c r="G28" s="101">
        <v>1899</v>
      </c>
      <c r="H28" s="101">
        <v>0</v>
      </c>
      <c r="I28" s="101">
        <f t="shared" si="4"/>
        <v>20958</v>
      </c>
      <c r="J28" s="102">
        <f t="shared" si="5"/>
        <v>91.69182307389421</v>
      </c>
      <c r="K28" s="101">
        <v>3169</v>
      </c>
      <c r="L28" s="102">
        <f t="shared" si="6"/>
        <v>13.864461652885328</v>
      </c>
      <c r="M28" s="101">
        <v>0</v>
      </c>
      <c r="N28" s="102">
        <f t="shared" si="7"/>
        <v>0</v>
      </c>
      <c r="O28" s="101">
        <v>17789</v>
      </c>
      <c r="P28" s="101">
        <v>7936</v>
      </c>
      <c r="Q28" s="102">
        <f t="shared" si="8"/>
        <v>77.82736142100887</v>
      </c>
      <c r="R28" s="101">
        <v>223</v>
      </c>
      <c r="S28" s="101" t="s">
        <v>324</v>
      </c>
      <c r="T28" s="101"/>
      <c r="U28" s="101"/>
      <c r="V28" s="101"/>
      <c r="W28" s="105" t="s">
        <v>324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109</v>
      </c>
      <c r="B29" s="104" t="s">
        <v>287</v>
      </c>
      <c r="C29" s="103" t="s">
        <v>316</v>
      </c>
      <c r="D29" s="101">
        <f t="shared" si="1"/>
        <v>10685</v>
      </c>
      <c r="E29" s="101">
        <f t="shared" si="2"/>
        <v>2905</v>
      </c>
      <c r="F29" s="102">
        <f t="shared" si="3"/>
        <v>27.187646233036965</v>
      </c>
      <c r="G29" s="101">
        <v>2905</v>
      </c>
      <c r="H29" s="101">
        <v>0</v>
      </c>
      <c r="I29" s="101">
        <f t="shared" si="4"/>
        <v>7780</v>
      </c>
      <c r="J29" s="102">
        <f t="shared" si="5"/>
        <v>72.81235376696303</v>
      </c>
      <c r="K29" s="101">
        <v>1255</v>
      </c>
      <c r="L29" s="102">
        <f t="shared" si="6"/>
        <v>11.745437529246608</v>
      </c>
      <c r="M29" s="101">
        <v>0</v>
      </c>
      <c r="N29" s="102">
        <f t="shared" si="7"/>
        <v>0</v>
      </c>
      <c r="O29" s="101">
        <v>6525</v>
      </c>
      <c r="P29" s="101">
        <v>3959</v>
      </c>
      <c r="Q29" s="102">
        <f t="shared" si="8"/>
        <v>61.06691623771643</v>
      </c>
      <c r="R29" s="101">
        <v>100</v>
      </c>
      <c r="S29" s="101"/>
      <c r="T29" s="101"/>
      <c r="U29" s="101" t="s">
        <v>324</v>
      </c>
      <c r="V29" s="101"/>
      <c r="W29" s="105"/>
      <c r="X29" s="105"/>
      <c r="Y29" s="105" t="s">
        <v>324</v>
      </c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109</v>
      </c>
      <c r="B30" s="104" t="s">
        <v>288</v>
      </c>
      <c r="C30" s="103" t="s">
        <v>317</v>
      </c>
      <c r="D30" s="101">
        <f t="shared" si="1"/>
        <v>15132</v>
      </c>
      <c r="E30" s="101">
        <f t="shared" si="2"/>
        <v>3673</v>
      </c>
      <c r="F30" s="102">
        <f t="shared" si="3"/>
        <v>24.273063706053396</v>
      </c>
      <c r="G30" s="101">
        <v>3673</v>
      </c>
      <c r="H30" s="101">
        <v>0</v>
      </c>
      <c r="I30" s="101">
        <f t="shared" si="4"/>
        <v>11459</v>
      </c>
      <c r="J30" s="102">
        <f t="shared" si="5"/>
        <v>75.72693629394661</v>
      </c>
      <c r="K30" s="101">
        <v>5295</v>
      </c>
      <c r="L30" s="102">
        <f t="shared" si="6"/>
        <v>34.99206978588422</v>
      </c>
      <c r="M30" s="101">
        <v>0</v>
      </c>
      <c r="N30" s="102">
        <f t="shared" si="7"/>
        <v>0</v>
      </c>
      <c r="O30" s="101">
        <v>6164</v>
      </c>
      <c r="P30" s="101">
        <v>3457</v>
      </c>
      <c r="Q30" s="102">
        <f t="shared" si="8"/>
        <v>40.73486650806238</v>
      </c>
      <c r="R30" s="101">
        <v>172</v>
      </c>
      <c r="S30" s="101" t="s">
        <v>324</v>
      </c>
      <c r="T30" s="101"/>
      <c r="U30" s="101"/>
      <c r="V30" s="101"/>
      <c r="W30" s="105" t="s">
        <v>324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109</v>
      </c>
      <c r="B31" s="104" t="s">
        <v>289</v>
      </c>
      <c r="C31" s="103" t="s">
        <v>318</v>
      </c>
      <c r="D31" s="101">
        <f t="shared" si="1"/>
        <v>8878</v>
      </c>
      <c r="E31" s="101">
        <f t="shared" si="2"/>
        <v>3294</v>
      </c>
      <c r="F31" s="102">
        <f t="shared" si="3"/>
        <v>37.10295111511602</v>
      </c>
      <c r="G31" s="101">
        <v>3294</v>
      </c>
      <c r="H31" s="101">
        <v>0</v>
      </c>
      <c r="I31" s="101">
        <f t="shared" si="4"/>
        <v>5584</v>
      </c>
      <c r="J31" s="102">
        <f t="shared" si="5"/>
        <v>62.897048884883986</v>
      </c>
      <c r="K31" s="101">
        <v>0</v>
      </c>
      <c r="L31" s="102">
        <f t="shared" si="6"/>
        <v>0</v>
      </c>
      <c r="M31" s="101">
        <v>0</v>
      </c>
      <c r="N31" s="102">
        <f t="shared" si="7"/>
        <v>0</v>
      </c>
      <c r="O31" s="101">
        <v>5584</v>
      </c>
      <c r="P31" s="101">
        <v>3716</v>
      </c>
      <c r="Q31" s="102">
        <f t="shared" si="8"/>
        <v>62.897048884883986</v>
      </c>
      <c r="R31" s="101">
        <v>38</v>
      </c>
      <c r="S31" s="101" t="s">
        <v>324</v>
      </c>
      <c r="T31" s="101"/>
      <c r="U31" s="101"/>
      <c r="V31" s="101"/>
      <c r="W31" s="105" t="s">
        <v>324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109</v>
      </c>
      <c r="B32" s="104" t="s">
        <v>290</v>
      </c>
      <c r="C32" s="103" t="s">
        <v>319</v>
      </c>
      <c r="D32" s="101">
        <f t="shared" si="1"/>
        <v>10198</v>
      </c>
      <c r="E32" s="101">
        <f t="shared" si="2"/>
        <v>4493</v>
      </c>
      <c r="F32" s="102">
        <f t="shared" si="3"/>
        <v>44.05765836438517</v>
      </c>
      <c r="G32" s="101">
        <v>4493</v>
      </c>
      <c r="H32" s="101">
        <v>0</v>
      </c>
      <c r="I32" s="101">
        <f t="shared" si="4"/>
        <v>5705</v>
      </c>
      <c r="J32" s="102">
        <f t="shared" si="5"/>
        <v>55.942341635614824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5705</v>
      </c>
      <c r="P32" s="101">
        <v>3127</v>
      </c>
      <c r="Q32" s="102">
        <f t="shared" si="8"/>
        <v>55.942341635614824</v>
      </c>
      <c r="R32" s="101">
        <v>130</v>
      </c>
      <c r="S32" s="101" t="s">
        <v>324</v>
      </c>
      <c r="T32" s="101"/>
      <c r="U32" s="101"/>
      <c r="V32" s="101"/>
      <c r="W32" s="105" t="s">
        <v>324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109</v>
      </c>
      <c r="B33" s="104" t="s">
        <v>291</v>
      </c>
      <c r="C33" s="103" t="s">
        <v>320</v>
      </c>
      <c r="D33" s="101">
        <f t="shared" si="1"/>
        <v>15580</v>
      </c>
      <c r="E33" s="101">
        <f t="shared" si="2"/>
        <v>6138</v>
      </c>
      <c r="F33" s="102">
        <f t="shared" si="3"/>
        <v>39.39666238767651</v>
      </c>
      <c r="G33" s="101">
        <v>6138</v>
      </c>
      <c r="H33" s="101">
        <v>0</v>
      </c>
      <c r="I33" s="101">
        <f t="shared" si="4"/>
        <v>9442</v>
      </c>
      <c r="J33" s="102">
        <f t="shared" si="5"/>
        <v>60.60333761232349</v>
      </c>
      <c r="K33" s="101">
        <v>842</v>
      </c>
      <c r="L33" s="102">
        <f t="shared" si="6"/>
        <v>5.404364569961489</v>
      </c>
      <c r="M33" s="101">
        <v>0</v>
      </c>
      <c r="N33" s="102">
        <f t="shared" si="7"/>
        <v>0</v>
      </c>
      <c r="O33" s="101">
        <v>8600</v>
      </c>
      <c r="P33" s="101">
        <v>5156</v>
      </c>
      <c r="Q33" s="102">
        <f t="shared" si="8"/>
        <v>55.198973042362</v>
      </c>
      <c r="R33" s="101">
        <v>164</v>
      </c>
      <c r="S33" s="101" t="s">
        <v>324</v>
      </c>
      <c r="T33" s="101"/>
      <c r="U33" s="101"/>
      <c r="V33" s="101"/>
      <c r="W33" s="105" t="s">
        <v>324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109</v>
      </c>
      <c r="B34" s="104" t="s">
        <v>292</v>
      </c>
      <c r="C34" s="103" t="s">
        <v>321</v>
      </c>
      <c r="D34" s="101">
        <f t="shared" si="1"/>
        <v>18769</v>
      </c>
      <c r="E34" s="101">
        <f t="shared" si="2"/>
        <v>1956</v>
      </c>
      <c r="F34" s="102">
        <f t="shared" si="3"/>
        <v>10.421439607864032</v>
      </c>
      <c r="G34" s="101">
        <v>1956</v>
      </c>
      <c r="H34" s="101">
        <v>0</v>
      </c>
      <c r="I34" s="101">
        <f t="shared" si="4"/>
        <v>16813</v>
      </c>
      <c r="J34" s="102">
        <f t="shared" si="5"/>
        <v>89.57856039213597</v>
      </c>
      <c r="K34" s="101">
        <v>0</v>
      </c>
      <c r="L34" s="102">
        <f t="shared" si="6"/>
        <v>0</v>
      </c>
      <c r="M34" s="101">
        <v>0</v>
      </c>
      <c r="N34" s="102">
        <f t="shared" si="7"/>
        <v>0</v>
      </c>
      <c r="O34" s="101">
        <v>16813</v>
      </c>
      <c r="P34" s="101">
        <v>3117</v>
      </c>
      <c r="Q34" s="102">
        <f t="shared" si="8"/>
        <v>89.57856039213597</v>
      </c>
      <c r="R34" s="101">
        <v>250</v>
      </c>
      <c r="S34" s="101" t="s">
        <v>324</v>
      </c>
      <c r="T34" s="101"/>
      <c r="U34" s="101"/>
      <c r="V34" s="101"/>
      <c r="W34" s="105" t="s">
        <v>324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109</v>
      </c>
      <c r="B35" s="104" t="s">
        <v>293</v>
      </c>
      <c r="C35" s="103" t="s">
        <v>322</v>
      </c>
      <c r="D35" s="101">
        <f t="shared" si="1"/>
        <v>9610</v>
      </c>
      <c r="E35" s="101">
        <f t="shared" si="2"/>
        <v>1926</v>
      </c>
      <c r="F35" s="102">
        <f t="shared" si="3"/>
        <v>20.04162330905307</v>
      </c>
      <c r="G35" s="101">
        <v>1926</v>
      </c>
      <c r="H35" s="101">
        <v>0</v>
      </c>
      <c r="I35" s="101">
        <f t="shared" si="4"/>
        <v>7684</v>
      </c>
      <c r="J35" s="102">
        <f t="shared" si="5"/>
        <v>79.95837669094693</v>
      </c>
      <c r="K35" s="101">
        <v>2037</v>
      </c>
      <c r="L35" s="102">
        <f t="shared" si="6"/>
        <v>21.196670135275756</v>
      </c>
      <c r="M35" s="101">
        <v>0</v>
      </c>
      <c r="N35" s="102">
        <f t="shared" si="7"/>
        <v>0</v>
      </c>
      <c r="O35" s="101">
        <v>5647</v>
      </c>
      <c r="P35" s="101">
        <v>2531</v>
      </c>
      <c r="Q35" s="102">
        <f t="shared" si="8"/>
        <v>58.761706555671175</v>
      </c>
      <c r="R35" s="101">
        <v>35</v>
      </c>
      <c r="S35" s="101" t="s">
        <v>324</v>
      </c>
      <c r="T35" s="101"/>
      <c r="U35" s="101"/>
      <c r="V35" s="101"/>
      <c r="W35" s="105" t="s">
        <v>324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109</v>
      </c>
      <c r="B36" s="104" t="s">
        <v>294</v>
      </c>
      <c r="C36" s="103" t="s">
        <v>323</v>
      </c>
      <c r="D36" s="101">
        <f t="shared" si="1"/>
        <v>12233</v>
      </c>
      <c r="E36" s="101">
        <f t="shared" si="2"/>
        <v>2848</v>
      </c>
      <c r="F36" s="102">
        <f t="shared" si="3"/>
        <v>23.281288318482794</v>
      </c>
      <c r="G36" s="101">
        <v>2838</v>
      </c>
      <c r="H36" s="101">
        <v>10</v>
      </c>
      <c r="I36" s="101">
        <f t="shared" si="4"/>
        <v>9385</v>
      </c>
      <c r="J36" s="102">
        <f t="shared" si="5"/>
        <v>76.7187116815172</v>
      </c>
      <c r="K36" s="101">
        <v>0</v>
      </c>
      <c r="L36" s="102">
        <f t="shared" si="6"/>
        <v>0</v>
      </c>
      <c r="M36" s="101">
        <v>0</v>
      </c>
      <c r="N36" s="102">
        <f t="shared" si="7"/>
        <v>0</v>
      </c>
      <c r="O36" s="101">
        <v>9385</v>
      </c>
      <c r="P36" s="101">
        <v>3562</v>
      </c>
      <c r="Q36" s="102">
        <f t="shared" si="8"/>
        <v>76.7187116815172</v>
      </c>
      <c r="R36" s="101">
        <v>112</v>
      </c>
      <c r="S36" s="101" t="s">
        <v>324</v>
      </c>
      <c r="T36" s="101"/>
      <c r="U36" s="101"/>
      <c r="V36" s="101"/>
      <c r="W36" s="105" t="s">
        <v>324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325</v>
      </c>
      <c r="B7" s="109" t="s">
        <v>327</v>
      </c>
      <c r="C7" s="108" t="s">
        <v>326</v>
      </c>
      <c r="D7" s="110">
        <f aca="true" t="shared" si="0" ref="D7:AI7">SUM(D8:D36)</f>
        <v>677553</v>
      </c>
      <c r="E7" s="110">
        <f t="shared" si="0"/>
        <v>9787</v>
      </c>
      <c r="F7" s="110">
        <f t="shared" si="0"/>
        <v>9776</v>
      </c>
      <c r="G7" s="110">
        <f t="shared" si="0"/>
        <v>11</v>
      </c>
      <c r="H7" s="110">
        <f t="shared" si="0"/>
        <v>30772</v>
      </c>
      <c r="I7" s="110">
        <f t="shared" si="0"/>
        <v>28151</v>
      </c>
      <c r="J7" s="110">
        <f t="shared" si="0"/>
        <v>2621</v>
      </c>
      <c r="K7" s="110">
        <f t="shared" si="0"/>
        <v>636994</v>
      </c>
      <c r="L7" s="110">
        <f t="shared" si="0"/>
        <v>152785</v>
      </c>
      <c r="M7" s="110">
        <f t="shared" si="0"/>
        <v>484209</v>
      </c>
      <c r="N7" s="110">
        <f t="shared" si="0"/>
        <v>677583</v>
      </c>
      <c r="O7" s="110">
        <f t="shared" si="0"/>
        <v>190712</v>
      </c>
      <c r="P7" s="110">
        <f t="shared" si="0"/>
        <v>177664</v>
      </c>
      <c r="Q7" s="110">
        <f t="shared" si="0"/>
        <v>0</v>
      </c>
      <c r="R7" s="110">
        <f t="shared" si="0"/>
        <v>0</v>
      </c>
      <c r="S7" s="110">
        <f t="shared" si="0"/>
        <v>13048</v>
      </c>
      <c r="T7" s="110">
        <f t="shared" si="0"/>
        <v>0</v>
      </c>
      <c r="U7" s="110">
        <f t="shared" si="0"/>
        <v>0</v>
      </c>
      <c r="V7" s="110">
        <f t="shared" si="0"/>
        <v>486841</v>
      </c>
      <c r="W7" s="110">
        <f t="shared" si="0"/>
        <v>486603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238</v>
      </c>
      <c r="AC7" s="110">
        <f t="shared" si="0"/>
        <v>30</v>
      </c>
      <c r="AD7" s="110">
        <f t="shared" si="0"/>
        <v>30</v>
      </c>
      <c r="AE7" s="110">
        <f t="shared" si="0"/>
        <v>0</v>
      </c>
      <c r="AF7" s="110">
        <f t="shared" si="0"/>
        <v>8413</v>
      </c>
      <c r="AG7" s="110">
        <f t="shared" si="0"/>
        <v>8413</v>
      </c>
      <c r="AH7" s="110">
        <f t="shared" si="0"/>
        <v>0</v>
      </c>
      <c r="AI7" s="110">
        <f t="shared" si="0"/>
        <v>0</v>
      </c>
      <c r="AJ7" s="110">
        <f aca="true" t="shared" si="1" ref="AJ7:BC7">SUM(AJ8:AJ36)</f>
        <v>23342</v>
      </c>
      <c r="AK7" s="110">
        <f t="shared" si="1"/>
        <v>15985</v>
      </c>
      <c r="AL7" s="110">
        <f t="shared" si="1"/>
        <v>0</v>
      </c>
      <c r="AM7" s="110">
        <f t="shared" si="1"/>
        <v>3612</v>
      </c>
      <c r="AN7" s="110">
        <f t="shared" si="1"/>
        <v>0</v>
      </c>
      <c r="AO7" s="110">
        <f t="shared" si="1"/>
        <v>0</v>
      </c>
      <c r="AP7" s="110">
        <f t="shared" si="1"/>
        <v>310</v>
      </c>
      <c r="AQ7" s="110">
        <f t="shared" si="1"/>
        <v>491</v>
      </c>
      <c r="AR7" s="110">
        <f t="shared" si="1"/>
        <v>0</v>
      </c>
      <c r="AS7" s="110">
        <f t="shared" si="1"/>
        <v>2944</v>
      </c>
      <c r="AT7" s="110">
        <f t="shared" si="1"/>
        <v>1201</v>
      </c>
      <c r="AU7" s="110">
        <f t="shared" si="1"/>
        <v>1056</v>
      </c>
      <c r="AV7" s="110">
        <f t="shared" si="1"/>
        <v>0</v>
      </c>
      <c r="AW7" s="110">
        <f t="shared" si="1"/>
        <v>145</v>
      </c>
      <c r="AX7" s="110">
        <f t="shared" si="1"/>
        <v>0</v>
      </c>
      <c r="AY7" s="110">
        <f t="shared" si="1"/>
        <v>0</v>
      </c>
      <c r="AZ7" s="110">
        <f t="shared" si="1"/>
        <v>1857</v>
      </c>
      <c r="BA7" s="110">
        <f t="shared" si="1"/>
        <v>1857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109</v>
      </c>
      <c r="B8" s="112" t="s">
        <v>266</v>
      </c>
      <c r="C8" s="111" t="s">
        <v>295</v>
      </c>
      <c r="D8" s="101">
        <f>SUM(E8,+H8,+K8)</f>
        <v>89131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89131</v>
      </c>
      <c r="L8" s="101">
        <v>27307</v>
      </c>
      <c r="M8" s="101">
        <v>61824</v>
      </c>
      <c r="N8" s="101">
        <f>SUM(O8,+V8,+AC8)</f>
        <v>89131</v>
      </c>
      <c r="O8" s="101">
        <f>SUM(P8:U8)</f>
        <v>27307</v>
      </c>
      <c r="P8" s="101">
        <v>27307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61824</v>
      </c>
      <c r="W8" s="101">
        <v>61824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318</v>
      </c>
      <c r="AG8" s="101">
        <v>318</v>
      </c>
      <c r="AH8" s="101">
        <v>0</v>
      </c>
      <c r="AI8" s="101">
        <v>0</v>
      </c>
      <c r="AJ8" s="101">
        <f>SUM(AK8:AS8)</f>
        <v>318</v>
      </c>
      <c r="AK8" s="101">
        <v>0</v>
      </c>
      <c r="AL8" s="101">
        <v>0</v>
      </c>
      <c r="AM8" s="101">
        <v>318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109</v>
      </c>
      <c r="B9" s="112" t="s">
        <v>267</v>
      </c>
      <c r="C9" s="111" t="s">
        <v>296</v>
      </c>
      <c r="D9" s="101">
        <f aca="true" t="shared" si="2" ref="D9:D36">SUM(E9,+H9,+K9)</f>
        <v>83708</v>
      </c>
      <c r="E9" s="101">
        <f aca="true" t="shared" si="3" ref="E9:E36">SUM(F9:G9)</f>
        <v>0</v>
      </c>
      <c r="F9" s="101">
        <v>0</v>
      </c>
      <c r="G9" s="101">
        <v>0</v>
      </c>
      <c r="H9" s="101">
        <f aca="true" t="shared" si="4" ref="H9:H36">SUM(I9:J9)</f>
        <v>20647</v>
      </c>
      <c r="I9" s="101">
        <v>20647</v>
      </c>
      <c r="J9" s="101">
        <v>0</v>
      </c>
      <c r="K9" s="101">
        <f aca="true" t="shared" si="5" ref="K9:K36">SUM(L9:M9)</f>
        <v>63061</v>
      </c>
      <c r="L9" s="101">
        <v>1708</v>
      </c>
      <c r="M9" s="101">
        <v>61353</v>
      </c>
      <c r="N9" s="101">
        <f aca="true" t="shared" si="6" ref="N9:N36">SUM(O9,+V9,+AC9)</f>
        <v>83708</v>
      </c>
      <c r="O9" s="101">
        <f aca="true" t="shared" si="7" ref="O9:O36">SUM(P9:U9)</f>
        <v>22355</v>
      </c>
      <c r="P9" s="101">
        <v>9307</v>
      </c>
      <c r="Q9" s="101">
        <v>0</v>
      </c>
      <c r="R9" s="101">
        <v>0</v>
      </c>
      <c r="S9" s="101">
        <v>13048</v>
      </c>
      <c r="T9" s="101">
        <v>0</v>
      </c>
      <c r="U9" s="101">
        <v>0</v>
      </c>
      <c r="V9" s="101">
        <f aca="true" t="shared" si="8" ref="V9:V36">SUM(W9:AB9)</f>
        <v>61353</v>
      </c>
      <c r="W9" s="101">
        <v>61353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6">SUM(AD9:AE9)</f>
        <v>0</v>
      </c>
      <c r="AD9" s="101">
        <v>0</v>
      </c>
      <c r="AE9" s="101">
        <v>0</v>
      </c>
      <c r="AF9" s="101">
        <f aca="true" t="shared" si="10" ref="AF9:AF36">SUM(AG9:AI9)</f>
        <v>296</v>
      </c>
      <c r="AG9" s="101">
        <v>296</v>
      </c>
      <c r="AH9" s="101">
        <v>0</v>
      </c>
      <c r="AI9" s="101">
        <v>0</v>
      </c>
      <c r="AJ9" s="101">
        <f aca="true" t="shared" si="11" ref="AJ9:AJ36">SUM(AK9:AS9)</f>
        <v>3449</v>
      </c>
      <c r="AK9" s="101">
        <v>3449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6">SUM(AU9:AY9)</f>
        <v>296</v>
      </c>
      <c r="AU9" s="101">
        <v>296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6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109</v>
      </c>
      <c r="B10" s="112" t="s">
        <v>268</v>
      </c>
      <c r="C10" s="111" t="s">
        <v>297</v>
      </c>
      <c r="D10" s="101">
        <f t="shared" si="2"/>
        <v>55315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55315</v>
      </c>
      <c r="L10" s="101">
        <v>13318</v>
      </c>
      <c r="M10" s="101">
        <v>41997</v>
      </c>
      <c r="N10" s="101">
        <f t="shared" si="6"/>
        <v>55315</v>
      </c>
      <c r="O10" s="101">
        <f t="shared" si="7"/>
        <v>13318</v>
      </c>
      <c r="P10" s="101">
        <v>13318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41997</v>
      </c>
      <c r="W10" s="101">
        <v>41997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1807</v>
      </c>
      <c r="AG10" s="101">
        <v>1807</v>
      </c>
      <c r="AH10" s="101">
        <v>0</v>
      </c>
      <c r="AI10" s="101">
        <v>0</v>
      </c>
      <c r="AJ10" s="101">
        <f t="shared" si="11"/>
        <v>1807</v>
      </c>
      <c r="AK10" s="101">
        <v>0</v>
      </c>
      <c r="AL10" s="101">
        <v>0</v>
      </c>
      <c r="AM10" s="101">
        <v>1807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145</v>
      </c>
      <c r="AU10" s="101">
        <v>0</v>
      </c>
      <c r="AV10" s="101">
        <v>0</v>
      </c>
      <c r="AW10" s="101">
        <v>145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109</v>
      </c>
      <c r="B11" s="112" t="s">
        <v>269</v>
      </c>
      <c r="C11" s="111" t="s">
        <v>298</v>
      </c>
      <c r="D11" s="101">
        <f t="shared" si="2"/>
        <v>57024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57024</v>
      </c>
      <c r="L11" s="101">
        <v>15107</v>
      </c>
      <c r="M11" s="101">
        <v>41917</v>
      </c>
      <c r="N11" s="101">
        <f t="shared" si="6"/>
        <v>57024</v>
      </c>
      <c r="O11" s="101">
        <f t="shared" si="7"/>
        <v>15107</v>
      </c>
      <c r="P11" s="101">
        <v>15107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41917</v>
      </c>
      <c r="W11" s="101">
        <v>41917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203</v>
      </c>
      <c r="AG11" s="101">
        <v>203</v>
      </c>
      <c r="AH11" s="101">
        <v>0</v>
      </c>
      <c r="AI11" s="101">
        <v>0</v>
      </c>
      <c r="AJ11" s="101">
        <f t="shared" si="11"/>
        <v>578</v>
      </c>
      <c r="AK11" s="101">
        <v>392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186</v>
      </c>
      <c r="AT11" s="101">
        <f t="shared" si="12"/>
        <v>17</v>
      </c>
      <c r="AU11" s="101">
        <v>17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177</v>
      </c>
      <c r="BA11" s="101">
        <v>177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109</v>
      </c>
      <c r="B12" s="112" t="s">
        <v>270</v>
      </c>
      <c r="C12" s="111" t="s">
        <v>299</v>
      </c>
      <c r="D12" s="101">
        <f t="shared" si="2"/>
        <v>38553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38553</v>
      </c>
      <c r="L12" s="101">
        <v>5290</v>
      </c>
      <c r="M12" s="101">
        <v>33263</v>
      </c>
      <c r="N12" s="101">
        <f t="shared" si="6"/>
        <v>38553</v>
      </c>
      <c r="O12" s="101">
        <f t="shared" si="7"/>
        <v>5290</v>
      </c>
      <c r="P12" s="101">
        <v>5290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33263</v>
      </c>
      <c r="W12" s="101">
        <v>33263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343</v>
      </c>
      <c r="AG12" s="101">
        <v>343</v>
      </c>
      <c r="AH12" s="101">
        <v>0</v>
      </c>
      <c r="AI12" s="101">
        <v>0</v>
      </c>
      <c r="AJ12" s="101">
        <f t="shared" si="11"/>
        <v>343</v>
      </c>
      <c r="AK12" s="101">
        <v>0</v>
      </c>
      <c r="AL12" s="101">
        <v>0</v>
      </c>
      <c r="AM12" s="101">
        <v>6</v>
      </c>
      <c r="AN12" s="101">
        <v>0</v>
      </c>
      <c r="AO12" s="101">
        <v>0</v>
      </c>
      <c r="AP12" s="101">
        <v>0</v>
      </c>
      <c r="AQ12" s="101">
        <v>337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337</v>
      </c>
      <c r="BA12" s="101">
        <v>337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109</v>
      </c>
      <c r="B13" s="112" t="s">
        <v>271</v>
      </c>
      <c r="C13" s="111" t="s">
        <v>300</v>
      </c>
      <c r="D13" s="101">
        <f t="shared" si="2"/>
        <v>57433</v>
      </c>
      <c r="E13" s="101">
        <f t="shared" si="3"/>
        <v>0</v>
      </c>
      <c r="F13" s="101">
        <v>0</v>
      </c>
      <c r="G13" s="101">
        <v>0</v>
      </c>
      <c r="H13" s="101">
        <f t="shared" si="4"/>
        <v>457</v>
      </c>
      <c r="I13" s="101">
        <v>457</v>
      </c>
      <c r="J13" s="101">
        <v>0</v>
      </c>
      <c r="K13" s="101">
        <f t="shared" si="5"/>
        <v>56976</v>
      </c>
      <c r="L13" s="101">
        <v>13765</v>
      </c>
      <c r="M13" s="101">
        <v>43211</v>
      </c>
      <c r="N13" s="101">
        <f t="shared" si="6"/>
        <v>57443</v>
      </c>
      <c r="O13" s="101">
        <f t="shared" si="7"/>
        <v>14222</v>
      </c>
      <c r="P13" s="101">
        <v>14222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43211</v>
      </c>
      <c r="W13" s="101">
        <v>43211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10</v>
      </c>
      <c r="AD13" s="101">
        <v>10</v>
      </c>
      <c r="AE13" s="101">
        <v>0</v>
      </c>
      <c r="AF13" s="101">
        <f t="shared" si="10"/>
        <v>2567</v>
      </c>
      <c r="AG13" s="101">
        <v>2567</v>
      </c>
      <c r="AH13" s="101">
        <v>0</v>
      </c>
      <c r="AI13" s="101">
        <v>0</v>
      </c>
      <c r="AJ13" s="101">
        <f t="shared" si="11"/>
        <v>2494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2494</v>
      </c>
      <c r="AT13" s="101">
        <f t="shared" si="12"/>
        <v>73</v>
      </c>
      <c r="AU13" s="101">
        <v>73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109</v>
      </c>
      <c r="B14" s="112" t="s">
        <v>272</v>
      </c>
      <c r="C14" s="111" t="s">
        <v>301</v>
      </c>
      <c r="D14" s="101">
        <f t="shared" si="2"/>
        <v>35882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35882</v>
      </c>
      <c r="L14" s="101">
        <v>5831</v>
      </c>
      <c r="M14" s="101">
        <v>30051</v>
      </c>
      <c r="N14" s="101">
        <f t="shared" si="6"/>
        <v>35902</v>
      </c>
      <c r="O14" s="101">
        <f t="shared" si="7"/>
        <v>5831</v>
      </c>
      <c r="P14" s="101">
        <v>5831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30051</v>
      </c>
      <c r="W14" s="101">
        <v>30051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20</v>
      </c>
      <c r="AD14" s="101">
        <v>20</v>
      </c>
      <c r="AE14" s="101">
        <v>0</v>
      </c>
      <c r="AF14" s="101">
        <f t="shared" si="10"/>
        <v>231</v>
      </c>
      <c r="AG14" s="101">
        <v>231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231</v>
      </c>
      <c r="AU14" s="101">
        <v>231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109</v>
      </c>
      <c r="B15" s="112" t="s">
        <v>273</v>
      </c>
      <c r="C15" s="111" t="s">
        <v>302</v>
      </c>
      <c r="D15" s="101">
        <f t="shared" si="2"/>
        <v>13841</v>
      </c>
      <c r="E15" s="101">
        <f t="shared" si="3"/>
        <v>5377</v>
      </c>
      <c r="F15" s="101">
        <v>5366</v>
      </c>
      <c r="G15" s="101">
        <v>11</v>
      </c>
      <c r="H15" s="101">
        <f t="shared" si="4"/>
        <v>0</v>
      </c>
      <c r="I15" s="101">
        <v>0</v>
      </c>
      <c r="J15" s="101">
        <v>0</v>
      </c>
      <c r="K15" s="101">
        <f t="shared" si="5"/>
        <v>8464</v>
      </c>
      <c r="L15" s="101">
        <v>0</v>
      </c>
      <c r="M15" s="101">
        <v>8464</v>
      </c>
      <c r="N15" s="101">
        <f t="shared" si="6"/>
        <v>13841</v>
      </c>
      <c r="O15" s="101">
        <f t="shared" si="7"/>
        <v>5366</v>
      </c>
      <c r="P15" s="101">
        <v>5366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8475</v>
      </c>
      <c r="W15" s="101">
        <v>8475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51</v>
      </c>
      <c r="AG15" s="101">
        <v>51</v>
      </c>
      <c r="AH15" s="101">
        <v>0</v>
      </c>
      <c r="AI15" s="101">
        <v>0</v>
      </c>
      <c r="AJ15" s="101">
        <f t="shared" si="11"/>
        <v>51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12</v>
      </c>
      <c r="AR15" s="101">
        <v>0</v>
      </c>
      <c r="AS15" s="101">
        <v>39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23</v>
      </c>
      <c r="BA15" s="101">
        <v>23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109</v>
      </c>
      <c r="B16" s="112" t="s">
        <v>274</v>
      </c>
      <c r="C16" s="111" t="s">
        <v>303</v>
      </c>
      <c r="D16" s="101">
        <f t="shared" si="2"/>
        <v>22590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22590</v>
      </c>
      <c r="L16" s="101">
        <v>4423</v>
      </c>
      <c r="M16" s="101">
        <v>18167</v>
      </c>
      <c r="N16" s="101">
        <f t="shared" si="6"/>
        <v>22590</v>
      </c>
      <c r="O16" s="101">
        <f t="shared" si="7"/>
        <v>4423</v>
      </c>
      <c r="P16" s="101">
        <v>4423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18167</v>
      </c>
      <c r="W16" s="101">
        <v>18167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876</v>
      </c>
      <c r="AG16" s="101">
        <v>876</v>
      </c>
      <c r="AH16" s="101">
        <v>0</v>
      </c>
      <c r="AI16" s="101">
        <v>0</v>
      </c>
      <c r="AJ16" s="101">
        <f t="shared" si="11"/>
        <v>876</v>
      </c>
      <c r="AK16" s="101">
        <v>0</v>
      </c>
      <c r="AL16" s="101">
        <v>0</v>
      </c>
      <c r="AM16" s="101">
        <v>876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109</v>
      </c>
      <c r="B17" s="112" t="s">
        <v>275</v>
      </c>
      <c r="C17" s="111" t="s">
        <v>304</v>
      </c>
      <c r="D17" s="101">
        <f t="shared" si="2"/>
        <v>9966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9966</v>
      </c>
      <c r="L17" s="101">
        <v>4644</v>
      </c>
      <c r="M17" s="101">
        <v>5322</v>
      </c>
      <c r="N17" s="101">
        <f t="shared" si="6"/>
        <v>9966</v>
      </c>
      <c r="O17" s="101">
        <f t="shared" si="7"/>
        <v>4644</v>
      </c>
      <c r="P17" s="101">
        <v>4644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5322</v>
      </c>
      <c r="W17" s="101">
        <v>5322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319</v>
      </c>
      <c r="AG17" s="101">
        <v>319</v>
      </c>
      <c r="AH17" s="101">
        <v>0</v>
      </c>
      <c r="AI17" s="101">
        <v>0</v>
      </c>
      <c r="AJ17" s="101">
        <f t="shared" si="11"/>
        <v>319</v>
      </c>
      <c r="AK17" s="101">
        <v>0</v>
      </c>
      <c r="AL17" s="101">
        <v>0</v>
      </c>
      <c r="AM17" s="101">
        <v>9</v>
      </c>
      <c r="AN17" s="101">
        <v>0</v>
      </c>
      <c r="AO17" s="101">
        <v>0</v>
      </c>
      <c r="AP17" s="101">
        <v>310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211</v>
      </c>
      <c r="BA17" s="101">
        <v>211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109</v>
      </c>
      <c r="B18" s="112" t="s">
        <v>276</v>
      </c>
      <c r="C18" s="111" t="s">
        <v>305</v>
      </c>
      <c r="D18" s="101">
        <f t="shared" si="2"/>
        <v>13551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13551</v>
      </c>
      <c r="L18" s="101">
        <v>6225</v>
      </c>
      <c r="M18" s="101">
        <v>7326</v>
      </c>
      <c r="N18" s="101">
        <f t="shared" si="6"/>
        <v>13551</v>
      </c>
      <c r="O18" s="101">
        <f t="shared" si="7"/>
        <v>6225</v>
      </c>
      <c r="P18" s="101">
        <v>6225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7326</v>
      </c>
      <c r="W18" s="101">
        <v>7326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226</v>
      </c>
      <c r="AG18" s="101">
        <v>226</v>
      </c>
      <c r="AH18" s="101">
        <v>0</v>
      </c>
      <c r="AI18" s="101">
        <v>0</v>
      </c>
      <c r="AJ18" s="101">
        <f t="shared" si="11"/>
        <v>226</v>
      </c>
      <c r="AK18" s="101">
        <v>0</v>
      </c>
      <c r="AL18" s="101">
        <v>0</v>
      </c>
      <c r="AM18" s="101">
        <v>210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16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109</v>
      </c>
      <c r="B19" s="112" t="s">
        <v>277</v>
      </c>
      <c r="C19" s="111" t="s">
        <v>306</v>
      </c>
      <c r="D19" s="101">
        <f t="shared" si="2"/>
        <v>7012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7012</v>
      </c>
      <c r="L19" s="101">
        <v>1532</v>
      </c>
      <c r="M19" s="101">
        <v>5480</v>
      </c>
      <c r="N19" s="101">
        <f t="shared" si="6"/>
        <v>7012</v>
      </c>
      <c r="O19" s="101">
        <f t="shared" si="7"/>
        <v>1532</v>
      </c>
      <c r="P19" s="101">
        <v>1532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5480</v>
      </c>
      <c r="W19" s="101">
        <v>5242</v>
      </c>
      <c r="X19" s="101">
        <v>0</v>
      </c>
      <c r="Y19" s="101">
        <v>0</v>
      </c>
      <c r="Z19" s="101">
        <v>0</v>
      </c>
      <c r="AA19" s="101">
        <v>0</v>
      </c>
      <c r="AB19" s="101">
        <v>238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61</v>
      </c>
      <c r="AG19" s="101">
        <v>61</v>
      </c>
      <c r="AH19" s="101">
        <v>0</v>
      </c>
      <c r="AI19" s="101">
        <v>0</v>
      </c>
      <c r="AJ19" s="101">
        <f t="shared" si="11"/>
        <v>61</v>
      </c>
      <c r="AK19" s="101">
        <v>0</v>
      </c>
      <c r="AL19" s="101">
        <v>0</v>
      </c>
      <c r="AM19" s="101">
        <v>1</v>
      </c>
      <c r="AN19" s="101">
        <v>0</v>
      </c>
      <c r="AO19" s="101">
        <v>0</v>
      </c>
      <c r="AP19" s="101">
        <v>0</v>
      </c>
      <c r="AQ19" s="101">
        <v>60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60</v>
      </c>
      <c r="BA19" s="101">
        <v>60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109</v>
      </c>
      <c r="B20" s="112" t="s">
        <v>278</v>
      </c>
      <c r="C20" s="111" t="s">
        <v>307</v>
      </c>
      <c r="D20" s="101">
        <f t="shared" si="2"/>
        <v>39294</v>
      </c>
      <c r="E20" s="101">
        <f t="shared" si="3"/>
        <v>0</v>
      </c>
      <c r="F20" s="101">
        <v>0</v>
      </c>
      <c r="G20" s="101">
        <v>0</v>
      </c>
      <c r="H20" s="101">
        <f t="shared" si="4"/>
        <v>217</v>
      </c>
      <c r="I20" s="101">
        <v>9</v>
      </c>
      <c r="J20" s="101">
        <v>208</v>
      </c>
      <c r="K20" s="101">
        <f t="shared" si="5"/>
        <v>39077</v>
      </c>
      <c r="L20" s="101">
        <v>18084</v>
      </c>
      <c r="M20" s="101">
        <v>20993</v>
      </c>
      <c r="N20" s="101">
        <f t="shared" si="6"/>
        <v>39294</v>
      </c>
      <c r="O20" s="101">
        <f t="shared" si="7"/>
        <v>18093</v>
      </c>
      <c r="P20" s="101">
        <v>18093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21201</v>
      </c>
      <c r="W20" s="101">
        <v>21201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35</v>
      </c>
      <c r="AG20" s="101">
        <v>35</v>
      </c>
      <c r="AH20" s="101">
        <v>0</v>
      </c>
      <c r="AI20" s="101">
        <v>0</v>
      </c>
      <c r="AJ20" s="101">
        <f t="shared" si="11"/>
        <v>35</v>
      </c>
      <c r="AK20" s="101">
        <v>0</v>
      </c>
      <c r="AL20" s="101">
        <v>0</v>
      </c>
      <c r="AM20" s="101">
        <v>35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830</v>
      </c>
      <c r="BA20" s="101">
        <v>830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109</v>
      </c>
      <c r="B21" s="112" t="s">
        <v>279</v>
      </c>
      <c r="C21" s="111" t="s">
        <v>308</v>
      </c>
      <c r="D21" s="101">
        <f t="shared" si="2"/>
        <v>61165</v>
      </c>
      <c r="E21" s="101">
        <f t="shared" si="3"/>
        <v>4410</v>
      </c>
      <c r="F21" s="101">
        <v>4410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56755</v>
      </c>
      <c r="L21" s="101">
        <v>10252</v>
      </c>
      <c r="M21" s="101">
        <v>46503</v>
      </c>
      <c r="N21" s="101">
        <f t="shared" si="6"/>
        <v>61165</v>
      </c>
      <c r="O21" s="101">
        <f t="shared" si="7"/>
        <v>14662</v>
      </c>
      <c r="P21" s="101">
        <v>14662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46503</v>
      </c>
      <c r="W21" s="101">
        <v>46503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382</v>
      </c>
      <c r="AG21" s="101">
        <v>382</v>
      </c>
      <c r="AH21" s="101">
        <v>0</v>
      </c>
      <c r="AI21" s="101">
        <v>0</v>
      </c>
      <c r="AJ21" s="101">
        <f t="shared" si="11"/>
        <v>2915</v>
      </c>
      <c r="AK21" s="101">
        <v>2801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114</v>
      </c>
      <c r="AT21" s="101">
        <f t="shared" si="12"/>
        <v>268</v>
      </c>
      <c r="AU21" s="101">
        <v>268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109</v>
      </c>
      <c r="B22" s="112" t="s">
        <v>280</v>
      </c>
      <c r="C22" s="111" t="s">
        <v>309</v>
      </c>
      <c r="D22" s="101">
        <f t="shared" si="2"/>
        <v>972</v>
      </c>
      <c r="E22" s="101">
        <f t="shared" si="3"/>
        <v>0</v>
      </c>
      <c r="F22" s="101">
        <v>0</v>
      </c>
      <c r="G22" s="101">
        <v>0</v>
      </c>
      <c r="H22" s="101">
        <f t="shared" si="4"/>
        <v>713</v>
      </c>
      <c r="I22" s="101">
        <v>0</v>
      </c>
      <c r="J22" s="101">
        <v>713</v>
      </c>
      <c r="K22" s="101">
        <f t="shared" si="5"/>
        <v>259</v>
      </c>
      <c r="L22" s="101">
        <v>125</v>
      </c>
      <c r="M22" s="101">
        <v>134</v>
      </c>
      <c r="N22" s="101">
        <f t="shared" si="6"/>
        <v>972</v>
      </c>
      <c r="O22" s="101">
        <f t="shared" si="7"/>
        <v>125</v>
      </c>
      <c r="P22" s="101">
        <v>125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847</v>
      </c>
      <c r="W22" s="101">
        <v>847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10</v>
      </c>
      <c r="AG22" s="101">
        <v>10</v>
      </c>
      <c r="AH22" s="101">
        <v>0</v>
      </c>
      <c r="AI22" s="101">
        <v>0</v>
      </c>
      <c r="AJ22" s="101">
        <f t="shared" si="11"/>
        <v>10</v>
      </c>
      <c r="AK22" s="101">
        <v>0</v>
      </c>
      <c r="AL22" s="101">
        <v>0</v>
      </c>
      <c r="AM22" s="101">
        <v>1</v>
      </c>
      <c r="AN22" s="101">
        <v>0</v>
      </c>
      <c r="AO22" s="101">
        <v>0</v>
      </c>
      <c r="AP22" s="101">
        <v>0</v>
      </c>
      <c r="AQ22" s="101">
        <v>9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9</v>
      </c>
      <c r="BA22" s="101">
        <v>9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109</v>
      </c>
      <c r="B23" s="112" t="s">
        <v>281</v>
      </c>
      <c r="C23" s="111" t="s">
        <v>310</v>
      </c>
      <c r="D23" s="101">
        <f t="shared" si="2"/>
        <v>1138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1138</v>
      </c>
      <c r="L23" s="101">
        <v>538</v>
      </c>
      <c r="M23" s="101">
        <v>600</v>
      </c>
      <c r="N23" s="101">
        <f t="shared" si="6"/>
        <v>1138</v>
      </c>
      <c r="O23" s="101">
        <f t="shared" si="7"/>
        <v>538</v>
      </c>
      <c r="P23" s="101">
        <v>538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600</v>
      </c>
      <c r="W23" s="101">
        <v>600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11</v>
      </c>
      <c r="AG23" s="101">
        <v>11</v>
      </c>
      <c r="AH23" s="101">
        <v>0</v>
      </c>
      <c r="AI23" s="101">
        <v>0</v>
      </c>
      <c r="AJ23" s="101">
        <f t="shared" si="11"/>
        <v>11</v>
      </c>
      <c r="AK23" s="101">
        <v>0</v>
      </c>
      <c r="AL23" s="101">
        <v>0</v>
      </c>
      <c r="AM23" s="101">
        <v>1</v>
      </c>
      <c r="AN23" s="101">
        <v>0</v>
      </c>
      <c r="AO23" s="101">
        <v>0</v>
      </c>
      <c r="AP23" s="101">
        <v>0</v>
      </c>
      <c r="AQ23" s="101">
        <v>10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10</v>
      </c>
      <c r="BA23" s="101">
        <v>10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109</v>
      </c>
      <c r="B24" s="112" t="s">
        <v>282</v>
      </c>
      <c r="C24" s="111" t="s">
        <v>311</v>
      </c>
      <c r="D24" s="101">
        <f t="shared" si="2"/>
        <v>17794</v>
      </c>
      <c r="E24" s="101">
        <f t="shared" si="3"/>
        <v>0</v>
      </c>
      <c r="F24" s="101">
        <v>0</v>
      </c>
      <c r="G24" s="101">
        <v>0</v>
      </c>
      <c r="H24" s="101">
        <f t="shared" si="4"/>
        <v>6129</v>
      </c>
      <c r="I24" s="101">
        <v>6129</v>
      </c>
      <c r="J24" s="101">
        <v>0</v>
      </c>
      <c r="K24" s="101">
        <f t="shared" si="5"/>
        <v>11665</v>
      </c>
      <c r="L24" s="101">
        <v>0</v>
      </c>
      <c r="M24" s="101">
        <v>11665</v>
      </c>
      <c r="N24" s="101">
        <f t="shared" si="6"/>
        <v>17794</v>
      </c>
      <c r="O24" s="101">
        <f t="shared" si="7"/>
        <v>6129</v>
      </c>
      <c r="P24" s="101">
        <v>6129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11665</v>
      </c>
      <c r="W24" s="101">
        <v>11665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79</v>
      </c>
      <c r="AG24" s="101">
        <v>79</v>
      </c>
      <c r="AH24" s="101">
        <v>0</v>
      </c>
      <c r="AI24" s="101">
        <v>0</v>
      </c>
      <c r="AJ24" s="101">
        <f t="shared" si="11"/>
        <v>869</v>
      </c>
      <c r="AK24" s="101">
        <v>869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79</v>
      </c>
      <c r="AU24" s="101">
        <v>79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109</v>
      </c>
      <c r="B25" s="112" t="s">
        <v>283</v>
      </c>
      <c r="C25" s="111" t="s">
        <v>312</v>
      </c>
      <c r="D25" s="101">
        <f t="shared" si="2"/>
        <v>626</v>
      </c>
      <c r="E25" s="101">
        <f t="shared" si="3"/>
        <v>0</v>
      </c>
      <c r="F25" s="101">
        <v>0</v>
      </c>
      <c r="G25" s="101">
        <v>0</v>
      </c>
      <c r="H25" s="101">
        <f t="shared" si="4"/>
        <v>626</v>
      </c>
      <c r="I25" s="101">
        <v>227</v>
      </c>
      <c r="J25" s="101">
        <v>399</v>
      </c>
      <c r="K25" s="101">
        <f t="shared" si="5"/>
        <v>0</v>
      </c>
      <c r="L25" s="101">
        <v>0</v>
      </c>
      <c r="M25" s="101">
        <v>0</v>
      </c>
      <c r="N25" s="101">
        <f t="shared" si="6"/>
        <v>626</v>
      </c>
      <c r="O25" s="101">
        <f t="shared" si="7"/>
        <v>227</v>
      </c>
      <c r="P25" s="101">
        <v>227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399</v>
      </c>
      <c r="W25" s="101">
        <v>399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8</v>
      </c>
      <c r="AG25" s="101">
        <v>8</v>
      </c>
      <c r="AH25" s="101">
        <v>0</v>
      </c>
      <c r="AI25" s="101">
        <v>0</v>
      </c>
      <c r="AJ25" s="101">
        <f t="shared" si="11"/>
        <v>31</v>
      </c>
      <c r="AK25" s="101">
        <v>31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8</v>
      </c>
      <c r="AU25" s="101">
        <v>8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109</v>
      </c>
      <c r="B26" s="112" t="s">
        <v>284</v>
      </c>
      <c r="C26" s="111" t="s">
        <v>313</v>
      </c>
      <c r="D26" s="101">
        <f t="shared" si="2"/>
        <v>1983</v>
      </c>
      <c r="E26" s="101">
        <f t="shared" si="3"/>
        <v>0</v>
      </c>
      <c r="F26" s="101">
        <v>0</v>
      </c>
      <c r="G26" s="101">
        <v>0</v>
      </c>
      <c r="H26" s="101">
        <f t="shared" si="4"/>
        <v>1983</v>
      </c>
      <c r="I26" s="101">
        <v>682</v>
      </c>
      <c r="J26" s="101">
        <v>1301</v>
      </c>
      <c r="K26" s="101">
        <f t="shared" si="5"/>
        <v>0</v>
      </c>
      <c r="L26" s="101">
        <v>0</v>
      </c>
      <c r="M26" s="101">
        <v>0</v>
      </c>
      <c r="N26" s="101">
        <f t="shared" si="6"/>
        <v>1983</v>
      </c>
      <c r="O26" s="101">
        <f t="shared" si="7"/>
        <v>682</v>
      </c>
      <c r="P26" s="101">
        <v>682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1301</v>
      </c>
      <c r="W26" s="101">
        <v>1301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13</v>
      </c>
      <c r="AG26" s="101">
        <v>13</v>
      </c>
      <c r="AH26" s="101">
        <v>0</v>
      </c>
      <c r="AI26" s="101">
        <v>0</v>
      </c>
      <c r="AJ26" s="101">
        <f t="shared" si="11"/>
        <v>1983</v>
      </c>
      <c r="AK26" s="101">
        <v>1983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13</v>
      </c>
      <c r="AU26" s="101">
        <v>13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109</v>
      </c>
      <c r="B27" s="112" t="s">
        <v>285</v>
      </c>
      <c r="C27" s="111" t="s">
        <v>314</v>
      </c>
      <c r="D27" s="101">
        <f t="shared" si="2"/>
        <v>6777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6777</v>
      </c>
      <c r="L27" s="101">
        <v>2084</v>
      </c>
      <c r="M27" s="101">
        <v>4693</v>
      </c>
      <c r="N27" s="101">
        <f t="shared" si="6"/>
        <v>6777</v>
      </c>
      <c r="O27" s="101">
        <f t="shared" si="7"/>
        <v>2084</v>
      </c>
      <c r="P27" s="101">
        <v>2084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4693</v>
      </c>
      <c r="W27" s="101">
        <v>4693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39</v>
      </c>
      <c r="AG27" s="101">
        <v>39</v>
      </c>
      <c r="AH27" s="101">
        <v>0</v>
      </c>
      <c r="AI27" s="101">
        <v>0</v>
      </c>
      <c r="AJ27" s="101">
        <f t="shared" si="11"/>
        <v>89</v>
      </c>
      <c r="AK27" s="101">
        <v>50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23</v>
      </c>
      <c r="AR27" s="101">
        <v>0</v>
      </c>
      <c r="AS27" s="101">
        <v>16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109</v>
      </c>
      <c r="B28" s="112" t="s">
        <v>286</v>
      </c>
      <c r="C28" s="111" t="s">
        <v>315</v>
      </c>
      <c r="D28" s="101">
        <f t="shared" si="2"/>
        <v>11847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11847</v>
      </c>
      <c r="L28" s="101">
        <v>3564</v>
      </c>
      <c r="M28" s="101">
        <v>8283</v>
      </c>
      <c r="N28" s="101">
        <f t="shared" si="6"/>
        <v>11847</v>
      </c>
      <c r="O28" s="101">
        <f t="shared" si="7"/>
        <v>3564</v>
      </c>
      <c r="P28" s="101">
        <v>3564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8283</v>
      </c>
      <c r="W28" s="101">
        <v>8283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68</v>
      </c>
      <c r="AG28" s="101">
        <v>68</v>
      </c>
      <c r="AH28" s="101">
        <v>0</v>
      </c>
      <c r="AI28" s="101">
        <v>0</v>
      </c>
      <c r="AJ28" s="101">
        <f t="shared" si="11"/>
        <v>68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40</v>
      </c>
      <c r="AR28" s="101">
        <v>0</v>
      </c>
      <c r="AS28" s="101">
        <v>28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40</v>
      </c>
      <c r="BA28" s="101">
        <v>40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109</v>
      </c>
      <c r="B29" s="112" t="s">
        <v>287</v>
      </c>
      <c r="C29" s="111" t="s">
        <v>316</v>
      </c>
      <c r="D29" s="101">
        <f t="shared" si="2"/>
        <v>6497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6497</v>
      </c>
      <c r="L29" s="101">
        <v>1893</v>
      </c>
      <c r="M29" s="101">
        <v>4604</v>
      </c>
      <c r="N29" s="101">
        <f t="shared" si="6"/>
        <v>6497</v>
      </c>
      <c r="O29" s="101">
        <f t="shared" si="7"/>
        <v>1893</v>
      </c>
      <c r="P29" s="101">
        <v>1893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4604</v>
      </c>
      <c r="W29" s="101">
        <v>4604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24</v>
      </c>
      <c r="AG29" s="101">
        <v>24</v>
      </c>
      <c r="AH29" s="101">
        <v>0</v>
      </c>
      <c r="AI29" s="101">
        <v>0</v>
      </c>
      <c r="AJ29" s="101">
        <f t="shared" si="11"/>
        <v>24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24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109</v>
      </c>
      <c r="B30" s="112" t="s">
        <v>288</v>
      </c>
      <c r="C30" s="111" t="s">
        <v>317</v>
      </c>
      <c r="D30" s="101">
        <f t="shared" si="2"/>
        <v>6110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6110</v>
      </c>
      <c r="L30" s="101">
        <v>2333</v>
      </c>
      <c r="M30" s="101">
        <v>3777</v>
      </c>
      <c r="N30" s="101">
        <f t="shared" si="6"/>
        <v>6110</v>
      </c>
      <c r="O30" s="101">
        <f t="shared" si="7"/>
        <v>2333</v>
      </c>
      <c r="P30" s="101">
        <v>2333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3777</v>
      </c>
      <c r="W30" s="101">
        <v>3777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200</v>
      </c>
      <c r="AG30" s="101">
        <v>200</v>
      </c>
      <c r="AH30" s="101">
        <v>0</v>
      </c>
      <c r="AI30" s="101">
        <v>0</v>
      </c>
      <c r="AJ30" s="101">
        <f t="shared" si="11"/>
        <v>200</v>
      </c>
      <c r="AK30" s="101">
        <v>0</v>
      </c>
      <c r="AL30" s="101">
        <v>0</v>
      </c>
      <c r="AM30" s="101">
        <v>200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109</v>
      </c>
      <c r="B31" s="112" t="s">
        <v>289</v>
      </c>
      <c r="C31" s="111" t="s">
        <v>318</v>
      </c>
      <c r="D31" s="101">
        <f t="shared" si="2"/>
        <v>4331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4331</v>
      </c>
      <c r="L31" s="101">
        <v>2168</v>
      </c>
      <c r="M31" s="101">
        <v>2163</v>
      </c>
      <c r="N31" s="101">
        <f t="shared" si="6"/>
        <v>4331</v>
      </c>
      <c r="O31" s="101">
        <f t="shared" si="7"/>
        <v>2168</v>
      </c>
      <c r="P31" s="101">
        <v>2168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2163</v>
      </c>
      <c r="W31" s="101">
        <v>2163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141</v>
      </c>
      <c r="AG31" s="101">
        <v>141</v>
      </c>
      <c r="AH31" s="101">
        <v>0</v>
      </c>
      <c r="AI31" s="101">
        <v>0</v>
      </c>
      <c r="AJ31" s="101">
        <f t="shared" si="11"/>
        <v>141</v>
      </c>
      <c r="AK31" s="101">
        <v>0</v>
      </c>
      <c r="AL31" s="101">
        <v>0</v>
      </c>
      <c r="AM31" s="101">
        <v>141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109</v>
      </c>
      <c r="B32" s="112" t="s">
        <v>290</v>
      </c>
      <c r="C32" s="111" t="s">
        <v>319</v>
      </c>
      <c r="D32" s="101">
        <f t="shared" si="2"/>
        <v>6410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6410</v>
      </c>
      <c r="L32" s="101">
        <v>2368</v>
      </c>
      <c r="M32" s="101">
        <v>4042</v>
      </c>
      <c r="N32" s="101">
        <f t="shared" si="6"/>
        <v>6410</v>
      </c>
      <c r="O32" s="101">
        <f t="shared" si="7"/>
        <v>2368</v>
      </c>
      <c r="P32" s="101">
        <v>2368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4042</v>
      </c>
      <c r="W32" s="101">
        <v>4042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23</v>
      </c>
      <c r="AG32" s="101">
        <v>23</v>
      </c>
      <c r="AH32" s="101">
        <v>0</v>
      </c>
      <c r="AI32" s="101">
        <v>0</v>
      </c>
      <c r="AJ32" s="101">
        <f t="shared" si="11"/>
        <v>6410</v>
      </c>
      <c r="AK32" s="101">
        <v>6410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23</v>
      </c>
      <c r="AU32" s="101">
        <v>23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109</v>
      </c>
      <c r="B33" s="112" t="s">
        <v>291</v>
      </c>
      <c r="C33" s="111" t="s">
        <v>320</v>
      </c>
      <c r="D33" s="101">
        <f t="shared" si="2"/>
        <v>7597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7597</v>
      </c>
      <c r="L33" s="101">
        <v>3540</v>
      </c>
      <c r="M33" s="101">
        <v>4057</v>
      </c>
      <c r="N33" s="101">
        <f t="shared" si="6"/>
        <v>7597</v>
      </c>
      <c r="O33" s="101">
        <f t="shared" si="7"/>
        <v>3540</v>
      </c>
      <c r="P33" s="101">
        <v>3540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4057</v>
      </c>
      <c r="W33" s="101">
        <v>4057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7</v>
      </c>
      <c r="AG33" s="101">
        <v>7</v>
      </c>
      <c r="AH33" s="101">
        <v>0</v>
      </c>
      <c r="AI33" s="101">
        <v>0</v>
      </c>
      <c r="AJ33" s="101">
        <f t="shared" si="11"/>
        <v>7</v>
      </c>
      <c r="AK33" s="101">
        <v>0</v>
      </c>
      <c r="AL33" s="101">
        <v>0</v>
      </c>
      <c r="AM33" s="101">
        <v>7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160</v>
      </c>
      <c r="BA33" s="101">
        <v>160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109</v>
      </c>
      <c r="B34" s="112" t="s">
        <v>292</v>
      </c>
      <c r="C34" s="111" t="s">
        <v>321</v>
      </c>
      <c r="D34" s="101">
        <f t="shared" si="2"/>
        <v>9882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9882</v>
      </c>
      <c r="L34" s="101">
        <v>4375</v>
      </c>
      <c r="M34" s="101">
        <v>5507</v>
      </c>
      <c r="N34" s="101">
        <f t="shared" si="6"/>
        <v>9882</v>
      </c>
      <c r="O34" s="101">
        <f t="shared" si="7"/>
        <v>4375</v>
      </c>
      <c r="P34" s="101">
        <v>4375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5507</v>
      </c>
      <c r="W34" s="101">
        <v>5507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35</v>
      </c>
      <c r="AG34" s="101">
        <v>35</v>
      </c>
      <c r="AH34" s="101">
        <v>0</v>
      </c>
      <c r="AI34" s="101">
        <v>0</v>
      </c>
      <c r="AJ34" s="101">
        <f t="shared" si="11"/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35</v>
      </c>
      <c r="AU34" s="101">
        <v>35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109</v>
      </c>
      <c r="B35" s="112" t="s">
        <v>293</v>
      </c>
      <c r="C35" s="111" t="s">
        <v>322</v>
      </c>
      <c r="D35" s="101">
        <f t="shared" si="2"/>
        <v>4439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4439</v>
      </c>
      <c r="L35" s="101">
        <v>986</v>
      </c>
      <c r="M35" s="101">
        <v>3453</v>
      </c>
      <c r="N35" s="101">
        <f t="shared" si="6"/>
        <v>4439</v>
      </c>
      <c r="O35" s="101">
        <f t="shared" si="7"/>
        <v>986</v>
      </c>
      <c r="P35" s="101">
        <v>986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3453</v>
      </c>
      <c r="W35" s="101">
        <v>3453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16</v>
      </c>
      <c r="AG35" s="101">
        <v>16</v>
      </c>
      <c r="AH35" s="101">
        <v>0</v>
      </c>
      <c r="AI35" s="101">
        <v>0</v>
      </c>
      <c r="AJ35" s="101">
        <f t="shared" si="11"/>
        <v>11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11</v>
      </c>
      <c r="AT35" s="101">
        <f t="shared" si="12"/>
        <v>5</v>
      </c>
      <c r="AU35" s="101">
        <v>5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109</v>
      </c>
      <c r="B36" s="112" t="s">
        <v>294</v>
      </c>
      <c r="C36" s="111" t="s">
        <v>323</v>
      </c>
      <c r="D36" s="101">
        <f t="shared" si="2"/>
        <v>6685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6685</v>
      </c>
      <c r="L36" s="101">
        <v>1325</v>
      </c>
      <c r="M36" s="101">
        <v>5360</v>
      </c>
      <c r="N36" s="101">
        <f t="shared" si="6"/>
        <v>6685</v>
      </c>
      <c r="O36" s="101">
        <f t="shared" si="7"/>
        <v>1325</v>
      </c>
      <c r="P36" s="101">
        <v>1325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5360</v>
      </c>
      <c r="W36" s="101">
        <v>5360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24</v>
      </c>
      <c r="AG36" s="101">
        <v>24</v>
      </c>
      <c r="AH36" s="101">
        <v>0</v>
      </c>
      <c r="AI36" s="101">
        <v>0</v>
      </c>
      <c r="AJ36" s="101">
        <f t="shared" si="11"/>
        <v>16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16</v>
      </c>
      <c r="AT36" s="101">
        <f t="shared" si="12"/>
        <v>8</v>
      </c>
      <c r="AU36" s="101">
        <v>8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328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24</v>
      </c>
      <c r="M2" s="19" t="str">
        <f>IF(L2&lt;&gt;"",VLOOKUP(L2,$AI$6:$AJ$52,2,FALSE),"-")</f>
        <v>三重県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241313</v>
      </c>
      <c r="F7" s="164" t="s">
        <v>45</v>
      </c>
      <c r="G7" s="23" t="s">
        <v>46</v>
      </c>
      <c r="H7" s="37">
        <f aca="true" t="shared" si="0" ref="H7:H12">AD14</f>
        <v>177664</v>
      </c>
      <c r="I7" s="37">
        <f aca="true" t="shared" si="1" ref="I7:I12">AD24</f>
        <v>486603</v>
      </c>
      <c r="J7" s="37">
        <f aca="true" t="shared" si="2" ref="J7:J12">SUM(H7:I7)</f>
        <v>664267</v>
      </c>
      <c r="K7" s="38">
        <f aca="true" t="shared" si="3" ref="K7:K12">IF(J$13&gt;0,J7/J$13,0)</f>
        <v>0.9803912018690789</v>
      </c>
      <c r="L7" s="39">
        <f>AD34</f>
        <v>8413</v>
      </c>
      <c r="M7" s="40">
        <f>AD37</f>
        <v>1857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241313</v>
      </c>
      <c r="AF7" s="28" t="str">
        <f>'水洗化人口等'!B7</f>
        <v>24000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56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56</v>
      </c>
      <c r="AF8" s="28" t="str">
        <f>'水洗化人口等'!B8</f>
        <v>24201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241369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698894</v>
      </c>
      <c r="AF9" s="28" t="str">
        <f>'水洗化人口等'!B9</f>
        <v>24202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698894</v>
      </c>
      <c r="F10" s="165"/>
      <c r="G10" s="23" t="s">
        <v>53</v>
      </c>
      <c r="H10" s="37">
        <f t="shared" si="0"/>
        <v>13048</v>
      </c>
      <c r="I10" s="37">
        <f t="shared" si="1"/>
        <v>0</v>
      </c>
      <c r="J10" s="37">
        <f t="shared" si="2"/>
        <v>13048</v>
      </c>
      <c r="K10" s="38">
        <f t="shared" si="3"/>
        <v>0.01925753409696363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3590</v>
      </c>
      <c r="AF10" s="28" t="str">
        <f>'水洗化人口等'!B10</f>
        <v>24203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3590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925816</v>
      </c>
      <c r="AF11" s="28" t="str">
        <f>'水洗化人口等'!B11</f>
        <v>24204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925816</v>
      </c>
      <c r="F12" s="165"/>
      <c r="G12" s="23" t="s">
        <v>57</v>
      </c>
      <c r="H12" s="37">
        <f t="shared" si="0"/>
        <v>0</v>
      </c>
      <c r="I12" s="37">
        <f t="shared" si="1"/>
        <v>238</v>
      </c>
      <c r="J12" s="37">
        <f t="shared" si="2"/>
        <v>238</v>
      </c>
      <c r="K12" s="38">
        <f t="shared" si="3"/>
        <v>0.0003512640339574912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542531</v>
      </c>
      <c r="AF12" s="28" t="str">
        <f>'水洗化人口等'!B12</f>
        <v>24205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1628300</v>
      </c>
      <c r="F13" s="166"/>
      <c r="G13" s="23" t="s">
        <v>49</v>
      </c>
      <c r="H13" s="37">
        <f>SUM(H7:H12)</f>
        <v>190712</v>
      </c>
      <c r="I13" s="37">
        <f>SUM(I7:I12)</f>
        <v>486841</v>
      </c>
      <c r="J13" s="37">
        <f>SUM(J7:J12)</f>
        <v>677553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52482</v>
      </c>
      <c r="AF13" s="28" t="str">
        <f>'水洗化人口等'!B13</f>
        <v>24207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1869669</v>
      </c>
      <c r="F14" s="167" t="s">
        <v>59</v>
      </c>
      <c r="G14" s="168"/>
      <c r="H14" s="37">
        <f>AD20</f>
        <v>30</v>
      </c>
      <c r="I14" s="37">
        <f>AD30</f>
        <v>0</v>
      </c>
      <c r="J14" s="37">
        <f>SUM(H14:I14)</f>
        <v>30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177664</v>
      </c>
      <c r="AF14" s="28" t="str">
        <f>'水洗化人口等'!B14</f>
        <v>24208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52482</v>
      </c>
      <c r="F15" s="156" t="s">
        <v>4</v>
      </c>
      <c r="G15" s="157"/>
      <c r="H15" s="47">
        <f>SUM(H13:H14)</f>
        <v>190742</v>
      </c>
      <c r="I15" s="47">
        <f>SUM(I13:I14)</f>
        <v>486841</v>
      </c>
      <c r="J15" s="47">
        <f>SUM(J13:J14)</f>
        <v>677583</v>
      </c>
      <c r="K15" s="48" t="s">
        <v>152</v>
      </c>
      <c r="L15" s="49">
        <f>SUM(L7:L9)</f>
        <v>8413</v>
      </c>
      <c r="M15" s="50">
        <f>SUM(M7:M9)</f>
        <v>1857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24209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24210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542531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13048</v>
      </c>
      <c r="AF17" s="28" t="str">
        <f>'水洗化人口等'!B17</f>
        <v>24211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24212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0.8709028175575463</v>
      </c>
      <c r="F19" s="167" t="s">
        <v>65</v>
      </c>
      <c r="G19" s="168"/>
      <c r="H19" s="37">
        <f>AD21</f>
        <v>9776</v>
      </c>
      <c r="I19" s="37">
        <f>AD31</f>
        <v>11</v>
      </c>
      <c r="J19" s="41">
        <f>SUM(H19:I19)</f>
        <v>9787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24214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0.12909718244245372</v>
      </c>
      <c r="F20" s="167" t="s">
        <v>67</v>
      </c>
      <c r="G20" s="168"/>
      <c r="H20" s="37">
        <f>AD22</f>
        <v>28151</v>
      </c>
      <c r="I20" s="37">
        <f>AD32</f>
        <v>2621</v>
      </c>
      <c r="J20" s="41">
        <f>SUM(H20:I20)</f>
        <v>30772</v>
      </c>
      <c r="AA20" s="20" t="s">
        <v>59</v>
      </c>
      <c r="AB20" s="81" t="s">
        <v>83</v>
      </c>
      <c r="AC20" s="81" t="s">
        <v>158</v>
      </c>
      <c r="AD20" s="28">
        <f ca="1" t="shared" si="4"/>
        <v>30</v>
      </c>
      <c r="AF20" s="28" t="str">
        <f>'水洗化人口等'!B20</f>
        <v>24215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0.3738062726610967</v>
      </c>
      <c r="F21" s="167" t="s">
        <v>69</v>
      </c>
      <c r="G21" s="168"/>
      <c r="H21" s="37">
        <f>AD23</f>
        <v>152785</v>
      </c>
      <c r="I21" s="37">
        <f>AD33</f>
        <v>484209</v>
      </c>
      <c r="J21" s="41">
        <f>SUM(H21:I21)</f>
        <v>636994</v>
      </c>
      <c r="AA21" s="20" t="s">
        <v>65</v>
      </c>
      <c r="AB21" s="81" t="s">
        <v>83</v>
      </c>
      <c r="AC21" s="81" t="s">
        <v>159</v>
      </c>
      <c r="AD21" s="28">
        <f ca="1" t="shared" si="4"/>
        <v>9776</v>
      </c>
      <c r="AF21" s="28" t="str">
        <f>'水洗化人口等'!B21</f>
        <v>24216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0.49517641892762837</v>
      </c>
      <c r="F22" s="156" t="s">
        <v>4</v>
      </c>
      <c r="G22" s="157"/>
      <c r="H22" s="47">
        <f>SUM(H19:H21)</f>
        <v>190712</v>
      </c>
      <c r="I22" s="47">
        <f>SUM(I19:I21)</f>
        <v>486841</v>
      </c>
      <c r="J22" s="52">
        <f>SUM(J19:J21)</f>
        <v>677553</v>
      </c>
      <c r="AA22" s="20" t="s">
        <v>67</v>
      </c>
      <c r="AB22" s="81" t="s">
        <v>83</v>
      </c>
      <c r="AC22" s="81" t="s">
        <v>160</v>
      </c>
      <c r="AD22" s="28">
        <f ca="1" t="shared" si="4"/>
        <v>28151</v>
      </c>
      <c r="AF22" s="28" t="str">
        <f>'水洗化人口等'!B22</f>
        <v>24303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0.29017489191937185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152785</v>
      </c>
      <c r="AF23" s="28" t="str">
        <f>'水洗化人口等'!B23</f>
        <v>24324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0.9997679900898624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486603</v>
      </c>
      <c r="AF24" s="28" t="str">
        <f>'水洗化人口等'!B24</f>
        <v>24341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0.00023200991013759017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24343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24344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15985</v>
      </c>
      <c r="J27" s="55">
        <f>AD49</f>
        <v>1056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24441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24442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3612</v>
      </c>
      <c r="J29" s="55">
        <f>AD51</f>
        <v>145</v>
      </c>
      <c r="AA29" s="20" t="s">
        <v>57</v>
      </c>
      <c r="AB29" s="81" t="s">
        <v>83</v>
      </c>
      <c r="AC29" s="81" t="s">
        <v>167</v>
      </c>
      <c r="AD29" s="28">
        <f ca="1" t="shared" si="4"/>
        <v>238</v>
      </c>
      <c r="AF29" s="28" t="str">
        <f>'水洗化人口等'!B29</f>
        <v>24443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24461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11</v>
      </c>
      <c r="AF31" s="28" t="str">
        <f>'水洗化人口等'!B31</f>
        <v>24470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310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2621</v>
      </c>
      <c r="AF32" s="28" t="str">
        <f>'水洗化人口等'!B32</f>
        <v>24471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491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484209</v>
      </c>
      <c r="AF33" s="28" t="str">
        <f>'水洗化人口等'!B33</f>
        <v>24472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8413</v>
      </c>
      <c r="AF34" s="28" t="str">
        <f>'水洗化人口等'!B34</f>
        <v>24543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2944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24561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23342</v>
      </c>
      <c r="J36" s="57">
        <f>SUM(J27:J31)</f>
        <v>1201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24562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1857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15985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3612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310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491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2944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1056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145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2010-04-10T02:06:27Z</dcterms:modified>
  <cp:category/>
  <cp:version/>
  <cp:contentType/>
  <cp:contentStatus/>
</cp:coreProperties>
</file>