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<sst xmlns="http://schemas.openxmlformats.org/spreadsheetml/2006/main" count="639" uniqueCount="309">
  <si>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</si>
  <si>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</si>
  <si>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</si>
  <si>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</si>
  <si>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</si>
  <si>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</si>
  <si>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</si>
  <si>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</si>
  <si>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</si>
  <si>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</si>
  <si>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</si>
  <si>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</si>
  <si>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</si>
  <si>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</si>
  <si>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</si>
  <si>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</si>
  <si>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</si>
  <si>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</si>
  <si>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</si>
  <si>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</si>
  <si>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</si>
  <si>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</si>
  <si>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</si>
  <si>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</si>
  <si>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</si>
  <si>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</si>
  <si>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</si>
  <si>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</si>
  <si>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</si>
  <si>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</si>
  <si>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</si>
  <si>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</si>
  <si>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</si>
  <si>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</si>
  <si>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</si>
  <si>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</si>
  <si>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</si>
  <si>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</si>
  <si>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</si>
  <si>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</si>
  <si>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</si>
  <si>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</si>
  <si>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</si>
  <si>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</si>
  <si>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</si>
  <si>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</si>
  <si>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</si>
  <si>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</si>
  <si>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</si>
  <si>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</si>
  <si>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</si>
  <si>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</si>
  <si>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</si>
  <si>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</si>
  <si>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</si>
  <si>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</si>
  <si>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</si>
  <si>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</si>
  <si>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</si>
  <si>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</si>
  <si>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</si>
  <si>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</si>
  <si>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</si>
  <si>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</si>
  <si>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</si>
  <si>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</si>
  <si>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</si>
  <si>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</si>
  <si>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</si>
  <si>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</si>
  <si>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</si>
  <si>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</si>
  <si>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</si>
  <si>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</si>
  <si>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</si>
  <si>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</si>
  <si>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</si>
  <si>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</si>
  <si>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</si>
  <si>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</si>
  <si>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</si>
  <si>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</si>
  <si>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</si>
  <si>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</si>
  <si>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</si>
  <si>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</si>
  <si>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</si>
  <si>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</si>
  <si>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</si>
  <si>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</si>
  <si>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</si>
  <si>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</si>
  <si>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</si>
  <si>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</si>
  <si>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</si>
  <si>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</si>
  <si>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</si>
  <si>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</si>
  <si>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</si>
  <si>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</si>
  <si>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</si>
  <si>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</si>
  <si>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</si>
  <si>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</si>
  <si>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</si>
  <si>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</si>
  <si>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</si>
  <si>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</si>
  <si>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</si>
  <si>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</si>
  <si>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</si>
  <si>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</si>
  <si>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</si>
  <si>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</si>
  <si>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</si>
  <si>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</si>
  <si>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</si>
  <si>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</si>
  <si>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</si>
  <si>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</si>
  <si>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</si>
  <si>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</si>
  <si>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</si>
  <si>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</si>
  <si>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</si>
  <si>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</si>
  <si>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</si>
  <si>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</si>
  <si>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</si>
  <si>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</si>
  <si>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</si>
  <si>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</si>
  <si>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</si>
  <si>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</si>
  <si>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</si>
  <si>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</si>
  <si>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</si>
  <si>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</si>
  <si>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</si>
  <si>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</si>
  <si>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</si>
  <si>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</si>
  <si>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</si>
  <si>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</si>
  <si>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</si>
  <si>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</si>
  <si>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</si>
  <si>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</si>
  <si>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</si>
  <si>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</si>
  <si>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</si>
  <si>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</si>
  <si>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</si>
  <si>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</si>
  <si>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</si>
  <si>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</si>
  <si>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</si>
  <si>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</si>
  <si>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</si>
  <si>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</si>
  <si>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</si>
  <si>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</si>
  <si>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</si>
  <si>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</si>
  <si>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</si>
  <si>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</si>
  <si>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</si>
  <si>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</si>
  <si>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</si>
  <si>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</si>
  <si>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</si>
  <si>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</si>
  <si>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</si>
  <si>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</si>
  <si>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</si>
  <si>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</si>
  <si>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</si>
  <si>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</si>
  <si>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</si>
  <si>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</si>
  <si>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</si>
  <si>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</si>
  <si>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</si>
  <si>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</si>
  <si>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</si>
  <si>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</si>
  <si>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</si>
  <si>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</si>
  <si>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</si>
  <si>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</si>
  <si>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</si>
  <si>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</si>
  <si>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</si>
  <si>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</si>
  <si>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</si>
  <si>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</si>
  <si>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</si>
  <si>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</si>
  <si>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</si>
  <si>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</si>
  <si>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</si>
  <si>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</si>
  <si>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</si>
  <si>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</si>
  <si>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</si>
  <si>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</si>
  <si>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</si>
  <si>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</si>
  <si>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</si>
  <si>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</si>
  <si>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</si>
  <si>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</si>
  <si>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</si>
  <si>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</si>
  <si>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</si>
  <si>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</si>
  <si>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</si>
  <si>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</si>
  <si>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</si>
  <si>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</si>
  <si>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</si>
  <si>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</si>
  <si>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</si>
  <si>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</si>
  <si>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</si>
  <si>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</si>
  <si>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</si>
  <si>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</si>
  <si>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</si>
  <si>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</si>
  <si>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</si>
  <si>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</si>
  <si>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</si>
  <si>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</si>
  <si>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</si>
  <si>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</si>
  <si>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</si>
  <si>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</si>
  <si>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</si>
  <si>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</si>
  <si>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</si>
  <si>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</si>
  <si>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</si>
  <si>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</si>
  <si>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</si>
  <si>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</si>
  <si>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</si>
  <si>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</si>
  <si>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</si>
  <si>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</si>
  <si>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</si>
  <si>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</si>
  <si>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</si>
  <si>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</si>
  <si>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</si>
  <si>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</si>
  <si>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</si>
  <si>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</si>
  <si>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</si>
  <si>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</si>
  <si>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</si>
  <si>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</si>
  <si>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</si>
  <si>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</si>
  <si>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</si>
  <si>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</si>
  <si>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17201</t>
  </si>
  <si>
    <t>17202</t>
  </si>
  <si>
    <t>17203</t>
  </si>
  <si>
    <t>17204</t>
  </si>
  <si>
    <t>17205</t>
  </si>
  <si>
    <t>17206</t>
  </si>
  <si>
    <t>17207</t>
  </si>
  <si>
    <t>17209</t>
  </si>
  <si>
    <t>17210</t>
  </si>
  <si>
    <t>17211</t>
  </si>
  <si>
    <t>17324</t>
  </si>
  <si>
    <t>17344</t>
  </si>
  <si>
    <t>17361</t>
  </si>
  <si>
    <t>17365</t>
  </si>
  <si>
    <t>17384</t>
  </si>
  <si>
    <t>17386</t>
  </si>
  <si>
    <t>17407</t>
  </si>
  <si>
    <t>17461</t>
  </si>
  <si>
    <t>17463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</si>
  <si>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</si>
  <si>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</si>
  <si>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</si>
  <si>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</si>
  <si>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</si>
  <si>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</si>
  <si>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</si>
  <si>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</si>
  <si>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</si>
  <si>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</si>
  <si>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</si>
  <si>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</si>
  <si>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</si>
  <si>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</si>
  <si>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</si>
  <si>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</si>
  <si>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</si>
  <si>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</si>
  <si>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</si>
  <si>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○</t>
  </si>
  <si>
    <t>石川県</t>
  </si>
  <si>
    <t>17000</t>
  </si>
  <si>
    <t>合計</t>
  </si>
  <si>
    <t>17000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</si>
</sst>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305</v>
      </c>
      <c r="B7" s="100" t="s">
        <v>306</v>
      </c>
      <c r="C7" s="99" t="s">
        <v>307</v>
      </c>
      <c r="D7" s="101">
        <f>SUM(D8:D26)</f>
        <v>1167464</v>
      </c>
      <c r="E7" s="101">
        <f>SUM(E8:E26)</f>
        <v>65085</v>
      </c>
      <c r="F7" s="102">
        <f>IF(D7&gt;0,E7/D7*100,0)</f>
        <v>5.574904236875827</v>
      </c>
      <c r="G7" s="101">
        <f>SUM(G8:G26)</f>
        <v>65017</v>
      </c>
      <c r="H7" s="101">
        <f>SUM(H8:H26)</f>
        <v>68</v>
      </c>
      <c r="I7" s="101">
        <f>SUM(I8:I26)</f>
        <v>1102379</v>
      </c>
      <c r="J7" s="102">
        <f>IF($D7&gt;0,I7/$D7*100,0)</f>
        <v>94.42509576312418</v>
      </c>
      <c r="K7" s="101">
        <f>SUM(K8:K26)</f>
        <v>754997</v>
      </c>
      <c r="L7" s="102">
        <f>IF($D7&gt;0,K7/$D7*100,0)</f>
        <v>64.66983136096702</v>
      </c>
      <c r="M7" s="101">
        <f>SUM(M8:M26)</f>
        <v>5533</v>
      </c>
      <c r="N7" s="102">
        <f>IF($D7&gt;0,M7/$D7*100,0)</f>
        <v>0.4739332433376961</v>
      </c>
      <c r="O7" s="101">
        <f>SUM(O8:O26)</f>
        <v>341849</v>
      </c>
      <c r="P7" s="101">
        <f>SUM(P8:P26)</f>
        <v>113009</v>
      </c>
      <c r="Q7" s="102">
        <f>IF($D7&gt;0,O7/$D7*100,0)</f>
        <v>29.281331158819455</v>
      </c>
      <c r="R7" s="101">
        <f>SUM(R8:R26)</f>
        <v>11953</v>
      </c>
      <c r="S7" s="101">
        <f aca="true" t="shared" si="0" ref="S7:Z7">COUNTIF(S8:S26,"○")</f>
        <v>17</v>
      </c>
      <c r="T7" s="101">
        <f t="shared" si="0"/>
        <v>0</v>
      </c>
      <c r="U7" s="101">
        <f t="shared" si="0"/>
        <v>0</v>
      </c>
      <c r="V7" s="101">
        <f t="shared" si="0"/>
        <v>2</v>
      </c>
      <c r="W7" s="101">
        <f t="shared" si="0"/>
        <v>16</v>
      </c>
      <c r="X7" s="101">
        <f t="shared" si="0"/>
        <v>0</v>
      </c>
      <c r="Y7" s="101">
        <f t="shared" si="0"/>
        <v>0</v>
      </c>
      <c r="Z7" s="101">
        <f t="shared" si="0"/>
        <v>3</v>
      </c>
    </row>
    <row r="8" spans="1:58" ht="12" customHeight="1">
      <c r="A8" s="103" t="s">
        <v>116</v>
      </c>
      <c r="B8" s="104" t="s">
        <v>266</v>
      </c>
      <c r="C8" s="103" t="s">
        <v>285</v>
      </c>
      <c r="D8" s="101">
        <f>+SUM(E8,+I8)</f>
        <v>443193</v>
      </c>
      <c r="E8" s="101">
        <f>+SUM(G8,+H8)</f>
        <v>4485</v>
      </c>
      <c r="F8" s="102">
        <f>IF(D8&gt;0,E8/D8*100,0)</f>
        <v>1.0119744671057531</v>
      </c>
      <c r="G8" s="101">
        <v>4485</v>
      </c>
      <c r="H8" s="101">
        <v>0</v>
      </c>
      <c r="I8" s="101">
        <f>+SUM(K8,+M8,+O8)</f>
        <v>438708</v>
      </c>
      <c r="J8" s="102">
        <f>IF($D8&gt;0,I8/$D8*100,0)</f>
        <v>98.98802553289424</v>
      </c>
      <c r="K8" s="101">
        <v>378524</v>
      </c>
      <c r="L8" s="102">
        <f>IF($D8&gt;0,K8/$D8*100,0)</f>
        <v>85.40838867039866</v>
      </c>
      <c r="M8" s="101">
        <v>0</v>
      </c>
      <c r="N8" s="102">
        <f>IF($D8&gt;0,M8/$D8*100,0)</f>
        <v>0</v>
      </c>
      <c r="O8" s="101">
        <v>60184</v>
      </c>
      <c r="P8" s="101">
        <v>12718</v>
      </c>
      <c r="Q8" s="102">
        <f>IF($D8&gt;0,O8/$D8*100,0)</f>
        <v>13.579636862495573</v>
      </c>
      <c r="R8" s="101">
        <v>4453</v>
      </c>
      <c r="S8" s="101" t="s">
        <v>304</v>
      </c>
      <c r="T8" s="101"/>
      <c r="U8" s="101"/>
      <c r="V8" s="101"/>
      <c r="W8" s="105" t="s">
        <v>304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116</v>
      </c>
      <c r="B9" s="104" t="s">
        <v>267</v>
      </c>
      <c r="C9" s="103" t="s">
        <v>286</v>
      </c>
      <c r="D9" s="101">
        <f aca="true" t="shared" si="1" ref="D9:D26">+SUM(E9,+I9)</f>
        <v>60576</v>
      </c>
      <c r="E9" s="101">
        <f aca="true" t="shared" si="2" ref="E9:E26">+SUM(G9,+H9)</f>
        <v>5763</v>
      </c>
      <c r="F9" s="102">
        <f aca="true" t="shared" si="3" ref="F9:F26">IF(D9&gt;0,E9/D9*100,0)</f>
        <v>9.513668779714738</v>
      </c>
      <c r="G9" s="101">
        <v>5763</v>
      </c>
      <c r="H9" s="101">
        <v>0</v>
      </c>
      <c r="I9" s="101">
        <f aca="true" t="shared" si="4" ref="I9:I26">+SUM(K9,+M9,+O9)</f>
        <v>54813</v>
      </c>
      <c r="J9" s="102">
        <f aca="true" t="shared" si="5" ref="J9:J26">IF($D9&gt;0,I9/$D9*100,0)</f>
        <v>90.48633122028527</v>
      </c>
      <c r="K9" s="101">
        <v>13751</v>
      </c>
      <c r="L9" s="102">
        <f aca="true" t="shared" si="6" ref="L9:L26">IF($D9&gt;0,K9/$D9*100,0)</f>
        <v>22.70040940306392</v>
      </c>
      <c r="M9" s="101">
        <v>1349</v>
      </c>
      <c r="N9" s="102">
        <f aca="true" t="shared" si="7" ref="N9:N26">IF($D9&gt;0,M9/$D9*100,0)</f>
        <v>2.2269545694664554</v>
      </c>
      <c r="O9" s="101">
        <v>39713</v>
      </c>
      <c r="P9" s="101">
        <v>16628</v>
      </c>
      <c r="Q9" s="102">
        <f aca="true" t="shared" si="8" ref="Q9:Q26">IF($D9&gt;0,O9/$D9*100,0)</f>
        <v>65.55896724775488</v>
      </c>
      <c r="R9" s="101">
        <v>543</v>
      </c>
      <c r="S9" s="101" t="s">
        <v>304</v>
      </c>
      <c r="T9" s="101"/>
      <c r="U9" s="101"/>
      <c r="V9" s="101"/>
      <c r="W9" s="105" t="s">
        <v>304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116</v>
      </c>
      <c r="B10" s="104" t="s">
        <v>268</v>
      </c>
      <c r="C10" s="103" t="s">
        <v>287</v>
      </c>
      <c r="D10" s="101">
        <f t="shared" si="1"/>
        <v>109329</v>
      </c>
      <c r="E10" s="101">
        <f t="shared" si="2"/>
        <v>1716</v>
      </c>
      <c r="F10" s="102">
        <f t="shared" si="3"/>
        <v>1.569574403863568</v>
      </c>
      <c r="G10" s="101">
        <v>1716</v>
      </c>
      <c r="H10" s="101">
        <v>0</v>
      </c>
      <c r="I10" s="101">
        <f t="shared" si="4"/>
        <v>107613</v>
      </c>
      <c r="J10" s="102">
        <f t="shared" si="5"/>
        <v>98.43042559613643</v>
      </c>
      <c r="K10" s="101">
        <v>44157</v>
      </c>
      <c r="L10" s="102">
        <f t="shared" si="6"/>
        <v>40.38910078753121</v>
      </c>
      <c r="M10" s="101">
        <v>2196</v>
      </c>
      <c r="N10" s="102">
        <f t="shared" si="7"/>
        <v>2.008616195154076</v>
      </c>
      <c r="O10" s="101">
        <v>61260</v>
      </c>
      <c r="P10" s="101">
        <v>16593</v>
      </c>
      <c r="Q10" s="102">
        <f t="shared" si="8"/>
        <v>56.03270861345114</v>
      </c>
      <c r="R10" s="101">
        <v>2092</v>
      </c>
      <c r="S10" s="101" t="s">
        <v>304</v>
      </c>
      <c r="T10" s="101"/>
      <c r="U10" s="101"/>
      <c r="V10" s="101"/>
      <c r="W10" s="105" t="s">
        <v>304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116</v>
      </c>
      <c r="B11" s="104" t="s">
        <v>269</v>
      </c>
      <c r="C11" s="103" t="s">
        <v>288</v>
      </c>
      <c r="D11" s="101">
        <f t="shared" si="1"/>
        <v>33086</v>
      </c>
      <c r="E11" s="101">
        <f t="shared" si="2"/>
        <v>8599</v>
      </c>
      <c r="F11" s="102">
        <f t="shared" si="3"/>
        <v>25.98984464728284</v>
      </c>
      <c r="G11" s="101">
        <v>8599</v>
      </c>
      <c r="H11" s="101">
        <v>0</v>
      </c>
      <c r="I11" s="101">
        <f t="shared" si="4"/>
        <v>24487</v>
      </c>
      <c r="J11" s="102">
        <f t="shared" si="5"/>
        <v>74.01015535271716</v>
      </c>
      <c r="K11" s="101">
        <v>9632</v>
      </c>
      <c r="L11" s="102">
        <f t="shared" si="6"/>
        <v>29.112011122529168</v>
      </c>
      <c r="M11" s="101">
        <v>0</v>
      </c>
      <c r="N11" s="102">
        <f t="shared" si="7"/>
        <v>0</v>
      </c>
      <c r="O11" s="101">
        <v>14855</v>
      </c>
      <c r="P11" s="101">
        <v>4885</v>
      </c>
      <c r="Q11" s="102">
        <f t="shared" si="8"/>
        <v>44.898144230187995</v>
      </c>
      <c r="R11" s="101">
        <v>216</v>
      </c>
      <c r="S11" s="101"/>
      <c r="T11" s="101"/>
      <c r="U11" s="101"/>
      <c r="V11" s="101" t="s">
        <v>304</v>
      </c>
      <c r="W11" s="105"/>
      <c r="X11" s="105"/>
      <c r="Y11" s="105"/>
      <c r="Z11" s="105" t="s">
        <v>304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116</v>
      </c>
      <c r="B12" s="104" t="s">
        <v>270</v>
      </c>
      <c r="C12" s="103" t="s">
        <v>289</v>
      </c>
      <c r="D12" s="101">
        <f t="shared" si="1"/>
        <v>18144</v>
      </c>
      <c r="E12" s="101">
        <f t="shared" si="2"/>
        <v>5692</v>
      </c>
      <c r="F12" s="102">
        <f t="shared" si="3"/>
        <v>31.371252204585538</v>
      </c>
      <c r="G12" s="101">
        <v>5692</v>
      </c>
      <c r="H12" s="101">
        <v>0</v>
      </c>
      <c r="I12" s="101">
        <f t="shared" si="4"/>
        <v>12452</v>
      </c>
      <c r="J12" s="102">
        <f t="shared" si="5"/>
        <v>68.62874779541445</v>
      </c>
      <c r="K12" s="101">
        <v>3821</v>
      </c>
      <c r="L12" s="102">
        <f t="shared" si="6"/>
        <v>21.05930335097002</v>
      </c>
      <c r="M12" s="101">
        <v>0</v>
      </c>
      <c r="N12" s="102">
        <f t="shared" si="7"/>
        <v>0</v>
      </c>
      <c r="O12" s="101">
        <v>8631</v>
      </c>
      <c r="P12" s="101">
        <v>3244</v>
      </c>
      <c r="Q12" s="102">
        <f t="shared" si="8"/>
        <v>47.56944444444444</v>
      </c>
      <c r="R12" s="101">
        <v>176</v>
      </c>
      <c r="S12" s="101" t="s">
        <v>304</v>
      </c>
      <c r="T12" s="101"/>
      <c r="U12" s="101"/>
      <c r="V12" s="101"/>
      <c r="W12" s="105" t="s">
        <v>304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116</v>
      </c>
      <c r="B13" s="104" t="s">
        <v>271</v>
      </c>
      <c r="C13" s="103" t="s">
        <v>290</v>
      </c>
      <c r="D13" s="101">
        <f t="shared" si="1"/>
        <v>74708</v>
      </c>
      <c r="E13" s="101">
        <f t="shared" si="2"/>
        <v>12531</v>
      </c>
      <c r="F13" s="102">
        <f t="shared" si="3"/>
        <v>16.77330406382181</v>
      </c>
      <c r="G13" s="101">
        <v>12476</v>
      </c>
      <c r="H13" s="101">
        <v>55</v>
      </c>
      <c r="I13" s="101">
        <f t="shared" si="4"/>
        <v>62177</v>
      </c>
      <c r="J13" s="102">
        <f t="shared" si="5"/>
        <v>83.22669593617819</v>
      </c>
      <c r="K13" s="101">
        <v>24220</v>
      </c>
      <c r="L13" s="102">
        <f t="shared" si="6"/>
        <v>32.41955346147668</v>
      </c>
      <c r="M13" s="101">
        <v>547</v>
      </c>
      <c r="N13" s="102">
        <f t="shared" si="7"/>
        <v>0.7321839695882636</v>
      </c>
      <c r="O13" s="101">
        <v>37410</v>
      </c>
      <c r="P13" s="101">
        <v>9973</v>
      </c>
      <c r="Q13" s="102">
        <f t="shared" si="8"/>
        <v>50.074958505113244</v>
      </c>
      <c r="R13" s="101">
        <v>815</v>
      </c>
      <c r="S13" s="101" t="s">
        <v>304</v>
      </c>
      <c r="T13" s="101"/>
      <c r="U13" s="101"/>
      <c r="V13" s="101"/>
      <c r="W13" s="105" t="s">
        <v>304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116</v>
      </c>
      <c r="B14" s="104" t="s">
        <v>272</v>
      </c>
      <c r="C14" s="103" t="s">
        <v>291</v>
      </c>
      <c r="D14" s="101">
        <f t="shared" si="1"/>
        <v>24458</v>
      </c>
      <c r="E14" s="101">
        <f t="shared" si="2"/>
        <v>3613</v>
      </c>
      <c r="F14" s="102">
        <f t="shared" si="3"/>
        <v>14.772262654346227</v>
      </c>
      <c r="G14" s="101">
        <v>3613</v>
      </c>
      <c r="H14" s="101">
        <v>0</v>
      </c>
      <c r="I14" s="101">
        <f t="shared" si="4"/>
        <v>20845</v>
      </c>
      <c r="J14" s="102">
        <f t="shared" si="5"/>
        <v>85.22773734565378</v>
      </c>
      <c r="K14" s="101">
        <v>11400</v>
      </c>
      <c r="L14" s="102">
        <f t="shared" si="6"/>
        <v>46.610515986589256</v>
      </c>
      <c r="M14" s="101">
        <v>0</v>
      </c>
      <c r="N14" s="102">
        <f t="shared" si="7"/>
        <v>0</v>
      </c>
      <c r="O14" s="101">
        <v>9445</v>
      </c>
      <c r="P14" s="101">
        <v>2729</v>
      </c>
      <c r="Q14" s="102">
        <f t="shared" si="8"/>
        <v>38.617221359064516</v>
      </c>
      <c r="R14" s="101">
        <v>153</v>
      </c>
      <c r="S14" s="101" t="s">
        <v>304</v>
      </c>
      <c r="T14" s="101"/>
      <c r="U14" s="101"/>
      <c r="V14" s="101"/>
      <c r="W14" s="105" t="s">
        <v>304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116</v>
      </c>
      <c r="B15" s="104" t="s">
        <v>273</v>
      </c>
      <c r="C15" s="103" t="s">
        <v>292</v>
      </c>
      <c r="D15" s="101">
        <f t="shared" si="1"/>
        <v>35334</v>
      </c>
      <c r="E15" s="101">
        <f t="shared" si="2"/>
        <v>1204</v>
      </c>
      <c r="F15" s="102">
        <f t="shared" si="3"/>
        <v>3.407482877681553</v>
      </c>
      <c r="G15" s="101">
        <v>1204</v>
      </c>
      <c r="H15" s="101">
        <v>0</v>
      </c>
      <c r="I15" s="101">
        <f t="shared" si="4"/>
        <v>34130</v>
      </c>
      <c r="J15" s="102">
        <f t="shared" si="5"/>
        <v>96.59251712231844</v>
      </c>
      <c r="K15" s="101">
        <v>23975</v>
      </c>
      <c r="L15" s="102">
        <f t="shared" si="6"/>
        <v>67.85249334918208</v>
      </c>
      <c r="M15" s="101">
        <v>0</v>
      </c>
      <c r="N15" s="102">
        <f t="shared" si="7"/>
        <v>0</v>
      </c>
      <c r="O15" s="101">
        <v>10155</v>
      </c>
      <c r="P15" s="101">
        <v>5341</v>
      </c>
      <c r="Q15" s="102">
        <f t="shared" si="8"/>
        <v>28.740023773136357</v>
      </c>
      <c r="R15" s="101">
        <v>259</v>
      </c>
      <c r="S15" s="101" t="s">
        <v>304</v>
      </c>
      <c r="T15" s="101"/>
      <c r="U15" s="101"/>
      <c r="V15" s="101"/>
      <c r="W15" s="105" t="s">
        <v>304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116</v>
      </c>
      <c r="B16" s="104" t="s">
        <v>274</v>
      </c>
      <c r="C16" s="103" t="s">
        <v>293</v>
      </c>
      <c r="D16" s="101">
        <f t="shared" si="1"/>
        <v>113350</v>
      </c>
      <c r="E16" s="101">
        <f t="shared" si="2"/>
        <v>2760</v>
      </c>
      <c r="F16" s="102">
        <f t="shared" si="3"/>
        <v>2.434936038817821</v>
      </c>
      <c r="G16" s="101">
        <v>2760</v>
      </c>
      <c r="H16" s="101">
        <v>0</v>
      </c>
      <c r="I16" s="101">
        <f t="shared" si="4"/>
        <v>110590</v>
      </c>
      <c r="J16" s="102">
        <f t="shared" si="5"/>
        <v>97.56506396118218</v>
      </c>
      <c r="K16" s="101">
        <v>89217</v>
      </c>
      <c r="L16" s="102">
        <f t="shared" si="6"/>
        <v>78.70930745478606</v>
      </c>
      <c r="M16" s="101">
        <v>548</v>
      </c>
      <c r="N16" s="102">
        <f t="shared" si="7"/>
        <v>0.48345831495368324</v>
      </c>
      <c r="O16" s="101">
        <v>20825</v>
      </c>
      <c r="P16" s="101">
        <v>9866</v>
      </c>
      <c r="Q16" s="102">
        <f t="shared" si="8"/>
        <v>18.372298191442436</v>
      </c>
      <c r="R16" s="101">
        <v>774</v>
      </c>
      <c r="S16" s="101" t="s">
        <v>304</v>
      </c>
      <c r="T16" s="101"/>
      <c r="U16" s="101"/>
      <c r="V16" s="101"/>
      <c r="W16" s="105" t="s">
        <v>304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116</v>
      </c>
      <c r="B17" s="104" t="s">
        <v>275</v>
      </c>
      <c r="C17" s="103" t="s">
        <v>294</v>
      </c>
      <c r="D17" s="101">
        <f t="shared" si="1"/>
        <v>48342</v>
      </c>
      <c r="E17" s="101">
        <f t="shared" si="2"/>
        <v>1342</v>
      </c>
      <c r="F17" s="102">
        <f t="shared" si="3"/>
        <v>2.7760539489470855</v>
      </c>
      <c r="G17" s="101">
        <v>1342</v>
      </c>
      <c r="H17" s="101">
        <v>0</v>
      </c>
      <c r="I17" s="101">
        <f t="shared" si="4"/>
        <v>47000</v>
      </c>
      <c r="J17" s="102">
        <f t="shared" si="5"/>
        <v>97.2239460510529</v>
      </c>
      <c r="K17" s="101">
        <v>38956</v>
      </c>
      <c r="L17" s="102">
        <f t="shared" si="6"/>
        <v>80.58417111414505</v>
      </c>
      <c r="M17" s="101">
        <v>0</v>
      </c>
      <c r="N17" s="102">
        <f t="shared" si="7"/>
        <v>0</v>
      </c>
      <c r="O17" s="101">
        <v>8044</v>
      </c>
      <c r="P17" s="101">
        <v>2798</v>
      </c>
      <c r="Q17" s="102">
        <f t="shared" si="8"/>
        <v>16.639774936907862</v>
      </c>
      <c r="R17" s="101">
        <v>843</v>
      </c>
      <c r="S17" s="101" t="s">
        <v>304</v>
      </c>
      <c r="T17" s="101"/>
      <c r="U17" s="101"/>
      <c r="V17" s="101"/>
      <c r="W17" s="105" t="s">
        <v>304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116</v>
      </c>
      <c r="B18" s="104" t="s">
        <v>276</v>
      </c>
      <c r="C18" s="103" t="s">
        <v>295</v>
      </c>
      <c r="D18" s="101">
        <f t="shared" si="1"/>
        <v>6060</v>
      </c>
      <c r="E18" s="101">
        <f t="shared" si="2"/>
        <v>0</v>
      </c>
      <c r="F18" s="102">
        <f t="shared" si="3"/>
        <v>0</v>
      </c>
      <c r="G18" s="101">
        <v>0</v>
      </c>
      <c r="H18" s="101">
        <v>0</v>
      </c>
      <c r="I18" s="101">
        <f t="shared" si="4"/>
        <v>6060</v>
      </c>
      <c r="J18" s="102">
        <f t="shared" si="5"/>
        <v>100</v>
      </c>
      <c r="K18" s="101">
        <v>0</v>
      </c>
      <c r="L18" s="102">
        <f t="shared" si="6"/>
        <v>0</v>
      </c>
      <c r="M18" s="101">
        <v>0</v>
      </c>
      <c r="N18" s="102">
        <f t="shared" si="7"/>
        <v>0</v>
      </c>
      <c r="O18" s="101">
        <v>6060</v>
      </c>
      <c r="P18" s="101">
        <v>421</v>
      </c>
      <c r="Q18" s="102">
        <f t="shared" si="8"/>
        <v>100</v>
      </c>
      <c r="R18" s="101">
        <v>38</v>
      </c>
      <c r="S18" s="101" t="s">
        <v>304</v>
      </c>
      <c r="T18" s="101"/>
      <c r="U18" s="101"/>
      <c r="V18" s="101"/>
      <c r="W18" s="105"/>
      <c r="X18" s="105"/>
      <c r="Y18" s="105"/>
      <c r="Z18" s="105" t="s">
        <v>304</v>
      </c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116</v>
      </c>
      <c r="B19" s="104" t="s">
        <v>277</v>
      </c>
      <c r="C19" s="103" t="s">
        <v>296</v>
      </c>
      <c r="D19" s="101">
        <f t="shared" si="1"/>
        <v>44873</v>
      </c>
      <c r="E19" s="101">
        <f t="shared" si="2"/>
        <v>1098</v>
      </c>
      <c r="F19" s="102">
        <f t="shared" si="3"/>
        <v>2.4469057116751722</v>
      </c>
      <c r="G19" s="101">
        <v>1098</v>
      </c>
      <c r="H19" s="101">
        <v>0</v>
      </c>
      <c r="I19" s="101">
        <f t="shared" si="4"/>
        <v>43775</v>
      </c>
      <c r="J19" s="102">
        <f t="shared" si="5"/>
        <v>97.55309428832483</v>
      </c>
      <c r="K19" s="101">
        <v>35684</v>
      </c>
      <c r="L19" s="102">
        <f t="shared" si="6"/>
        <v>79.52220711786597</v>
      </c>
      <c r="M19" s="101">
        <v>0</v>
      </c>
      <c r="N19" s="102">
        <f t="shared" si="7"/>
        <v>0</v>
      </c>
      <c r="O19" s="101">
        <v>8091</v>
      </c>
      <c r="P19" s="101">
        <v>3600</v>
      </c>
      <c r="Q19" s="102">
        <f t="shared" si="8"/>
        <v>18.03088717045885</v>
      </c>
      <c r="R19" s="101">
        <v>323</v>
      </c>
      <c r="S19" s="101" t="s">
        <v>304</v>
      </c>
      <c r="T19" s="101"/>
      <c r="U19" s="101"/>
      <c r="V19" s="101"/>
      <c r="W19" s="105" t="s">
        <v>304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116</v>
      </c>
      <c r="B20" s="104" t="s">
        <v>278</v>
      </c>
      <c r="C20" s="103" t="s">
        <v>297</v>
      </c>
      <c r="D20" s="101">
        <f t="shared" si="1"/>
        <v>37411</v>
      </c>
      <c r="E20" s="101">
        <f t="shared" si="2"/>
        <v>1454</v>
      </c>
      <c r="F20" s="102">
        <f t="shared" si="3"/>
        <v>3.886557429632995</v>
      </c>
      <c r="G20" s="101">
        <v>1454</v>
      </c>
      <c r="H20" s="101">
        <v>0</v>
      </c>
      <c r="I20" s="101">
        <f t="shared" si="4"/>
        <v>35957</v>
      </c>
      <c r="J20" s="102">
        <f t="shared" si="5"/>
        <v>96.113442570367</v>
      </c>
      <c r="K20" s="101">
        <v>24712</v>
      </c>
      <c r="L20" s="102">
        <f t="shared" si="6"/>
        <v>66.05543824008981</v>
      </c>
      <c r="M20" s="101">
        <v>0</v>
      </c>
      <c r="N20" s="102">
        <f t="shared" si="7"/>
        <v>0</v>
      </c>
      <c r="O20" s="101">
        <v>11245</v>
      </c>
      <c r="P20" s="101">
        <v>3609</v>
      </c>
      <c r="Q20" s="102">
        <f t="shared" si="8"/>
        <v>30.058004330277193</v>
      </c>
      <c r="R20" s="101">
        <v>225</v>
      </c>
      <c r="S20" s="101" t="s">
        <v>304</v>
      </c>
      <c r="T20" s="101"/>
      <c r="U20" s="101"/>
      <c r="V20" s="101"/>
      <c r="W20" s="105" t="s">
        <v>304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116</v>
      </c>
      <c r="B21" s="104" t="s">
        <v>279</v>
      </c>
      <c r="C21" s="103" t="s">
        <v>298</v>
      </c>
      <c r="D21" s="101">
        <f t="shared" si="1"/>
        <v>26794</v>
      </c>
      <c r="E21" s="101">
        <f t="shared" si="2"/>
        <v>229</v>
      </c>
      <c r="F21" s="102">
        <f t="shared" si="3"/>
        <v>0.8546689557363589</v>
      </c>
      <c r="G21" s="101">
        <v>229</v>
      </c>
      <c r="H21" s="101">
        <v>0</v>
      </c>
      <c r="I21" s="101">
        <f t="shared" si="4"/>
        <v>26565</v>
      </c>
      <c r="J21" s="102">
        <f t="shared" si="5"/>
        <v>99.14533104426364</v>
      </c>
      <c r="K21" s="101">
        <v>25088</v>
      </c>
      <c r="L21" s="102">
        <f t="shared" si="6"/>
        <v>93.63290288870643</v>
      </c>
      <c r="M21" s="101">
        <v>0</v>
      </c>
      <c r="N21" s="102">
        <f t="shared" si="7"/>
        <v>0</v>
      </c>
      <c r="O21" s="101">
        <v>1477</v>
      </c>
      <c r="P21" s="101">
        <v>184</v>
      </c>
      <c r="Q21" s="102">
        <f t="shared" si="8"/>
        <v>5.512428155557214</v>
      </c>
      <c r="R21" s="101">
        <v>195</v>
      </c>
      <c r="S21" s="101" t="s">
        <v>304</v>
      </c>
      <c r="T21" s="101"/>
      <c r="U21" s="101"/>
      <c r="V21" s="101"/>
      <c r="W21" s="105" t="s">
        <v>304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116</v>
      </c>
      <c r="B22" s="104" t="s">
        <v>280</v>
      </c>
      <c r="C22" s="103" t="s">
        <v>299</v>
      </c>
      <c r="D22" s="101">
        <f t="shared" si="1"/>
        <v>24196</v>
      </c>
      <c r="E22" s="101">
        <f t="shared" si="2"/>
        <v>3161</v>
      </c>
      <c r="F22" s="102">
        <f t="shared" si="3"/>
        <v>13.064142833526201</v>
      </c>
      <c r="G22" s="101">
        <v>3161</v>
      </c>
      <c r="H22" s="101">
        <v>0</v>
      </c>
      <c r="I22" s="101">
        <f t="shared" si="4"/>
        <v>21035</v>
      </c>
      <c r="J22" s="102">
        <f t="shared" si="5"/>
        <v>86.9358571664738</v>
      </c>
      <c r="K22" s="101">
        <v>3689</v>
      </c>
      <c r="L22" s="102">
        <f t="shared" si="6"/>
        <v>15.246321706067118</v>
      </c>
      <c r="M22" s="101">
        <v>893</v>
      </c>
      <c r="N22" s="102">
        <f t="shared" si="7"/>
        <v>3.69069267647545</v>
      </c>
      <c r="O22" s="101">
        <v>16453</v>
      </c>
      <c r="P22" s="101">
        <v>8792</v>
      </c>
      <c r="Q22" s="102">
        <f t="shared" si="8"/>
        <v>67.99884278393122</v>
      </c>
      <c r="R22" s="101">
        <v>120</v>
      </c>
      <c r="S22" s="101"/>
      <c r="T22" s="101"/>
      <c r="U22" s="101"/>
      <c r="V22" s="101" t="s">
        <v>304</v>
      </c>
      <c r="W22" s="105"/>
      <c r="X22" s="105"/>
      <c r="Y22" s="105"/>
      <c r="Z22" s="105" t="s">
        <v>304</v>
      </c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116</v>
      </c>
      <c r="B23" s="104" t="s">
        <v>281</v>
      </c>
      <c r="C23" s="103" t="s">
        <v>300</v>
      </c>
      <c r="D23" s="101">
        <f t="shared" si="1"/>
        <v>15378</v>
      </c>
      <c r="E23" s="101">
        <f t="shared" si="2"/>
        <v>968</v>
      </c>
      <c r="F23" s="102">
        <f t="shared" si="3"/>
        <v>6.294706723891273</v>
      </c>
      <c r="G23" s="101">
        <v>965</v>
      </c>
      <c r="H23" s="101">
        <v>3</v>
      </c>
      <c r="I23" s="101">
        <f t="shared" si="4"/>
        <v>14410</v>
      </c>
      <c r="J23" s="102">
        <f t="shared" si="5"/>
        <v>93.70529327610872</v>
      </c>
      <c r="K23" s="101">
        <v>7747</v>
      </c>
      <c r="L23" s="102">
        <f t="shared" si="6"/>
        <v>50.37716217973729</v>
      </c>
      <c r="M23" s="101">
        <v>0</v>
      </c>
      <c r="N23" s="102">
        <f t="shared" si="7"/>
        <v>0</v>
      </c>
      <c r="O23" s="101">
        <v>6663</v>
      </c>
      <c r="P23" s="101">
        <v>3101</v>
      </c>
      <c r="Q23" s="102">
        <f t="shared" si="8"/>
        <v>43.32813109637144</v>
      </c>
      <c r="R23" s="101">
        <v>148</v>
      </c>
      <c r="S23" s="101" t="s">
        <v>304</v>
      </c>
      <c r="T23" s="101"/>
      <c r="U23" s="101"/>
      <c r="V23" s="101"/>
      <c r="W23" s="105" t="s">
        <v>304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116</v>
      </c>
      <c r="B24" s="104" t="s">
        <v>282</v>
      </c>
      <c r="C24" s="103" t="s">
        <v>301</v>
      </c>
      <c r="D24" s="101">
        <f t="shared" si="1"/>
        <v>19774</v>
      </c>
      <c r="E24" s="101">
        <f t="shared" si="2"/>
        <v>3416</v>
      </c>
      <c r="F24" s="102">
        <f t="shared" si="3"/>
        <v>17.275209871548498</v>
      </c>
      <c r="G24" s="101">
        <v>3416</v>
      </c>
      <c r="H24" s="101">
        <v>0</v>
      </c>
      <c r="I24" s="101">
        <f t="shared" si="4"/>
        <v>16358</v>
      </c>
      <c r="J24" s="102">
        <f t="shared" si="5"/>
        <v>82.7247901284515</v>
      </c>
      <c r="K24" s="101">
        <v>13221</v>
      </c>
      <c r="L24" s="102">
        <f t="shared" si="6"/>
        <v>66.86052392029939</v>
      </c>
      <c r="M24" s="101">
        <v>0</v>
      </c>
      <c r="N24" s="102">
        <f t="shared" si="7"/>
        <v>0</v>
      </c>
      <c r="O24" s="101">
        <v>3137</v>
      </c>
      <c r="P24" s="101">
        <v>66</v>
      </c>
      <c r="Q24" s="102">
        <f t="shared" si="8"/>
        <v>15.86426620815212</v>
      </c>
      <c r="R24" s="101">
        <v>171</v>
      </c>
      <c r="S24" s="101" t="s">
        <v>304</v>
      </c>
      <c r="T24" s="101"/>
      <c r="U24" s="101"/>
      <c r="V24" s="101"/>
      <c r="W24" s="105" t="s">
        <v>304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116</v>
      </c>
      <c r="B25" s="104" t="s">
        <v>283</v>
      </c>
      <c r="C25" s="103" t="s">
        <v>302</v>
      </c>
      <c r="D25" s="101">
        <f t="shared" si="1"/>
        <v>10498</v>
      </c>
      <c r="E25" s="101">
        <f t="shared" si="2"/>
        <v>435</v>
      </c>
      <c r="F25" s="102">
        <f t="shared" si="3"/>
        <v>4.143646408839778</v>
      </c>
      <c r="G25" s="101">
        <v>435</v>
      </c>
      <c r="H25" s="101">
        <v>0</v>
      </c>
      <c r="I25" s="101">
        <f t="shared" si="4"/>
        <v>10063</v>
      </c>
      <c r="J25" s="102">
        <f t="shared" si="5"/>
        <v>95.85635359116023</v>
      </c>
      <c r="K25" s="101">
        <v>3662</v>
      </c>
      <c r="L25" s="102">
        <f t="shared" si="6"/>
        <v>34.88283482568108</v>
      </c>
      <c r="M25" s="101">
        <v>0</v>
      </c>
      <c r="N25" s="102">
        <f t="shared" si="7"/>
        <v>0</v>
      </c>
      <c r="O25" s="101">
        <v>6401</v>
      </c>
      <c r="P25" s="101">
        <v>2864</v>
      </c>
      <c r="Q25" s="102">
        <f t="shared" si="8"/>
        <v>60.97351876547914</v>
      </c>
      <c r="R25" s="101">
        <v>88</v>
      </c>
      <c r="S25" s="101" t="s">
        <v>304</v>
      </c>
      <c r="T25" s="101"/>
      <c r="U25" s="101"/>
      <c r="V25" s="101"/>
      <c r="W25" s="105" t="s">
        <v>304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116</v>
      </c>
      <c r="B26" s="104" t="s">
        <v>284</v>
      </c>
      <c r="C26" s="103" t="s">
        <v>303</v>
      </c>
      <c r="D26" s="101">
        <f t="shared" si="1"/>
        <v>21960</v>
      </c>
      <c r="E26" s="101">
        <f t="shared" si="2"/>
        <v>6619</v>
      </c>
      <c r="F26" s="102">
        <f t="shared" si="3"/>
        <v>30.14116575591985</v>
      </c>
      <c r="G26" s="101">
        <v>6609</v>
      </c>
      <c r="H26" s="101">
        <v>10</v>
      </c>
      <c r="I26" s="101">
        <f t="shared" si="4"/>
        <v>15341</v>
      </c>
      <c r="J26" s="102">
        <f t="shared" si="5"/>
        <v>69.85883424408014</v>
      </c>
      <c r="K26" s="101">
        <v>3541</v>
      </c>
      <c r="L26" s="102">
        <f t="shared" si="6"/>
        <v>16.124772313296905</v>
      </c>
      <c r="M26" s="101">
        <v>0</v>
      </c>
      <c r="N26" s="102">
        <f t="shared" si="7"/>
        <v>0</v>
      </c>
      <c r="O26" s="101">
        <v>11800</v>
      </c>
      <c r="P26" s="101">
        <v>5597</v>
      </c>
      <c r="Q26" s="102">
        <f t="shared" si="8"/>
        <v>53.73406193078324</v>
      </c>
      <c r="R26" s="101">
        <v>321</v>
      </c>
      <c r="S26" s="101" t="s">
        <v>304</v>
      </c>
      <c r="T26" s="101"/>
      <c r="U26" s="101"/>
      <c r="V26" s="101"/>
      <c r="W26" s="105" t="s">
        <v>304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305</v>
      </c>
      <c r="B7" s="109" t="s">
        <v>306</v>
      </c>
      <c r="C7" s="108" t="s">
        <v>307</v>
      </c>
      <c r="D7" s="110">
        <f aca="true" t="shared" si="0" ref="D7:AI7">SUM(D8:D26)</f>
        <v>182369</v>
      </c>
      <c r="E7" s="110">
        <f t="shared" si="0"/>
        <v>2480</v>
      </c>
      <c r="F7" s="110">
        <f t="shared" si="0"/>
        <v>424</v>
      </c>
      <c r="G7" s="110">
        <f t="shared" si="0"/>
        <v>2056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179889</v>
      </c>
      <c r="L7" s="110">
        <f t="shared" si="0"/>
        <v>29669</v>
      </c>
      <c r="M7" s="110">
        <f t="shared" si="0"/>
        <v>150220</v>
      </c>
      <c r="N7" s="110">
        <f t="shared" si="0"/>
        <v>177746</v>
      </c>
      <c r="O7" s="110">
        <f t="shared" si="0"/>
        <v>30093</v>
      </c>
      <c r="P7" s="110">
        <f t="shared" si="0"/>
        <v>27965</v>
      </c>
      <c r="Q7" s="110">
        <f t="shared" si="0"/>
        <v>0</v>
      </c>
      <c r="R7" s="110">
        <f t="shared" si="0"/>
        <v>2128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147647</v>
      </c>
      <c r="W7" s="110">
        <f t="shared" si="0"/>
        <v>145019</v>
      </c>
      <c r="X7" s="110">
        <f t="shared" si="0"/>
        <v>0</v>
      </c>
      <c r="Y7" s="110">
        <f t="shared" si="0"/>
        <v>2628</v>
      </c>
      <c r="Z7" s="110">
        <f t="shared" si="0"/>
        <v>0</v>
      </c>
      <c r="AA7" s="110">
        <f t="shared" si="0"/>
        <v>0</v>
      </c>
      <c r="AB7" s="110">
        <f t="shared" si="0"/>
        <v>0</v>
      </c>
      <c r="AC7" s="110">
        <f t="shared" si="0"/>
        <v>6</v>
      </c>
      <c r="AD7" s="110">
        <f t="shared" si="0"/>
        <v>5</v>
      </c>
      <c r="AE7" s="110">
        <f t="shared" si="0"/>
        <v>1</v>
      </c>
      <c r="AF7" s="110">
        <f t="shared" si="0"/>
        <v>1743</v>
      </c>
      <c r="AG7" s="110">
        <f t="shared" si="0"/>
        <v>1738</v>
      </c>
      <c r="AH7" s="110">
        <f t="shared" si="0"/>
        <v>0</v>
      </c>
      <c r="AI7" s="110">
        <f t="shared" si="0"/>
        <v>5</v>
      </c>
      <c r="AJ7" s="110">
        <f aca="true" t="shared" si="1" ref="AJ7:BC7">SUM(AJ8:AJ26)</f>
        <v>26392</v>
      </c>
      <c r="AK7" s="110">
        <f t="shared" si="1"/>
        <v>24562</v>
      </c>
      <c r="AL7" s="110">
        <f t="shared" si="1"/>
        <v>347</v>
      </c>
      <c r="AM7" s="110">
        <f t="shared" si="1"/>
        <v>1057</v>
      </c>
      <c r="AN7" s="110">
        <f t="shared" si="1"/>
        <v>0</v>
      </c>
      <c r="AO7" s="110">
        <f t="shared" si="1"/>
        <v>5</v>
      </c>
      <c r="AP7" s="110">
        <f t="shared" si="1"/>
        <v>0</v>
      </c>
      <c r="AQ7" s="110">
        <f t="shared" si="1"/>
        <v>341</v>
      </c>
      <c r="AR7" s="110">
        <f t="shared" si="1"/>
        <v>35</v>
      </c>
      <c r="AS7" s="110">
        <f t="shared" si="1"/>
        <v>45</v>
      </c>
      <c r="AT7" s="110">
        <f t="shared" si="1"/>
        <v>354</v>
      </c>
      <c r="AU7" s="110">
        <f t="shared" si="1"/>
        <v>245</v>
      </c>
      <c r="AV7" s="110">
        <f t="shared" si="1"/>
        <v>0</v>
      </c>
      <c r="AW7" s="110">
        <f t="shared" si="1"/>
        <v>109</v>
      </c>
      <c r="AX7" s="110">
        <f t="shared" si="1"/>
        <v>0</v>
      </c>
      <c r="AY7" s="110">
        <f t="shared" si="1"/>
        <v>0</v>
      </c>
      <c r="AZ7" s="110">
        <f t="shared" si="1"/>
        <v>545</v>
      </c>
      <c r="BA7" s="110">
        <f t="shared" si="1"/>
        <v>545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116</v>
      </c>
      <c r="B8" s="112" t="s">
        <v>266</v>
      </c>
      <c r="C8" s="111" t="s">
        <v>285</v>
      </c>
      <c r="D8" s="101">
        <f>SUM(E8,+H8,+K8)</f>
        <v>18357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18357</v>
      </c>
      <c r="L8" s="101">
        <v>2636</v>
      </c>
      <c r="M8" s="101">
        <v>15721</v>
      </c>
      <c r="N8" s="101">
        <f>SUM(O8,+V8,+AC8)</f>
        <v>18357</v>
      </c>
      <c r="O8" s="101">
        <f>SUM(P8:U8)</f>
        <v>2636</v>
      </c>
      <c r="P8" s="101">
        <v>2636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15721</v>
      </c>
      <c r="W8" s="101">
        <v>15721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902</v>
      </c>
      <c r="AG8" s="101">
        <v>902</v>
      </c>
      <c r="AH8" s="101">
        <v>0</v>
      </c>
      <c r="AI8" s="101">
        <v>0</v>
      </c>
      <c r="AJ8" s="101">
        <f>SUM(AK8:AS8)</f>
        <v>902</v>
      </c>
      <c r="AK8" s="101">
        <v>0</v>
      </c>
      <c r="AL8" s="101">
        <v>0</v>
      </c>
      <c r="AM8" s="101">
        <v>902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104</v>
      </c>
      <c r="AU8" s="101">
        <v>0</v>
      </c>
      <c r="AV8" s="101">
        <v>0</v>
      </c>
      <c r="AW8" s="101">
        <v>104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116</v>
      </c>
      <c r="B9" s="112" t="s">
        <v>267</v>
      </c>
      <c r="C9" s="111" t="s">
        <v>286</v>
      </c>
      <c r="D9" s="101">
        <f aca="true" t="shared" si="2" ref="D9:D26">SUM(E9,+H9,+K9)</f>
        <v>30991</v>
      </c>
      <c r="E9" s="101">
        <f aca="true" t="shared" si="3" ref="E9:E26">SUM(F9:G9)</f>
        <v>0</v>
      </c>
      <c r="F9" s="101">
        <v>0</v>
      </c>
      <c r="G9" s="101">
        <v>0</v>
      </c>
      <c r="H9" s="101">
        <f aca="true" t="shared" si="4" ref="H9:H26">SUM(I9:J9)</f>
        <v>0</v>
      </c>
      <c r="I9" s="101">
        <v>0</v>
      </c>
      <c r="J9" s="101">
        <v>0</v>
      </c>
      <c r="K9" s="101">
        <f aca="true" t="shared" si="5" ref="K9:K26">SUM(L9:M9)</f>
        <v>30991</v>
      </c>
      <c r="L9" s="101">
        <v>4629</v>
      </c>
      <c r="M9" s="101">
        <v>26362</v>
      </c>
      <c r="N9" s="101">
        <f aca="true" t="shared" si="6" ref="N9:N26">SUM(O9,+V9,+AC9)</f>
        <v>26362</v>
      </c>
      <c r="O9" s="101">
        <f aca="true" t="shared" si="7" ref="O9:O26">SUM(P9:U9)</f>
        <v>4629</v>
      </c>
      <c r="P9" s="101">
        <v>4629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26">SUM(W9:AB9)</f>
        <v>21733</v>
      </c>
      <c r="W9" s="101">
        <v>21733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26">SUM(AD9:AE9)</f>
        <v>0</v>
      </c>
      <c r="AD9" s="101">
        <v>0</v>
      </c>
      <c r="AE9" s="101">
        <v>0</v>
      </c>
      <c r="AF9" s="101">
        <f aca="true" t="shared" si="10" ref="AF9:AF26">SUM(AG9:AI9)</f>
        <v>91</v>
      </c>
      <c r="AG9" s="101">
        <v>91</v>
      </c>
      <c r="AH9" s="101">
        <v>0</v>
      </c>
      <c r="AI9" s="101">
        <v>0</v>
      </c>
      <c r="AJ9" s="101">
        <f aca="true" t="shared" si="11" ref="AJ9:AJ26">SUM(AK9:AS9)</f>
        <v>21726</v>
      </c>
      <c r="AK9" s="101">
        <v>21726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26">SUM(AU9:AY9)</f>
        <v>91</v>
      </c>
      <c r="AU9" s="101">
        <v>91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26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116</v>
      </c>
      <c r="B10" s="112" t="s">
        <v>268</v>
      </c>
      <c r="C10" s="111" t="s">
        <v>287</v>
      </c>
      <c r="D10" s="101">
        <f t="shared" si="2"/>
        <v>29107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29107</v>
      </c>
      <c r="L10" s="101">
        <v>2525</v>
      </c>
      <c r="M10" s="101">
        <v>26582</v>
      </c>
      <c r="N10" s="101">
        <f t="shared" si="6"/>
        <v>29107</v>
      </c>
      <c r="O10" s="101">
        <f t="shared" si="7"/>
        <v>2525</v>
      </c>
      <c r="P10" s="101">
        <v>2525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26582</v>
      </c>
      <c r="W10" s="101">
        <v>26582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28</v>
      </c>
      <c r="AG10" s="101">
        <v>28</v>
      </c>
      <c r="AH10" s="101">
        <v>0</v>
      </c>
      <c r="AI10" s="101">
        <v>0</v>
      </c>
      <c r="AJ10" s="101">
        <f t="shared" si="11"/>
        <v>315</v>
      </c>
      <c r="AK10" s="101">
        <v>76</v>
      </c>
      <c r="AL10" s="101">
        <v>212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27</v>
      </c>
      <c r="AT10" s="101">
        <f t="shared" si="12"/>
        <v>1</v>
      </c>
      <c r="AU10" s="101">
        <v>1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212</v>
      </c>
      <c r="BA10" s="101">
        <v>212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116</v>
      </c>
      <c r="B11" s="112" t="s">
        <v>269</v>
      </c>
      <c r="C11" s="111" t="s">
        <v>288</v>
      </c>
      <c r="D11" s="101">
        <f t="shared" si="2"/>
        <v>12315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12315</v>
      </c>
      <c r="L11" s="101">
        <v>3242</v>
      </c>
      <c r="M11" s="101">
        <v>9073</v>
      </c>
      <c r="N11" s="101">
        <f t="shared" si="6"/>
        <v>12315</v>
      </c>
      <c r="O11" s="101">
        <f t="shared" si="7"/>
        <v>3242</v>
      </c>
      <c r="P11" s="101">
        <v>3242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9073</v>
      </c>
      <c r="W11" s="101">
        <v>9073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247</v>
      </c>
      <c r="AG11" s="101">
        <v>247</v>
      </c>
      <c r="AH11" s="101">
        <v>0</v>
      </c>
      <c r="AI11" s="101">
        <v>0</v>
      </c>
      <c r="AJ11" s="101">
        <f t="shared" si="11"/>
        <v>247</v>
      </c>
      <c r="AK11" s="101">
        <v>0</v>
      </c>
      <c r="AL11" s="101">
        <v>0</v>
      </c>
      <c r="AM11" s="101">
        <v>151</v>
      </c>
      <c r="AN11" s="101">
        <v>0</v>
      </c>
      <c r="AO11" s="101">
        <v>0</v>
      </c>
      <c r="AP11" s="101">
        <v>0</v>
      </c>
      <c r="AQ11" s="101">
        <v>81</v>
      </c>
      <c r="AR11" s="101">
        <v>15</v>
      </c>
      <c r="AS11" s="101">
        <v>0</v>
      </c>
      <c r="AT11" s="101">
        <f t="shared" si="12"/>
        <v>4</v>
      </c>
      <c r="AU11" s="101">
        <v>0</v>
      </c>
      <c r="AV11" s="101">
        <v>0</v>
      </c>
      <c r="AW11" s="101">
        <v>4</v>
      </c>
      <c r="AX11" s="101">
        <v>0</v>
      </c>
      <c r="AY11" s="101">
        <v>0</v>
      </c>
      <c r="AZ11" s="101">
        <f t="shared" si="13"/>
        <v>81</v>
      </c>
      <c r="BA11" s="101">
        <v>81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116</v>
      </c>
      <c r="B12" s="112" t="s">
        <v>270</v>
      </c>
      <c r="C12" s="111" t="s">
        <v>289</v>
      </c>
      <c r="D12" s="101">
        <f t="shared" si="2"/>
        <v>4756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4756</v>
      </c>
      <c r="L12" s="101">
        <v>2128</v>
      </c>
      <c r="M12" s="101">
        <v>2628</v>
      </c>
      <c r="N12" s="101">
        <f t="shared" si="6"/>
        <v>4756</v>
      </c>
      <c r="O12" s="101">
        <f t="shared" si="7"/>
        <v>2128</v>
      </c>
      <c r="P12" s="101">
        <v>0</v>
      </c>
      <c r="Q12" s="101">
        <v>0</v>
      </c>
      <c r="R12" s="101">
        <v>2128</v>
      </c>
      <c r="S12" s="101">
        <v>0</v>
      </c>
      <c r="T12" s="101">
        <v>0</v>
      </c>
      <c r="U12" s="101">
        <v>0</v>
      </c>
      <c r="V12" s="101">
        <f t="shared" si="8"/>
        <v>2628</v>
      </c>
      <c r="W12" s="101">
        <v>0</v>
      </c>
      <c r="X12" s="101">
        <v>0</v>
      </c>
      <c r="Y12" s="101">
        <v>2628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5</v>
      </c>
      <c r="AG12" s="101">
        <v>0</v>
      </c>
      <c r="AH12" s="101">
        <v>0</v>
      </c>
      <c r="AI12" s="101">
        <v>5</v>
      </c>
      <c r="AJ12" s="101">
        <f t="shared" si="11"/>
        <v>5</v>
      </c>
      <c r="AK12" s="101">
        <v>0</v>
      </c>
      <c r="AL12" s="101">
        <v>0</v>
      </c>
      <c r="AM12" s="101">
        <v>0</v>
      </c>
      <c r="AN12" s="101">
        <v>0</v>
      </c>
      <c r="AO12" s="101">
        <v>5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116</v>
      </c>
      <c r="B13" s="112" t="s">
        <v>271</v>
      </c>
      <c r="C13" s="111" t="s">
        <v>290</v>
      </c>
      <c r="D13" s="101">
        <f t="shared" si="2"/>
        <v>18839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18839</v>
      </c>
      <c r="L13" s="101">
        <v>1268</v>
      </c>
      <c r="M13" s="101">
        <v>17571</v>
      </c>
      <c r="N13" s="101">
        <f t="shared" si="6"/>
        <v>18844</v>
      </c>
      <c r="O13" s="101">
        <f t="shared" si="7"/>
        <v>1268</v>
      </c>
      <c r="P13" s="101">
        <v>1268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17571</v>
      </c>
      <c r="W13" s="101">
        <v>17571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5</v>
      </c>
      <c r="AD13" s="101">
        <v>5</v>
      </c>
      <c r="AE13" s="101">
        <v>0</v>
      </c>
      <c r="AF13" s="101">
        <f t="shared" si="10"/>
        <v>18</v>
      </c>
      <c r="AG13" s="101">
        <v>18</v>
      </c>
      <c r="AH13" s="101">
        <v>0</v>
      </c>
      <c r="AI13" s="101">
        <v>0</v>
      </c>
      <c r="AJ13" s="101">
        <f t="shared" si="11"/>
        <v>202</v>
      </c>
      <c r="AK13" s="101">
        <v>49</v>
      </c>
      <c r="AL13" s="101">
        <v>135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18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135</v>
      </c>
      <c r="BA13" s="101">
        <v>135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116</v>
      </c>
      <c r="B14" s="112" t="s">
        <v>272</v>
      </c>
      <c r="C14" s="111" t="s">
        <v>291</v>
      </c>
      <c r="D14" s="101">
        <f t="shared" si="2"/>
        <v>6440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6440</v>
      </c>
      <c r="L14" s="101">
        <v>2680</v>
      </c>
      <c r="M14" s="101">
        <v>3760</v>
      </c>
      <c r="N14" s="101">
        <f t="shared" si="6"/>
        <v>6440</v>
      </c>
      <c r="O14" s="101">
        <f t="shared" si="7"/>
        <v>2680</v>
      </c>
      <c r="P14" s="101">
        <v>2680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3760</v>
      </c>
      <c r="W14" s="101">
        <v>3760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17</v>
      </c>
      <c r="AG14" s="101">
        <v>17</v>
      </c>
      <c r="AH14" s="101">
        <v>0</v>
      </c>
      <c r="AI14" s="101">
        <v>0</v>
      </c>
      <c r="AJ14" s="101">
        <f t="shared" si="11"/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17</v>
      </c>
      <c r="AU14" s="101">
        <v>17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116</v>
      </c>
      <c r="B15" s="112" t="s">
        <v>273</v>
      </c>
      <c r="C15" s="111" t="s">
        <v>292</v>
      </c>
      <c r="D15" s="101">
        <f t="shared" si="2"/>
        <v>4800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4800</v>
      </c>
      <c r="L15" s="101">
        <v>745</v>
      </c>
      <c r="M15" s="101">
        <v>4055</v>
      </c>
      <c r="N15" s="101">
        <f t="shared" si="6"/>
        <v>4800</v>
      </c>
      <c r="O15" s="101">
        <f t="shared" si="7"/>
        <v>745</v>
      </c>
      <c r="P15" s="101">
        <v>745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4055</v>
      </c>
      <c r="W15" s="101">
        <v>4055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0</v>
      </c>
      <c r="AG15" s="101">
        <v>0</v>
      </c>
      <c r="AH15" s="101">
        <v>0</v>
      </c>
      <c r="AI15" s="101">
        <v>0</v>
      </c>
      <c r="AJ15" s="101">
        <f t="shared" si="11"/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7</v>
      </c>
      <c r="AU15" s="101">
        <v>7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116</v>
      </c>
      <c r="B16" s="112" t="s">
        <v>274</v>
      </c>
      <c r="C16" s="111" t="s">
        <v>293</v>
      </c>
      <c r="D16" s="101">
        <f t="shared" si="2"/>
        <v>13196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13196</v>
      </c>
      <c r="L16" s="101">
        <v>1111</v>
      </c>
      <c r="M16" s="101">
        <v>12085</v>
      </c>
      <c r="N16" s="101">
        <f t="shared" si="6"/>
        <v>13196</v>
      </c>
      <c r="O16" s="101">
        <f t="shared" si="7"/>
        <v>1111</v>
      </c>
      <c r="P16" s="101">
        <v>1111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12085</v>
      </c>
      <c r="W16" s="101">
        <v>12085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48</v>
      </c>
      <c r="AG16" s="101">
        <v>48</v>
      </c>
      <c r="AH16" s="101">
        <v>0</v>
      </c>
      <c r="AI16" s="101">
        <v>0</v>
      </c>
      <c r="AJ16" s="101">
        <f t="shared" si="11"/>
        <v>48</v>
      </c>
      <c r="AK16" s="101">
        <v>48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48</v>
      </c>
      <c r="AU16" s="101">
        <v>48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116</v>
      </c>
      <c r="B17" s="112" t="s">
        <v>275</v>
      </c>
      <c r="C17" s="111" t="s">
        <v>294</v>
      </c>
      <c r="D17" s="101">
        <f t="shared" si="2"/>
        <v>5766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5766</v>
      </c>
      <c r="L17" s="101">
        <v>1480</v>
      </c>
      <c r="M17" s="101">
        <v>4286</v>
      </c>
      <c r="N17" s="101">
        <f t="shared" si="6"/>
        <v>5766</v>
      </c>
      <c r="O17" s="101">
        <f t="shared" si="7"/>
        <v>1480</v>
      </c>
      <c r="P17" s="101">
        <v>1480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4286</v>
      </c>
      <c r="W17" s="101">
        <v>4286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8</v>
      </c>
      <c r="AG17" s="101">
        <v>8</v>
      </c>
      <c r="AH17" s="101">
        <v>0</v>
      </c>
      <c r="AI17" s="101">
        <v>0</v>
      </c>
      <c r="AJ17" s="101">
        <f t="shared" si="11"/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8</v>
      </c>
      <c r="AU17" s="101">
        <v>8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116</v>
      </c>
      <c r="B18" s="112" t="s">
        <v>276</v>
      </c>
      <c r="C18" s="111" t="s">
        <v>295</v>
      </c>
      <c r="D18" s="101">
        <f t="shared" si="2"/>
        <v>1425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1425</v>
      </c>
      <c r="L18" s="101">
        <v>68</v>
      </c>
      <c r="M18" s="101">
        <v>1357</v>
      </c>
      <c r="N18" s="101">
        <f t="shared" si="6"/>
        <v>1425</v>
      </c>
      <c r="O18" s="101">
        <f t="shared" si="7"/>
        <v>68</v>
      </c>
      <c r="P18" s="101">
        <v>68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1357</v>
      </c>
      <c r="W18" s="101">
        <v>1357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2</v>
      </c>
      <c r="AG18" s="101">
        <v>2</v>
      </c>
      <c r="AH18" s="101">
        <v>0</v>
      </c>
      <c r="AI18" s="101">
        <v>0</v>
      </c>
      <c r="AJ18" s="101">
        <f t="shared" si="11"/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2</v>
      </c>
      <c r="AU18" s="101">
        <v>2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116</v>
      </c>
      <c r="B19" s="112" t="s">
        <v>277</v>
      </c>
      <c r="C19" s="111" t="s">
        <v>296</v>
      </c>
      <c r="D19" s="101">
        <f t="shared" si="2"/>
        <v>6904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6904</v>
      </c>
      <c r="L19" s="101">
        <v>380</v>
      </c>
      <c r="M19" s="101">
        <v>6524</v>
      </c>
      <c r="N19" s="101">
        <f t="shared" si="6"/>
        <v>6904</v>
      </c>
      <c r="O19" s="101">
        <f t="shared" si="7"/>
        <v>380</v>
      </c>
      <c r="P19" s="101">
        <v>380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6524</v>
      </c>
      <c r="W19" s="101">
        <v>6524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38</v>
      </c>
      <c r="AG19" s="101">
        <v>38</v>
      </c>
      <c r="AH19" s="101">
        <v>0</v>
      </c>
      <c r="AI19" s="101">
        <v>0</v>
      </c>
      <c r="AJ19" s="101">
        <f t="shared" si="11"/>
        <v>38</v>
      </c>
      <c r="AK19" s="101">
        <v>38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38</v>
      </c>
      <c r="AU19" s="101">
        <v>38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116</v>
      </c>
      <c r="B20" s="112" t="s">
        <v>278</v>
      </c>
      <c r="C20" s="111" t="s">
        <v>297</v>
      </c>
      <c r="D20" s="101">
        <f t="shared" si="2"/>
        <v>5015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5015</v>
      </c>
      <c r="L20" s="101">
        <v>854</v>
      </c>
      <c r="M20" s="101">
        <v>4161</v>
      </c>
      <c r="N20" s="101">
        <f t="shared" si="6"/>
        <v>5015</v>
      </c>
      <c r="O20" s="101">
        <f t="shared" si="7"/>
        <v>854</v>
      </c>
      <c r="P20" s="101">
        <v>854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4161</v>
      </c>
      <c r="W20" s="101">
        <v>4161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0</v>
      </c>
      <c r="AG20" s="101">
        <v>0</v>
      </c>
      <c r="AH20" s="101">
        <v>0</v>
      </c>
      <c r="AI20" s="101">
        <v>0</v>
      </c>
      <c r="AJ20" s="101">
        <f t="shared" si="11"/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7</v>
      </c>
      <c r="AU20" s="101">
        <v>7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116</v>
      </c>
      <c r="B21" s="112" t="s">
        <v>279</v>
      </c>
      <c r="C21" s="111" t="s">
        <v>298</v>
      </c>
      <c r="D21" s="101">
        <f t="shared" si="2"/>
        <v>1245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1245</v>
      </c>
      <c r="L21" s="101">
        <v>117</v>
      </c>
      <c r="M21" s="101">
        <v>1128</v>
      </c>
      <c r="N21" s="101">
        <f t="shared" si="6"/>
        <v>1245</v>
      </c>
      <c r="O21" s="101">
        <f t="shared" si="7"/>
        <v>117</v>
      </c>
      <c r="P21" s="101">
        <v>117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1128</v>
      </c>
      <c r="W21" s="101">
        <v>1128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0</v>
      </c>
      <c r="AG21" s="101">
        <v>0</v>
      </c>
      <c r="AH21" s="101">
        <v>0</v>
      </c>
      <c r="AI21" s="101">
        <v>0</v>
      </c>
      <c r="AJ21" s="101">
        <f t="shared" si="11"/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2</v>
      </c>
      <c r="AU21" s="101">
        <v>2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116</v>
      </c>
      <c r="B22" s="112" t="s">
        <v>280</v>
      </c>
      <c r="C22" s="111" t="s">
        <v>299</v>
      </c>
      <c r="D22" s="101">
        <f t="shared" si="2"/>
        <v>8652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8652</v>
      </c>
      <c r="L22" s="101">
        <v>1748</v>
      </c>
      <c r="M22" s="101">
        <v>6904</v>
      </c>
      <c r="N22" s="101">
        <f t="shared" si="6"/>
        <v>8652</v>
      </c>
      <c r="O22" s="101">
        <f t="shared" si="7"/>
        <v>1748</v>
      </c>
      <c r="P22" s="101">
        <v>1748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6904</v>
      </c>
      <c r="W22" s="101">
        <v>6904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23</v>
      </c>
      <c r="AG22" s="101">
        <v>23</v>
      </c>
      <c r="AH22" s="101">
        <v>0</v>
      </c>
      <c r="AI22" s="101">
        <v>0</v>
      </c>
      <c r="AJ22" s="101">
        <f t="shared" si="11"/>
        <v>23</v>
      </c>
      <c r="AK22" s="101">
        <v>23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116</v>
      </c>
      <c r="B23" s="112" t="s">
        <v>281</v>
      </c>
      <c r="C23" s="111" t="s">
        <v>300</v>
      </c>
      <c r="D23" s="101">
        <f t="shared" si="2"/>
        <v>3098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3098</v>
      </c>
      <c r="L23" s="101">
        <v>425</v>
      </c>
      <c r="M23" s="101">
        <v>2673</v>
      </c>
      <c r="N23" s="101">
        <f t="shared" si="6"/>
        <v>3099</v>
      </c>
      <c r="O23" s="101">
        <f t="shared" si="7"/>
        <v>425</v>
      </c>
      <c r="P23" s="101">
        <v>425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2673</v>
      </c>
      <c r="W23" s="101">
        <v>2673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1</v>
      </c>
      <c r="AD23" s="101">
        <v>0</v>
      </c>
      <c r="AE23" s="101">
        <v>1</v>
      </c>
      <c r="AF23" s="101">
        <f t="shared" si="10"/>
        <v>8</v>
      </c>
      <c r="AG23" s="101">
        <v>8</v>
      </c>
      <c r="AH23" s="101">
        <v>0</v>
      </c>
      <c r="AI23" s="101">
        <v>0</v>
      </c>
      <c r="AJ23" s="101">
        <f t="shared" si="11"/>
        <v>8</v>
      </c>
      <c r="AK23" s="101">
        <v>8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116</v>
      </c>
      <c r="B24" s="112" t="s">
        <v>282</v>
      </c>
      <c r="C24" s="111" t="s">
        <v>301</v>
      </c>
      <c r="D24" s="101">
        <f t="shared" si="2"/>
        <v>2979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2979</v>
      </c>
      <c r="L24" s="101">
        <v>1441</v>
      </c>
      <c r="M24" s="101">
        <v>1538</v>
      </c>
      <c r="N24" s="101">
        <f t="shared" si="6"/>
        <v>2979</v>
      </c>
      <c r="O24" s="101">
        <f t="shared" si="7"/>
        <v>1441</v>
      </c>
      <c r="P24" s="101">
        <v>1441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1538</v>
      </c>
      <c r="W24" s="101">
        <v>1538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10</v>
      </c>
      <c r="AG24" s="101">
        <v>10</v>
      </c>
      <c r="AH24" s="101">
        <v>0</v>
      </c>
      <c r="AI24" s="101">
        <v>0</v>
      </c>
      <c r="AJ24" s="101">
        <f t="shared" si="11"/>
        <v>2455</v>
      </c>
      <c r="AK24" s="101">
        <v>2455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10</v>
      </c>
      <c r="AU24" s="101">
        <v>10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116</v>
      </c>
      <c r="B25" s="112" t="s">
        <v>283</v>
      </c>
      <c r="C25" s="111" t="s">
        <v>302</v>
      </c>
      <c r="D25" s="101">
        <f t="shared" si="2"/>
        <v>2480</v>
      </c>
      <c r="E25" s="101">
        <f t="shared" si="3"/>
        <v>2480</v>
      </c>
      <c r="F25" s="101">
        <v>424</v>
      </c>
      <c r="G25" s="101">
        <v>2056</v>
      </c>
      <c r="H25" s="101">
        <f t="shared" si="4"/>
        <v>0</v>
      </c>
      <c r="I25" s="101">
        <v>0</v>
      </c>
      <c r="J25" s="101">
        <v>0</v>
      </c>
      <c r="K25" s="101">
        <f t="shared" si="5"/>
        <v>0</v>
      </c>
      <c r="L25" s="101">
        <v>0</v>
      </c>
      <c r="M25" s="101">
        <v>0</v>
      </c>
      <c r="N25" s="101">
        <f t="shared" si="6"/>
        <v>2480</v>
      </c>
      <c r="O25" s="101">
        <f t="shared" si="7"/>
        <v>424</v>
      </c>
      <c r="P25" s="101">
        <v>424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2056</v>
      </c>
      <c r="W25" s="101">
        <v>2056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141</v>
      </c>
      <c r="AG25" s="101">
        <v>141</v>
      </c>
      <c r="AH25" s="101">
        <v>0</v>
      </c>
      <c r="AI25" s="101">
        <v>0</v>
      </c>
      <c r="AJ25" s="101">
        <f t="shared" si="11"/>
        <v>141</v>
      </c>
      <c r="AK25" s="101">
        <v>0</v>
      </c>
      <c r="AL25" s="101">
        <v>0</v>
      </c>
      <c r="AM25" s="101">
        <v>4</v>
      </c>
      <c r="AN25" s="101">
        <v>0</v>
      </c>
      <c r="AO25" s="101">
        <v>0</v>
      </c>
      <c r="AP25" s="101">
        <v>0</v>
      </c>
      <c r="AQ25" s="101">
        <v>117</v>
      </c>
      <c r="AR25" s="101">
        <v>20</v>
      </c>
      <c r="AS25" s="101">
        <v>0</v>
      </c>
      <c r="AT25" s="101">
        <f t="shared" si="12"/>
        <v>1</v>
      </c>
      <c r="AU25" s="101">
        <v>0</v>
      </c>
      <c r="AV25" s="101">
        <v>0</v>
      </c>
      <c r="AW25" s="101">
        <v>1</v>
      </c>
      <c r="AX25" s="101">
        <v>0</v>
      </c>
      <c r="AY25" s="101">
        <v>0</v>
      </c>
      <c r="AZ25" s="101">
        <f t="shared" si="13"/>
        <v>117</v>
      </c>
      <c r="BA25" s="101">
        <v>117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116</v>
      </c>
      <c r="B26" s="112" t="s">
        <v>284</v>
      </c>
      <c r="C26" s="111" t="s">
        <v>303</v>
      </c>
      <c r="D26" s="101">
        <f t="shared" si="2"/>
        <v>6004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6004</v>
      </c>
      <c r="L26" s="101">
        <v>2192</v>
      </c>
      <c r="M26" s="101">
        <v>3812</v>
      </c>
      <c r="N26" s="101">
        <f t="shared" si="6"/>
        <v>6004</v>
      </c>
      <c r="O26" s="101">
        <f t="shared" si="7"/>
        <v>2192</v>
      </c>
      <c r="P26" s="101">
        <v>2192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3812</v>
      </c>
      <c r="W26" s="101">
        <v>3812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157</v>
      </c>
      <c r="AG26" s="101">
        <v>157</v>
      </c>
      <c r="AH26" s="101">
        <v>0</v>
      </c>
      <c r="AI26" s="101">
        <v>0</v>
      </c>
      <c r="AJ26" s="101">
        <f t="shared" si="11"/>
        <v>282</v>
      </c>
      <c r="AK26" s="101">
        <v>139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143</v>
      </c>
      <c r="AR26" s="101">
        <v>0</v>
      </c>
      <c r="AS26" s="101">
        <v>0</v>
      </c>
      <c r="AT26" s="101">
        <f t="shared" si="12"/>
        <v>14</v>
      </c>
      <c r="AU26" s="101">
        <v>14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308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17</v>
      </c>
      <c r="M2" s="19" t="str">
        <f>IF(L2&lt;&gt;"",VLOOKUP(L2,$AI$6:$AJ$52,2,FALSE),"-")</f>
        <v>石川県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65017</v>
      </c>
      <c r="F7" s="164" t="s">
        <v>45</v>
      </c>
      <c r="G7" s="23" t="s">
        <v>46</v>
      </c>
      <c r="H7" s="37">
        <f aca="true" t="shared" si="0" ref="H7:H12">AD14</f>
        <v>27965</v>
      </c>
      <c r="I7" s="37">
        <f aca="true" t="shared" si="1" ref="I7:I12">AD24</f>
        <v>145019</v>
      </c>
      <c r="J7" s="37">
        <f aca="true" t="shared" si="2" ref="J7:J12">SUM(H7:I7)</f>
        <v>172984</v>
      </c>
      <c r="K7" s="38">
        <f aca="true" t="shared" si="3" ref="K7:K12">IF(J$13&gt;0,J7/J$13,0)</f>
        <v>0.9732418138854506</v>
      </c>
      <c r="L7" s="39">
        <f>AD34</f>
        <v>1738</v>
      </c>
      <c r="M7" s="40">
        <f>AD37</f>
        <v>545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65017</v>
      </c>
      <c r="AF7" s="28" t="str">
        <f>'水洗化人口等'!B7</f>
        <v>17000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68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68</v>
      </c>
      <c r="AF8" s="28" t="str">
        <f>'水洗化人口等'!B8</f>
        <v>17201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65085</v>
      </c>
      <c r="F9" s="165"/>
      <c r="G9" s="23" t="s">
        <v>50</v>
      </c>
      <c r="H9" s="37">
        <f t="shared" si="0"/>
        <v>2128</v>
      </c>
      <c r="I9" s="37">
        <f t="shared" si="1"/>
        <v>2628</v>
      </c>
      <c r="J9" s="37">
        <f t="shared" si="2"/>
        <v>4756</v>
      </c>
      <c r="K9" s="38">
        <f t="shared" si="3"/>
        <v>0.026758186114549342</v>
      </c>
      <c r="L9" s="39">
        <f>AD36</f>
        <v>5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754997</v>
      </c>
      <c r="AF9" s="28" t="str">
        <f>'水洗化人口等'!B9</f>
        <v>17202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754997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5533</v>
      </c>
      <c r="AF10" s="28" t="str">
        <f>'水洗化人口等'!B10</f>
        <v>17203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5533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341849</v>
      </c>
      <c r="AF11" s="28" t="str">
        <f>'水洗化人口等'!B11</f>
        <v>17204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341849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113009</v>
      </c>
      <c r="AF12" s="28" t="str">
        <f>'水洗化人口等'!B12</f>
        <v>17205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1102379</v>
      </c>
      <c r="F13" s="166"/>
      <c r="G13" s="23" t="s">
        <v>49</v>
      </c>
      <c r="H13" s="37">
        <f>SUM(H7:H12)</f>
        <v>30093</v>
      </c>
      <c r="I13" s="37">
        <f>SUM(I7:I12)</f>
        <v>147647</v>
      </c>
      <c r="J13" s="37">
        <f>SUM(J7:J12)</f>
        <v>177740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11953</v>
      </c>
      <c r="AF13" s="28" t="str">
        <f>'水洗化人口等'!B13</f>
        <v>17206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1167464</v>
      </c>
      <c r="F14" s="167" t="s">
        <v>59</v>
      </c>
      <c r="G14" s="168"/>
      <c r="H14" s="37">
        <f>AD20</f>
        <v>5</v>
      </c>
      <c r="I14" s="37">
        <f>AD30</f>
        <v>1</v>
      </c>
      <c r="J14" s="37">
        <f>SUM(H14:I14)</f>
        <v>6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27965</v>
      </c>
      <c r="AF14" s="28" t="str">
        <f>'水洗化人口等'!B14</f>
        <v>17207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11953</v>
      </c>
      <c r="F15" s="156" t="s">
        <v>4</v>
      </c>
      <c r="G15" s="157"/>
      <c r="H15" s="47">
        <f>SUM(H13:H14)</f>
        <v>30098</v>
      </c>
      <c r="I15" s="47">
        <f>SUM(I13:I14)</f>
        <v>147648</v>
      </c>
      <c r="J15" s="47">
        <f>SUM(J13:J14)</f>
        <v>177746</v>
      </c>
      <c r="K15" s="48" t="s">
        <v>152</v>
      </c>
      <c r="L15" s="49">
        <f>SUM(L7:L9)</f>
        <v>1743</v>
      </c>
      <c r="M15" s="50">
        <f>SUM(M7:M9)</f>
        <v>545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17209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2128</v>
      </c>
      <c r="AF16" s="28" t="str">
        <f>'水洗化人口等'!B16</f>
        <v>17210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113009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17211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17324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0.9442509576312418</v>
      </c>
      <c r="F19" s="167" t="s">
        <v>65</v>
      </c>
      <c r="G19" s="168"/>
      <c r="H19" s="37">
        <f>AD21</f>
        <v>424</v>
      </c>
      <c r="I19" s="37">
        <f>AD31</f>
        <v>2056</v>
      </c>
      <c r="J19" s="41">
        <f>SUM(H19:I19)</f>
        <v>2480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17344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0.055749042368758266</v>
      </c>
      <c r="F20" s="167" t="s">
        <v>67</v>
      </c>
      <c r="G20" s="168"/>
      <c r="H20" s="37">
        <f>AD22</f>
        <v>0</v>
      </c>
      <c r="I20" s="37">
        <f>AD32</f>
        <v>0</v>
      </c>
      <c r="J20" s="41">
        <f>SUM(H20:I20)</f>
        <v>0</v>
      </c>
      <c r="AA20" s="20" t="s">
        <v>59</v>
      </c>
      <c r="AB20" s="81" t="s">
        <v>83</v>
      </c>
      <c r="AC20" s="81" t="s">
        <v>158</v>
      </c>
      <c r="AD20" s="28">
        <f ca="1" t="shared" si="4"/>
        <v>5</v>
      </c>
      <c r="AF20" s="28" t="str">
        <f>'水洗化人口等'!B20</f>
        <v>17361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0.6466983136096702</v>
      </c>
      <c r="F21" s="167" t="s">
        <v>69</v>
      </c>
      <c r="G21" s="168"/>
      <c r="H21" s="37">
        <f>AD23</f>
        <v>29669</v>
      </c>
      <c r="I21" s="37">
        <f>AD33</f>
        <v>150220</v>
      </c>
      <c r="J21" s="41">
        <f>SUM(H21:I21)</f>
        <v>179889</v>
      </c>
      <c r="AA21" s="20" t="s">
        <v>65</v>
      </c>
      <c r="AB21" s="81" t="s">
        <v>83</v>
      </c>
      <c r="AC21" s="81" t="s">
        <v>159</v>
      </c>
      <c r="AD21" s="28">
        <f ca="1" t="shared" si="4"/>
        <v>424</v>
      </c>
      <c r="AF21" s="28" t="str">
        <f>'水洗化人口等'!B21</f>
        <v>17365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0.29281331158819457</v>
      </c>
      <c r="F22" s="156" t="s">
        <v>4</v>
      </c>
      <c r="G22" s="157"/>
      <c r="H22" s="47">
        <f>SUM(H19:H21)</f>
        <v>30093</v>
      </c>
      <c r="I22" s="47">
        <f>SUM(I19:I21)</f>
        <v>152276</v>
      </c>
      <c r="J22" s="52">
        <f>SUM(J19:J21)</f>
        <v>182369</v>
      </c>
      <c r="AA22" s="20" t="s">
        <v>67</v>
      </c>
      <c r="AB22" s="81" t="s">
        <v>83</v>
      </c>
      <c r="AC22" s="81" t="s">
        <v>160</v>
      </c>
      <c r="AD22" s="28">
        <f ca="1" t="shared" si="4"/>
        <v>0</v>
      </c>
      <c r="AF22" s="28" t="str">
        <f>'水洗化人口等'!B22</f>
        <v>17384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0.09679870214413464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29669</v>
      </c>
      <c r="AF23" s="28" t="str">
        <f>'水洗化人口等'!B23</f>
        <v>17386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0.9989552124145349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145019</v>
      </c>
      <c r="AF24" s="28" t="str">
        <f>'水洗化人口等'!B24</f>
        <v>17407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0.0010447875854651609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17461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2628</v>
      </c>
      <c r="AF26" s="28" t="str">
        <f>'水洗化人口等'!B26</f>
        <v>17463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24562</v>
      </c>
      <c r="J27" s="55">
        <f>AD49</f>
        <v>245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>
        <f>'水洗化人口等'!B27</f>
        <v>0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347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>
        <f>'水洗化人口等'!B28</f>
        <v>0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1057</v>
      </c>
      <c r="J29" s="55">
        <f>AD51</f>
        <v>109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>
        <f>'水洗化人口等'!B29</f>
        <v>0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1</v>
      </c>
      <c r="AF30" s="28">
        <f>'水洗化人口等'!B30</f>
        <v>0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5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2056</v>
      </c>
      <c r="AF31" s="28">
        <f>'水洗化人口等'!B31</f>
        <v>0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0</v>
      </c>
      <c r="AF32" s="28">
        <f>'水洗化人口等'!B32</f>
        <v>0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341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150220</v>
      </c>
      <c r="AF33" s="28">
        <f>'水洗化人口等'!B33</f>
        <v>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35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1738</v>
      </c>
      <c r="AF34" s="28">
        <f>'水洗化人口等'!B34</f>
        <v>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45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26392</v>
      </c>
      <c r="J36" s="57">
        <f>SUM(J27:J31)</f>
        <v>354</v>
      </c>
      <c r="AA36" s="20" t="s">
        <v>50</v>
      </c>
      <c r="AB36" s="81" t="s">
        <v>83</v>
      </c>
      <c r="AC36" s="81" t="s">
        <v>175</v>
      </c>
      <c r="AD36" s="81">
        <f ca="1" t="shared" si="4"/>
        <v>5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545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24562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347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1057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0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5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341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35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45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245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109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2010-04-10T01:55:37Z</dcterms:modified>
  <cp:category/>
  <cp:version/>
  <cp:contentType/>
  <cp:contentStatus/>
</cp:coreProperties>
</file>