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<sst xmlns="http://schemas.openxmlformats.org/spreadsheetml/2006/main" count="2079" uniqueCount="419">
  <si>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</si>
  <si>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</si>
  <si>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</si>
  <si>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</si>
  <si>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</si>
  <si>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</si>
  <si>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</si>
  <si>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</si>
  <si>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</si>
  <si>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</si>
  <si>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</si>
  <si>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</si>
  <si>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</si>
  <si>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</si>
  <si>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</si>
  <si>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</si>
  <si>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</si>
  <si>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</si>
  <si>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</si>
  <si>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</si>
  <si>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</si>
  <si>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</si>
  <si>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</si>
  <si>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</si>
  <si>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</si>
  <si>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</si>
  <si>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</si>
  <si>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</si>
  <si>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</si>
  <si>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</si>
  <si>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</si>
  <si>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</si>
  <si>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</si>
  <si>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</si>
  <si>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</si>
  <si>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</si>
  <si>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</si>
  <si>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</si>
  <si>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</si>
  <si>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</si>
  <si>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</si>
  <si>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</si>
  <si>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</si>
  <si>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</si>
  <si>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</si>
  <si>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</si>
  <si>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</si>
  <si>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</si>
  <si>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</si>
  <si>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</si>
  <si>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</si>
  <si>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</si>
  <si>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</si>
  <si>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</si>
  <si>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</si>
  <si>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</si>
  <si>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</si>
  <si>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</si>
  <si>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</si>
  <si>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</si>
  <si>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</si>
  <si>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</si>
  <si>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</si>
  <si>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</si>
  <si>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</si>
  <si>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</si>
  <si>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</si>
  <si>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</si>
  <si>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</si>
  <si>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</si>
  <si>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</si>
  <si>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</si>
  <si>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</si>
  <si>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</si>
  <si>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</si>
  <si>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</si>
  <si>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</si>
  <si>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</si>
  <si>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</si>
  <si>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</si>
  <si>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</si>
  <si>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</si>
  <si>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</si>
  <si>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</si>
  <si>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</si>
  <si>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</si>
  <si>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</si>
  <si>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</si>
  <si>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</si>
  <si>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</si>
  <si>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</si>
  <si>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</si>
  <si>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</si>
  <si>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</si>
  <si>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</si>
  <si>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</si>
  <si>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</si>
  <si>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</si>
  <si>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</si>
  <si>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</si>
  <si>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</si>
  <si>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</si>
  <si>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</si>
  <si>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</si>
  <si>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</si>
  <si>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</si>
  <si>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</si>
  <si>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</si>
  <si>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</si>
  <si>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</si>
  <si>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</si>
  <si>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</si>
  <si>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</si>
  <si>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</si>
  <si>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</si>
  <si>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</si>
  <si>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</si>
  <si>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</si>
  <si>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</si>
  <si>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</si>
  <si>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</si>
  <si>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</si>
  <si>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</si>
  <si>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</si>
  <si>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</si>
  <si>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</si>
  <si>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</si>
  <si>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</si>
  <si>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</si>
  <si>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</si>
  <si>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</si>
  <si>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</si>
  <si>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</si>
  <si>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</si>
  <si>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</si>
  <si>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</si>
  <si>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</si>
  <si>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</si>
  <si>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</si>
  <si>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</si>
  <si>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</si>
  <si>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</si>
  <si>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</si>
  <si>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</si>
  <si>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</si>
  <si>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</si>
  <si>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</si>
  <si>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</si>
  <si>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</si>
  <si>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</si>
  <si>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</si>
  <si>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</si>
  <si>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</si>
  <si>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</si>
  <si>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</si>
  <si>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</si>
  <si>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</si>
  <si>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</si>
  <si>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</si>
  <si>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</si>
  <si>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</si>
  <si>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</si>
  <si>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</si>
  <si>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</si>
  <si>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</si>
  <si>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</si>
  <si>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</si>
  <si>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</si>
  <si>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</si>
  <si>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</si>
  <si>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</si>
  <si>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</si>
  <si>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</si>
  <si>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</si>
  <si>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</si>
  <si>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</si>
  <si>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</si>
  <si>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</si>
  <si>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</si>
  <si>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</si>
  <si>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</si>
  <si>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</si>
  <si>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</si>
  <si>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</si>
  <si>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</si>
  <si>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</si>
  <si>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</si>
  <si>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</si>
  <si>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</si>
  <si>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</si>
  <si>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</si>
  <si>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</si>
  <si>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</si>
  <si>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</si>
  <si>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</si>
  <si>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</si>
  <si>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</si>
  <si>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</si>
  <si>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</si>
  <si>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</si>
  <si>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</si>
  <si>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</si>
  <si>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</si>
  <si>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</si>
  <si>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</si>
  <si>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</si>
  <si>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</si>
  <si>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</si>
  <si>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</si>
  <si>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</si>
  <si>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</si>
  <si>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</si>
  <si>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</si>
  <si>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</si>
  <si>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</si>
  <si>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</si>
  <si>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</si>
  <si>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</si>
  <si>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</si>
  <si>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</si>
  <si>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</si>
  <si>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</si>
  <si>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</si>
  <si>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</si>
  <si>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</si>
  <si>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</si>
  <si>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</si>
  <si>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</si>
  <si>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</si>
  <si>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</si>
  <si>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</si>
  <si>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</si>
  <si>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</si>
  <si>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</si>
  <si>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</si>
  <si>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</si>
  <si>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</si>
  <si>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</si>
  <si>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</si>
  <si>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</si>
  <si>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</si>
  <si>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</si>
  <si>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</si>
  <si>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</si>
  <si>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</si>
  <si>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</si>
  <si>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</si>
  <si>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</si>
  <si>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</si>
  <si>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</si>
  <si>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</si>
  <si>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</si>
  <si>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</si>
  <si>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</si>
  <si>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</si>
  <si>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</si>
  <si>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</si>
  <si>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</si>
  <si>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</si>
  <si>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</si>
  <si>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</si>
  <si>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</si>
  <si>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</si>
  <si>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</si>
  <si>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</si>
  <si>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</si>
  <si>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</si>
  <si>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</si>
  <si>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</si>
  <si>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</si>
  <si>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</si>
  <si>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</si>
  <si>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</si>
  <si>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</si>
  <si>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</si>
  <si>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</si>
  <si>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</si>
  <si>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</si>
  <si>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</si>
  <si>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</si>
  <si>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</si>
  <si>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</si>
  <si>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</si>
  <si>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</si>
  <si>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</si>
  <si>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</si>
  <si>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</si>
  <si>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</si>
  <si>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</si>
  <si>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</si>
  <si>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</si>
  <si>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</si>
  <si>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</si>
  <si>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</si>
  <si>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</si>
  <si>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</si>
  <si>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</si>
  <si>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</si>
  <si>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</si>
  <si>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</si>
  <si>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</si>
  <si>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</si>
  <si>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</si>
  <si>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</si>
  <si>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</si>
  <si>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</si>
  <si>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</si>
  <si>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</si>
  <si>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</si>
  <si>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</si>
  <si>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</si>
  <si>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</si>
  <si>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</si>
  <si>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</si>
  <si>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</si>
  <si>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</si>
  <si>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</si>
  <si>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</si>
  <si>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</si>
  <si>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</si>
  <si>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</si>
  <si>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</si>
  <si>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</si>
  <si>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</si>
  <si>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</si>
  <si>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</si>
  <si>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09201</t>
  </si>
  <si>
    <t>09202</t>
  </si>
  <si>
    <t>09203</t>
  </si>
  <si>
    <t>09204</t>
  </si>
  <si>
    <t>09205</t>
  </si>
  <si>
    <t>09206</t>
  </si>
  <si>
    <t>09208</t>
  </si>
  <si>
    <t>09209</t>
  </si>
  <si>
    <t>09210</t>
  </si>
  <si>
    <t>09211</t>
  </si>
  <si>
    <t>09213</t>
  </si>
  <si>
    <t>09214</t>
  </si>
  <si>
    <t>09215</t>
  </si>
  <si>
    <t>09216</t>
  </si>
  <si>
    <t>09301</t>
  </si>
  <si>
    <t>09321</t>
  </si>
  <si>
    <t>09342</t>
  </si>
  <si>
    <t>09343</t>
  </si>
  <si>
    <t>09344</t>
  </si>
  <si>
    <t>09345</t>
  </si>
  <si>
    <t>09361</t>
  </si>
  <si>
    <t>09364</t>
  </si>
  <si>
    <t>09365</t>
  </si>
  <si>
    <t>09366</t>
  </si>
  <si>
    <t>09367</t>
  </si>
  <si>
    <t>09368</t>
  </si>
  <si>
    <t>09384</t>
  </si>
  <si>
    <t>09386</t>
  </si>
  <si>
    <t>09407</t>
  </si>
  <si>
    <t>09411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</si>
  <si>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</si>
  <si>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</si>
  <si>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</si>
  <si>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</si>
  <si>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</si>
  <si>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</si>
  <si>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</si>
  <si>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</si>
  <si>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</si>
  <si>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</si>
  <si>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</si>
  <si>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</si>
  <si>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</si>
  <si>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</si>
  <si>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</si>
  <si>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</si>
  <si>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</si>
  <si>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</si>
  <si>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</si>
  <si>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</si>
  <si>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</si>
  <si>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</si>
  <si>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</si>
  <si>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</si>
  <si>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</si>
  <si>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</si>
  <si>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</si>
  <si>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</si>
  <si>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</si>
  <si>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</si>
  <si>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09000</t>
  </si>
  <si>
    <t>合計</t>
  </si>
  <si>
    <t>09806</t>
  </si>
  <si>
    <t>09808</t>
  </si>
  <si>
    <t>09821</t>
  </si>
  <si>
    <t>09831</t>
  </si>
  <si>
    <t>09833</t>
  </si>
  <si>
    <t>09837</t>
  </si>
  <si>
    <t>09841</t>
  </si>
  <si>
    <t>09850</t>
  </si>
  <si>
    <t>09852</t>
  </si>
  <si>
    <t>那須地区広域行政事務組合</t>
  </si>
  <si>
    <t>佐野地区衛生施設組合</t>
  </si>
  <si>
    <t>芳賀郡中部環境衛生事務組合</t>
  </si>
  <si>
    <t>栃木地区広域行政事務組合</t>
  </si>
  <si>
    <t>芳賀地区広域行政事務組合</t>
  </si>
  <si>
    <t>真岡・二宮地区清掃事務組合（廃止）</t>
  </si>
  <si>
    <t>南那須地区広域行政事務組合</t>
  </si>
  <si>
    <t>塩谷広域行政組合</t>
  </si>
  <si>
    <t>小山広域保健衛生組合</t>
  </si>
  <si>
    <t>南那須地区広域衛生センター</t>
  </si>
  <si>
    <t>栃木地区広域行政</t>
  </si>
  <si>
    <t>真岡・二宮地区清掃事務組合</t>
  </si>
  <si>
    <t>芳賀広域行政事務組合</t>
  </si>
  <si>
    <t>佐野地区衛生施設</t>
  </si>
  <si>
    <t/>
  </si>
  <si>
    <t>高根沢</t>
  </si>
  <si>
    <t>栃木県</t>
  </si>
  <si>
    <t>09000</t>
  </si>
  <si>
    <t>合計</t>
  </si>
  <si>
    <t>栃木県</t>
  </si>
  <si>
    <t>栃木県</t>
  </si>
  <si>
    <t>09000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</si>
</sst>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413</v>
      </c>
      <c r="B7" s="140" t="s">
        <v>414</v>
      </c>
      <c r="C7" s="139" t="s">
        <v>415</v>
      </c>
      <c r="D7" s="141">
        <f aca="true" t="shared" si="0" ref="D7:AI7">SUM(D8:D37)</f>
        <v>26769804</v>
      </c>
      <c r="E7" s="141">
        <f t="shared" si="0"/>
        <v>5615156</v>
      </c>
      <c r="F7" s="141">
        <f t="shared" si="0"/>
        <v>150800</v>
      </c>
      <c r="G7" s="141">
        <f t="shared" si="0"/>
        <v>59243</v>
      </c>
      <c r="H7" s="141">
        <f t="shared" si="0"/>
        <v>1221500</v>
      </c>
      <c r="I7" s="141">
        <f t="shared" si="0"/>
        <v>2911436</v>
      </c>
      <c r="J7" s="141">
        <f t="shared" si="0"/>
        <v>0</v>
      </c>
      <c r="K7" s="141">
        <f t="shared" si="0"/>
        <v>1272177</v>
      </c>
      <c r="L7" s="141">
        <f t="shared" si="0"/>
        <v>21154648</v>
      </c>
      <c r="M7" s="141">
        <f t="shared" si="0"/>
        <v>3962846</v>
      </c>
      <c r="N7" s="141">
        <f t="shared" si="0"/>
        <v>393691</v>
      </c>
      <c r="O7" s="141">
        <f t="shared" si="0"/>
        <v>27059</v>
      </c>
      <c r="P7" s="141">
        <f t="shared" si="0"/>
        <v>19500</v>
      </c>
      <c r="Q7" s="141">
        <f t="shared" si="0"/>
        <v>0</v>
      </c>
      <c r="R7" s="141">
        <f t="shared" si="0"/>
        <v>345480</v>
      </c>
      <c r="S7" s="141">
        <f t="shared" si="0"/>
        <v>0</v>
      </c>
      <c r="T7" s="141">
        <f t="shared" si="0"/>
        <v>1652</v>
      </c>
      <c r="U7" s="141">
        <f t="shared" si="0"/>
        <v>3569155</v>
      </c>
      <c r="V7" s="141">
        <f t="shared" si="0"/>
        <v>30732650</v>
      </c>
      <c r="W7" s="141">
        <f t="shared" si="0"/>
        <v>6008847</v>
      </c>
      <c r="X7" s="141">
        <f t="shared" si="0"/>
        <v>177859</v>
      </c>
      <c r="Y7" s="141">
        <f t="shared" si="0"/>
        <v>78743</v>
      </c>
      <c r="Z7" s="141">
        <f t="shared" si="0"/>
        <v>1221500</v>
      </c>
      <c r="AA7" s="141">
        <f t="shared" si="0"/>
        <v>3256916</v>
      </c>
      <c r="AB7" s="141">
        <f t="shared" si="0"/>
        <v>0</v>
      </c>
      <c r="AC7" s="141">
        <f t="shared" si="0"/>
        <v>1273829</v>
      </c>
      <c r="AD7" s="141">
        <f t="shared" si="0"/>
        <v>24723803</v>
      </c>
      <c r="AE7" s="141">
        <f t="shared" si="0"/>
        <v>2573913</v>
      </c>
      <c r="AF7" s="141">
        <f t="shared" si="0"/>
        <v>2510871</v>
      </c>
      <c r="AG7" s="141">
        <f t="shared" si="0"/>
        <v>0</v>
      </c>
      <c r="AH7" s="141">
        <f t="shared" si="0"/>
        <v>2422704</v>
      </c>
      <c r="AI7" s="141">
        <f t="shared" si="0"/>
        <v>28337</v>
      </c>
      <c r="AJ7" s="141">
        <f aca="true" t="shared" si="1" ref="AJ7:BO7">SUM(AJ8:AJ37)</f>
        <v>59830</v>
      </c>
      <c r="AK7" s="141">
        <f t="shared" si="1"/>
        <v>63042</v>
      </c>
      <c r="AL7" s="141">
        <f t="shared" si="1"/>
        <v>5310585</v>
      </c>
      <c r="AM7" s="141">
        <f t="shared" si="1"/>
        <v>14585265</v>
      </c>
      <c r="AN7" s="141">
        <f t="shared" si="1"/>
        <v>4555287</v>
      </c>
      <c r="AO7" s="141">
        <f t="shared" si="1"/>
        <v>1633119</v>
      </c>
      <c r="AP7" s="141">
        <f t="shared" si="1"/>
        <v>1359166</v>
      </c>
      <c r="AQ7" s="141">
        <f t="shared" si="1"/>
        <v>1507935</v>
      </c>
      <c r="AR7" s="141">
        <f t="shared" si="1"/>
        <v>55067</v>
      </c>
      <c r="AS7" s="141">
        <f t="shared" si="1"/>
        <v>2286656</v>
      </c>
      <c r="AT7" s="141">
        <f t="shared" si="1"/>
        <v>291865</v>
      </c>
      <c r="AU7" s="141">
        <f t="shared" si="1"/>
        <v>1827573</v>
      </c>
      <c r="AV7" s="141">
        <f t="shared" si="1"/>
        <v>167218</v>
      </c>
      <c r="AW7" s="141">
        <f t="shared" si="1"/>
        <v>15240</v>
      </c>
      <c r="AX7" s="141">
        <f t="shared" si="1"/>
        <v>7728082</v>
      </c>
      <c r="AY7" s="141">
        <f t="shared" si="1"/>
        <v>4180197</v>
      </c>
      <c r="AZ7" s="141">
        <f t="shared" si="1"/>
        <v>2989224</v>
      </c>
      <c r="BA7" s="141">
        <f t="shared" si="1"/>
        <v>348858</v>
      </c>
      <c r="BB7" s="141">
        <f t="shared" si="1"/>
        <v>209803</v>
      </c>
      <c r="BC7" s="141">
        <f t="shared" si="1"/>
        <v>4029838</v>
      </c>
      <c r="BD7" s="141">
        <f t="shared" si="1"/>
        <v>0</v>
      </c>
      <c r="BE7" s="141">
        <f t="shared" si="1"/>
        <v>270203</v>
      </c>
      <c r="BF7" s="141">
        <f t="shared" si="1"/>
        <v>17429381</v>
      </c>
      <c r="BG7" s="141">
        <f t="shared" si="1"/>
        <v>355953</v>
      </c>
      <c r="BH7" s="141">
        <f t="shared" si="1"/>
        <v>355953</v>
      </c>
      <c r="BI7" s="141">
        <f t="shared" si="1"/>
        <v>0</v>
      </c>
      <c r="BJ7" s="141">
        <f t="shared" si="1"/>
        <v>355840</v>
      </c>
      <c r="BK7" s="141">
        <f t="shared" si="1"/>
        <v>113</v>
      </c>
      <c r="BL7" s="141">
        <f t="shared" si="1"/>
        <v>0</v>
      </c>
      <c r="BM7" s="141">
        <f t="shared" si="1"/>
        <v>0</v>
      </c>
      <c r="BN7" s="141">
        <f t="shared" si="1"/>
        <v>49770</v>
      </c>
      <c r="BO7" s="141">
        <f t="shared" si="1"/>
        <v>1710939</v>
      </c>
      <c r="BP7" s="141">
        <f aca="true" t="shared" si="2" ref="BP7:CU7">SUM(BP8:BP37)</f>
        <v>781222</v>
      </c>
      <c r="BQ7" s="141">
        <f t="shared" si="2"/>
        <v>291447</v>
      </c>
      <c r="BR7" s="141">
        <f t="shared" si="2"/>
        <v>267212</v>
      </c>
      <c r="BS7" s="141">
        <f t="shared" si="2"/>
        <v>222563</v>
      </c>
      <c r="BT7" s="141">
        <f t="shared" si="2"/>
        <v>0</v>
      </c>
      <c r="BU7" s="141">
        <f t="shared" si="2"/>
        <v>469850</v>
      </c>
      <c r="BV7" s="141">
        <f t="shared" si="2"/>
        <v>28967</v>
      </c>
      <c r="BW7" s="141">
        <f t="shared" si="2"/>
        <v>440522</v>
      </c>
      <c r="BX7" s="141">
        <f t="shared" si="2"/>
        <v>361</v>
      </c>
      <c r="BY7" s="141">
        <f t="shared" si="2"/>
        <v>5662</v>
      </c>
      <c r="BZ7" s="141">
        <f t="shared" si="2"/>
        <v>454205</v>
      </c>
      <c r="CA7" s="141">
        <f t="shared" si="2"/>
        <v>217973</v>
      </c>
      <c r="CB7" s="141">
        <f t="shared" si="2"/>
        <v>210297</v>
      </c>
      <c r="CC7" s="141">
        <f t="shared" si="2"/>
        <v>483</v>
      </c>
      <c r="CD7" s="141">
        <f t="shared" si="2"/>
        <v>25452</v>
      </c>
      <c r="CE7" s="141">
        <f t="shared" si="2"/>
        <v>1697780</v>
      </c>
      <c r="CF7" s="141">
        <f t="shared" si="2"/>
        <v>0</v>
      </c>
      <c r="CG7" s="141">
        <f t="shared" si="2"/>
        <v>148404</v>
      </c>
      <c r="CH7" s="141">
        <f t="shared" si="2"/>
        <v>2215296</v>
      </c>
      <c r="CI7" s="141">
        <f t="shared" si="2"/>
        <v>2929866</v>
      </c>
      <c r="CJ7" s="141">
        <f t="shared" si="2"/>
        <v>2866824</v>
      </c>
      <c r="CK7" s="141">
        <f t="shared" si="2"/>
        <v>0</v>
      </c>
      <c r="CL7" s="141">
        <f t="shared" si="2"/>
        <v>2778544</v>
      </c>
      <c r="CM7" s="141">
        <f t="shared" si="2"/>
        <v>28450</v>
      </c>
      <c r="CN7" s="141">
        <f t="shared" si="2"/>
        <v>59830</v>
      </c>
      <c r="CO7" s="141">
        <f t="shared" si="2"/>
        <v>63042</v>
      </c>
      <c r="CP7" s="141">
        <f t="shared" si="2"/>
        <v>5360355</v>
      </c>
      <c r="CQ7" s="141">
        <f t="shared" si="2"/>
        <v>16296204</v>
      </c>
      <c r="CR7" s="141">
        <f t="shared" si="2"/>
        <v>5336509</v>
      </c>
      <c r="CS7" s="141">
        <f t="shared" si="2"/>
        <v>1924566</v>
      </c>
      <c r="CT7" s="141">
        <f t="shared" si="2"/>
        <v>1626378</v>
      </c>
      <c r="CU7" s="141">
        <f t="shared" si="2"/>
        <v>1730498</v>
      </c>
      <c r="CV7" s="141">
        <f aca="true" t="shared" si="3" ref="CV7:DJ7">SUM(CV8:CV37)</f>
        <v>55067</v>
      </c>
      <c r="CW7" s="141">
        <f t="shared" si="3"/>
        <v>2756506</v>
      </c>
      <c r="CX7" s="141">
        <f t="shared" si="3"/>
        <v>320832</v>
      </c>
      <c r="CY7" s="141">
        <f t="shared" si="3"/>
        <v>2268095</v>
      </c>
      <c r="CZ7" s="141">
        <f t="shared" si="3"/>
        <v>167579</v>
      </c>
      <c r="DA7" s="141">
        <f t="shared" si="3"/>
        <v>20902</v>
      </c>
      <c r="DB7" s="141">
        <f t="shared" si="3"/>
        <v>8182287</v>
      </c>
      <c r="DC7" s="141">
        <f t="shared" si="3"/>
        <v>4398170</v>
      </c>
      <c r="DD7" s="141">
        <f t="shared" si="3"/>
        <v>3199521</v>
      </c>
      <c r="DE7" s="141">
        <f t="shared" si="3"/>
        <v>349341</v>
      </c>
      <c r="DF7" s="141">
        <f t="shared" si="3"/>
        <v>235255</v>
      </c>
      <c r="DG7" s="141">
        <f t="shared" si="3"/>
        <v>5727618</v>
      </c>
      <c r="DH7" s="141">
        <f t="shared" si="3"/>
        <v>0</v>
      </c>
      <c r="DI7" s="141">
        <f t="shared" si="3"/>
        <v>418607</v>
      </c>
      <c r="DJ7" s="141">
        <f t="shared" si="3"/>
        <v>19644677</v>
      </c>
    </row>
    <row r="8" spans="1:114" ht="12" customHeight="1">
      <c r="A8" s="142" t="s">
        <v>87</v>
      </c>
      <c r="B8" s="140" t="s">
        <v>326</v>
      </c>
      <c r="C8" s="142" t="s">
        <v>356</v>
      </c>
      <c r="D8" s="141">
        <f>SUM(E8,+L8)</f>
        <v>6550995</v>
      </c>
      <c r="E8" s="141">
        <f>SUM(F8:I8)+K8</f>
        <v>2170052</v>
      </c>
      <c r="F8" s="141">
        <v>115095</v>
      </c>
      <c r="G8" s="141">
        <v>0</v>
      </c>
      <c r="H8" s="141">
        <v>186000</v>
      </c>
      <c r="I8" s="141">
        <v>1199517</v>
      </c>
      <c r="J8" s="141"/>
      <c r="K8" s="141">
        <v>669440</v>
      </c>
      <c r="L8" s="141">
        <v>4380943</v>
      </c>
      <c r="M8" s="141">
        <f>SUM(N8,+U8)</f>
        <v>1015347</v>
      </c>
      <c r="N8" s="141">
        <f>SUM(O8:R8)+T8</f>
        <v>107843</v>
      </c>
      <c r="O8" s="141">
        <v>2684</v>
      </c>
      <c r="P8" s="141">
        <v>0</v>
      </c>
      <c r="Q8" s="141">
        <v>0</v>
      </c>
      <c r="R8" s="141">
        <v>105159</v>
      </c>
      <c r="S8" s="141"/>
      <c r="T8" s="141">
        <v>0</v>
      </c>
      <c r="U8" s="141">
        <v>907504</v>
      </c>
      <c r="V8" s="141">
        <f aca="true" t="shared" si="4" ref="V8:AD8">+SUM(D8,M8)</f>
        <v>7566342</v>
      </c>
      <c r="W8" s="141">
        <f t="shared" si="4"/>
        <v>2277895</v>
      </c>
      <c r="X8" s="141">
        <f t="shared" si="4"/>
        <v>117779</v>
      </c>
      <c r="Y8" s="141">
        <f t="shared" si="4"/>
        <v>0</v>
      </c>
      <c r="Z8" s="141">
        <f t="shared" si="4"/>
        <v>186000</v>
      </c>
      <c r="AA8" s="141">
        <f t="shared" si="4"/>
        <v>1304676</v>
      </c>
      <c r="AB8" s="141">
        <f t="shared" si="4"/>
        <v>0</v>
      </c>
      <c r="AC8" s="141">
        <f t="shared" si="4"/>
        <v>669440</v>
      </c>
      <c r="AD8" s="141">
        <f t="shared" si="4"/>
        <v>5288447</v>
      </c>
      <c r="AE8" s="141">
        <f>SUM(AF8,+AK8)</f>
        <v>1264667</v>
      </c>
      <c r="AF8" s="141">
        <f>SUM(AG8:AJ8)</f>
        <v>1209122</v>
      </c>
      <c r="AG8" s="141">
        <v>0</v>
      </c>
      <c r="AH8" s="141">
        <v>1184785</v>
      </c>
      <c r="AI8" s="141">
        <v>24337</v>
      </c>
      <c r="AJ8" s="141">
        <v>0</v>
      </c>
      <c r="AK8" s="141">
        <v>55545</v>
      </c>
      <c r="AL8" s="141">
        <v>0</v>
      </c>
      <c r="AM8" s="141">
        <f>SUM(AN8,AS8,AW8,AX8,BD8)</f>
        <v>5286328</v>
      </c>
      <c r="AN8" s="141">
        <f>SUM(AO8:AR8)</f>
        <v>2185489</v>
      </c>
      <c r="AO8" s="141">
        <v>881386</v>
      </c>
      <c r="AP8" s="141">
        <v>576989</v>
      </c>
      <c r="AQ8" s="141">
        <v>698294</v>
      </c>
      <c r="AR8" s="141">
        <v>28820</v>
      </c>
      <c r="AS8" s="141">
        <f>SUM(AT8:AV8)</f>
        <v>752409</v>
      </c>
      <c r="AT8" s="141">
        <v>38208</v>
      </c>
      <c r="AU8" s="141">
        <v>636366</v>
      </c>
      <c r="AV8" s="141">
        <v>77835</v>
      </c>
      <c r="AW8" s="141">
        <v>0</v>
      </c>
      <c r="AX8" s="141">
        <f>SUM(AY8:BB8)</f>
        <v>2348430</v>
      </c>
      <c r="AY8" s="141">
        <v>1025408</v>
      </c>
      <c r="AZ8" s="141">
        <v>1218937</v>
      </c>
      <c r="BA8" s="141">
        <v>104085</v>
      </c>
      <c r="BB8" s="141">
        <v>0</v>
      </c>
      <c r="BC8" s="141">
        <v>0</v>
      </c>
      <c r="BD8" s="141">
        <v>0</v>
      </c>
      <c r="BE8" s="141">
        <v>0</v>
      </c>
      <c r="BF8" s="141">
        <f>SUM(AE8,+AM8,+BE8)</f>
        <v>6550995</v>
      </c>
      <c r="BG8" s="141">
        <f>SUM(BH8,+BM8)</f>
        <v>309937</v>
      </c>
      <c r="BH8" s="141">
        <f>SUM(BI8:BL8)</f>
        <v>309937</v>
      </c>
      <c r="BI8" s="141">
        <v>0</v>
      </c>
      <c r="BJ8" s="141">
        <v>309824</v>
      </c>
      <c r="BK8" s="141">
        <v>113</v>
      </c>
      <c r="BL8" s="141">
        <v>0</v>
      </c>
      <c r="BM8" s="141">
        <v>0</v>
      </c>
      <c r="BN8" s="141">
        <v>0</v>
      </c>
      <c r="BO8" s="141">
        <f>SUM(BP8,BU8,BY8,BZ8,CF8)</f>
        <v>705410</v>
      </c>
      <c r="BP8" s="141">
        <f>SUM(BQ8:BT8)</f>
        <v>336823</v>
      </c>
      <c r="BQ8" s="141">
        <v>185734</v>
      </c>
      <c r="BR8" s="141">
        <v>0</v>
      </c>
      <c r="BS8" s="141">
        <v>151089</v>
      </c>
      <c r="BT8" s="141">
        <v>0</v>
      </c>
      <c r="BU8" s="141">
        <f>SUM(BV8:BX8)</f>
        <v>165093</v>
      </c>
      <c r="BV8" s="141">
        <v>447</v>
      </c>
      <c r="BW8" s="141">
        <v>164285</v>
      </c>
      <c r="BX8" s="141">
        <v>361</v>
      </c>
      <c r="BY8" s="141">
        <v>0</v>
      </c>
      <c r="BZ8" s="141">
        <f>SUM(CA8:CD8)</f>
        <v>203494</v>
      </c>
      <c r="CA8" s="141">
        <v>154725</v>
      </c>
      <c r="CB8" s="141">
        <v>48286</v>
      </c>
      <c r="CC8" s="141">
        <v>483</v>
      </c>
      <c r="CD8" s="141">
        <v>0</v>
      </c>
      <c r="CE8" s="141">
        <v>0</v>
      </c>
      <c r="CF8" s="141">
        <v>0</v>
      </c>
      <c r="CG8" s="141">
        <v>0</v>
      </c>
      <c r="CH8" s="141">
        <f>SUM(BG8,+BO8,+CG8)</f>
        <v>1015347</v>
      </c>
      <c r="CI8" s="141">
        <f aca="true" t="shared" si="5" ref="CI8:DJ8">SUM(AE8,+BG8)</f>
        <v>1574604</v>
      </c>
      <c r="CJ8" s="141">
        <f t="shared" si="5"/>
        <v>1519059</v>
      </c>
      <c r="CK8" s="141">
        <f t="shared" si="5"/>
        <v>0</v>
      </c>
      <c r="CL8" s="141">
        <f t="shared" si="5"/>
        <v>1494609</v>
      </c>
      <c r="CM8" s="141">
        <f t="shared" si="5"/>
        <v>24450</v>
      </c>
      <c r="CN8" s="141">
        <f t="shared" si="5"/>
        <v>0</v>
      </c>
      <c r="CO8" s="141">
        <f t="shared" si="5"/>
        <v>55545</v>
      </c>
      <c r="CP8" s="141">
        <f t="shared" si="5"/>
        <v>0</v>
      </c>
      <c r="CQ8" s="141">
        <f t="shared" si="5"/>
        <v>5991738</v>
      </c>
      <c r="CR8" s="141">
        <f t="shared" si="5"/>
        <v>2522312</v>
      </c>
      <c r="CS8" s="141">
        <f t="shared" si="5"/>
        <v>1067120</v>
      </c>
      <c r="CT8" s="141">
        <f t="shared" si="5"/>
        <v>576989</v>
      </c>
      <c r="CU8" s="141">
        <f t="shared" si="5"/>
        <v>849383</v>
      </c>
      <c r="CV8" s="141">
        <f t="shared" si="5"/>
        <v>28820</v>
      </c>
      <c r="CW8" s="141">
        <f t="shared" si="5"/>
        <v>917502</v>
      </c>
      <c r="CX8" s="141">
        <f t="shared" si="5"/>
        <v>38655</v>
      </c>
      <c r="CY8" s="141">
        <f t="shared" si="5"/>
        <v>800651</v>
      </c>
      <c r="CZ8" s="141">
        <f t="shared" si="5"/>
        <v>78196</v>
      </c>
      <c r="DA8" s="141">
        <f t="shared" si="5"/>
        <v>0</v>
      </c>
      <c r="DB8" s="141">
        <f t="shared" si="5"/>
        <v>2551924</v>
      </c>
      <c r="DC8" s="141">
        <f t="shared" si="5"/>
        <v>1180133</v>
      </c>
      <c r="DD8" s="141">
        <f t="shared" si="5"/>
        <v>1267223</v>
      </c>
      <c r="DE8" s="141">
        <f t="shared" si="5"/>
        <v>104568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0</v>
      </c>
      <c r="DJ8" s="141">
        <f t="shared" si="5"/>
        <v>7566342</v>
      </c>
    </row>
    <row r="9" spans="1:114" ht="12" customHeight="1">
      <c r="A9" s="142" t="s">
        <v>87</v>
      </c>
      <c r="B9" s="140" t="s">
        <v>327</v>
      </c>
      <c r="C9" s="142" t="s">
        <v>357</v>
      </c>
      <c r="D9" s="141">
        <f aca="true" t="shared" si="6" ref="D9:D37">SUM(E9,+L9)</f>
        <v>1590021</v>
      </c>
      <c r="E9" s="141">
        <f aca="true" t="shared" si="7" ref="E9:E37">SUM(F9:I9)+K9</f>
        <v>758992</v>
      </c>
      <c r="F9" s="141">
        <v>0</v>
      </c>
      <c r="G9" s="141">
        <v>0</v>
      </c>
      <c r="H9" s="141">
        <v>0</v>
      </c>
      <c r="I9" s="141">
        <v>686465</v>
      </c>
      <c r="J9" s="141"/>
      <c r="K9" s="141">
        <v>72527</v>
      </c>
      <c r="L9" s="141">
        <v>831029</v>
      </c>
      <c r="M9" s="141">
        <f aca="true" t="shared" si="8" ref="M9:M37">SUM(N9,+U9)</f>
        <v>547062</v>
      </c>
      <c r="N9" s="141">
        <f aca="true" t="shared" si="9" ref="N9:N37">SUM(O9:R9)+T9</f>
        <v>146739</v>
      </c>
      <c r="O9" s="141">
        <v>24375</v>
      </c>
      <c r="P9" s="141">
        <v>19500</v>
      </c>
      <c r="Q9" s="141">
        <v>0</v>
      </c>
      <c r="R9" s="141">
        <v>102086</v>
      </c>
      <c r="S9" s="141"/>
      <c r="T9" s="141">
        <v>778</v>
      </c>
      <c r="U9" s="141">
        <v>400323</v>
      </c>
      <c r="V9" s="141">
        <f aca="true" t="shared" si="10" ref="V9:V37">+SUM(D9,M9)</f>
        <v>2137083</v>
      </c>
      <c r="W9" s="141">
        <f aca="true" t="shared" si="11" ref="W9:W37">+SUM(E9,N9)</f>
        <v>905731</v>
      </c>
      <c r="X9" s="141">
        <f aca="true" t="shared" si="12" ref="X9:X37">+SUM(F9,O9)</f>
        <v>24375</v>
      </c>
      <c r="Y9" s="141">
        <f aca="true" t="shared" si="13" ref="Y9:Y37">+SUM(G9,P9)</f>
        <v>19500</v>
      </c>
      <c r="Z9" s="141">
        <f aca="true" t="shared" si="14" ref="Z9:Z37">+SUM(H9,Q9)</f>
        <v>0</v>
      </c>
      <c r="AA9" s="141">
        <f aca="true" t="shared" si="15" ref="AA9:AA37">+SUM(I9,R9)</f>
        <v>788551</v>
      </c>
      <c r="AB9" s="141">
        <f aca="true" t="shared" si="16" ref="AB9:AB37">+SUM(J9,S9)</f>
        <v>0</v>
      </c>
      <c r="AC9" s="141">
        <f aca="true" t="shared" si="17" ref="AC9:AC37">+SUM(K9,T9)</f>
        <v>73305</v>
      </c>
      <c r="AD9" s="141">
        <f aca="true" t="shared" si="18" ref="AD9:AD37">+SUM(L9,U9)</f>
        <v>1231352</v>
      </c>
      <c r="AE9" s="141">
        <f aca="true" t="shared" si="19" ref="AE9:AE37">SUM(AF9,+AK9)</f>
        <v>112098</v>
      </c>
      <c r="AF9" s="141">
        <f aca="true" t="shared" si="20" ref="AF9:AF37">SUM(AG9:AJ9)</f>
        <v>112098</v>
      </c>
      <c r="AG9" s="141">
        <v>0</v>
      </c>
      <c r="AH9" s="141">
        <v>108098</v>
      </c>
      <c r="AI9" s="141">
        <v>4000</v>
      </c>
      <c r="AJ9" s="141">
        <v>0</v>
      </c>
      <c r="AK9" s="141">
        <v>0</v>
      </c>
      <c r="AL9" s="141">
        <v>0</v>
      </c>
      <c r="AM9" s="141">
        <f aca="true" t="shared" si="21" ref="AM9:AM37">SUM(AN9,AS9,AW9,AX9,BD9)</f>
        <v>1287074</v>
      </c>
      <c r="AN9" s="141">
        <f aca="true" t="shared" si="22" ref="AN9:AN37">SUM(AO9:AR9)</f>
        <v>350058</v>
      </c>
      <c r="AO9" s="141">
        <v>103181</v>
      </c>
      <c r="AP9" s="141">
        <v>77580</v>
      </c>
      <c r="AQ9" s="141">
        <v>150430</v>
      </c>
      <c r="AR9" s="141">
        <v>18867</v>
      </c>
      <c r="AS9" s="141">
        <f aca="true" t="shared" si="23" ref="AS9:AS37">SUM(AT9:AV9)</f>
        <v>231726</v>
      </c>
      <c r="AT9" s="141">
        <v>6859</v>
      </c>
      <c r="AU9" s="141">
        <v>170482</v>
      </c>
      <c r="AV9" s="141">
        <v>54385</v>
      </c>
      <c r="AW9" s="141">
        <v>7329</v>
      </c>
      <c r="AX9" s="141">
        <f aca="true" t="shared" si="24" ref="AX9:AX37">SUM(AY9:BB9)</f>
        <v>697961</v>
      </c>
      <c r="AY9" s="141">
        <v>510641</v>
      </c>
      <c r="AZ9" s="141">
        <v>182626</v>
      </c>
      <c r="BA9" s="141">
        <v>4694</v>
      </c>
      <c r="BB9" s="141">
        <v>0</v>
      </c>
      <c r="BC9" s="141">
        <v>0</v>
      </c>
      <c r="BD9" s="141">
        <v>0</v>
      </c>
      <c r="BE9" s="141">
        <v>190849</v>
      </c>
      <c r="BF9" s="141">
        <f aca="true" t="shared" si="25" ref="BF9:BF37">SUM(AE9,+AM9,+BE9)</f>
        <v>1590021</v>
      </c>
      <c r="BG9" s="141">
        <f aca="true" t="shared" si="26" ref="BG9:BG37">SUM(BH9,+BM9)</f>
        <v>46016</v>
      </c>
      <c r="BH9" s="141">
        <f aca="true" t="shared" si="27" ref="BH9:BH37">SUM(BI9:BL9)</f>
        <v>46016</v>
      </c>
      <c r="BI9" s="141">
        <v>0</v>
      </c>
      <c r="BJ9" s="141">
        <v>46016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37">SUM(BP9,BU9,BY9,BZ9,CF9)</f>
        <v>390931</v>
      </c>
      <c r="BP9" s="141">
        <f aca="true" t="shared" si="29" ref="BP9:BP37">SUM(BQ9:BT9)</f>
        <v>218264</v>
      </c>
      <c r="BQ9" s="141">
        <v>29818</v>
      </c>
      <c r="BR9" s="141">
        <v>171445</v>
      </c>
      <c r="BS9" s="141">
        <v>17001</v>
      </c>
      <c r="BT9" s="141">
        <v>0</v>
      </c>
      <c r="BU9" s="141">
        <f aca="true" t="shared" si="30" ref="BU9:BU37">SUM(BV9:BX9)</f>
        <v>108362</v>
      </c>
      <c r="BV9" s="141">
        <v>9701</v>
      </c>
      <c r="BW9" s="141">
        <v>98661</v>
      </c>
      <c r="BX9" s="141">
        <v>0</v>
      </c>
      <c r="BY9" s="141">
        <v>5662</v>
      </c>
      <c r="BZ9" s="141">
        <f aca="true" t="shared" si="31" ref="BZ9:BZ37">SUM(CA9:CD9)</f>
        <v>58643</v>
      </c>
      <c r="CA9" s="141">
        <v>0</v>
      </c>
      <c r="CB9" s="141">
        <v>58643</v>
      </c>
      <c r="CC9" s="141">
        <v>0</v>
      </c>
      <c r="CD9" s="141">
        <v>0</v>
      </c>
      <c r="CE9" s="141">
        <v>0</v>
      </c>
      <c r="CF9" s="141">
        <v>0</v>
      </c>
      <c r="CG9" s="141">
        <v>110115</v>
      </c>
      <c r="CH9" s="141">
        <f aca="true" t="shared" si="32" ref="CH9:CH37">SUM(BG9,+BO9,+CG9)</f>
        <v>547062</v>
      </c>
      <c r="CI9" s="141">
        <f aca="true" t="shared" si="33" ref="CI9:CI37">SUM(AE9,+BG9)</f>
        <v>158114</v>
      </c>
      <c r="CJ9" s="141">
        <f aca="true" t="shared" si="34" ref="CJ9:CJ37">SUM(AF9,+BH9)</f>
        <v>158114</v>
      </c>
      <c r="CK9" s="141">
        <f aca="true" t="shared" si="35" ref="CK9:CK37">SUM(AG9,+BI9)</f>
        <v>0</v>
      </c>
      <c r="CL9" s="141">
        <f aca="true" t="shared" si="36" ref="CL9:CL37">SUM(AH9,+BJ9)</f>
        <v>154114</v>
      </c>
      <c r="CM9" s="141">
        <f aca="true" t="shared" si="37" ref="CM9:CM37">SUM(AI9,+BK9)</f>
        <v>4000</v>
      </c>
      <c r="CN9" s="141">
        <f aca="true" t="shared" si="38" ref="CN9:CN37">SUM(AJ9,+BL9)</f>
        <v>0</v>
      </c>
      <c r="CO9" s="141">
        <f aca="true" t="shared" si="39" ref="CO9:CO37">SUM(AK9,+BM9)</f>
        <v>0</v>
      </c>
      <c r="CP9" s="141">
        <f aca="true" t="shared" si="40" ref="CP9:CP37">SUM(AL9,+BN9)</f>
        <v>0</v>
      </c>
      <c r="CQ9" s="141">
        <f aca="true" t="shared" si="41" ref="CQ9:CQ37">SUM(AM9,+BO9)</f>
        <v>1678005</v>
      </c>
      <c r="CR9" s="141">
        <f aca="true" t="shared" si="42" ref="CR9:CR37">SUM(AN9,+BP9)</f>
        <v>568322</v>
      </c>
      <c r="CS9" s="141">
        <f aca="true" t="shared" si="43" ref="CS9:CS37">SUM(AO9,+BQ9)</f>
        <v>132999</v>
      </c>
      <c r="CT9" s="141">
        <f aca="true" t="shared" si="44" ref="CT9:CT37">SUM(AP9,+BR9)</f>
        <v>249025</v>
      </c>
      <c r="CU9" s="141">
        <f aca="true" t="shared" si="45" ref="CU9:CU37">SUM(AQ9,+BS9)</f>
        <v>167431</v>
      </c>
      <c r="CV9" s="141">
        <f aca="true" t="shared" si="46" ref="CV9:CV37">SUM(AR9,+BT9)</f>
        <v>18867</v>
      </c>
      <c r="CW9" s="141">
        <f aca="true" t="shared" si="47" ref="CW9:CW37">SUM(AS9,+BU9)</f>
        <v>340088</v>
      </c>
      <c r="CX9" s="141">
        <f aca="true" t="shared" si="48" ref="CX9:CX37">SUM(AT9,+BV9)</f>
        <v>16560</v>
      </c>
      <c r="CY9" s="141">
        <f aca="true" t="shared" si="49" ref="CY9:CY37">SUM(AU9,+BW9)</f>
        <v>269143</v>
      </c>
      <c r="CZ9" s="141">
        <f aca="true" t="shared" si="50" ref="CZ9:CZ37">SUM(AV9,+BX9)</f>
        <v>54385</v>
      </c>
      <c r="DA9" s="141">
        <f aca="true" t="shared" si="51" ref="DA9:DA37">SUM(AW9,+BY9)</f>
        <v>12991</v>
      </c>
      <c r="DB9" s="141">
        <f aca="true" t="shared" si="52" ref="DB9:DB37">SUM(AX9,+BZ9)</f>
        <v>756604</v>
      </c>
      <c r="DC9" s="141">
        <f aca="true" t="shared" si="53" ref="DC9:DC37">SUM(AY9,+CA9)</f>
        <v>510641</v>
      </c>
      <c r="DD9" s="141">
        <f aca="true" t="shared" si="54" ref="DD9:DD37">SUM(AZ9,+CB9)</f>
        <v>241269</v>
      </c>
      <c r="DE9" s="141">
        <f aca="true" t="shared" si="55" ref="DE9:DE37">SUM(BA9,+CC9)</f>
        <v>4694</v>
      </c>
      <c r="DF9" s="141">
        <f aca="true" t="shared" si="56" ref="DF9:DF37">SUM(BB9,+CD9)</f>
        <v>0</v>
      </c>
      <c r="DG9" s="141">
        <f aca="true" t="shared" si="57" ref="DG9:DG37">SUM(BC9,+CE9)</f>
        <v>0</v>
      </c>
      <c r="DH9" s="141">
        <f aca="true" t="shared" si="58" ref="DH9:DH37">SUM(BD9,+CF9)</f>
        <v>0</v>
      </c>
      <c r="DI9" s="141">
        <f aca="true" t="shared" si="59" ref="DI9:DI37">SUM(BE9,+CG9)</f>
        <v>300964</v>
      </c>
      <c r="DJ9" s="141">
        <f aca="true" t="shared" si="60" ref="DJ9:DJ37">SUM(BF9,+CH9)</f>
        <v>2137083</v>
      </c>
    </row>
    <row r="10" spans="1:114" ht="12" customHeight="1">
      <c r="A10" s="142" t="s">
        <v>87</v>
      </c>
      <c r="B10" s="140" t="s">
        <v>328</v>
      </c>
      <c r="C10" s="142" t="s">
        <v>358</v>
      </c>
      <c r="D10" s="141">
        <f t="shared" si="6"/>
        <v>763147</v>
      </c>
      <c r="E10" s="141">
        <f t="shared" si="7"/>
        <v>30170</v>
      </c>
      <c r="F10" s="141">
        <v>0</v>
      </c>
      <c r="G10" s="141">
        <v>0</v>
      </c>
      <c r="H10" s="141">
        <v>0</v>
      </c>
      <c r="I10" s="141">
        <v>1445</v>
      </c>
      <c r="J10" s="141"/>
      <c r="K10" s="141">
        <v>28725</v>
      </c>
      <c r="L10" s="141">
        <v>732977</v>
      </c>
      <c r="M10" s="141">
        <f t="shared" si="8"/>
        <v>226544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226544</v>
      </c>
      <c r="V10" s="141">
        <f t="shared" si="10"/>
        <v>989691</v>
      </c>
      <c r="W10" s="141">
        <f t="shared" si="11"/>
        <v>30170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1445</v>
      </c>
      <c r="AB10" s="141">
        <f t="shared" si="16"/>
        <v>0</v>
      </c>
      <c r="AC10" s="141">
        <f t="shared" si="17"/>
        <v>28725</v>
      </c>
      <c r="AD10" s="141">
        <f t="shared" si="18"/>
        <v>959521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674</v>
      </c>
      <c r="AM10" s="141">
        <f t="shared" si="21"/>
        <v>269652</v>
      </c>
      <c r="AN10" s="141">
        <f t="shared" si="22"/>
        <v>35263</v>
      </c>
      <c r="AO10" s="141">
        <v>21913</v>
      </c>
      <c r="AP10" s="141">
        <v>13350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234389</v>
      </c>
      <c r="AY10" s="141">
        <v>234389</v>
      </c>
      <c r="AZ10" s="141">
        <v>0</v>
      </c>
      <c r="BA10" s="141">
        <v>0</v>
      </c>
      <c r="BB10" s="141">
        <v>0</v>
      </c>
      <c r="BC10" s="141">
        <v>492821</v>
      </c>
      <c r="BD10" s="141">
        <v>0</v>
      </c>
      <c r="BE10" s="141">
        <v>0</v>
      </c>
      <c r="BF10" s="141">
        <f t="shared" si="25"/>
        <v>269652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28096</v>
      </c>
      <c r="BO10" s="141">
        <f t="shared" si="28"/>
        <v>0</v>
      </c>
      <c r="BP10" s="141">
        <f t="shared" si="29"/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198448</v>
      </c>
      <c r="CF10" s="141">
        <v>0</v>
      </c>
      <c r="CG10" s="141">
        <v>0</v>
      </c>
      <c r="CH10" s="141">
        <f t="shared" si="32"/>
        <v>0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28770</v>
      </c>
      <c r="CQ10" s="141">
        <f t="shared" si="41"/>
        <v>269652</v>
      </c>
      <c r="CR10" s="141">
        <f t="shared" si="42"/>
        <v>35263</v>
      </c>
      <c r="CS10" s="141">
        <f t="shared" si="43"/>
        <v>21913</v>
      </c>
      <c r="CT10" s="141">
        <f t="shared" si="44"/>
        <v>13350</v>
      </c>
      <c r="CU10" s="141">
        <f t="shared" si="45"/>
        <v>0</v>
      </c>
      <c r="CV10" s="141">
        <f t="shared" si="46"/>
        <v>0</v>
      </c>
      <c r="CW10" s="141">
        <f t="shared" si="47"/>
        <v>0</v>
      </c>
      <c r="CX10" s="141">
        <f t="shared" si="48"/>
        <v>0</v>
      </c>
      <c r="CY10" s="141">
        <f t="shared" si="49"/>
        <v>0</v>
      </c>
      <c r="CZ10" s="141">
        <f t="shared" si="50"/>
        <v>0</v>
      </c>
      <c r="DA10" s="141">
        <f t="shared" si="51"/>
        <v>0</v>
      </c>
      <c r="DB10" s="141">
        <f t="shared" si="52"/>
        <v>234389</v>
      </c>
      <c r="DC10" s="141">
        <f t="shared" si="53"/>
        <v>234389</v>
      </c>
      <c r="DD10" s="141">
        <f t="shared" si="54"/>
        <v>0</v>
      </c>
      <c r="DE10" s="141">
        <f t="shared" si="55"/>
        <v>0</v>
      </c>
      <c r="DF10" s="141">
        <f t="shared" si="56"/>
        <v>0</v>
      </c>
      <c r="DG10" s="141">
        <f t="shared" si="57"/>
        <v>691269</v>
      </c>
      <c r="DH10" s="141">
        <f t="shared" si="58"/>
        <v>0</v>
      </c>
      <c r="DI10" s="141">
        <f t="shared" si="59"/>
        <v>0</v>
      </c>
      <c r="DJ10" s="141">
        <f t="shared" si="60"/>
        <v>269652</v>
      </c>
    </row>
    <row r="11" spans="1:114" ht="12" customHeight="1">
      <c r="A11" s="142" t="s">
        <v>87</v>
      </c>
      <c r="B11" s="140" t="s">
        <v>329</v>
      </c>
      <c r="C11" s="142" t="s">
        <v>359</v>
      </c>
      <c r="D11" s="141">
        <f t="shared" si="6"/>
        <v>1569449</v>
      </c>
      <c r="E11" s="141">
        <f t="shared" si="7"/>
        <v>373071</v>
      </c>
      <c r="F11" s="141">
        <v>0</v>
      </c>
      <c r="G11" s="141">
        <v>0</v>
      </c>
      <c r="H11" s="141">
        <v>0</v>
      </c>
      <c r="I11" s="141">
        <v>291406</v>
      </c>
      <c r="J11" s="141"/>
      <c r="K11" s="141">
        <v>81665</v>
      </c>
      <c r="L11" s="141">
        <v>1196378</v>
      </c>
      <c r="M11" s="141">
        <f t="shared" si="8"/>
        <v>198121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/>
      <c r="T11" s="141">
        <v>0</v>
      </c>
      <c r="U11" s="141">
        <v>198121</v>
      </c>
      <c r="V11" s="141">
        <f t="shared" si="10"/>
        <v>1767570</v>
      </c>
      <c r="W11" s="141">
        <f t="shared" si="11"/>
        <v>373071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291406</v>
      </c>
      <c r="AB11" s="141">
        <f t="shared" si="16"/>
        <v>0</v>
      </c>
      <c r="AC11" s="141">
        <f t="shared" si="17"/>
        <v>81665</v>
      </c>
      <c r="AD11" s="141">
        <f t="shared" si="18"/>
        <v>1394499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1548051</v>
      </c>
      <c r="AN11" s="141">
        <f t="shared" si="22"/>
        <v>417059</v>
      </c>
      <c r="AO11" s="141">
        <v>140288</v>
      </c>
      <c r="AP11" s="141">
        <v>117928</v>
      </c>
      <c r="AQ11" s="141">
        <v>158843</v>
      </c>
      <c r="AR11" s="141">
        <v>0</v>
      </c>
      <c r="AS11" s="141">
        <f t="shared" si="23"/>
        <v>250125</v>
      </c>
      <c r="AT11" s="141">
        <v>59156</v>
      </c>
      <c r="AU11" s="141">
        <v>189765</v>
      </c>
      <c r="AV11" s="141">
        <v>1204</v>
      </c>
      <c r="AW11" s="141">
        <v>0</v>
      </c>
      <c r="AX11" s="141">
        <f t="shared" si="24"/>
        <v>880867</v>
      </c>
      <c r="AY11" s="141">
        <v>107938</v>
      </c>
      <c r="AZ11" s="141">
        <v>668172</v>
      </c>
      <c r="BA11" s="141">
        <v>81022</v>
      </c>
      <c r="BB11" s="141">
        <v>23735</v>
      </c>
      <c r="BC11" s="141">
        <v>0</v>
      </c>
      <c r="BD11" s="141">
        <v>0</v>
      </c>
      <c r="BE11" s="141">
        <v>21398</v>
      </c>
      <c r="BF11" s="141">
        <f t="shared" si="25"/>
        <v>1569449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0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>
        <v>198121</v>
      </c>
      <c r="CF11" s="141">
        <v>0</v>
      </c>
      <c r="CG11" s="141">
        <v>0</v>
      </c>
      <c r="CH11" s="141">
        <f t="shared" si="32"/>
        <v>0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1548051</v>
      </c>
      <c r="CR11" s="141">
        <f t="shared" si="42"/>
        <v>417059</v>
      </c>
      <c r="CS11" s="141">
        <f t="shared" si="43"/>
        <v>140288</v>
      </c>
      <c r="CT11" s="141">
        <f t="shared" si="44"/>
        <v>117928</v>
      </c>
      <c r="CU11" s="141">
        <f t="shared" si="45"/>
        <v>158843</v>
      </c>
      <c r="CV11" s="141">
        <f t="shared" si="46"/>
        <v>0</v>
      </c>
      <c r="CW11" s="141">
        <f t="shared" si="47"/>
        <v>250125</v>
      </c>
      <c r="CX11" s="141">
        <f t="shared" si="48"/>
        <v>59156</v>
      </c>
      <c r="CY11" s="141">
        <f t="shared" si="49"/>
        <v>189765</v>
      </c>
      <c r="CZ11" s="141">
        <f t="shared" si="50"/>
        <v>1204</v>
      </c>
      <c r="DA11" s="141">
        <f t="shared" si="51"/>
        <v>0</v>
      </c>
      <c r="DB11" s="141">
        <f t="shared" si="52"/>
        <v>880867</v>
      </c>
      <c r="DC11" s="141">
        <f t="shared" si="53"/>
        <v>107938</v>
      </c>
      <c r="DD11" s="141">
        <f t="shared" si="54"/>
        <v>668172</v>
      </c>
      <c r="DE11" s="141">
        <f t="shared" si="55"/>
        <v>81022</v>
      </c>
      <c r="DF11" s="141">
        <f t="shared" si="56"/>
        <v>23735</v>
      </c>
      <c r="DG11" s="141">
        <f t="shared" si="57"/>
        <v>198121</v>
      </c>
      <c r="DH11" s="141">
        <f t="shared" si="58"/>
        <v>0</v>
      </c>
      <c r="DI11" s="141">
        <f t="shared" si="59"/>
        <v>21398</v>
      </c>
      <c r="DJ11" s="141">
        <f t="shared" si="60"/>
        <v>1569449</v>
      </c>
    </row>
    <row r="12" spans="1:114" ht="12" customHeight="1">
      <c r="A12" s="142" t="s">
        <v>87</v>
      </c>
      <c r="B12" s="140" t="s">
        <v>330</v>
      </c>
      <c r="C12" s="142" t="s">
        <v>360</v>
      </c>
      <c r="D12" s="141">
        <f t="shared" si="6"/>
        <v>1105700</v>
      </c>
      <c r="E12" s="141">
        <f t="shared" si="7"/>
        <v>344689</v>
      </c>
      <c r="F12" s="141">
        <v>2432</v>
      </c>
      <c r="G12" s="141">
        <v>0</v>
      </c>
      <c r="H12" s="141">
        <v>0</v>
      </c>
      <c r="I12" s="141">
        <v>273948</v>
      </c>
      <c r="J12" s="141"/>
      <c r="K12" s="141">
        <v>68309</v>
      </c>
      <c r="L12" s="141">
        <v>761011</v>
      </c>
      <c r="M12" s="141">
        <f t="shared" si="8"/>
        <v>319679</v>
      </c>
      <c r="N12" s="141">
        <f t="shared" si="9"/>
        <v>72465</v>
      </c>
      <c r="O12" s="141">
        <v>0</v>
      </c>
      <c r="P12" s="141">
        <v>0</v>
      </c>
      <c r="Q12" s="141">
        <v>0</v>
      </c>
      <c r="R12" s="141">
        <v>71630</v>
      </c>
      <c r="S12" s="141"/>
      <c r="T12" s="141">
        <v>835</v>
      </c>
      <c r="U12" s="141">
        <v>247214</v>
      </c>
      <c r="V12" s="141">
        <f t="shared" si="10"/>
        <v>1425379</v>
      </c>
      <c r="W12" s="141">
        <f t="shared" si="11"/>
        <v>417154</v>
      </c>
      <c r="X12" s="141">
        <f t="shared" si="12"/>
        <v>2432</v>
      </c>
      <c r="Y12" s="141">
        <f t="shared" si="13"/>
        <v>0</v>
      </c>
      <c r="Z12" s="141">
        <f t="shared" si="14"/>
        <v>0</v>
      </c>
      <c r="AA12" s="141">
        <f t="shared" si="15"/>
        <v>345578</v>
      </c>
      <c r="AB12" s="141">
        <f t="shared" si="16"/>
        <v>0</v>
      </c>
      <c r="AC12" s="141">
        <f t="shared" si="17"/>
        <v>69144</v>
      </c>
      <c r="AD12" s="141">
        <f t="shared" si="18"/>
        <v>1008225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1105700</v>
      </c>
      <c r="AN12" s="141">
        <f t="shared" si="22"/>
        <v>518204</v>
      </c>
      <c r="AO12" s="141">
        <v>46004</v>
      </c>
      <c r="AP12" s="141">
        <v>239579</v>
      </c>
      <c r="AQ12" s="141">
        <v>232621</v>
      </c>
      <c r="AR12" s="141">
        <v>0</v>
      </c>
      <c r="AS12" s="141">
        <f t="shared" si="23"/>
        <v>271781</v>
      </c>
      <c r="AT12" s="141">
        <v>63813</v>
      </c>
      <c r="AU12" s="141">
        <v>198643</v>
      </c>
      <c r="AV12" s="141">
        <v>9325</v>
      </c>
      <c r="AW12" s="141">
        <v>0</v>
      </c>
      <c r="AX12" s="141">
        <f t="shared" si="24"/>
        <v>315715</v>
      </c>
      <c r="AY12" s="141">
        <v>83265</v>
      </c>
      <c r="AZ12" s="141">
        <v>158016</v>
      </c>
      <c r="BA12" s="141">
        <v>14411</v>
      </c>
      <c r="BB12" s="141">
        <v>60023</v>
      </c>
      <c r="BC12" s="141">
        <v>0</v>
      </c>
      <c r="BD12" s="141">
        <v>0</v>
      </c>
      <c r="BE12" s="141">
        <v>0</v>
      </c>
      <c r="BF12" s="141">
        <f t="shared" si="25"/>
        <v>1105700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319679</v>
      </c>
      <c r="BP12" s="141">
        <f t="shared" si="29"/>
        <v>196244</v>
      </c>
      <c r="BQ12" s="141">
        <v>46004</v>
      </c>
      <c r="BR12" s="141">
        <v>95767</v>
      </c>
      <c r="BS12" s="141">
        <v>54473</v>
      </c>
      <c r="BT12" s="141">
        <v>0</v>
      </c>
      <c r="BU12" s="141">
        <f t="shared" si="30"/>
        <v>91859</v>
      </c>
      <c r="BV12" s="141">
        <v>15493</v>
      </c>
      <c r="BW12" s="141">
        <v>76366</v>
      </c>
      <c r="BX12" s="141">
        <v>0</v>
      </c>
      <c r="BY12" s="141">
        <v>0</v>
      </c>
      <c r="BZ12" s="141">
        <f t="shared" si="31"/>
        <v>31576</v>
      </c>
      <c r="CA12" s="141">
        <v>6930</v>
      </c>
      <c r="CB12" s="141">
        <v>24646</v>
      </c>
      <c r="CC12" s="141">
        <v>0</v>
      </c>
      <c r="CD12" s="141">
        <v>0</v>
      </c>
      <c r="CE12" s="141">
        <v>0</v>
      </c>
      <c r="CF12" s="141">
        <v>0</v>
      </c>
      <c r="CG12" s="141">
        <v>0</v>
      </c>
      <c r="CH12" s="141">
        <f t="shared" si="32"/>
        <v>319679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1425379</v>
      </c>
      <c r="CR12" s="141">
        <f t="shared" si="42"/>
        <v>714448</v>
      </c>
      <c r="CS12" s="141">
        <f t="shared" si="43"/>
        <v>92008</v>
      </c>
      <c r="CT12" s="141">
        <f t="shared" si="44"/>
        <v>335346</v>
      </c>
      <c r="CU12" s="141">
        <f t="shared" si="45"/>
        <v>287094</v>
      </c>
      <c r="CV12" s="141">
        <f t="shared" si="46"/>
        <v>0</v>
      </c>
      <c r="CW12" s="141">
        <f t="shared" si="47"/>
        <v>363640</v>
      </c>
      <c r="CX12" s="141">
        <f t="shared" si="48"/>
        <v>79306</v>
      </c>
      <c r="CY12" s="141">
        <f t="shared" si="49"/>
        <v>275009</v>
      </c>
      <c r="CZ12" s="141">
        <f t="shared" si="50"/>
        <v>9325</v>
      </c>
      <c r="DA12" s="141">
        <f t="shared" si="51"/>
        <v>0</v>
      </c>
      <c r="DB12" s="141">
        <f t="shared" si="52"/>
        <v>347291</v>
      </c>
      <c r="DC12" s="141">
        <f t="shared" si="53"/>
        <v>90195</v>
      </c>
      <c r="DD12" s="141">
        <f t="shared" si="54"/>
        <v>182662</v>
      </c>
      <c r="DE12" s="141">
        <f t="shared" si="55"/>
        <v>14411</v>
      </c>
      <c r="DF12" s="141">
        <f t="shared" si="56"/>
        <v>60023</v>
      </c>
      <c r="DG12" s="141">
        <f t="shared" si="57"/>
        <v>0</v>
      </c>
      <c r="DH12" s="141">
        <f t="shared" si="58"/>
        <v>0</v>
      </c>
      <c r="DI12" s="141">
        <f t="shared" si="59"/>
        <v>0</v>
      </c>
      <c r="DJ12" s="141">
        <f t="shared" si="60"/>
        <v>1425379</v>
      </c>
    </row>
    <row r="13" spans="1:114" ht="12" customHeight="1">
      <c r="A13" s="142" t="s">
        <v>87</v>
      </c>
      <c r="B13" s="140" t="s">
        <v>331</v>
      </c>
      <c r="C13" s="142" t="s">
        <v>361</v>
      </c>
      <c r="D13" s="141">
        <f t="shared" si="6"/>
        <v>2498590</v>
      </c>
      <c r="E13" s="141">
        <f t="shared" si="7"/>
        <v>1263683</v>
      </c>
      <c r="F13" s="141">
        <v>33273</v>
      </c>
      <c r="G13" s="141">
        <v>53123</v>
      </c>
      <c r="H13" s="141">
        <v>1029600</v>
      </c>
      <c r="I13" s="141">
        <v>65832</v>
      </c>
      <c r="J13" s="141"/>
      <c r="K13" s="141">
        <v>81855</v>
      </c>
      <c r="L13" s="141">
        <v>1234907</v>
      </c>
      <c r="M13" s="141">
        <f t="shared" si="8"/>
        <v>219032</v>
      </c>
      <c r="N13" s="141">
        <f t="shared" si="9"/>
        <v>66592</v>
      </c>
      <c r="O13" s="141">
        <v>0</v>
      </c>
      <c r="P13" s="141">
        <v>0</v>
      </c>
      <c r="Q13" s="141">
        <v>0</v>
      </c>
      <c r="R13" s="141">
        <v>66577</v>
      </c>
      <c r="S13" s="141"/>
      <c r="T13" s="141">
        <v>15</v>
      </c>
      <c r="U13" s="141">
        <v>152440</v>
      </c>
      <c r="V13" s="141">
        <f t="shared" si="10"/>
        <v>2717622</v>
      </c>
      <c r="W13" s="141">
        <f t="shared" si="11"/>
        <v>1330275</v>
      </c>
      <c r="X13" s="141">
        <f t="shared" si="12"/>
        <v>33273</v>
      </c>
      <c r="Y13" s="141">
        <f t="shared" si="13"/>
        <v>53123</v>
      </c>
      <c r="Z13" s="141">
        <f t="shared" si="14"/>
        <v>1029600</v>
      </c>
      <c r="AA13" s="141">
        <f t="shared" si="15"/>
        <v>132409</v>
      </c>
      <c r="AB13" s="141">
        <f t="shared" si="16"/>
        <v>0</v>
      </c>
      <c r="AC13" s="141">
        <f t="shared" si="17"/>
        <v>81870</v>
      </c>
      <c r="AD13" s="141">
        <f t="shared" si="18"/>
        <v>1387347</v>
      </c>
      <c r="AE13" s="141">
        <f t="shared" si="19"/>
        <v>1196628</v>
      </c>
      <c r="AF13" s="141">
        <f t="shared" si="20"/>
        <v>1189131</v>
      </c>
      <c r="AG13" s="141">
        <v>0</v>
      </c>
      <c r="AH13" s="141">
        <v>1129821</v>
      </c>
      <c r="AI13" s="141">
        <v>0</v>
      </c>
      <c r="AJ13" s="141">
        <v>59310</v>
      </c>
      <c r="AK13" s="141">
        <v>7497</v>
      </c>
      <c r="AL13" s="141">
        <v>0</v>
      </c>
      <c r="AM13" s="141">
        <f t="shared" si="21"/>
        <v>1286334</v>
      </c>
      <c r="AN13" s="141">
        <f t="shared" si="22"/>
        <v>483921</v>
      </c>
      <c r="AO13" s="141">
        <v>137057</v>
      </c>
      <c r="AP13" s="141">
        <v>73715</v>
      </c>
      <c r="AQ13" s="141">
        <v>265769</v>
      </c>
      <c r="AR13" s="141">
        <v>7380</v>
      </c>
      <c r="AS13" s="141">
        <f t="shared" si="23"/>
        <v>317623</v>
      </c>
      <c r="AT13" s="141">
        <v>23514</v>
      </c>
      <c r="AU13" s="141">
        <v>283788</v>
      </c>
      <c r="AV13" s="141">
        <v>10321</v>
      </c>
      <c r="AW13" s="141">
        <v>0</v>
      </c>
      <c r="AX13" s="141">
        <f t="shared" si="24"/>
        <v>484790</v>
      </c>
      <c r="AY13" s="141">
        <v>261796</v>
      </c>
      <c r="AZ13" s="141">
        <v>140972</v>
      </c>
      <c r="BA13" s="141">
        <v>80486</v>
      </c>
      <c r="BB13" s="141">
        <v>1536</v>
      </c>
      <c r="BC13" s="141">
        <v>0</v>
      </c>
      <c r="BD13" s="141">
        <v>0</v>
      </c>
      <c r="BE13" s="141">
        <v>15628</v>
      </c>
      <c r="BF13" s="141">
        <f t="shared" si="25"/>
        <v>2498590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219032</v>
      </c>
      <c r="BP13" s="141">
        <f t="shared" si="29"/>
        <v>10624</v>
      </c>
      <c r="BQ13" s="141">
        <v>10624</v>
      </c>
      <c r="BR13" s="141">
        <v>0</v>
      </c>
      <c r="BS13" s="141">
        <v>0</v>
      </c>
      <c r="BT13" s="141">
        <v>0</v>
      </c>
      <c r="BU13" s="141">
        <f t="shared" si="30"/>
        <v>77897</v>
      </c>
      <c r="BV13" s="141">
        <v>1326</v>
      </c>
      <c r="BW13" s="141">
        <v>76571</v>
      </c>
      <c r="BX13" s="141">
        <v>0</v>
      </c>
      <c r="BY13" s="141">
        <v>0</v>
      </c>
      <c r="BZ13" s="141">
        <f t="shared" si="31"/>
        <v>130511</v>
      </c>
      <c r="CA13" s="141">
        <v>55729</v>
      </c>
      <c r="CB13" s="141">
        <v>72713</v>
      </c>
      <c r="CC13" s="141">
        <v>0</v>
      </c>
      <c r="CD13" s="141">
        <v>2069</v>
      </c>
      <c r="CE13" s="141">
        <v>0</v>
      </c>
      <c r="CF13" s="141">
        <v>0</v>
      </c>
      <c r="CG13" s="141">
        <v>0</v>
      </c>
      <c r="CH13" s="141">
        <f t="shared" si="32"/>
        <v>219032</v>
      </c>
      <c r="CI13" s="141">
        <f t="shared" si="33"/>
        <v>1196628</v>
      </c>
      <c r="CJ13" s="141">
        <f t="shared" si="34"/>
        <v>1189131</v>
      </c>
      <c r="CK13" s="141">
        <f t="shared" si="35"/>
        <v>0</v>
      </c>
      <c r="CL13" s="141">
        <f t="shared" si="36"/>
        <v>1129821</v>
      </c>
      <c r="CM13" s="141">
        <f t="shared" si="37"/>
        <v>0</v>
      </c>
      <c r="CN13" s="141">
        <f t="shared" si="38"/>
        <v>59310</v>
      </c>
      <c r="CO13" s="141">
        <f t="shared" si="39"/>
        <v>7497</v>
      </c>
      <c r="CP13" s="141">
        <f t="shared" si="40"/>
        <v>0</v>
      </c>
      <c r="CQ13" s="141">
        <f t="shared" si="41"/>
        <v>1505366</v>
      </c>
      <c r="CR13" s="141">
        <f t="shared" si="42"/>
        <v>494545</v>
      </c>
      <c r="CS13" s="141">
        <f t="shared" si="43"/>
        <v>147681</v>
      </c>
      <c r="CT13" s="141">
        <f t="shared" si="44"/>
        <v>73715</v>
      </c>
      <c r="CU13" s="141">
        <f t="shared" si="45"/>
        <v>265769</v>
      </c>
      <c r="CV13" s="141">
        <f t="shared" si="46"/>
        <v>7380</v>
      </c>
      <c r="CW13" s="141">
        <f t="shared" si="47"/>
        <v>395520</v>
      </c>
      <c r="CX13" s="141">
        <f t="shared" si="48"/>
        <v>24840</v>
      </c>
      <c r="CY13" s="141">
        <f t="shared" si="49"/>
        <v>360359</v>
      </c>
      <c r="CZ13" s="141">
        <f t="shared" si="50"/>
        <v>10321</v>
      </c>
      <c r="DA13" s="141">
        <f t="shared" si="51"/>
        <v>0</v>
      </c>
      <c r="DB13" s="141">
        <f t="shared" si="52"/>
        <v>615301</v>
      </c>
      <c r="DC13" s="141">
        <f t="shared" si="53"/>
        <v>317525</v>
      </c>
      <c r="DD13" s="141">
        <f t="shared" si="54"/>
        <v>213685</v>
      </c>
      <c r="DE13" s="141">
        <f t="shared" si="55"/>
        <v>80486</v>
      </c>
      <c r="DF13" s="141">
        <f t="shared" si="56"/>
        <v>3605</v>
      </c>
      <c r="DG13" s="141">
        <f t="shared" si="57"/>
        <v>0</v>
      </c>
      <c r="DH13" s="141">
        <f t="shared" si="58"/>
        <v>0</v>
      </c>
      <c r="DI13" s="141">
        <f t="shared" si="59"/>
        <v>15628</v>
      </c>
      <c r="DJ13" s="141">
        <f t="shared" si="60"/>
        <v>2717622</v>
      </c>
    </row>
    <row r="14" spans="1:114" ht="12" customHeight="1">
      <c r="A14" s="142" t="s">
        <v>87</v>
      </c>
      <c r="B14" s="140" t="s">
        <v>332</v>
      </c>
      <c r="C14" s="142" t="s">
        <v>362</v>
      </c>
      <c r="D14" s="141">
        <f t="shared" si="6"/>
        <v>1249313</v>
      </c>
      <c r="E14" s="141">
        <f t="shared" si="7"/>
        <v>1890</v>
      </c>
      <c r="F14" s="141">
        <v>0</v>
      </c>
      <c r="G14" s="141">
        <v>0</v>
      </c>
      <c r="H14" s="141">
        <v>0</v>
      </c>
      <c r="I14" s="141">
        <v>1890</v>
      </c>
      <c r="J14" s="141"/>
      <c r="K14" s="141">
        <v>0</v>
      </c>
      <c r="L14" s="141">
        <v>1247423</v>
      </c>
      <c r="M14" s="141">
        <f t="shared" si="8"/>
        <v>176118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176118</v>
      </c>
      <c r="V14" s="141">
        <f t="shared" si="10"/>
        <v>1425431</v>
      </c>
      <c r="W14" s="141">
        <f t="shared" si="11"/>
        <v>1890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1890</v>
      </c>
      <c r="AB14" s="141">
        <f t="shared" si="16"/>
        <v>0</v>
      </c>
      <c r="AC14" s="141">
        <f t="shared" si="17"/>
        <v>0</v>
      </c>
      <c r="AD14" s="141">
        <f t="shared" si="18"/>
        <v>1423541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32808</v>
      </c>
      <c r="AM14" s="141">
        <f t="shared" si="21"/>
        <v>536103</v>
      </c>
      <c r="AN14" s="141">
        <f t="shared" si="22"/>
        <v>60864</v>
      </c>
      <c r="AO14" s="141">
        <v>47045</v>
      </c>
      <c r="AP14" s="141">
        <v>13819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475239</v>
      </c>
      <c r="AY14" s="141">
        <v>475239</v>
      </c>
      <c r="AZ14" s="141">
        <v>0</v>
      </c>
      <c r="BA14" s="141">
        <v>0</v>
      </c>
      <c r="BB14" s="141">
        <v>0</v>
      </c>
      <c r="BC14" s="141">
        <v>680402</v>
      </c>
      <c r="BD14" s="141">
        <v>0</v>
      </c>
      <c r="BE14" s="141">
        <v>0</v>
      </c>
      <c r="BF14" s="141">
        <f t="shared" si="25"/>
        <v>536103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176118</v>
      </c>
      <c r="CF14" s="141">
        <v>0</v>
      </c>
      <c r="CG14" s="141">
        <v>0</v>
      </c>
      <c r="CH14" s="141">
        <f t="shared" si="32"/>
        <v>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32808</v>
      </c>
      <c r="CQ14" s="141">
        <f t="shared" si="41"/>
        <v>536103</v>
      </c>
      <c r="CR14" s="141">
        <f t="shared" si="42"/>
        <v>60864</v>
      </c>
      <c r="CS14" s="141">
        <f t="shared" si="43"/>
        <v>47045</v>
      </c>
      <c r="CT14" s="141">
        <f t="shared" si="44"/>
        <v>13819</v>
      </c>
      <c r="CU14" s="141">
        <f t="shared" si="45"/>
        <v>0</v>
      </c>
      <c r="CV14" s="141">
        <f t="shared" si="46"/>
        <v>0</v>
      </c>
      <c r="CW14" s="141">
        <f t="shared" si="47"/>
        <v>0</v>
      </c>
      <c r="CX14" s="141">
        <f t="shared" si="48"/>
        <v>0</v>
      </c>
      <c r="CY14" s="141">
        <f t="shared" si="49"/>
        <v>0</v>
      </c>
      <c r="CZ14" s="141">
        <f t="shared" si="50"/>
        <v>0</v>
      </c>
      <c r="DA14" s="141">
        <f t="shared" si="51"/>
        <v>0</v>
      </c>
      <c r="DB14" s="141">
        <f t="shared" si="52"/>
        <v>475239</v>
      </c>
      <c r="DC14" s="141">
        <f t="shared" si="53"/>
        <v>475239</v>
      </c>
      <c r="DD14" s="141">
        <f t="shared" si="54"/>
        <v>0</v>
      </c>
      <c r="DE14" s="141">
        <f t="shared" si="55"/>
        <v>0</v>
      </c>
      <c r="DF14" s="141">
        <f t="shared" si="56"/>
        <v>0</v>
      </c>
      <c r="DG14" s="141">
        <f t="shared" si="57"/>
        <v>856520</v>
      </c>
      <c r="DH14" s="141">
        <f t="shared" si="58"/>
        <v>0</v>
      </c>
      <c r="DI14" s="141">
        <f t="shared" si="59"/>
        <v>0</v>
      </c>
      <c r="DJ14" s="141">
        <f t="shared" si="60"/>
        <v>536103</v>
      </c>
    </row>
    <row r="15" spans="1:114" ht="12" customHeight="1">
      <c r="A15" s="142" t="s">
        <v>87</v>
      </c>
      <c r="B15" s="140" t="s">
        <v>333</v>
      </c>
      <c r="C15" s="142" t="s">
        <v>363</v>
      </c>
      <c r="D15" s="141">
        <f t="shared" si="6"/>
        <v>655482</v>
      </c>
      <c r="E15" s="141">
        <f t="shared" si="7"/>
        <v>40292</v>
      </c>
      <c r="F15" s="141">
        <v>0</v>
      </c>
      <c r="G15" s="141">
        <v>3925</v>
      </c>
      <c r="H15" s="141">
        <v>0</v>
      </c>
      <c r="I15" s="141">
        <v>19486</v>
      </c>
      <c r="J15" s="141"/>
      <c r="K15" s="141">
        <v>16881</v>
      </c>
      <c r="L15" s="141">
        <v>615190</v>
      </c>
      <c r="M15" s="141">
        <f t="shared" si="8"/>
        <v>100393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100393</v>
      </c>
      <c r="V15" s="141">
        <f t="shared" si="10"/>
        <v>755875</v>
      </c>
      <c r="W15" s="141">
        <f t="shared" si="11"/>
        <v>40292</v>
      </c>
      <c r="X15" s="141">
        <f t="shared" si="12"/>
        <v>0</v>
      </c>
      <c r="Y15" s="141">
        <f t="shared" si="13"/>
        <v>3925</v>
      </c>
      <c r="Z15" s="141">
        <f t="shared" si="14"/>
        <v>0</v>
      </c>
      <c r="AA15" s="141">
        <f t="shared" si="15"/>
        <v>19486</v>
      </c>
      <c r="AB15" s="141">
        <f t="shared" si="16"/>
        <v>0</v>
      </c>
      <c r="AC15" s="141">
        <f t="shared" si="17"/>
        <v>16881</v>
      </c>
      <c r="AD15" s="141">
        <f t="shared" si="18"/>
        <v>715583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60443</v>
      </c>
      <c r="AM15" s="141">
        <f t="shared" si="21"/>
        <v>243815</v>
      </c>
      <c r="AN15" s="141">
        <f t="shared" si="22"/>
        <v>55229</v>
      </c>
      <c r="AO15" s="141">
        <v>55229</v>
      </c>
      <c r="AP15" s="141">
        <v>0</v>
      </c>
      <c r="AQ15" s="141">
        <v>0</v>
      </c>
      <c r="AR15" s="141">
        <v>0</v>
      </c>
      <c r="AS15" s="141">
        <f t="shared" si="23"/>
        <v>3130</v>
      </c>
      <c r="AT15" s="141">
        <v>3130</v>
      </c>
      <c r="AU15" s="141">
        <v>0</v>
      </c>
      <c r="AV15" s="141">
        <v>0</v>
      </c>
      <c r="AW15" s="141">
        <v>0</v>
      </c>
      <c r="AX15" s="141">
        <f t="shared" si="24"/>
        <v>185456</v>
      </c>
      <c r="AY15" s="141">
        <v>184513</v>
      </c>
      <c r="AZ15" s="141">
        <v>943</v>
      </c>
      <c r="BA15" s="141">
        <v>0</v>
      </c>
      <c r="BB15" s="141">
        <v>0</v>
      </c>
      <c r="BC15" s="141">
        <v>333075</v>
      </c>
      <c r="BD15" s="141">
        <v>0</v>
      </c>
      <c r="BE15" s="141">
        <v>18149</v>
      </c>
      <c r="BF15" s="141">
        <f t="shared" si="25"/>
        <v>261964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1925</v>
      </c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98468</v>
      </c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62368</v>
      </c>
      <c r="CQ15" s="141">
        <f t="shared" si="41"/>
        <v>243815</v>
      </c>
      <c r="CR15" s="141">
        <f t="shared" si="42"/>
        <v>55229</v>
      </c>
      <c r="CS15" s="141">
        <f t="shared" si="43"/>
        <v>55229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3130</v>
      </c>
      <c r="CX15" s="141">
        <f t="shared" si="48"/>
        <v>3130</v>
      </c>
      <c r="CY15" s="141">
        <f t="shared" si="49"/>
        <v>0</v>
      </c>
      <c r="CZ15" s="141">
        <f t="shared" si="50"/>
        <v>0</v>
      </c>
      <c r="DA15" s="141">
        <f t="shared" si="51"/>
        <v>0</v>
      </c>
      <c r="DB15" s="141">
        <f t="shared" si="52"/>
        <v>185456</v>
      </c>
      <c r="DC15" s="141">
        <f t="shared" si="53"/>
        <v>184513</v>
      </c>
      <c r="DD15" s="141">
        <f t="shared" si="54"/>
        <v>943</v>
      </c>
      <c r="DE15" s="141">
        <f t="shared" si="55"/>
        <v>0</v>
      </c>
      <c r="DF15" s="141">
        <f t="shared" si="56"/>
        <v>0</v>
      </c>
      <c r="DG15" s="141">
        <f t="shared" si="57"/>
        <v>431543</v>
      </c>
      <c r="DH15" s="141">
        <f t="shared" si="58"/>
        <v>0</v>
      </c>
      <c r="DI15" s="141">
        <f t="shared" si="59"/>
        <v>18149</v>
      </c>
      <c r="DJ15" s="141">
        <f t="shared" si="60"/>
        <v>261964</v>
      </c>
    </row>
    <row r="16" spans="1:114" ht="12" customHeight="1">
      <c r="A16" s="142" t="s">
        <v>87</v>
      </c>
      <c r="B16" s="140" t="s">
        <v>334</v>
      </c>
      <c r="C16" s="142" t="s">
        <v>364</v>
      </c>
      <c r="D16" s="141">
        <f t="shared" si="6"/>
        <v>627167</v>
      </c>
      <c r="E16" s="141">
        <f t="shared" si="7"/>
        <v>27933</v>
      </c>
      <c r="F16" s="141">
        <v>0</v>
      </c>
      <c r="G16" s="141">
        <v>0</v>
      </c>
      <c r="H16" s="141">
        <v>0</v>
      </c>
      <c r="I16" s="141">
        <v>938</v>
      </c>
      <c r="J16" s="141"/>
      <c r="K16" s="141">
        <v>26995</v>
      </c>
      <c r="L16" s="141">
        <v>599234</v>
      </c>
      <c r="M16" s="141">
        <f t="shared" si="8"/>
        <v>80374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80374</v>
      </c>
      <c r="V16" s="141">
        <f t="shared" si="10"/>
        <v>707541</v>
      </c>
      <c r="W16" s="141">
        <f t="shared" si="11"/>
        <v>27933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938</v>
      </c>
      <c r="AB16" s="141">
        <f t="shared" si="16"/>
        <v>0</v>
      </c>
      <c r="AC16" s="141">
        <f t="shared" si="17"/>
        <v>26995</v>
      </c>
      <c r="AD16" s="141">
        <f t="shared" si="18"/>
        <v>679608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207521</v>
      </c>
      <c r="AN16" s="141">
        <f t="shared" si="22"/>
        <v>31603</v>
      </c>
      <c r="AO16" s="141">
        <v>6227</v>
      </c>
      <c r="AP16" s="141">
        <v>25376</v>
      </c>
      <c r="AQ16" s="141">
        <v>0</v>
      </c>
      <c r="AR16" s="141">
        <v>0</v>
      </c>
      <c r="AS16" s="141">
        <f t="shared" si="23"/>
        <v>7311</v>
      </c>
      <c r="AT16" s="141">
        <v>7170</v>
      </c>
      <c r="AU16" s="141">
        <v>141</v>
      </c>
      <c r="AV16" s="141">
        <v>0</v>
      </c>
      <c r="AW16" s="141">
        <v>0</v>
      </c>
      <c r="AX16" s="141">
        <f t="shared" si="24"/>
        <v>168607</v>
      </c>
      <c r="AY16" s="141">
        <v>157159</v>
      </c>
      <c r="AZ16" s="141">
        <v>11448</v>
      </c>
      <c r="BA16" s="141">
        <v>0</v>
      </c>
      <c r="BB16" s="141">
        <v>0</v>
      </c>
      <c r="BC16" s="141">
        <v>419646</v>
      </c>
      <c r="BD16" s="141">
        <v>0</v>
      </c>
      <c r="BE16" s="141">
        <v>0</v>
      </c>
      <c r="BF16" s="141">
        <f t="shared" si="25"/>
        <v>207521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80374</v>
      </c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207521</v>
      </c>
      <c r="CR16" s="141">
        <f t="shared" si="42"/>
        <v>31603</v>
      </c>
      <c r="CS16" s="141">
        <f t="shared" si="43"/>
        <v>6227</v>
      </c>
      <c r="CT16" s="141">
        <f t="shared" si="44"/>
        <v>25376</v>
      </c>
      <c r="CU16" s="141">
        <f t="shared" si="45"/>
        <v>0</v>
      </c>
      <c r="CV16" s="141">
        <f t="shared" si="46"/>
        <v>0</v>
      </c>
      <c r="CW16" s="141">
        <f t="shared" si="47"/>
        <v>7311</v>
      </c>
      <c r="CX16" s="141">
        <f t="shared" si="48"/>
        <v>7170</v>
      </c>
      <c r="CY16" s="141">
        <f t="shared" si="49"/>
        <v>141</v>
      </c>
      <c r="CZ16" s="141">
        <f t="shared" si="50"/>
        <v>0</v>
      </c>
      <c r="DA16" s="141">
        <f t="shared" si="51"/>
        <v>0</v>
      </c>
      <c r="DB16" s="141">
        <f t="shared" si="52"/>
        <v>168607</v>
      </c>
      <c r="DC16" s="141">
        <f t="shared" si="53"/>
        <v>157159</v>
      </c>
      <c r="DD16" s="141">
        <f t="shared" si="54"/>
        <v>11448</v>
      </c>
      <c r="DE16" s="141">
        <f t="shared" si="55"/>
        <v>0</v>
      </c>
      <c r="DF16" s="141">
        <f t="shared" si="56"/>
        <v>0</v>
      </c>
      <c r="DG16" s="141">
        <f t="shared" si="57"/>
        <v>500020</v>
      </c>
      <c r="DH16" s="141">
        <f t="shared" si="58"/>
        <v>0</v>
      </c>
      <c r="DI16" s="141">
        <f t="shared" si="59"/>
        <v>0</v>
      </c>
      <c r="DJ16" s="141">
        <f t="shared" si="60"/>
        <v>207521</v>
      </c>
    </row>
    <row r="17" spans="1:114" ht="12" customHeight="1">
      <c r="A17" s="142" t="s">
        <v>87</v>
      </c>
      <c r="B17" s="140" t="s">
        <v>335</v>
      </c>
      <c r="C17" s="142" t="s">
        <v>365</v>
      </c>
      <c r="D17" s="141">
        <f t="shared" si="6"/>
        <v>226009</v>
      </c>
      <c r="E17" s="141">
        <f t="shared" si="7"/>
        <v>46480</v>
      </c>
      <c r="F17" s="141">
        <v>0</v>
      </c>
      <c r="G17" s="141">
        <v>0</v>
      </c>
      <c r="H17" s="141">
        <v>0</v>
      </c>
      <c r="I17" s="141">
        <v>46480</v>
      </c>
      <c r="J17" s="141"/>
      <c r="K17" s="141">
        <v>0</v>
      </c>
      <c r="L17" s="141">
        <v>179529</v>
      </c>
      <c r="M17" s="141">
        <f t="shared" si="8"/>
        <v>42676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42676</v>
      </c>
      <c r="V17" s="141">
        <f t="shared" si="10"/>
        <v>268685</v>
      </c>
      <c r="W17" s="141">
        <f t="shared" si="11"/>
        <v>46480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46480</v>
      </c>
      <c r="AB17" s="141">
        <f t="shared" si="16"/>
        <v>0</v>
      </c>
      <c r="AC17" s="141">
        <f t="shared" si="17"/>
        <v>0</v>
      </c>
      <c r="AD17" s="141">
        <f t="shared" si="18"/>
        <v>222205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37301</v>
      </c>
      <c r="AM17" s="141">
        <f t="shared" si="21"/>
        <v>48384</v>
      </c>
      <c r="AN17" s="141">
        <f t="shared" si="22"/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48384</v>
      </c>
      <c r="AY17" s="141">
        <v>48384</v>
      </c>
      <c r="AZ17" s="141">
        <v>0</v>
      </c>
      <c r="BA17" s="141">
        <v>0</v>
      </c>
      <c r="BB17" s="141">
        <v>0</v>
      </c>
      <c r="BC17" s="141">
        <v>140324</v>
      </c>
      <c r="BD17" s="141">
        <v>0</v>
      </c>
      <c r="BE17" s="141">
        <v>0</v>
      </c>
      <c r="BF17" s="141">
        <f t="shared" si="25"/>
        <v>48384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42676</v>
      </c>
      <c r="CF17" s="141">
        <v>0</v>
      </c>
      <c r="CG17" s="141">
        <v>0</v>
      </c>
      <c r="CH17" s="141">
        <f t="shared" si="32"/>
        <v>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37301</v>
      </c>
      <c r="CQ17" s="141">
        <f t="shared" si="41"/>
        <v>48384</v>
      </c>
      <c r="CR17" s="141">
        <f t="shared" si="42"/>
        <v>0</v>
      </c>
      <c r="CS17" s="141">
        <f t="shared" si="43"/>
        <v>0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0</v>
      </c>
      <c r="CX17" s="141">
        <f t="shared" si="48"/>
        <v>0</v>
      </c>
      <c r="CY17" s="141">
        <f t="shared" si="49"/>
        <v>0</v>
      </c>
      <c r="CZ17" s="141">
        <f t="shared" si="50"/>
        <v>0</v>
      </c>
      <c r="DA17" s="141">
        <f t="shared" si="51"/>
        <v>0</v>
      </c>
      <c r="DB17" s="141">
        <f t="shared" si="52"/>
        <v>48384</v>
      </c>
      <c r="DC17" s="141">
        <f t="shared" si="53"/>
        <v>48384</v>
      </c>
      <c r="DD17" s="141">
        <f t="shared" si="54"/>
        <v>0</v>
      </c>
      <c r="DE17" s="141">
        <f t="shared" si="55"/>
        <v>0</v>
      </c>
      <c r="DF17" s="141">
        <f t="shared" si="56"/>
        <v>0</v>
      </c>
      <c r="DG17" s="141">
        <f t="shared" si="57"/>
        <v>183000</v>
      </c>
      <c r="DH17" s="141">
        <f t="shared" si="58"/>
        <v>0</v>
      </c>
      <c r="DI17" s="141">
        <f t="shared" si="59"/>
        <v>0</v>
      </c>
      <c r="DJ17" s="141">
        <f t="shared" si="60"/>
        <v>48384</v>
      </c>
    </row>
    <row r="18" spans="1:114" ht="12" customHeight="1">
      <c r="A18" s="142" t="s">
        <v>87</v>
      </c>
      <c r="B18" s="140" t="s">
        <v>336</v>
      </c>
      <c r="C18" s="142" t="s">
        <v>366</v>
      </c>
      <c r="D18" s="141">
        <f t="shared" si="6"/>
        <v>6202793</v>
      </c>
      <c r="E18" s="141">
        <f t="shared" si="7"/>
        <v>246033</v>
      </c>
      <c r="F18" s="141">
        <v>0</v>
      </c>
      <c r="G18" s="141">
        <v>0</v>
      </c>
      <c r="H18" s="141">
        <v>0</v>
      </c>
      <c r="I18" s="141">
        <v>119337</v>
      </c>
      <c r="J18" s="141"/>
      <c r="K18" s="141">
        <v>126696</v>
      </c>
      <c r="L18" s="141">
        <v>5956760</v>
      </c>
      <c r="M18" s="141">
        <f t="shared" si="8"/>
        <v>108212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108212</v>
      </c>
      <c r="V18" s="141">
        <f t="shared" si="10"/>
        <v>6311005</v>
      </c>
      <c r="W18" s="141">
        <f t="shared" si="11"/>
        <v>246033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119337</v>
      </c>
      <c r="AB18" s="141">
        <f t="shared" si="16"/>
        <v>0</v>
      </c>
      <c r="AC18" s="141">
        <f t="shared" si="17"/>
        <v>126696</v>
      </c>
      <c r="AD18" s="141">
        <f t="shared" si="18"/>
        <v>6064972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5055424</v>
      </c>
      <c r="AM18" s="141">
        <f t="shared" si="21"/>
        <v>1119344</v>
      </c>
      <c r="AN18" s="141">
        <f t="shared" si="22"/>
        <v>148407</v>
      </c>
      <c r="AO18" s="141">
        <v>81652</v>
      </c>
      <c r="AP18" s="141">
        <v>66755</v>
      </c>
      <c r="AQ18" s="141">
        <v>0</v>
      </c>
      <c r="AR18" s="141">
        <v>0</v>
      </c>
      <c r="AS18" s="141">
        <f t="shared" si="23"/>
        <v>238796</v>
      </c>
      <c r="AT18" s="141">
        <v>1439</v>
      </c>
      <c r="AU18" s="141">
        <v>223209</v>
      </c>
      <c r="AV18" s="141">
        <v>14148</v>
      </c>
      <c r="AW18" s="141">
        <v>0</v>
      </c>
      <c r="AX18" s="141">
        <f t="shared" si="24"/>
        <v>732141</v>
      </c>
      <c r="AY18" s="141">
        <v>304196</v>
      </c>
      <c r="AZ18" s="141">
        <v>391361</v>
      </c>
      <c r="BA18" s="141">
        <v>14934</v>
      </c>
      <c r="BB18" s="141">
        <v>21650</v>
      </c>
      <c r="BC18" s="141">
        <v>16608</v>
      </c>
      <c r="BD18" s="141">
        <v>0</v>
      </c>
      <c r="BE18" s="141">
        <v>11417</v>
      </c>
      <c r="BF18" s="141">
        <f t="shared" si="25"/>
        <v>1130761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108212</v>
      </c>
      <c r="CF18" s="141">
        <v>0</v>
      </c>
      <c r="CG18" s="141">
        <v>0</v>
      </c>
      <c r="CH18" s="141">
        <f t="shared" si="32"/>
        <v>0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5055424</v>
      </c>
      <c r="CQ18" s="141">
        <f t="shared" si="41"/>
        <v>1119344</v>
      </c>
      <c r="CR18" s="141">
        <f t="shared" si="42"/>
        <v>148407</v>
      </c>
      <c r="CS18" s="141">
        <f t="shared" si="43"/>
        <v>81652</v>
      </c>
      <c r="CT18" s="141">
        <f t="shared" si="44"/>
        <v>66755</v>
      </c>
      <c r="CU18" s="141">
        <f t="shared" si="45"/>
        <v>0</v>
      </c>
      <c r="CV18" s="141">
        <f t="shared" si="46"/>
        <v>0</v>
      </c>
      <c r="CW18" s="141">
        <f t="shared" si="47"/>
        <v>238796</v>
      </c>
      <c r="CX18" s="141">
        <f t="shared" si="48"/>
        <v>1439</v>
      </c>
      <c r="CY18" s="141">
        <f t="shared" si="49"/>
        <v>223209</v>
      </c>
      <c r="CZ18" s="141">
        <f t="shared" si="50"/>
        <v>14148</v>
      </c>
      <c r="DA18" s="141">
        <f t="shared" si="51"/>
        <v>0</v>
      </c>
      <c r="DB18" s="141">
        <f t="shared" si="52"/>
        <v>732141</v>
      </c>
      <c r="DC18" s="141">
        <f t="shared" si="53"/>
        <v>304196</v>
      </c>
      <c r="DD18" s="141">
        <f t="shared" si="54"/>
        <v>391361</v>
      </c>
      <c r="DE18" s="141">
        <f t="shared" si="55"/>
        <v>14934</v>
      </c>
      <c r="DF18" s="141">
        <f t="shared" si="56"/>
        <v>21650</v>
      </c>
      <c r="DG18" s="141">
        <f t="shared" si="57"/>
        <v>124820</v>
      </c>
      <c r="DH18" s="141">
        <f t="shared" si="58"/>
        <v>0</v>
      </c>
      <c r="DI18" s="141">
        <f t="shared" si="59"/>
        <v>11417</v>
      </c>
      <c r="DJ18" s="141">
        <f t="shared" si="60"/>
        <v>1130761</v>
      </c>
    </row>
    <row r="19" spans="1:114" ht="12" customHeight="1">
      <c r="A19" s="142" t="s">
        <v>87</v>
      </c>
      <c r="B19" s="140" t="s">
        <v>337</v>
      </c>
      <c r="C19" s="142" t="s">
        <v>367</v>
      </c>
      <c r="D19" s="141">
        <f t="shared" si="6"/>
        <v>355396</v>
      </c>
      <c r="E19" s="141">
        <f t="shared" si="7"/>
        <v>68792</v>
      </c>
      <c r="F19" s="141">
        <v>0</v>
      </c>
      <c r="G19" s="141">
        <v>0</v>
      </c>
      <c r="H19" s="141">
        <v>0</v>
      </c>
      <c r="I19" s="141">
        <v>59715</v>
      </c>
      <c r="J19" s="141"/>
      <c r="K19" s="141">
        <v>9077</v>
      </c>
      <c r="L19" s="141">
        <v>286604</v>
      </c>
      <c r="M19" s="141">
        <f t="shared" si="8"/>
        <v>50579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50579</v>
      </c>
      <c r="V19" s="141">
        <f t="shared" si="10"/>
        <v>405975</v>
      </c>
      <c r="W19" s="141">
        <f t="shared" si="11"/>
        <v>68792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59715</v>
      </c>
      <c r="AB19" s="141">
        <f t="shared" si="16"/>
        <v>0</v>
      </c>
      <c r="AC19" s="141">
        <f t="shared" si="17"/>
        <v>9077</v>
      </c>
      <c r="AD19" s="141">
        <f t="shared" si="18"/>
        <v>337183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44878</v>
      </c>
      <c r="AM19" s="141">
        <f t="shared" si="21"/>
        <v>141691</v>
      </c>
      <c r="AN19" s="141">
        <f t="shared" si="22"/>
        <v>65175</v>
      </c>
      <c r="AO19" s="141">
        <v>59565</v>
      </c>
      <c r="AP19" s="141">
        <v>5610</v>
      </c>
      <c r="AQ19" s="141">
        <v>0</v>
      </c>
      <c r="AR19" s="141">
        <v>0</v>
      </c>
      <c r="AS19" s="141">
        <f t="shared" si="23"/>
        <v>1063</v>
      </c>
      <c r="AT19" s="141">
        <v>1063</v>
      </c>
      <c r="AU19" s="141">
        <v>0</v>
      </c>
      <c r="AV19" s="141">
        <v>0</v>
      </c>
      <c r="AW19" s="141">
        <v>0</v>
      </c>
      <c r="AX19" s="141">
        <f t="shared" si="24"/>
        <v>75453</v>
      </c>
      <c r="AY19" s="141">
        <v>70467</v>
      </c>
      <c r="AZ19" s="141">
        <v>0</v>
      </c>
      <c r="BA19" s="141">
        <v>0</v>
      </c>
      <c r="BB19" s="141">
        <v>4986</v>
      </c>
      <c r="BC19" s="141">
        <v>168827</v>
      </c>
      <c r="BD19" s="141">
        <v>0</v>
      </c>
      <c r="BE19" s="141">
        <v>0</v>
      </c>
      <c r="BF19" s="141">
        <f t="shared" si="25"/>
        <v>141691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50579</v>
      </c>
      <c r="CF19" s="141">
        <v>0</v>
      </c>
      <c r="CG19" s="141">
        <v>0</v>
      </c>
      <c r="CH19" s="141">
        <f t="shared" si="32"/>
        <v>0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44878</v>
      </c>
      <c r="CQ19" s="141">
        <f t="shared" si="41"/>
        <v>141691</v>
      </c>
      <c r="CR19" s="141">
        <f t="shared" si="42"/>
        <v>65175</v>
      </c>
      <c r="CS19" s="141">
        <f t="shared" si="43"/>
        <v>59565</v>
      </c>
      <c r="CT19" s="141">
        <f t="shared" si="44"/>
        <v>5610</v>
      </c>
      <c r="CU19" s="141">
        <f t="shared" si="45"/>
        <v>0</v>
      </c>
      <c r="CV19" s="141">
        <f t="shared" si="46"/>
        <v>0</v>
      </c>
      <c r="CW19" s="141">
        <f t="shared" si="47"/>
        <v>1063</v>
      </c>
      <c r="CX19" s="141">
        <f t="shared" si="48"/>
        <v>1063</v>
      </c>
      <c r="CY19" s="141">
        <f t="shared" si="49"/>
        <v>0</v>
      </c>
      <c r="CZ19" s="141">
        <f t="shared" si="50"/>
        <v>0</v>
      </c>
      <c r="DA19" s="141">
        <f t="shared" si="51"/>
        <v>0</v>
      </c>
      <c r="DB19" s="141">
        <f t="shared" si="52"/>
        <v>75453</v>
      </c>
      <c r="DC19" s="141">
        <f t="shared" si="53"/>
        <v>70467</v>
      </c>
      <c r="DD19" s="141">
        <f t="shared" si="54"/>
        <v>0</v>
      </c>
      <c r="DE19" s="141">
        <f t="shared" si="55"/>
        <v>0</v>
      </c>
      <c r="DF19" s="141">
        <f t="shared" si="56"/>
        <v>4986</v>
      </c>
      <c r="DG19" s="141">
        <f t="shared" si="57"/>
        <v>219406</v>
      </c>
      <c r="DH19" s="141">
        <f t="shared" si="58"/>
        <v>0</v>
      </c>
      <c r="DI19" s="141">
        <f t="shared" si="59"/>
        <v>0</v>
      </c>
      <c r="DJ19" s="141">
        <f t="shared" si="60"/>
        <v>141691</v>
      </c>
    </row>
    <row r="20" spans="1:114" ht="12" customHeight="1">
      <c r="A20" s="142" t="s">
        <v>87</v>
      </c>
      <c r="B20" s="140" t="s">
        <v>338</v>
      </c>
      <c r="C20" s="142" t="s">
        <v>368</v>
      </c>
      <c r="D20" s="141">
        <f t="shared" si="6"/>
        <v>255969</v>
      </c>
      <c r="E20" s="141">
        <f t="shared" si="7"/>
        <v>17862</v>
      </c>
      <c r="F20" s="141">
        <v>0</v>
      </c>
      <c r="G20" s="141">
        <v>0</v>
      </c>
      <c r="H20" s="141">
        <v>0</v>
      </c>
      <c r="I20" s="141">
        <v>312</v>
      </c>
      <c r="J20" s="141"/>
      <c r="K20" s="141">
        <v>17550</v>
      </c>
      <c r="L20" s="141">
        <v>238107</v>
      </c>
      <c r="M20" s="141">
        <f t="shared" si="8"/>
        <v>81061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81061</v>
      </c>
      <c r="V20" s="141">
        <f t="shared" si="10"/>
        <v>337030</v>
      </c>
      <c r="W20" s="141">
        <f t="shared" si="11"/>
        <v>17862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312</v>
      </c>
      <c r="AB20" s="141">
        <f t="shared" si="16"/>
        <v>0</v>
      </c>
      <c r="AC20" s="141">
        <f t="shared" si="17"/>
        <v>17550</v>
      </c>
      <c r="AD20" s="141">
        <f t="shared" si="18"/>
        <v>319168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56942</v>
      </c>
      <c r="AN20" s="141">
        <f t="shared" si="22"/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f t="shared" si="23"/>
        <v>56942</v>
      </c>
      <c r="AT20" s="141">
        <v>56942</v>
      </c>
      <c r="AU20" s="141">
        <v>0</v>
      </c>
      <c r="AV20" s="141">
        <v>0</v>
      </c>
      <c r="AW20" s="141">
        <v>0</v>
      </c>
      <c r="AX20" s="141">
        <f t="shared" si="24"/>
        <v>0</v>
      </c>
      <c r="AY20" s="141">
        <v>0</v>
      </c>
      <c r="AZ20" s="141">
        <v>0</v>
      </c>
      <c r="BA20" s="141">
        <v>0</v>
      </c>
      <c r="BB20" s="141">
        <v>0</v>
      </c>
      <c r="BC20" s="141">
        <v>199027</v>
      </c>
      <c r="BD20" s="141">
        <v>0</v>
      </c>
      <c r="BE20" s="141">
        <v>0</v>
      </c>
      <c r="BF20" s="141">
        <f t="shared" si="25"/>
        <v>56942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81061</v>
      </c>
      <c r="CF20" s="141">
        <v>0</v>
      </c>
      <c r="CG20" s="141">
        <v>0</v>
      </c>
      <c r="CH20" s="141">
        <f t="shared" si="32"/>
        <v>0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56942</v>
      </c>
      <c r="CR20" s="141">
        <f t="shared" si="42"/>
        <v>0</v>
      </c>
      <c r="CS20" s="141">
        <f t="shared" si="43"/>
        <v>0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56942</v>
      </c>
      <c r="CX20" s="141">
        <f t="shared" si="48"/>
        <v>56942</v>
      </c>
      <c r="CY20" s="141">
        <f t="shared" si="49"/>
        <v>0</v>
      </c>
      <c r="CZ20" s="141">
        <f t="shared" si="50"/>
        <v>0</v>
      </c>
      <c r="DA20" s="141">
        <f t="shared" si="51"/>
        <v>0</v>
      </c>
      <c r="DB20" s="141">
        <f t="shared" si="52"/>
        <v>0</v>
      </c>
      <c r="DC20" s="141">
        <f t="shared" si="53"/>
        <v>0</v>
      </c>
      <c r="DD20" s="141">
        <f t="shared" si="54"/>
        <v>0</v>
      </c>
      <c r="DE20" s="141">
        <f t="shared" si="55"/>
        <v>0</v>
      </c>
      <c r="DF20" s="141">
        <f t="shared" si="56"/>
        <v>0</v>
      </c>
      <c r="DG20" s="141">
        <f t="shared" si="57"/>
        <v>280088</v>
      </c>
      <c r="DH20" s="141">
        <f t="shared" si="58"/>
        <v>0</v>
      </c>
      <c r="DI20" s="141">
        <f t="shared" si="59"/>
        <v>0</v>
      </c>
      <c r="DJ20" s="141">
        <f t="shared" si="60"/>
        <v>56942</v>
      </c>
    </row>
    <row r="21" spans="1:114" ht="12" customHeight="1">
      <c r="A21" s="142" t="s">
        <v>87</v>
      </c>
      <c r="B21" s="140" t="s">
        <v>339</v>
      </c>
      <c r="C21" s="142" t="s">
        <v>369</v>
      </c>
      <c r="D21" s="141">
        <f t="shared" si="6"/>
        <v>453945</v>
      </c>
      <c r="E21" s="141">
        <f t="shared" si="7"/>
        <v>20</v>
      </c>
      <c r="F21" s="141">
        <v>0</v>
      </c>
      <c r="G21" s="141">
        <v>0</v>
      </c>
      <c r="H21" s="141">
        <v>0</v>
      </c>
      <c r="I21" s="141">
        <v>20</v>
      </c>
      <c r="J21" s="141"/>
      <c r="K21" s="141">
        <v>0</v>
      </c>
      <c r="L21" s="141">
        <v>453925</v>
      </c>
      <c r="M21" s="141">
        <f t="shared" si="8"/>
        <v>59426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59426</v>
      </c>
      <c r="V21" s="141">
        <f t="shared" si="10"/>
        <v>513371</v>
      </c>
      <c r="W21" s="141">
        <f t="shared" si="11"/>
        <v>20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20</v>
      </c>
      <c r="AB21" s="141">
        <f t="shared" si="16"/>
        <v>0</v>
      </c>
      <c r="AC21" s="141">
        <f t="shared" si="17"/>
        <v>0</v>
      </c>
      <c r="AD21" s="141">
        <f t="shared" si="18"/>
        <v>513351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6563</v>
      </c>
      <c r="AM21" s="141">
        <f t="shared" si="21"/>
        <v>253306</v>
      </c>
      <c r="AN21" s="141">
        <f t="shared" si="22"/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f t="shared" si="23"/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f t="shared" si="24"/>
        <v>253306</v>
      </c>
      <c r="AY21" s="141">
        <v>162246</v>
      </c>
      <c r="AZ21" s="141">
        <v>0</v>
      </c>
      <c r="BA21" s="141">
        <v>0</v>
      </c>
      <c r="BB21" s="141">
        <v>91060</v>
      </c>
      <c r="BC21" s="141">
        <v>194076</v>
      </c>
      <c r="BD21" s="141">
        <v>0</v>
      </c>
      <c r="BE21" s="141">
        <v>0</v>
      </c>
      <c r="BF21" s="141">
        <f t="shared" si="25"/>
        <v>253306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59426</v>
      </c>
      <c r="CF21" s="141">
        <v>0</v>
      </c>
      <c r="CG21" s="141">
        <v>0</v>
      </c>
      <c r="CH21" s="141">
        <f t="shared" si="32"/>
        <v>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6563</v>
      </c>
      <c r="CQ21" s="141">
        <f t="shared" si="41"/>
        <v>253306</v>
      </c>
      <c r="CR21" s="141">
        <f t="shared" si="42"/>
        <v>0</v>
      </c>
      <c r="CS21" s="141">
        <f t="shared" si="43"/>
        <v>0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0</v>
      </c>
      <c r="CX21" s="141">
        <f t="shared" si="48"/>
        <v>0</v>
      </c>
      <c r="CY21" s="141">
        <f t="shared" si="49"/>
        <v>0</v>
      </c>
      <c r="CZ21" s="141">
        <f t="shared" si="50"/>
        <v>0</v>
      </c>
      <c r="DA21" s="141">
        <f t="shared" si="51"/>
        <v>0</v>
      </c>
      <c r="DB21" s="141">
        <f t="shared" si="52"/>
        <v>253306</v>
      </c>
      <c r="DC21" s="141">
        <f t="shared" si="53"/>
        <v>162246</v>
      </c>
      <c r="DD21" s="141">
        <f t="shared" si="54"/>
        <v>0</v>
      </c>
      <c r="DE21" s="141">
        <f t="shared" si="55"/>
        <v>0</v>
      </c>
      <c r="DF21" s="141">
        <f t="shared" si="56"/>
        <v>91060</v>
      </c>
      <c r="DG21" s="141">
        <f t="shared" si="57"/>
        <v>253502</v>
      </c>
      <c r="DH21" s="141">
        <f t="shared" si="58"/>
        <v>0</v>
      </c>
      <c r="DI21" s="141">
        <f t="shared" si="59"/>
        <v>0</v>
      </c>
      <c r="DJ21" s="141">
        <f t="shared" si="60"/>
        <v>253306</v>
      </c>
    </row>
    <row r="22" spans="1:114" ht="12" customHeight="1">
      <c r="A22" s="142" t="s">
        <v>87</v>
      </c>
      <c r="B22" s="140" t="s">
        <v>340</v>
      </c>
      <c r="C22" s="142" t="s">
        <v>370</v>
      </c>
      <c r="D22" s="141">
        <f t="shared" si="6"/>
        <v>214957</v>
      </c>
      <c r="E22" s="141">
        <f t="shared" si="7"/>
        <v>781</v>
      </c>
      <c r="F22" s="141">
        <v>0</v>
      </c>
      <c r="G22" s="141">
        <v>439</v>
      </c>
      <c r="H22" s="141">
        <v>0</v>
      </c>
      <c r="I22" s="141">
        <v>138</v>
      </c>
      <c r="J22" s="141"/>
      <c r="K22" s="141">
        <v>204</v>
      </c>
      <c r="L22" s="141">
        <v>214176</v>
      </c>
      <c r="M22" s="141">
        <f t="shared" si="8"/>
        <v>32788</v>
      </c>
      <c r="N22" s="141">
        <f t="shared" si="9"/>
        <v>24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24</v>
      </c>
      <c r="U22" s="141">
        <v>32764</v>
      </c>
      <c r="V22" s="141">
        <f t="shared" si="10"/>
        <v>247745</v>
      </c>
      <c r="W22" s="141">
        <f t="shared" si="11"/>
        <v>805</v>
      </c>
      <c r="X22" s="141">
        <f t="shared" si="12"/>
        <v>0</v>
      </c>
      <c r="Y22" s="141">
        <f t="shared" si="13"/>
        <v>439</v>
      </c>
      <c r="Z22" s="141">
        <f t="shared" si="14"/>
        <v>0</v>
      </c>
      <c r="AA22" s="141">
        <f t="shared" si="15"/>
        <v>138</v>
      </c>
      <c r="AB22" s="141">
        <f t="shared" si="16"/>
        <v>0</v>
      </c>
      <c r="AC22" s="141">
        <f t="shared" si="17"/>
        <v>228</v>
      </c>
      <c r="AD22" s="141">
        <f t="shared" si="18"/>
        <v>246940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f t="shared" si="21"/>
        <v>214957</v>
      </c>
      <c r="AN22" s="141">
        <f t="shared" si="22"/>
        <v>39484</v>
      </c>
      <c r="AO22" s="141">
        <v>0</v>
      </c>
      <c r="AP22" s="141">
        <v>39484</v>
      </c>
      <c r="AQ22" s="141">
        <v>0</v>
      </c>
      <c r="AR22" s="141">
        <v>0</v>
      </c>
      <c r="AS22" s="141">
        <f t="shared" si="23"/>
        <v>3395</v>
      </c>
      <c r="AT22" s="141">
        <v>3395</v>
      </c>
      <c r="AU22" s="141">
        <v>0</v>
      </c>
      <c r="AV22" s="141">
        <v>0</v>
      </c>
      <c r="AW22" s="141">
        <v>0</v>
      </c>
      <c r="AX22" s="141">
        <f t="shared" si="24"/>
        <v>172078</v>
      </c>
      <c r="AY22" s="141">
        <v>37021</v>
      </c>
      <c r="AZ22" s="141">
        <v>134473</v>
      </c>
      <c r="BA22" s="141">
        <v>584</v>
      </c>
      <c r="BB22" s="141">
        <v>0</v>
      </c>
      <c r="BC22" s="141">
        <v>0</v>
      </c>
      <c r="BD22" s="141">
        <v>0</v>
      </c>
      <c r="BE22" s="141">
        <v>0</v>
      </c>
      <c r="BF22" s="141">
        <f t="shared" si="25"/>
        <v>214957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2000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2000</v>
      </c>
      <c r="BV22" s="141">
        <v>2000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30788</v>
      </c>
      <c r="CF22" s="141">
        <v>0</v>
      </c>
      <c r="CG22" s="141">
        <v>0</v>
      </c>
      <c r="CH22" s="141">
        <f t="shared" si="32"/>
        <v>2000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216957</v>
      </c>
      <c r="CR22" s="141">
        <f t="shared" si="42"/>
        <v>39484</v>
      </c>
      <c r="CS22" s="141">
        <f t="shared" si="43"/>
        <v>0</v>
      </c>
      <c r="CT22" s="141">
        <f t="shared" si="44"/>
        <v>39484</v>
      </c>
      <c r="CU22" s="141">
        <f t="shared" si="45"/>
        <v>0</v>
      </c>
      <c r="CV22" s="141">
        <f t="shared" si="46"/>
        <v>0</v>
      </c>
      <c r="CW22" s="141">
        <f t="shared" si="47"/>
        <v>5395</v>
      </c>
      <c r="CX22" s="141">
        <f t="shared" si="48"/>
        <v>5395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172078</v>
      </c>
      <c r="DC22" s="141">
        <f t="shared" si="53"/>
        <v>37021</v>
      </c>
      <c r="DD22" s="141">
        <f t="shared" si="54"/>
        <v>134473</v>
      </c>
      <c r="DE22" s="141">
        <f t="shared" si="55"/>
        <v>584</v>
      </c>
      <c r="DF22" s="141">
        <f t="shared" si="56"/>
        <v>0</v>
      </c>
      <c r="DG22" s="141">
        <f t="shared" si="57"/>
        <v>30788</v>
      </c>
      <c r="DH22" s="141">
        <f t="shared" si="58"/>
        <v>0</v>
      </c>
      <c r="DI22" s="141">
        <f t="shared" si="59"/>
        <v>0</v>
      </c>
      <c r="DJ22" s="141">
        <f t="shared" si="60"/>
        <v>216957</v>
      </c>
    </row>
    <row r="23" spans="1:114" ht="12" customHeight="1">
      <c r="A23" s="142" t="s">
        <v>87</v>
      </c>
      <c r="B23" s="140" t="s">
        <v>341</v>
      </c>
      <c r="C23" s="142" t="s">
        <v>371</v>
      </c>
      <c r="D23" s="141">
        <f t="shared" si="6"/>
        <v>42201</v>
      </c>
      <c r="E23" s="141">
        <f t="shared" si="7"/>
        <v>1924</v>
      </c>
      <c r="F23" s="141">
        <v>0</v>
      </c>
      <c r="G23" s="141">
        <v>0</v>
      </c>
      <c r="H23" s="141">
        <v>0</v>
      </c>
      <c r="I23" s="141">
        <v>104</v>
      </c>
      <c r="J23" s="141"/>
      <c r="K23" s="141">
        <v>1820</v>
      </c>
      <c r="L23" s="141">
        <v>40277</v>
      </c>
      <c r="M23" s="141">
        <f t="shared" si="8"/>
        <v>19205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19205</v>
      </c>
      <c r="V23" s="141">
        <f t="shared" si="10"/>
        <v>61406</v>
      </c>
      <c r="W23" s="141">
        <f t="shared" si="11"/>
        <v>1924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104</v>
      </c>
      <c r="AB23" s="141">
        <f t="shared" si="16"/>
        <v>0</v>
      </c>
      <c r="AC23" s="141">
        <f t="shared" si="17"/>
        <v>1820</v>
      </c>
      <c r="AD23" s="141">
        <f t="shared" si="18"/>
        <v>59482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42</v>
      </c>
      <c r="AM23" s="141">
        <f t="shared" si="21"/>
        <v>11500</v>
      </c>
      <c r="AN23" s="141">
        <f t="shared" si="22"/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f t="shared" si="23"/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f t="shared" si="24"/>
        <v>11500</v>
      </c>
      <c r="AY23" s="141">
        <v>11500</v>
      </c>
      <c r="AZ23" s="141">
        <v>0</v>
      </c>
      <c r="BA23" s="141">
        <v>0</v>
      </c>
      <c r="BB23" s="141">
        <v>0</v>
      </c>
      <c r="BC23" s="141">
        <v>30659</v>
      </c>
      <c r="BD23" s="141">
        <v>0</v>
      </c>
      <c r="BE23" s="141">
        <v>0</v>
      </c>
      <c r="BF23" s="141">
        <f t="shared" si="25"/>
        <v>11500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2382</v>
      </c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16823</v>
      </c>
      <c r="CF23" s="141">
        <v>0</v>
      </c>
      <c r="CG23" s="141">
        <v>0</v>
      </c>
      <c r="CH23" s="141">
        <f t="shared" si="32"/>
        <v>0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2424</v>
      </c>
      <c r="CQ23" s="141">
        <f t="shared" si="41"/>
        <v>11500</v>
      </c>
      <c r="CR23" s="141">
        <f t="shared" si="42"/>
        <v>0</v>
      </c>
      <c r="CS23" s="141">
        <f t="shared" si="43"/>
        <v>0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0</v>
      </c>
      <c r="CX23" s="141">
        <f t="shared" si="48"/>
        <v>0</v>
      </c>
      <c r="CY23" s="141">
        <f t="shared" si="49"/>
        <v>0</v>
      </c>
      <c r="CZ23" s="141">
        <f t="shared" si="50"/>
        <v>0</v>
      </c>
      <c r="DA23" s="141">
        <f t="shared" si="51"/>
        <v>0</v>
      </c>
      <c r="DB23" s="141">
        <f t="shared" si="52"/>
        <v>11500</v>
      </c>
      <c r="DC23" s="141">
        <f t="shared" si="53"/>
        <v>11500</v>
      </c>
      <c r="DD23" s="141">
        <f t="shared" si="54"/>
        <v>0</v>
      </c>
      <c r="DE23" s="141">
        <f t="shared" si="55"/>
        <v>0</v>
      </c>
      <c r="DF23" s="141">
        <f t="shared" si="56"/>
        <v>0</v>
      </c>
      <c r="DG23" s="141">
        <f t="shared" si="57"/>
        <v>47482</v>
      </c>
      <c r="DH23" s="141">
        <f t="shared" si="58"/>
        <v>0</v>
      </c>
      <c r="DI23" s="141">
        <f t="shared" si="59"/>
        <v>0</v>
      </c>
      <c r="DJ23" s="141">
        <f t="shared" si="60"/>
        <v>11500</v>
      </c>
    </row>
    <row r="24" spans="1:114" ht="12" customHeight="1">
      <c r="A24" s="142" t="s">
        <v>87</v>
      </c>
      <c r="B24" s="140" t="s">
        <v>342</v>
      </c>
      <c r="C24" s="142" t="s">
        <v>372</v>
      </c>
      <c r="D24" s="141">
        <f t="shared" si="6"/>
        <v>123937</v>
      </c>
      <c r="E24" s="141">
        <f t="shared" si="7"/>
        <v>0</v>
      </c>
      <c r="F24" s="141">
        <v>0</v>
      </c>
      <c r="G24" s="141">
        <v>0</v>
      </c>
      <c r="H24" s="141">
        <v>0</v>
      </c>
      <c r="I24" s="141">
        <v>0</v>
      </c>
      <c r="J24" s="141"/>
      <c r="K24" s="141">
        <v>0</v>
      </c>
      <c r="L24" s="141">
        <v>123937</v>
      </c>
      <c r="M24" s="141">
        <f t="shared" si="8"/>
        <v>51651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51651</v>
      </c>
      <c r="V24" s="141">
        <f t="shared" si="10"/>
        <v>175588</v>
      </c>
      <c r="W24" s="141">
        <f t="shared" si="11"/>
        <v>0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0</v>
      </c>
      <c r="AB24" s="141">
        <f t="shared" si="16"/>
        <v>0</v>
      </c>
      <c r="AC24" s="141">
        <f t="shared" si="17"/>
        <v>0</v>
      </c>
      <c r="AD24" s="141">
        <f t="shared" si="18"/>
        <v>175588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14156</v>
      </c>
      <c r="AM24" s="141">
        <f t="shared" si="21"/>
        <v>0</v>
      </c>
      <c r="AN24" s="141">
        <f t="shared" si="22"/>
        <v>0</v>
      </c>
      <c r="AO24" s="141">
        <v>0</v>
      </c>
      <c r="AP24" s="141">
        <v>0</v>
      </c>
      <c r="AQ24" s="141">
        <v>0</v>
      </c>
      <c r="AR24" s="141">
        <v>0</v>
      </c>
      <c r="AS24" s="141">
        <f t="shared" si="23"/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f t="shared" si="24"/>
        <v>0</v>
      </c>
      <c r="AY24" s="141">
        <v>0</v>
      </c>
      <c r="AZ24" s="141">
        <v>0</v>
      </c>
      <c r="BA24" s="141">
        <v>0</v>
      </c>
      <c r="BB24" s="141">
        <v>0</v>
      </c>
      <c r="BC24" s="141">
        <v>109781</v>
      </c>
      <c r="BD24" s="141">
        <v>0</v>
      </c>
      <c r="BE24" s="141">
        <v>0</v>
      </c>
      <c r="BF24" s="141">
        <f t="shared" si="25"/>
        <v>0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991</v>
      </c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50660</v>
      </c>
      <c r="CF24" s="141">
        <v>0</v>
      </c>
      <c r="CG24" s="141">
        <v>0</v>
      </c>
      <c r="CH24" s="141">
        <f t="shared" si="32"/>
        <v>0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15147</v>
      </c>
      <c r="CQ24" s="141">
        <f t="shared" si="41"/>
        <v>0</v>
      </c>
      <c r="CR24" s="141">
        <f t="shared" si="42"/>
        <v>0</v>
      </c>
      <c r="CS24" s="141">
        <f t="shared" si="43"/>
        <v>0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0</v>
      </c>
      <c r="CX24" s="141">
        <f t="shared" si="48"/>
        <v>0</v>
      </c>
      <c r="CY24" s="141">
        <f t="shared" si="49"/>
        <v>0</v>
      </c>
      <c r="CZ24" s="141">
        <f t="shared" si="50"/>
        <v>0</v>
      </c>
      <c r="DA24" s="141">
        <f t="shared" si="51"/>
        <v>0</v>
      </c>
      <c r="DB24" s="141">
        <f t="shared" si="52"/>
        <v>0</v>
      </c>
      <c r="DC24" s="141">
        <f t="shared" si="53"/>
        <v>0</v>
      </c>
      <c r="DD24" s="141">
        <f t="shared" si="54"/>
        <v>0</v>
      </c>
      <c r="DE24" s="141">
        <f t="shared" si="55"/>
        <v>0</v>
      </c>
      <c r="DF24" s="141">
        <f t="shared" si="56"/>
        <v>0</v>
      </c>
      <c r="DG24" s="141">
        <f t="shared" si="57"/>
        <v>160441</v>
      </c>
      <c r="DH24" s="141">
        <f t="shared" si="58"/>
        <v>0</v>
      </c>
      <c r="DI24" s="141">
        <f t="shared" si="59"/>
        <v>0</v>
      </c>
      <c r="DJ24" s="141">
        <f t="shared" si="60"/>
        <v>0</v>
      </c>
    </row>
    <row r="25" spans="1:114" ht="12" customHeight="1">
      <c r="A25" s="142" t="s">
        <v>87</v>
      </c>
      <c r="B25" s="140" t="s">
        <v>343</v>
      </c>
      <c r="C25" s="142" t="s">
        <v>373</v>
      </c>
      <c r="D25" s="141">
        <f t="shared" si="6"/>
        <v>82661</v>
      </c>
      <c r="E25" s="141">
        <f t="shared" si="7"/>
        <v>0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0</v>
      </c>
      <c r="L25" s="141">
        <v>82661</v>
      </c>
      <c r="M25" s="141">
        <f t="shared" si="8"/>
        <v>33170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33170</v>
      </c>
      <c r="V25" s="141">
        <f t="shared" si="10"/>
        <v>115831</v>
      </c>
      <c r="W25" s="141">
        <f t="shared" si="11"/>
        <v>0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0</v>
      </c>
      <c r="AB25" s="141">
        <f t="shared" si="16"/>
        <v>0</v>
      </c>
      <c r="AC25" s="141">
        <f t="shared" si="17"/>
        <v>0</v>
      </c>
      <c r="AD25" s="141">
        <f t="shared" si="18"/>
        <v>115831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6440</v>
      </c>
      <c r="AM25" s="141">
        <f t="shared" si="21"/>
        <v>0</v>
      </c>
      <c r="AN25" s="141">
        <f t="shared" si="22"/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f t="shared" si="23"/>
        <v>0</v>
      </c>
      <c r="AT25" s="141">
        <v>0</v>
      </c>
      <c r="AU25" s="141">
        <v>0</v>
      </c>
      <c r="AV25" s="141">
        <v>0</v>
      </c>
      <c r="AW25" s="141">
        <v>0</v>
      </c>
      <c r="AX25" s="141">
        <f t="shared" si="24"/>
        <v>0</v>
      </c>
      <c r="AY25" s="141">
        <v>0</v>
      </c>
      <c r="AZ25" s="141">
        <v>0</v>
      </c>
      <c r="BA25" s="141">
        <v>0</v>
      </c>
      <c r="BB25" s="141">
        <v>0</v>
      </c>
      <c r="BC25" s="141">
        <v>76221</v>
      </c>
      <c r="BD25" s="141">
        <v>0</v>
      </c>
      <c r="BE25" s="141">
        <v>0</v>
      </c>
      <c r="BF25" s="141">
        <f t="shared" si="25"/>
        <v>0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637</v>
      </c>
      <c r="BO25" s="141">
        <f t="shared" si="28"/>
        <v>0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32533</v>
      </c>
      <c r="CF25" s="141">
        <v>0</v>
      </c>
      <c r="CG25" s="141">
        <v>0</v>
      </c>
      <c r="CH25" s="141">
        <f t="shared" si="32"/>
        <v>0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7077</v>
      </c>
      <c r="CQ25" s="141">
        <f t="shared" si="41"/>
        <v>0</v>
      </c>
      <c r="CR25" s="141">
        <f t="shared" si="42"/>
        <v>0</v>
      </c>
      <c r="CS25" s="141">
        <f t="shared" si="43"/>
        <v>0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0</v>
      </c>
      <c r="CX25" s="141">
        <f t="shared" si="48"/>
        <v>0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0</v>
      </c>
      <c r="DC25" s="141">
        <f t="shared" si="53"/>
        <v>0</v>
      </c>
      <c r="DD25" s="141">
        <f t="shared" si="54"/>
        <v>0</v>
      </c>
      <c r="DE25" s="141">
        <f t="shared" si="55"/>
        <v>0</v>
      </c>
      <c r="DF25" s="141">
        <f t="shared" si="56"/>
        <v>0</v>
      </c>
      <c r="DG25" s="141">
        <f t="shared" si="57"/>
        <v>108754</v>
      </c>
      <c r="DH25" s="141">
        <f t="shared" si="58"/>
        <v>0</v>
      </c>
      <c r="DI25" s="141">
        <f t="shared" si="59"/>
        <v>0</v>
      </c>
      <c r="DJ25" s="141">
        <f t="shared" si="60"/>
        <v>0</v>
      </c>
    </row>
    <row r="26" spans="1:114" ht="12" customHeight="1">
      <c r="A26" s="142" t="s">
        <v>87</v>
      </c>
      <c r="B26" s="140" t="s">
        <v>344</v>
      </c>
      <c r="C26" s="142" t="s">
        <v>374</v>
      </c>
      <c r="D26" s="141">
        <f t="shared" si="6"/>
        <v>55668</v>
      </c>
      <c r="E26" s="141">
        <f t="shared" si="7"/>
        <v>0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0</v>
      </c>
      <c r="L26" s="141">
        <v>55668</v>
      </c>
      <c r="M26" s="141">
        <f t="shared" si="8"/>
        <v>28307</v>
      </c>
      <c r="N26" s="141">
        <f t="shared" si="9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28307</v>
      </c>
      <c r="V26" s="141">
        <f t="shared" si="10"/>
        <v>83975</v>
      </c>
      <c r="W26" s="141">
        <f t="shared" si="11"/>
        <v>0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0</v>
      </c>
      <c r="AB26" s="141">
        <f t="shared" si="16"/>
        <v>0</v>
      </c>
      <c r="AC26" s="141">
        <f t="shared" si="17"/>
        <v>0</v>
      </c>
      <c r="AD26" s="141">
        <f t="shared" si="18"/>
        <v>83975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5518</v>
      </c>
      <c r="AM26" s="141">
        <f t="shared" si="21"/>
        <v>0</v>
      </c>
      <c r="AN26" s="141">
        <f t="shared" si="22"/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f t="shared" si="23"/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f t="shared" si="24"/>
        <v>0</v>
      </c>
      <c r="AY26" s="141">
        <v>0</v>
      </c>
      <c r="AZ26" s="141">
        <v>0</v>
      </c>
      <c r="BA26" s="141">
        <v>0</v>
      </c>
      <c r="BB26" s="141">
        <v>0</v>
      </c>
      <c r="BC26" s="141">
        <v>50150</v>
      </c>
      <c r="BD26" s="141">
        <v>0</v>
      </c>
      <c r="BE26" s="141">
        <v>0</v>
      </c>
      <c r="BF26" s="141">
        <f t="shared" si="25"/>
        <v>0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543</v>
      </c>
      <c r="BO26" s="141">
        <f t="shared" si="28"/>
        <v>0</v>
      </c>
      <c r="BP26" s="141">
        <f t="shared" si="29"/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27764</v>
      </c>
      <c r="CF26" s="141">
        <v>0</v>
      </c>
      <c r="CG26" s="141">
        <v>0</v>
      </c>
      <c r="CH26" s="141">
        <f t="shared" si="32"/>
        <v>0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6061</v>
      </c>
      <c r="CQ26" s="141">
        <f t="shared" si="41"/>
        <v>0</v>
      </c>
      <c r="CR26" s="141">
        <f t="shared" si="42"/>
        <v>0</v>
      </c>
      <c r="CS26" s="141">
        <f t="shared" si="43"/>
        <v>0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0</v>
      </c>
      <c r="CX26" s="141">
        <f t="shared" si="48"/>
        <v>0</v>
      </c>
      <c r="CY26" s="141">
        <f t="shared" si="49"/>
        <v>0</v>
      </c>
      <c r="CZ26" s="141">
        <f t="shared" si="50"/>
        <v>0</v>
      </c>
      <c r="DA26" s="141">
        <f t="shared" si="51"/>
        <v>0</v>
      </c>
      <c r="DB26" s="141">
        <f t="shared" si="52"/>
        <v>0</v>
      </c>
      <c r="DC26" s="141">
        <f t="shared" si="53"/>
        <v>0</v>
      </c>
      <c r="DD26" s="141">
        <f t="shared" si="54"/>
        <v>0</v>
      </c>
      <c r="DE26" s="141">
        <f t="shared" si="55"/>
        <v>0</v>
      </c>
      <c r="DF26" s="141">
        <f t="shared" si="56"/>
        <v>0</v>
      </c>
      <c r="DG26" s="141">
        <f t="shared" si="57"/>
        <v>77914</v>
      </c>
      <c r="DH26" s="141">
        <f t="shared" si="58"/>
        <v>0</v>
      </c>
      <c r="DI26" s="141">
        <f t="shared" si="59"/>
        <v>0</v>
      </c>
      <c r="DJ26" s="141">
        <f t="shared" si="60"/>
        <v>0</v>
      </c>
    </row>
    <row r="27" spans="1:114" ht="12" customHeight="1">
      <c r="A27" s="142" t="s">
        <v>87</v>
      </c>
      <c r="B27" s="140" t="s">
        <v>345</v>
      </c>
      <c r="C27" s="142" t="s">
        <v>375</v>
      </c>
      <c r="D27" s="141">
        <f t="shared" si="6"/>
        <v>96461</v>
      </c>
      <c r="E27" s="141">
        <f t="shared" si="7"/>
        <v>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0</v>
      </c>
      <c r="L27" s="141">
        <v>96461</v>
      </c>
      <c r="M27" s="141">
        <f t="shared" si="8"/>
        <v>38265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38265</v>
      </c>
      <c r="V27" s="141">
        <f t="shared" si="10"/>
        <v>134726</v>
      </c>
      <c r="W27" s="141">
        <f t="shared" si="11"/>
        <v>0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0</v>
      </c>
      <c r="AB27" s="141">
        <f t="shared" si="16"/>
        <v>0</v>
      </c>
      <c r="AC27" s="141">
        <f t="shared" si="17"/>
        <v>0</v>
      </c>
      <c r="AD27" s="141">
        <f t="shared" si="18"/>
        <v>134726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6915</v>
      </c>
      <c r="AM27" s="141">
        <f t="shared" si="21"/>
        <v>27787</v>
      </c>
      <c r="AN27" s="141">
        <f t="shared" si="22"/>
        <v>0</v>
      </c>
      <c r="AO27" s="141">
        <v>0</v>
      </c>
      <c r="AP27" s="141">
        <v>0</v>
      </c>
      <c r="AQ27" s="141">
        <v>0</v>
      </c>
      <c r="AR27" s="141">
        <v>0</v>
      </c>
      <c r="AS27" s="141">
        <f t="shared" si="23"/>
        <v>0</v>
      </c>
      <c r="AT27" s="141">
        <v>0</v>
      </c>
      <c r="AU27" s="141">
        <v>0</v>
      </c>
      <c r="AV27" s="141">
        <v>0</v>
      </c>
      <c r="AW27" s="141">
        <v>0</v>
      </c>
      <c r="AX27" s="141">
        <f t="shared" si="24"/>
        <v>27787</v>
      </c>
      <c r="AY27" s="141">
        <v>12448</v>
      </c>
      <c r="AZ27" s="141">
        <v>15339</v>
      </c>
      <c r="BA27" s="141">
        <v>0</v>
      </c>
      <c r="BB27" s="141">
        <v>0</v>
      </c>
      <c r="BC27" s="141">
        <v>61759</v>
      </c>
      <c r="BD27" s="141">
        <v>0</v>
      </c>
      <c r="BE27" s="141">
        <v>0</v>
      </c>
      <c r="BF27" s="141">
        <f t="shared" si="25"/>
        <v>27787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734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37531</v>
      </c>
      <c r="CF27" s="141">
        <v>0</v>
      </c>
      <c r="CG27" s="141">
        <v>0</v>
      </c>
      <c r="CH27" s="141">
        <f t="shared" si="32"/>
        <v>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7649</v>
      </c>
      <c r="CQ27" s="141">
        <f t="shared" si="41"/>
        <v>27787</v>
      </c>
      <c r="CR27" s="141">
        <f t="shared" si="42"/>
        <v>0</v>
      </c>
      <c r="CS27" s="141">
        <f t="shared" si="43"/>
        <v>0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0</v>
      </c>
      <c r="CX27" s="141">
        <f t="shared" si="48"/>
        <v>0</v>
      </c>
      <c r="CY27" s="141">
        <f t="shared" si="49"/>
        <v>0</v>
      </c>
      <c r="CZ27" s="141">
        <f t="shared" si="50"/>
        <v>0</v>
      </c>
      <c r="DA27" s="141">
        <f t="shared" si="51"/>
        <v>0</v>
      </c>
      <c r="DB27" s="141">
        <f t="shared" si="52"/>
        <v>27787</v>
      </c>
      <c r="DC27" s="141">
        <f t="shared" si="53"/>
        <v>12448</v>
      </c>
      <c r="DD27" s="141">
        <f t="shared" si="54"/>
        <v>15339</v>
      </c>
      <c r="DE27" s="141">
        <f t="shared" si="55"/>
        <v>0</v>
      </c>
      <c r="DF27" s="141">
        <f t="shared" si="56"/>
        <v>0</v>
      </c>
      <c r="DG27" s="141">
        <f t="shared" si="57"/>
        <v>99290</v>
      </c>
      <c r="DH27" s="141">
        <f t="shared" si="58"/>
        <v>0</v>
      </c>
      <c r="DI27" s="141">
        <f t="shared" si="59"/>
        <v>0</v>
      </c>
      <c r="DJ27" s="141">
        <f t="shared" si="60"/>
        <v>27787</v>
      </c>
    </row>
    <row r="28" spans="1:114" ht="12" customHeight="1">
      <c r="A28" s="142" t="s">
        <v>87</v>
      </c>
      <c r="B28" s="140" t="s">
        <v>346</v>
      </c>
      <c r="C28" s="142" t="s">
        <v>376</v>
      </c>
      <c r="D28" s="141">
        <f t="shared" si="6"/>
        <v>358133</v>
      </c>
      <c r="E28" s="141">
        <f t="shared" si="7"/>
        <v>83200</v>
      </c>
      <c r="F28" s="141">
        <v>0</v>
      </c>
      <c r="G28" s="141">
        <v>0</v>
      </c>
      <c r="H28" s="141">
        <v>0</v>
      </c>
      <c r="I28" s="141">
        <v>66235</v>
      </c>
      <c r="J28" s="141"/>
      <c r="K28" s="141">
        <v>16965</v>
      </c>
      <c r="L28" s="141">
        <v>274933</v>
      </c>
      <c r="M28" s="141">
        <f t="shared" si="8"/>
        <v>59751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59751</v>
      </c>
      <c r="V28" s="141">
        <f t="shared" si="10"/>
        <v>417884</v>
      </c>
      <c r="W28" s="141">
        <f t="shared" si="11"/>
        <v>83200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66235</v>
      </c>
      <c r="AB28" s="141">
        <f t="shared" si="16"/>
        <v>0</v>
      </c>
      <c r="AC28" s="141">
        <f t="shared" si="17"/>
        <v>16965</v>
      </c>
      <c r="AD28" s="141">
        <f t="shared" si="18"/>
        <v>334684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f t="shared" si="21"/>
        <v>358133</v>
      </c>
      <c r="AN28" s="141">
        <f t="shared" si="22"/>
        <v>28196</v>
      </c>
      <c r="AO28" s="141">
        <v>16528</v>
      </c>
      <c r="AP28" s="141">
        <v>9690</v>
      </c>
      <c r="AQ28" s="141">
        <v>1978</v>
      </c>
      <c r="AR28" s="141">
        <v>0</v>
      </c>
      <c r="AS28" s="141">
        <f t="shared" si="23"/>
        <v>128104</v>
      </c>
      <c r="AT28" s="141">
        <v>2925</v>
      </c>
      <c r="AU28" s="141">
        <v>125179</v>
      </c>
      <c r="AV28" s="141">
        <v>0</v>
      </c>
      <c r="AW28" s="141">
        <v>0</v>
      </c>
      <c r="AX28" s="141">
        <f t="shared" si="24"/>
        <v>201833</v>
      </c>
      <c r="AY28" s="141">
        <v>95609</v>
      </c>
      <c r="AZ28" s="141">
        <v>57924</v>
      </c>
      <c r="BA28" s="141">
        <v>48300</v>
      </c>
      <c r="BB28" s="141">
        <v>0</v>
      </c>
      <c r="BC28" s="141">
        <v>0</v>
      </c>
      <c r="BD28" s="141">
        <v>0</v>
      </c>
      <c r="BE28" s="141">
        <v>0</v>
      </c>
      <c r="BF28" s="141">
        <f t="shared" si="25"/>
        <v>358133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23205</v>
      </c>
      <c r="BP28" s="141">
        <f t="shared" si="29"/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23205</v>
      </c>
      <c r="CA28" s="141">
        <v>0</v>
      </c>
      <c r="CB28" s="141">
        <v>0</v>
      </c>
      <c r="CC28" s="141">
        <v>0</v>
      </c>
      <c r="CD28" s="141">
        <v>23205</v>
      </c>
      <c r="CE28" s="141">
        <v>0</v>
      </c>
      <c r="CF28" s="141">
        <v>0</v>
      </c>
      <c r="CG28" s="141">
        <v>36546</v>
      </c>
      <c r="CH28" s="141">
        <f t="shared" si="32"/>
        <v>59751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381338</v>
      </c>
      <c r="CR28" s="141">
        <f t="shared" si="42"/>
        <v>28196</v>
      </c>
      <c r="CS28" s="141">
        <f t="shared" si="43"/>
        <v>16528</v>
      </c>
      <c r="CT28" s="141">
        <f t="shared" si="44"/>
        <v>9690</v>
      </c>
      <c r="CU28" s="141">
        <f t="shared" si="45"/>
        <v>1978</v>
      </c>
      <c r="CV28" s="141">
        <f t="shared" si="46"/>
        <v>0</v>
      </c>
      <c r="CW28" s="141">
        <f t="shared" si="47"/>
        <v>128104</v>
      </c>
      <c r="CX28" s="141">
        <f t="shared" si="48"/>
        <v>2925</v>
      </c>
      <c r="CY28" s="141">
        <f t="shared" si="49"/>
        <v>125179</v>
      </c>
      <c r="CZ28" s="141">
        <f t="shared" si="50"/>
        <v>0</v>
      </c>
      <c r="DA28" s="141">
        <f t="shared" si="51"/>
        <v>0</v>
      </c>
      <c r="DB28" s="141">
        <f t="shared" si="52"/>
        <v>225038</v>
      </c>
      <c r="DC28" s="141">
        <f t="shared" si="53"/>
        <v>95609</v>
      </c>
      <c r="DD28" s="141">
        <f t="shared" si="54"/>
        <v>57924</v>
      </c>
      <c r="DE28" s="141">
        <f t="shared" si="55"/>
        <v>48300</v>
      </c>
      <c r="DF28" s="141">
        <f t="shared" si="56"/>
        <v>23205</v>
      </c>
      <c r="DG28" s="141">
        <f t="shared" si="57"/>
        <v>0</v>
      </c>
      <c r="DH28" s="141">
        <f t="shared" si="58"/>
        <v>0</v>
      </c>
      <c r="DI28" s="141">
        <f t="shared" si="59"/>
        <v>36546</v>
      </c>
      <c r="DJ28" s="141">
        <f t="shared" si="60"/>
        <v>417884</v>
      </c>
    </row>
    <row r="29" spans="1:114" ht="12" customHeight="1">
      <c r="A29" s="142" t="s">
        <v>87</v>
      </c>
      <c r="B29" s="140" t="s">
        <v>347</v>
      </c>
      <c r="C29" s="142" t="s">
        <v>377</v>
      </c>
      <c r="D29" s="141">
        <f t="shared" si="6"/>
        <v>172367</v>
      </c>
      <c r="E29" s="141">
        <f t="shared" si="7"/>
        <v>54</v>
      </c>
      <c r="F29" s="141">
        <v>0</v>
      </c>
      <c r="G29" s="141">
        <v>0</v>
      </c>
      <c r="H29" s="141">
        <v>0</v>
      </c>
      <c r="I29" s="141">
        <v>54</v>
      </c>
      <c r="J29" s="141"/>
      <c r="K29" s="141">
        <v>0</v>
      </c>
      <c r="L29" s="141">
        <v>172313</v>
      </c>
      <c r="M29" s="141">
        <f t="shared" si="8"/>
        <v>45062</v>
      </c>
      <c r="N29" s="141">
        <f t="shared" si="9"/>
        <v>28</v>
      </c>
      <c r="O29" s="141">
        <v>0</v>
      </c>
      <c r="P29" s="141">
        <v>0</v>
      </c>
      <c r="Q29" s="141">
        <v>0</v>
      </c>
      <c r="R29" s="141">
        <v>28</v>
      </c>
      <c r="S29" s="141"/>
      <c r="T29" s="141">
        <v>0</v>
      </c>
      <c r="U29" s="141">
        <v>45034</v>
      </c>
      <c r="V29" s="141">
        <f t="shared" si="10"/>
        <v>217429</v>
      </c>
      <c r="W29" s="141">
        <f t="shared" si="11"/>
        <v>82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82</v>
      </c>
      <c r="AB29" s="141">
        <f t="shared" si="16"/>
        <v>0</v>
      </c>
      <c r="AC29" s="141">
        <f t="shared" si="17"/>
        <v>0</v>
      </c>
      <c r="AD29" s="141">
        <f t="shared" si="18"/>
        <v>217347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4515</v>
      </c>
      <c r="AM29" s="141">
        <f t="shared" si="21"/>
        <v>0</v>
      </c>
      <c r="AN29" s="141">
        <f t="shared" si="22"/>
        <v>0</v>
      </c>
      <c r="AO29" s="141">
        <v>0</v>
      </c>
      <c r="AP29" s="141">
        <v>0</v>
      </c>
      <c r="AQ29" s="141">
        <v>0</v>
      </c>
      <c r="AR29" s="141">
        <v>0</v>
      </c>
      <c r="AS29" s="141">
        <f t="shared" si="23"/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f t="shared" si="24"/>
        <v>0</v>
      </c>
      <c r="AY29" s="141">
        <v>0</v>
      </c>
      <c r="AZ29" s="141">
        <v>0</v>
      </c>
      <c r="BA29" s="141">
        <v>0</v>
      </c>
      <c r="BB29" s="141">
        <v>0</v>
      </c>
      <c r="BC29" s="141">
        <v>167852</v>
      </c>
      <c r="BD29" s="141">
        <v>0</v>
      </c>
      <c r="BE29" s="141">
        <v>0</v>
      </c>
      <c r="BF29" s="141">
        <f t="shared" si="25"/>
        <v>0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0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45062</v>
      </c>
      <c r="CF29" s="141">
        <v>0</v>
      </c>
      <c r="CG29" s="141">
        <v>0</v>
      </c>
      <c r="CH29" s="141">
        <f t="shared" si="32"/>
        <v>0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4515</v>
      </c>
      <c r="CQ29" s="141">
        <f t="shared" si="41"/>
        <v>0</v>
      </c>
      <c r="CR29" s="141">
        <f t="shared" si="42"/>
        <v>0</v>
      </c>
      <c r="CS29" s="141">
        <f t="shared" si="43"/>
        <v>0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0</v>
      </c>
      <c r="CX29" s="141">
        <f t="shared" si="48"/>
        <v>0</v>
      </c>
      <c r="CY29" s="141">
        <f t="shared" si="49"/>
        <v>0</v>
      </c>
      <c r="CZ29" s="141">
        <f t="shared" si="50"/>
        <v>0</v>
      </c>
      <c r="DA29" s="141">
        <f t="shared" si="51"/>
        <v>0</v>
      </c>
      <c r="DB29" s="141">
        <f t="shared" si="52"/>
        <v>0</v>
      </c>
      <c r="DC29" s="141">
        <f t="shared" si="53"/>
        <v>0</v>
      </c>
      <c r="DD29" s="141">
        <f t="shared" si="54"/>
        <v>0</v>
      </c>
      <c r="DE29" s="141">
        <f t="shared" si="55"/>
        <v>0</v>
      </c>
      <c r="DF29" s="141">
        <f t="shared" si="56"/>
        <v>0</v>
      </c>
      <c r="DG29" s="141">
        <f t="shared" si="57"/>
        <v>212914</v>
      </c>
      <c r="DH29" s="141">
        <f t="shared" si="58"/>
        <v>0</v>
      </c>
      <c r="DI29" s="141">
        <f t="shared" si="59"/>
        <v>0</v>
      </c>
      <c r="DJ29" s="141">
        <f t="shared" si="60"/>
        <v>0</v>
      </c>
    </row>
    <row r="30" spans="1:114" ht="12" customHeight="1">
      <c r="A30" s="142" t="s">
        <v>87</v>
      </c>
      <c r="B30" s="140" t="s">
        <v>348</v>
      </c>
      <c r="C30" s="142" t="s">
        <v>378</v>
      </c>
      <c r="D30" s="141">
        <f t="shared" si="6"/>
        <v>242546</v>
      </c>
      <c r="E30" s="141">
        <f t="shared" si="7"/>
        <v>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0</v>
      </c>
      <c r="L30" s="141">
        <v>242546</v>
      </c>
      <c r="M30" s="141">
        <f t="shared" si="8"/>
        <v>86690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86690</v>
      </c>
      <c r="V30" s="141">
        <f t="shared" si="10"/>
        <v>329236</v>
      </c>
      <c r="W30" s="141">
        <f t="shared" si="11"/>
        <v>0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0</v>
      </c>
      <c r="AB30" s="141">
        <f t="shared" si="16"/>
        <v>0</v>
      </c>
      <c r="AC30" s="141">
        <f t="shared" si="17"/>
        <v>0</v>
      </c>
      <c r="AD30" s="141">
        <f t="shared" si="18"/>
        <v>329236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212</v>
      </c>
      <c r="AM30" s="141">
        <f t="shared" si="21"/>
        <v>87096</v>
      </c>
      <c r="AN30" s="141">
        <f t="shared" si="22"/>
        <v>13902</v>
      </c>
      <c r="AO30" s="141">
        <v>13634</v>
      </c>
      <c r="AP30" s="141">
        <v>268</v>
      </c>
      <c r="AQ30" s="141">
        <v>0</v>
      </c>
      <c r="AR30" s="141">
        <v>0</v>
      </c>
      <c r="AS30" s="141">
        <f t="shared" si="23"/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f t="shared" si="24"/>
        <v>73194</v>
      </c>
      <c r="AY30" s="141">
        <v>73194</v>
      </c>
      <c r="AZ30" s="141">
        <v>0</v>
      </c>
      <c r="BA30" s="141">
        <v>0</v>
      </c>
      <c r="BB30" s="141">
        <v>0</v>
      </c>
      <c r="BC30" s="141">
        <v>155238</v>
      </c>
      <c r="BD30" s="141">
        <v>0</v>
      </c>
      <c r="BE30" s="141">
        <v>0</v>
      </c>
      <c r="BF30" s="141">
        <f t="shared" si="25"/>
        <v>87096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9833</v>
      </c>
      <c r="BO30" s="141">
        <f t="shared" si="28"/>
        <v>7406</v>
      </c>
      <c r="BP30" s="141">
        <f t="shared" si="29"/>
        <v>6817</v>
      </c>
      <c r="BQ30" s="141">
        <v>6817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589</v>
      </c>
      <c r="CA30" s="141">
        <v>589</v>
      </c>
      <c r="CB30" s="141">
        <v>0</v>
      </c>
      <c r="CC30" s="141">
        <v>0</v>
      </c>
      <c r="CD30" s="141">
        <v>0</v>
      </c>
      <c r="CE30" s="141">
        <v>69451</v>
      </c>
      <c r="CF30" s="141">
        <v>0</v>
      </c>
      <c r="CG30" s="141">
        <v>0</v>
      </c>
      <c r="CH30" s="141">
        <f t="shared" si="32"/>
        <v>7406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10045</v>
      </c>
      <c r="CQ30" s="141">
        <f t="shared" si="41"/>
        <v>94502</v>
      </c>
      <c r="CR30" s="141">
        <f t="shared" si="42"/>
        <v>20719</v>
      </c>
      <c r="CS30" s="141">
        <f t="shared" si="43"/>
        <v>20451</v>
      </c>
      <c r="CT30" s="141">
        <f t="shared" si="44"/>
        <v>268</v>
      </c>
      <c r="CU30" s="141">
        <f t="shared" si="45"/>
        <v>0</v>
      </c>
      <c r="CV30" s="141">
        <f t="shared" si="46"/>
        <v>0</v>
      </c>
      <c r="CW30" s="141">
        <f t="shared" si="47"/>
        <v>0</v>
      </c>
      <c r="CX30" s="141">
        <f t="shared" si="48"/>
        <v>0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73783</v>
      </c>
      <c r="DC30" s="141">
        <f t="shared" si="53"/>
        <v>73783</v>
      </c>
      <c r="DD30" s="141">
        <f t="shared" si="54"/>
        <v>0</v>
      </c>
      <c r="DE30" s="141">
        <f t="shared" si="55"/>
        <v>0</v>
      </c>
      <c r="DF30" s="141">
        <f t="shared" si="56"/>
        <v>0</v>
      </c>
      <c r="DG30" s="141">
        <f t="shared" si="57"/>
        <v>224689</v>
      </c>
      <c r="DH30" s="141">
        <f t="shared" si="58"/>
        <v>0</v>
      </c>
      <c r="DI30" s="141">
        <f t="shared" si="59"/>
        <v>0</v>
      </c>
      <c r="DJ30" s="141">
        <f t="shared" si="60"/>
        <v>94502</v>
      </c>
    </row>
    <row r="31" spans="1:114" ht="12" customHeight="1">
      <c r="A31" s="142" t="s">
        <v>87</v>
      </c>
      <c r="B31" s="140" t="s">
        <v>349</v>
      </c>
      <c r="C31" s="142" t="s">
        <v>379</v>
      </c>
      <c r="D31" s="141">
        <f t="shared" si="6"/>
        <v>145244</v>
      </c>
      <c r="E31" s="141">
        <f t="shared" si="7"/>
        <v>425</v>
      </c>
      <c r="F31" s="141">
        <v>0</v>
      </c>
      <c r="G31" s="141">
        <v>0</v>
      </c>
      <c r="H31" s="141">
        <v>0</v>
      </c>
      <c r="I31" s="141">
        <v>425</v>
      </c>
      <c r="J31" s="141"/>
      <c r="K31" s="141">
        <v>0</v>
      </c>
      <c r="L31" s="141">
        <v>144819</v>
      </c>
      <c r="M31" s="141">
        <f t="shared" si="8"/>
        <v>45456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45456</v>
      </c>
      <c r="V31" s="141">
        <f t="shared" si="10"/>
        <v>190700</v>
      </c>
      <c r="W31" s="141">
        <f t="shared" si="11"/>
        <v>425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425</v>
      </c>
      <c r="AB31" s="141">
        <f t="shared" si="16"/>
        <v>0</v>
      </c>
      <c r="AC31" s="141">
        <f t="shared" si="17"/>
        <v>0</v>
      </c>
      <c r="AD31" s="141">
        <f t="shared" si="18"/>
        <v>190275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111</v>
      </c>
      <c r="AM31" s="141">
        <f t="shared" si="21"/>
        <v>63769</v>
      </c>
      <c r="AN31" s="141">
        <f t="shared" si="22"/>
        <v>0</v>
      </c>
      <c r="AO31" s="141">
        <v>0</v>
      </c>
      <c r="AP31" s="141">
        <v>0</v>
      </c>
      <c r="AQ31" s="141">
        <v>0</v>
      </c>
      <c r="AR31" s="141">
        <v>0</v>
      </c>
      <c r="AS31" s="141">
        <f t="shared" si="23"/>
        <v>0</v>
      </c>
      <c r="AT31" s="141">
        <v>0</v>
      </c>
      <c r="AU31" s="141">
        <v>0</v>
      </c>
      <c r="AV31" s="141">
        <v>0</v>
      </c>
      <c r="AW31" s="141">
        <v>0</v>
      </c>
      <c r="AX31" s="141">
        <f t="shared" si="24"/>
        <v>63769</v>
      </c>
      <c r="AY31" s="141">
        <v>63769</v>
      </c>
      <c r="AZ31" s="141">
        <v>0</v>
      </c>
      <c r="BA31" s="141">
        <v>0</v>
      </c>
      <c r="BB31" s="141">
        <v>0</v>
      </c>
      <c r="BC31" s="141">
        <v>81364</v>
      </c>
      <c r="BD31" s="141">
        <v>0</v>
      </c>
      <c r="BE31" s="141">
        <v>0</v>
      </c>
      <c r="BF31" s="141">
        <f t="shared" si="25"/>
        <v>63769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0</v>
      </c>
      <c r="BP31" s="141">
        <f t="shared" si="29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45456</v>
      </c>
      <c r="CF31" s="141">
        <v>0</v>
      </c>
      <c r="CG31" s="141">
        <v>0</v>
      </c>
      <c r="CH31" s="141">
        <f t="shared" si="32"/>
        <v>0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111</v>
      </c>
      <c r="CQ31" s="141">
        <f t="shared" si="41"/>
        <v>63769</v>
      </c>
      <c r="CR31" s="141">
        <f t="shared" si="42"/>
        <v>0</v>
      </c>
      <c r="CS31" s="141">
        <f t="shared" si="43"/>
        <v>0</v>
      </c>
      <c r="CT31" s="141">
        <f t="shared" si="44"/>
        <v>0</v>
      </c>
      <c r="CU31" s="141">
        <f t="shared" si="45"/>
        <v>0</v>
      </c>
      <c r="CV31" s="141">
        <f t="shared" si="46"/>
        <v>0</v>
      </c>
      <c r="CW31" s="141">
        <f t="shared" si="47"/>
        <v>0</v>
      </c>
      <c r="CX31" s="141">
        <f t="shared" si="48"/>
        <v>0</v>
      </c>
      <c r="CY31" s="141">
        <f t="shared" si="49"/>
        <v>0</v>
      </c>
      <c r="CZ31" s="141">
        <f t="shared" si="50"/>
        <v>0</v>
      </c>
      <c r="DA31" s="141">
        <f t="shared" si="51"/>
        <v>0</v>
      </c>
      <c r="DB31" s="141">
        <f t="shared" si="52"/>
        <v>63769</v>
      </c>
      <c r="DC31" s="141">
        <f t="shared" si="53"/>
        <v>63769</v>
      </c>
      <c r="DD31" s="141">
        <f t="shared" si="54"/>
        <v>0</v>
      </c>
      <c r="DE31" s="141">
        <f t="shared" si="55"/>
        <v>0</v>
      </c>
      <c r="DF31" s="141">
        <f t="shared" si="56"/>
        <v>0</v>
      </c>
      <c r="DG31" s="141">
        <f t="shared" si="57"/>
        <v>126820</v>
      </c>
      <c r="DH31" s="141">
        <f t="shared" si="58"/>
        <v>0</v>
      </c>
      <c r="DI31" s="141">
        <f t="shared" si="59"/>
        <v>0</v>
      </c>
      <c r="DJ31" s="141">
        <f t="shared" si="60"/>
        <v>63769</v>
      </c>
    </row>
    <row r="32" spans="1:114" ht="12" customHeight="1">
      <c r="A32" s="142" t="s">
        <v>87</v>
      </c>
      <c r="B32" s="140" t="s">
        <v>350</v>
      </c>
      <c r="C32" s="142" t="s">
        <v>380</v>
      </c>
      <c r="D32" s="141">
        <f t="shared" si="6"/>
        <v>137335</v>
      </c>
      <c r="E32" s="141">
        <f t="shared" si="7"/>
        <v>1528</v>
      </c>
      <c r="F32" s="141">
        <v>0</v>
      </c>
      <c r="G32" s="141">
        <v>0</v>
      </c>
      <c r="H32" s="141">
        <v>0</v>
      </c>
      <c r="I32" s="141">
        <v>333</v>
      </c>
      <c r="J32" s="141"/>
      <c r="K32" s="141">
        <v>1195</v>
      </c>
      <c r="L32" s="141">
        <v>135807</v>
      </c>
      <c r="M32" s="141">
        <f t="shared" si="8"/>
        <v>90038</v>
      </c>
      <c r="N32" s="141">
        <f t="shared" si="9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90038</v>
      </c>
      <c r="V32" s="141">
        <f t="shared" si="10"/>
        <v>227373</v>
      </c>
      <c r="W32" s="141">
        <f t="shared" si="11"/>
        <v>1528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333</v>
      </c>
      <c r="AB32" s="141">
        <f t="shared" si="16"/>
        <v>0</v>
      </c>
      <c r="AC32" s="141">
        <f t="shared" si="17"/>
        <v>1195</v>
      </c>
      <c r="AD32" s="141">
        <f t="shared" si="18"/>
        <v>225845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114</v>
      </c>
      <c r="AM32" s="141">
        <f t="shared" si="21"/>
        <v>53549</v>
      </c>
      <c r="AN32" s="141">
        <f t="shared" si="22"/>
        <v>27194</v>
      </c>
      <c r="AO32" s="141">
        <v>3183</v>
      </c>
      <c r="AP32" s="141">
        <v>24011</v>
      </c>
      <c r="AQ32" s="141">
        <v>0</v>
      </c>
      <c r="AR32" s="141">
        <v>0</v>
      </c>
      <c r="AS32" s="141">
        <f t="shared" si="23"/>
        <v>2200</v>
      </c>
      <c r="AT32" s="141">
        <v>2200</v>
      </c>
      <c r="AU32" s="141">
        <v>0</v>
      </c>
      <c r="AV32" s="141">
        <v>0</v>
      </c>
      <c r="AW32" s="141">
        <v>0</v>
      </c>
      <c r="AX32" s="141">
        <f t="shared" si="24"/>
        <v>24155</v>
      </c>
      <c r="AY32" s="141">
        <v>24155</v>
      </c>
      <c r="AZ32" s="141">
        <v>0</v>
      </c>
      <c r="BA32" s="141">
        <v>0</v>
      </c>
      <c r="BB32" s="141">
        <v>0</v>
      </c>
      <c r="BC32" s="141">
        <v>83672</v>
      </c>
      <c r="BD32" s="141">
        <v>0</v>
      </c>
      <c r="BE32" s="141">
        <v>0</v>
      </c>
      <c r="BF32" s="141">
        <f t="shared" si="25"/>
        <v>53549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43276</v>
      </c>
      <c r="BP32" s="141">
        <f t="shared" si="29"/>
        <v>12450</v>
      </c>
      <c r="BQ32" s="141">
        <v>12450</v>
      </c>
      <c r="BR32" s="141">
        <v>0</v>
      </c>
      <c r="BS32" s="141">
        <v>0</v>
      </c>
      <c r="BT32" s="141">
        <v>0</v>
      </c>
      <c r="BU32" s="141">
        <f t="shared" si="30"/>
        <v>24639</v>
      </c>
      <c r="BV32" s="141">
        <v>0</v>
      </c>
      <c r="BW32" s="141">
        <v>24639</v>
      </c>
      <c r="BX32" s="141">
        <v>0</v>
      </c>
      <c r="BY32" s="141">
        <v>0</v>
      </c>
      <c r="BZ32" s="141">
        <f t="shared" si="31"/>
        <v>6187</v>
      </c>
      <c r="CA32" s="141">
        <v>0</v>
      </c>
      <c r="CB32" s="141">
        <v>6009</v>
      </c>
      <c r="CC32" s="141">
        <v>0</v>
      </c>
      <c r="CD32" s="141">
        <v>178</v>
      </c>
      <c r="CE32" s="141">
        <v>45019</v>
      </c>
      <c r="CF32" s="141">
        <v>0</v>
      </c>
      <c r="CG32" s="141">
        <v>1743</v>
      </c>
      <c r="CH32" s="141">
        <f t="shared" si="32"/>
        <v>45019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114</v>
      </c>
      <c r="CQ32" s="141">
        <f t="shared" si="41"/>
        <v>96825</v>
      </c>
      <c r="CR32" s="141">
        <f t="shared" si="42"/>
        <v>39644</v>
      </c>
      <c r="CS32" s="141">
        <f t="shared" si="43"/>
        <v>15633</v>
      </c>
      <c r="CT32" s="141">
        <f t="shared" si="44"/>
        <v>24011</v>
      </c>
      <c r="CU32" s="141">
        <f t="shared" si="45"/>
        <v>0</v>
      </c>
      <c r="CV32" s="141">
        <f t="shared" si="46"/>
        <v>0</v>
      </c>
      <c r="CW32" s="141">
        <f t="shared" si="47"/>
        <v>26839</v>
      </c>
      <c r="CX32" s="141">
        <f t="shared" si="48"/>
        <v>2200</v>
      </c>
      <c r="CY32" s="141">
        <f t="shared" si="49"/>
        <v>24639</v>
      </c>
      <c r="CZ32" s="141">
        <f t="shared" si="50"/>
        <v>0</v>
      </c>
      <c r="DA32" s="141">
        <f t="shared" si="51"/>
        <v>0</v>
      </c>
      <c r="DB32" s="141">
        <f t="shared" si="52"/>
        <v>30342</v>
      </c>
      <c r="DC32" s="141">
        <f t="shared" si="53"/>
        <v>24155</v>
      </c>
      <c r="DD32" s="141">
        <f t="shared" si="54"/>
        <v>6009</v>
      </c>
      <c r="DE32" s="141">
        <f t="shared" si="55"/>
        <v>0</v>
      </c>
      <c r="DF32" s="141">
        <f t="shared" si="56"/>
        <v>178</v>
      </c>
      <c r="DG32" s="141">
        <f t="shared" si="57"/>
        <v>128691</v>
      </c>
      <c r="DH32" s="141">
        <f t="shared" si="58"/>
        <v>0</v>
      </c>
      <c r="DI32" s="141">
        <f t="shared" si="59"/>
        <v>1743</v>
      </c>
      <c r="DJ32" s="141">
        <f t="shared" si="60"/>
        <v>98568</v>
      </c>
    </row>
    <row r="33" spans="1:114" ht="12" customHeight="1">
      <c r="A33" s="142" t="s">
        <v>87</v>
      </c>
      <c r="B33" s="140" t="s">
        <v>351</v>
      </c>
      <c r="C33" s="142" t="s">
        <v>381</v>
      </c>
      <c r="D33" s="141">
        <f t="shared" si="6"/>
        <v>81160</v>
      </c>
      <c r="E33" s="141">
        <f t="shared" si="7"/>
        <v>3977</v>
      </c>
      <c r="F33" s="141">
        <v>0</v>
      </c>
      <c r="G33" s="141">
        <v>0</v>
      </c>
      <c r="H33" s="141">
        <v>0</v>
      </c>
      <c r="I33" s="141">
        <v>253</v>
      </c>
      <c r="J33" s="141"/>
      <c r="K33" s="141">
        <v>3724</v>
      </c>
      <c r="L33" s="141">
        <v>77183</v>
      </c>
      <c r="M33" s="141">
        <f t="shared" si="8"/>
        <v>37323</v>
      </c>
      <c r="N33" s="141">
        <f t="shared" si="9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37323</v>
      </c>
      <c r="V33" s="141">
        <f t="shared" si="10"/>
        <v>118483</v>
      </c>
      <c r="W33" s="141">
        <f t="shared" si="11"/>
        <v>3977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253</v>
      </c>
      <c r="AB33" s="141">
        <f t="shared" si="16"/>
        <v>0</v>
      </c>
      <c r="AC33" s="141">
        <f t="shared" si="17"/>
        <v>3724</v>
      </c>
      <c r="AD33" s="141">
        <f t="shared" si="18"/>
        <v>114506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84</v>
      </c>
      <c r="AM33" s="141">
        <f t="shared" si="21"/>
        <v>19782</v>
      </c>
      <c r="AN33" s="141">
        <f t="shared" si="22"/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f t="shared" si="23"/>
        <v>0</v>
      </c>
      <c r="AT33" s="141">
        <v>0</v>
      </c>
      <c r="AU33" s="141">
        <v>0</v>
      </c>
      <c r="AV33" s="141">
        <v>0</v>
      </c>
      <c r="AW33" s="141">
        <v>0</v>
      </c>
      <c r="AX33" s="141">
        <f t="shared" si="24"/>
        <v>19782</v>
      </c>
      <c r="AY33" s="141">
        <v>19782</v>
      </c>
      <c r="AZ33" s="141">
        <v>0</v>
      </c>
      <c r="BA33" s="141">
        <v>0</v>
      </c>
      <c r="BB33" s="141">
        <v>0</v>
      </c>
      <c r="BC33" s="141">
        <v>61294</v>
      </c>
      <c r="BD33" s="141">
        <v>0</v>
      </c>
      <c r="BE33" s="141">
        <v>0</v>
      </c>
      <c r="BF33" s="141">
        <f t="shared" si="25"/>
        <v>19782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4629</v>
      </c>
      <c r="BO33" s="141">
        <f t="shared" si="28"/>
        <v>0</v>
      </c>
      <c r="BP33" s="141">
        <f t="shared" si="29"/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32694</v>
      </c>
      <c r="CF33" s="141">
        <v>0</v>
      </c>
      <c r="CG33" s="141">
        <v>0</v>
      </c>
      <c r="CH33" s="141">
        <f t="shared" si="32"/>
        <v>0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4713</v>
      </c>
      <c r="CQ33" s="141">
        <f t="shared" si="41"/>
        <v>19782</v>
      </c>
      <c r="CR33" s="141">
        <f t="shared" si="42"/>
        <v>0</v>
      </c>
      <c r="CS33" s="141">
        <f t="shared" si="43"/>
        <v>0</v>
      </c>
      <c r="CT33" s="141">
        <f t="shared" si="44"/>
        <v>0</v>
      </c>
      <c r="CU33" s="141">
        <f t="shared" si="45"/>
        <v>0</v>
      </c>
      <c r="CV33" s="141">
        <f t="shared" si="46"/>
        <v>0</v>
      </c>
      <c r="CW33" s="141">
        <f t="shared" si="47"/>
        <v>0</v>
      </c>
      <c r="CX33" s="141">
        <f t="shared" si="48"/>
        <v>0</v>
      </c>
      <c r="CY33" s="141">
        <f t="shared" si="49"/>
        <v>0</v>
      </c>
      <c r="CZ33" s="141">
        <f t="shared" si="50"/>
        <v>0</v>
      </c>
      <c r="DA33" s="141">
        <f t="shared" si="51"/>
        <v>0</v>
      </c>
      <c r="DB33" s="141">
        <f t="shared" si="52"/>
        <v>19782</v>
      </c>
      <c r="DC33" s="141">
        <f t="shared" si="53"/>
        <v>19782</v>
      </c>
      <c r="DD33" s="141">
        <f t="shared" si="54"/>
        <v>0</v>
      </c>
      <c r="DE33" s="141">
        <f t="shared" si="55"/>
        <v>0</v>
      </c>
      <c r="DF33" s="141">
        <f t="shared" si="56"/>
        <v>0</v>
      </c>
      <c r="DG33" s="141">
        <f t="shared" si="57"/>
        <v>93988</v>
      </c>
      <c r="DH33" s="141">
        <f t="shared" si="58"/>
        <v>0</v>
      </c>
      <c r="DI33" s="141">
        <f t="shared" si="59"/>
        <v>0</v>
      </c>
      <c r="DJ33" s="141">
        <f t="shared" si="60"/>
        <v>19782</v>
      </c>
    </row>
    <row r="34" spans="1:114" ht="12" customHeight="1">
      <c r="A34" s="142" t="s">
        <v>87</v>
      </c>
      <c r="B34" s="140" t="s">
        <v>352</v>
      </c>
      <c r="C34" s="142" t="s">
        <v>382</v>
      </c>
      <c r="D34" s="141">
        <f t="shared" si="6"/>
        <v>93887</v>
      </c>
      <c r="E34" s="141">
        <f t="shared" si="7"/>
        <v>16266</v>
      </c>
      <c r="F34" s="141">
        <v>0</v>
      </c>
      <c r="G34" s="141">
        <v>1756</v>
      </c>
      <c r="H34" s="141">
        <v>5900</v>
      </c>
      <c r="I34" s="141">
        <v>8605</v>
      </c>
      <c r="J34" s="141"/>
      <c r="K34" s="141">
        <v>5</v>
      </c>
      <c r="L34" s="141">
        <v>77621</v>
      </c>
      <c r="M34" s="141">
        <f t="shared" si="8"/>
        <v>25289</v>
      </c>
      <c r="N34" s="141">
        <f t="shared" si="9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25289</v>
      </c>
      <c r="V34" s="141">
        <f t="shared" si="10"/>
        <v>119176</v>
      </c>
      <c r="W34" s="141">
        <f t="shared" si="11"/>
        <v>16266</v>
      </c>
      <c r="X34" s="141">
        <f t="shared" si="12"/>
        <v>0</v>
      </c>
      <c r="Y34" s="141">
        <f t="shared" si="13"/>
        <v>1756</v>
      </c>
      <c r="Z34" s="141">
        <f t="shared" si="14"/>
        <v>5900</v>
      </c>
      <c r="AA34" s="141">
        <f t="shared" si="15"/>
        <v>8605</v>
      </c>
      <c r="AB34" s="141">
        <f t="shared" si="16"/>
        <v>0</v>
      </c>
      <c r="AC34" s="141">
        <f t="shared" si="17"/>
        <v>5</v>
      </c>
      <c r="AD34" s="141">
        <f t="shared" si="18"/>
        <v>102910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11074</v>
      </c>
      <c r="AM34" s="141">
        <f t="shared" si="21"/>
        <v>41155</v>
      </c>
      <c r="AN34" s="141">
        <f t="shared" si="22"/>
        <v>10015</v>
      </c>
      <c r="AO34" s="141">
        <v>10015</v>
      </c>
      <c r="AP34" s="141">
        <v>0</v>
      </c>
      <c r="AQ34" s="141">
        <v>0</v>
      </c>
      <c r="AR34" s="141">
        <v>0</v>
      </c>
      <c r="AS34" s="141">
        <f t="shared" si="23"/>
        <v>7519</v>
      </c>
      <c r="AT34" s="141">
        <v>7519</v>
      </c>
      <c r="AU34" s="141">
        <v>0</v>
      </c>
      <c r="AV34" s="141">
        <v>0</v>
      </c>
      <c r="AW34" s="141">
        <v>7911</v>
      </c>
      <c r="AX34" s="141">
        <f t="shared" si="24"/>
        <v>15710</v>
      </c>
      <c r="AY34" s="141">
        <v>14876</v>
      </c>
      <c r="AZ34" s="141">
        <v>130</v>
      </c>
      <c r="BA34" s="141">
        <v>0</v>
      </c>
      <c r="BB34" s="141">
        <v>704</v>
      </c>
      <c r="BC34" s="141">
        <v>41658</v>
      </c>
      <c r="BD34" s="141">
        <v>0</v>
      </c>
      <c r="BE34" s="141">
        <v>0</v>
      </c>
      <c r="BF34" s="141">
        <f t="shared" si="25"/>
        <v>41155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f t="shared" si="28"/>
        <v>0</v>
      </c>
      <c r="BP34" s="141">
        <f t="shared" si="29"/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25289</v>
      </c>
      <c r="CF34" s="141">
        <v>0</v>
      </c>
      <c r="CG34" s="141">
        <v>0</v>
      </c>
      <c r="CH34" s="141">
        <f t="shared" si="32"/>
        <v>0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11074</v>
      </c>
      <c r="CQ34" s="141">
        <f t="shared" si="41"/>
        <v>41155</v>
      </c>
      <c r="CR34" s="141">
        <f t="shared" si="42"/>
        <v>10015</v>
      </c>
      <c r="CS34" s="141">
        <f t="shared" si="43"/>
        <v>10015</v>
      </c>
      <c r="CT34" s="141">
        <f t="shared" si="44"/>
        <v>0</v>
      </c>
      <c r="CU34" s="141">
        <f t="shared" si="45"/>
        <v>0</v>
      </c>
      <c r="CV34" s="141">
        <f t="shared" si="46"/>
        <v>0</v>
      </c>
      <c r="CW34" s="141">
        <f t="shared" si="47"/>
        <v>7519</v>
      </c>
      <c r="CX34" s="141">
        <f t="shared" si="48"/>
        <v>7519</v>
      </c>
      <c r="CY34" s="141">
        <f t="shared" si="49"/>
        <v>0</v>
      </c>
      <c r="CZ34" s="141">
        <f t="shared" si="50"/>
        <v>0</v>
      </c>
      <c r="DA34" s="141">
        <f t="shared" si="51"/>
        <v>7911</v>
      </c>
      <c r="DB34" s="141">
        <f t="shared" si="52"/>
        <v>15710</v>
      </c>
      <c r="DC34" s="141">
        <f t="shared" si="53"/>
        <v>14876</v>
      </c>
      <c r="DD34" s="141">
        <f t="shared" si="54"/>
        <v>130</v>
      </c>
      <c r="DE34" s="141">
        <f t="shared" si="55"/>
        <v>0</v>
      </c>
      <c r="DF34" s="141">
        <f t="shared" si="56"/>
        <v>704</v>
      </c>
      <c r="DG34" s="141">
        <f t="shared" si="57"/>
        <v>66947</v>
      </c>
      <c r="DH34" s="141">
        <f t="shared" si="58"/>
        <v>0</v>
      </c>
      <c r="DI34" s="141">
        <f t="shared" si="59"/>
        <v>0</v>
      </c>
      <c r="DJ34" s="141">
        <f t="shared" si="60"/>
        <v>41155</v>
      </c>
    </row>
    <row r="35" spans="1:114" ht="12" customHeight="1">
      <c r="A35" s="142" t="s">
        <v>87</v>
      </c>
      <c r="B35" s="140" t="s">
        <v>353</v>
      </c>
      <c r="C35" s="142" t="s">
        <v>383</v>
      </c>
      <c r="D35" s="141">
        <f t="shared" si="6"/>
        <v>207399</v>
      </c>
      <c r="E35" s="141">
        <f t="shared" si="7"/>
        <v>34927</v>
      </c>
      <c r="F35" s="141">
        <v>0</v>
      </c>
      <c r="G35" s="141">
        <v>0</v>
      </c>
      <c r="H35" s="141">
        <v>0</v>
      </c>
      <c r="I35" s="141">
        <v>34902</v>
      </c>
      <c r="J35" s="141"/>
      <c r="K35" s="141">
        <v>25</v>
      </c>
      <c r="L35" s="141">
        <v>172472</v>
      </c>
      <c r="M35" s="141">
        <f t="shared" si="8"/>
        <v>39514</v>
      </c>
      <c r="N35" s="141">
        <f t="shared" si="9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39514</v>
      </c>
      <c r="V35" s="141">
        <f t="shared" si="10"/>
        <v>246913</v>
      </c>
      <c r="W35" s="141">
        <f t="shared" si="11"/>
        <v>34927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34902</v>
      </c>
      <c r="AB35" s="141">
        <f t="shared" si="16"/>
        <v>0</v>
      </c>
      <c r="AC35" s="141">
        <f t="shared" si="17"/>
        <v>25</v>
      </c>
      <c r="AD35" s="141">
        <f t="shared" si="18"/>
        <v>211986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23313</v>
      </c>
      <c r="AM35" s="141">
        <f t="shared" si="21"/>
        <v>96383</v>
      </c>
      <c r="AN35" s="141">
        <f t="shared" si="22"/>
        <v>0</v>
      </c>
      <c r="AO35" s="141">
        <v>0</v>
      </c>
      <c r="AP35" s="141">
        <v>0</v>
      </c>
      <c r="AQ35" s="141">
        <v>0</v>
      </c>
      <c r="AR35" s="141">
        <v>0</v>
      </c>
      <c r="AS35" s="141">
        <f t="shared" si="23"/>
        <v>0</v>
      </c>
      <c r="AT35" s="141">
        <v>0</v>
      </c>
      <c r="AU35" s="141">
        <v>0</v>
      </c>
      <c r="AV35" s="141">
        <v>0</v>
      </c>
      <c r="AW35" s="141">
        <v>0</v>
      </c>
      <c r="AX35" s="141">
        <f t="shared" si="24"/>
        <v>96383</v>
      </c>
      <c r="AY35" s="141">
        <v>92494</v>
      </c>
      <c r="AZ35" s="141">
        <v>980</v>
      </c>
      <c r="BA35" s="141">
        <v>0</v>
      </c>
      <c r="BB35" s="141">
        <v>2909</v>
      </c>
      <c r="BC35" s="141">
        <v>87703</v>
      </c>
      <c r="BD35" s="141">
        <v>0</v>
      </c>
      <c r="BE35" s="141">
        <v>0</v>
      </c>
      <c r="BF35" s="141">
        <f t="shared" si="25"/>
        <v>96383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8"/>
        <v>0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0</v>
      </c>
      <c r="CA35" s="141">
        <v>0</v>
      </c>
      <c r="CB35" s="141">
        <v>0</v>
      </c>
      <c r="CC35" s="141">
        <v>0</v>
      </c>
      <c r="CD35" s="141">
        <v>0</v>
      </c>
      <c r="CE35" s="141">
        <v>39514</v>
      </c>
      <c r="CF35" s="141">
        <v>0</v>
      </c>
      <c r="CG35" s="141">
        <v>0</v>
      </c>
      <c r="CH35" s="141">
        <f t="shared" si="32"/>
        <v>0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23313</v>
      </c>
      <c r="CQ35" s="141">
        <f t="shared" si="41"/>
        <v>96383</v>
      </c>
      <c r="CR35" s="141">
        <f t="shared" si="42"/>
        <v>0</v>
      </c>
      <c r="CS35" s="141">
        <f t="shared" si="43"/>
        <v>0</v>
      </c>
      <c r="CT35" s="141">
        <f t="shared" si="44"/>
        <v>0</v>
      </c>
      <c r="CU35" s="141">
        <f t="shared" si="45"/>
        <v>0</v>
      </c>
      <c r="CV35" s="141">
        <f t="shared" si="46"/>
        <v>0</v>
      </c>
      <c r="CW35" s="141">
        <f t="shared" si="47"/>
        <v>0</v>
      </c>
      <c r="CX35" s="141">
        <f t="shared" si="48"/>
        <v>0</v>
      </c>
      <c r="CY35" s="141">
        <f t="shared" si="49"/>
        <v>0</v>
      </c>
      <c r="CZ35" s="141">
        <f t="shared" si="50"/>
        <v>0</v>
      </c>
      <c r="DA35" s="141">
        <f t="shared" si="51"/>
        <v>0</v>
      </c>
      <c r="DB35" s="141">
        <f t="shared" si="52"/>
        <v>96383</v>
      </c>
      <c r="DC35" s="141">
        <f t="shared" si="53"/>
        <v>92494</v>
      </c>
      <c r="DD35" s="141">
        <f t="shared" si="54"/>
        <v>980</v>
      </c>
      <c r="DE35" s="141">
        <f t="shared" si="55"/>
        <v>0</v>
      </c>
      <c r="DF35" s="141">
        <f t="shared" si="56"/>
        <v>2909</v>
      </c>
      <c r="DG35" s="141">
        <f t="shared" si="57"/>
        <v>127217</v>
      </c>
      <c r="DH35" s="141">
        <f t="shared" si="58"/>
        <v>0</v>
      </c>
      <c r="DI35" s="141">
        <f t="shared" si="59"/>
        <v>0</v>
      </c>
      <c r="DJ35" s="141">
        <f t="shared" si="60"/>
        <v>96383</v>
      </c>
    </row>
    <row r="36" spans="1:114" ht="12" customHeight="1">
      <c r="A36" s="142" t="s">
        <v>87</v>
      </c>
      <c r="B36" s="140" t="s">
        <v>354</v>
      </c>
      <c r="C36" s="142" t="s">
        <v>384</v>
      </c>
      <c r="D36" s="141">
        <f t="shared" si="6"/>
        <v>448971</v>
      </c>
      <c r="E36" s="141">
        <f t="shared" si="7"/>
        <v>43387</v>
      </c>
      <c r="F36" s="141">
        <v>0</v>
      </c>
      <c r="G36" s="141">
        <v>0</v>
      </c>
      <c r="H36" s="141">
        <v>0</v>
      </c>
      <c r="I36" s="141">
        <v>33533</v>
      </c>
      <c r="J36" s="141"/>
      <c r="K36" s="141">
        <v>9854</v>
      </c>
      <c r="L36" s="141">
        <v>405584</v>
      </c>
      <c r="M36" s="141">
        <f t="shared" si="8"/>
        <v>46749</v>
      </c>
      <c r="N36" s="141">
        <f t="shared" si="9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46749</v>
      </c>
      <c r="V36" s="141">
        <f t="shared" si="10"/>
        <v>495720</v>
      </c>
      <c r="W36" s="141">
        <f t="shared" si="11"/>
        <v>43387</v>
      </c>
      <c r="X36" s="141">
        <f t="shared" si="12"/>
        <v>0</v>
      </c>
      <c r="Y36" s="141">
        <f t="shared" si="13"/>
        <v>0</v>
      </c>
      <c r="Z36" s="141">
        <f t="shared" si="14"/>
        <v>0</v>
      </c>
      <c r="AA36" s="141">
        <f t="shared" si="15"/>
        <v>33533</v>
      </c>
      <c r="AB36" s="141">
        <f t="shared" si="16"/>
        <v>0</v>
      </c>
      <c r="AC36" s="141">
        <f t="shared" si="17"/>
        <v>9854</v>
      </c>
      <c r="AD36" s="141">
        <f t="shared" si="18"/>
        <v>452333</v>
      </c>
      <c r="AE36" s="141">
        <f t="shared" si="19"/>
        <v>520</v>
      </c>
      <c r="AF36" s="141">
        <f t="shared" si="20"/>
        <v>520</v>
      </c>
      <c r="AG36" s="141">
        <v>0</v>
      </c>
      <c r="AH36" s="141">
        <v>0</v>
      </c>
      <c r="AI36" s="141">
        <v>0</v>
      </c>
      <c r="AJ36" s="141">
        <v>520</v>
      </c>
      <c r="AK36" s="141">
        <v>0</v>
      </c>
      <c r="AL36" s="141">
        <v>0</v>
      </c>
      <c r="AM36" s="141">
        <f t="shared" si="21"/>
        <v>182181</v>
      </c>
      <c r="AN36" s="141">
        <f t="shared" si="22"/>
        <v>85224</v>
      </c>
      <c r="AO36" s="141">
        <v>10212</v>
      </c>
      <c r="AP36" s="141">
        <v>75012</v>
      </c>
      <c r="AQ36" s="141">
        <v>0</v>
      </c>
      <c r="AR36" s="141">
        <v>0</v>
      </c>
      <c r="AS36" s="141">
        <f t="shared" si="23"/>
        <v>14532</v>
      </c>
      <c r="AT36" s="141">
        <v>14532</v>
      </c>
      <c r="AU36" s="141">
        <v>0</v>
      </c>
      <c r="AV36" s="141">
        <v>0</v>
      </c>
      <c r="AW36" s="141">
        <v>0</v>
      </c>
      <c r="AX36" s="141">
        <f t="shared" si="24"/>
        <v>82425</v>
      </c>
      <c r="AY36" s="141">
        <v>70980</v>
      </c>
      <c r="AZ36" s="141">
        <v>7903</v>
      </c>
      <c r="BA36" s="141">
        <v>342</v>
      </c>
      <c r="BB36" s="141">
        <v>3200</v>
      </c>
      <c r="BC36" s="141">
        <v>253508</v>
      </c>
      <c r="BD36" s="141">
        <v>0</v>
      </c>
      <c r="BE36" s="141">
        <v>12762</v>
      </c>
      <c r="BF36" s="141">
        <f t="shared" si="25"/>
        <v>195463</v>
      </c>
      <c r="BG36" s="141">
        <f t="shared" si="26"/>
        <v>0</v>
      </c>
      <c r="BH36" s="141">
        <f t="shared" si="27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f t="shared" si="28"/>
        <v>0</v>
      </c>
      <c r="BP36" s="141">
        <f t="shared" si="29"/>
        <v>0</v>
      </c>
      <c r="BQ36" s="141">
        <v>0</v>
      </c>
      <c r="BR36" s="141">
        <v>0</v>
      </c>
      <c r="BS36" s="141">
        <v>0</v>
      </c>
      <c r="BT36" s="141">
        <v>0</v>
      </c>
      <c r="BU36" s="141">
        <f t="shared" si="30"/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f t="shared" si="31"/>
        <v>0</v>
      </c>
      <c r="CA36" s="141">
        <v>0</v>
      </c>
      <c r="CB36" s="141">
        <v>0</v>
      </c>
      <c r="CC36" s="141">
        <v>0</v>
      </c>
      <c r="CD36" s="141">
        <v>0</v>
      </c>
      <c r="CE36" s="141">
        <v>46749</v>
      </c>
      <c r="CF36" s="141">
        <v>0</v>
      </c>
      <c r="CG36" s="141">
        <v>0</v>
      </c>
      <c r="CH36" s="141">
        <f t="shared" si="32"/>
        <v>0</v>
      </c>
      <c r="CI36" s="141">
        <f t="shared" si="33"/>
        <v>520</v>
      </c>
      <c r="CJ36" s="141">
        <f t="shared" si="34"/>
        <v>520</v>
      </c>
      <c r="CK36" s="141">
        <f t="shared" si="35"/>
        <v>0</v>
      </c>
      <c r="CL36" s="141">
        <f t="shared" si="36"/>
        <v>0</v>
      </c>
      <c r="CM36" s="141">
        <f t="shared" si="37"/>
        <v>0</v>
      </c>
      <c r="CN36" s="141">
        <f t="shared" si="38"/>
        <v>520</v>
      </c>
      <c r="CO36" s="141">
        <f t="shared" si="39"/>
        <v>0</v>
      </c>
      <c r="CP36" s="141">
        <f t="shared" si="40"/>
        <v>0</v>
      </c>
      <c r="CQ36" s="141">
        <f t="shared" si="41"/>
        <v>182181</v>
      </c>
      <c r="CR36" s="141">
        <f t="shared" si="42"/>
        <v>85224</v>
      </c>
      <c r="CS36" s="141">
        <f t="shared" si="43"/>
        <v>10212</v>
      </c>
      <c r="CT36" s="141">
        <f t="shared" si="44"/>
        <v>75012</v>
      </c>
      <c r="CU36" s="141">
        <f t="shared" si="45"/>
        <v>0</v>
      </c>
      <c r="CV36" s="141">
        <f t="shared" si="46"/>
        <v>0</v>
      </c>
      <c r="CW36" s="141">
        <f t="shared" si="47"/>
        <v>14532</v>
      </c>
      <c r="CX36" s="141">
        <f t="shared" si="48"/>
        <v>14532</v>
      </c>
      <c r="CY36" s="141">
        <f t="shared" si="49"/>
        <v>0</v>
      </c>
      <c r="CZ36" s="141">
        <f t="shared" si="50"/>
        <v>0</v>
      </c>
      <c r="DA36" s="141">
        <f t="shared" si="51"/>
        <v>0</v>
      </c>
      <c r="DB36" s="141">
        <f t="shared" si="52"/>
        <v>82425</v>
      </c>
      <c r="DC36" s="141">
        <f t="shared" si="53"/>
        <v>70980</v>
      </c>
      <c r="DD36" s="141">
        <f t="shared" si="54"/>
        <v>7903</v>
      </c>
      <c r="DE36" s="141">
        <f t="shared" si="55"/>
        <v>342</v>
      </c>
      <c r="DF36" s="141">
        <f t="shared" si="56"/>
        <v>3200</v>
      </c>
      <c r="DG36" s="141">
        <f t="shared" si="57"/>
        <v>300257</v>
      </c>
      <c r="DH36" s="141">
        <f t="shared" si="58"/>
        <v>0</v>
      </c>
      <c r="DI36" s="141">
        <f t="shared" si="59"/>
        <v>12762</v>
      </c>
      <c r="DJ36" s="141">
        <f t="shared" si="60"/>
        <v>195463</v>
      </c>
    </row>
    <row r="37" spans="1:114" ht="12" customHeight="1">
      <c r="A37" s="142" t="s">
        <v>87</v>
      </c>
      <c r="B37" s="140" t="s">
        <v>355</v>
      </c>
      <c r="C37" s="142" t="s">
        <v>385</v>
      </c>
      <c r="D37" s="141">
        <f t="shared" si="6"/>
        <v>162901</v>
      </c>
      <c r="E37" s="141">
        <f t="shared" si="7"/>
        <v>38728</v>
      </c>
      <c r="F37" s="141">
        <v>0</v>
      </c>
      <c r="G37" s="141">
        <v>0</v>
      </c>
      <c r="H37" s="141">
        <v>0</v>
      </c>
      <c r="I37" s="141">
        <v>63</v>
      </c>
      <c r="J37" s="141"/>
      <c r="K37" s="141">
        <v>38665</v>
      </c>
      <c r="L37" s="141">
        <v>124173</v>
      </c>
      <c r="M37" s="141">
        <f t="shared" si="8"/>
        <v>58964</v>
      </c>
      <c r="N37" s="141">
        <f t="shared" si="9"/>
        <v>0</v>
      </c>
      <c r="O37" s="141">
        <v>0</v>
      </c>
      <c r="P37" s="141">
        <v>0</v>
      </c>
      <c r="Q37" s="141">
        <v>0</v>
      </c>
      <c r="R37" s="141">
        <v>0</v>
      </c>
      <c r="S37" s="141"/>
      <c r="T37" s="141">
        <v>0</v>
      </c>
      <c r="U37" s="141">
        <v>58964</v>
      </c>
      <c r="V37" s="141">
        <f t="shared" si="10"/>
        <v>221865</v>
      </c>
      <c r="W37" s="141">
        <f t="shared" si="11"/>
        <v>38728</v>
      </c>
      <c r="X37" s="141">
        <f t="shared" si="12"/>
        <v>0</v>
      </c>
      <c r="Y37" s="141">
        <f t="shared" si="13"/>
        <v>0</v>
      </c>
      <c r="Z37" s="141">
        <f t="shared" si="14"/>
        <v>0</v>
      </c>
      <c r="AA37" s="141">
        <f t="shared" si="15"/>
        <v>63</v>
      </c>
      <c r="AB37" s="141">
        <f t="shared" si="16"/>
        <v>0</v>
      </c>
      <c r="AC37" s="141">
        <f t="shared" si="17"/>
        <v>38665</v>
      </c>
      <c r="AD37" s="141">
        <f t="shared" si="18"/>
        <v>183137</v>
      </c>
      <c r="AE37" s="141">
        <f t="shared" si="19"/>
        <v>0</v>
      </c>
      <c r="AF37" s="141">
        <f t="shared" si="20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f t="shared" si="21"/>
        <v>38728</v>
      </c>
      <c r="AN37" s="141">
        <f t="shared" si="22"/>
        <v>0</v>
      </c>
      <c r="AO37" s="141">
        <v>0</v>
      </c>
      <c r="AP37" s="141">
        <v>0</v>
      </c>
      <c r="AQ37" s="141">
        <v>0</v>
      </c>
      <c r="AR37" s="141">
        <v>0</v>
      </c>
      <c r="AS37" s="141">
        <f t="shared" si="23"/>
        <v>0</v>
      </c>
      <c r="AT37" s="141">
        <v>0</v>
      </c>
      <c r="AU37" s="141">
        <v>0</v>
      </c>
      <c r="AV37" s="141">
        <v>0</v>
      </c>
      <c r="AW37" s="141">
        <v>0</v>
      </c>
      <c r="AX37" s="141">
        <f t="shared" si="24"/>
        <v>38728</v>
      </c>
      <c r="AY37" s="141">
        <v>38728</v>
      </c>
      <c r="AZ37" s="141">
        <v>0</v>
      </c>
      <c r="BA37" s="141">
        <v>0</v>
      </c>
      <c r="BB37" s="141">
        <v>0</v>
      </c>
      <c r="BC37" s="141">
        <v>124173</v>
      </c>
      <c r="BD37" s="141">
        <v>0</v>
      </c>
      <c r="BE37" s="141">
        <v>0</v>
      </c>
      <c r="BF37" s="141">
        <f t="shared" si="25"/>
        <v>38728</v>
      </c>
      <c r="BG37" s="141">
        <f t="shared" si="26"/>
        <v>0</v>
      </c>
      <c r="BH37" s="141">
        <f t="shared" si="27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f t="shared" si="28"/>
        <v>0</v>
      </c>
      <c r="BP37" s="141">
        <f t="shared" si="29"/>
        <v>0</v>
      </c>
      <c r="BQ37" s="141">
        <v>0</v>
      </c>
      <c r="BR37" s="141">
        <v>0</v>
      </c>
      <c r="BS37" s="141">
        <v>0</v>
      </c>
      <c r="BT37" s="141">
        <v>0</v>
      </c>
      <c r="BU37" s="141">
        <f t="shared" si="30"/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f t="shared" si="31"/>
        <v>0</v>
      </c>
      <c r="CA37" s="141">
        <v>0</v>
      </c>
      <c r="CB37" s="141">
        <v>0</v>
      </c>
      <c r="CC37" s="141">
        <v>0</v>
      </c>
      <c r="CD37" s="141">
        <v>0</v>
      </c>
      <c r="CE37" s="141">
        <v>58964</v>
      </c>
      <c r="CF37" s="141">
        <v>0</v>
      </c>
      <c r="CG37" s="141">
        <v>0</v>
      </c>
      <c r="CH37" s="141">
        <f t="shared" si="32"/>
        <v>0</v>
      </c>
      <c r="CI37" s="141">
        <f t="shared" si="33"/>
        <v>0</v>
      </c>
      <c r="CJ37" s="141">
        <f t="shared" si="34"/>
        <v>0</v>
      </c>
      <c r="CK37" s="141">
        <f t="shared" si="35"/>
        <v>0</v>
      </c>
      <c r="CL37" s="141">
        <f t="shared" si="36"/>
        <v>0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0</v>
      </c>
      <c r="CQ37" s="141">
        <f t="shared" si="41"/>
        <v>38728</v>
      </c>
      <c r="CR37" s="141">
        <f t="shared" si="42"/>
        <v>0</v>
      </c>
      <c r="CS37" s="141">
        <f t="shared" si="43"/>
        <v>0</v>
      </c>
      <c r="CT37" s="141">
        <f t="shared" si="44"/>
        <v>0</v>
      </c>
      <c r="CU37" s="141">
        <f t="shared" si="45"/>
        <v>0</v>
      </c>
      <c r="CV37" s="141">
        <f t="shared" si="46"/>
        <v>0</v>
      </c>
      <c r="CW37" s="141">
        <f t="shared" si="47"/>
        <v>0</v>
      </c>
      <c r="CX37" s="141">
        <f t="shared" si="48"/>
        <v>0</v>
      </c>
      <c r="CY37" s="141">
        <f t="shared" si="49"/>
        <v>0</v>
      </c>
      <c r="CZ37" s="141">
        <f t="shared" si="50"/>
        <v>0</v>
      </c>
      <c r="DA37" s="141">
        <f t="shared" si="51"/>
        <v>0</v>
      </c>
      <c r="DB37" s="141">
        <f t="shared" si="52"/>
        <v>38728</v>
      </c>
      <c r="DC37" s="141">
        <f t="shared" si="53"/>
        <v>38728</v>
      </c>
      <c r="DD37" s="141">
        <f t="shared" si="54"/>
        <v>0</v>
      </c>
      <c r="DE37" s="141">
        <f t="shared" si="55"/>
        <v>0</v>
      </c>
      <c r="DF37" s="141">
        <f t="shared" si="56"/>
        <v>0</v>
      </c>
      <c r="DG37" s="141">
        <f t="shared" si="57"/>
        <v>183137</v>
      </c>
      <c r="DH37" s="141">
        <f t="shared" si="58"/>
        <v>0</v>
      </c>
      <c r="DI37" s="141">
        <f t="shared" si="59"/>
        <v>0</v>
      </c>
      <c r="DJ37" s="141">
        <f t="shared" si="60"/>
        <v>38728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416</v>
      </c>
      <c r="B7" s="140" t="s">
        <v>414</v>
      </c>
      <c r="C7" s="139" t="s">
        <v>415</v>
      </c>
      <c r="D7" s="141">
        <f aca="true" t="shared" si="0" ref="D7:AI7">SUM(D8:D16)</f>
        <v>3166332</v>
      </c>
      <c r="E7" s="141">
        <f t="shared" si="0"/>
        <v>3123902</v>
      </c>
      <c r="F7" s="141">
        <f t="shared" si="0"/>
        <v>1281327</v>
      </c>
      <c r="G7" s="141">
        <f t="shared" si="0"/>
        <v>0</v>
      </c>
      <c r="H7" s="141">
        <f t="shared" si="0"/>
        <v>5900</v>
      </c>
      <c r="I7" s="141">
        <f t="shared" si="0"/>
        <v>1157244</v>
      </c>
      <c r="J7" s="141">
        <f t="shared" si="0"/>
        <v>9340423</v>
      </c>
      <c r="K7" s="141">
        <f t="shared" si="0"/>
        <v>679431</v>
      </c>
      <c r="L7" s="141">
        <f t="shared" si="0"/>
        <v>42430</v>
      </c>
      <c r="M7" s="141">
        <f t="shared" si="0"/>
        <v>463407</v>
      </c>
      <c r="N7" s="141">
        <f t="shared" si="0"/>
        <v>423304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379103</v>
      </c>
      <c r="S7" s="141">
        <f t="shared" si="0"/>
        <v>1747550</v>
      </c>
      <c r="T7" s="141">
        <f t="shared" si="0"/>
        <v>44201</v>
      </c>
      <c r="U7" s="141">
        <f t="shared" si="0"/>
        <v>40103</v>
      </c>
      <c r="V7" s="141">
        <f t="shared" si="0"/>
        <v>3629739</v>
      </c>
      <c r="W7" s="141">
        <f t="shared" si="0"/>
        <v>3547206</v>
      </c>
      <c r="X7" s="141">
        <f t="shared" si="0"/>
        <v>1281327</v>
      </c>
      <c r="Y7" s="141">
        <f t="shared" si="0"/>
        <v>0</v>
      </c>
      <c r="Z7" s="141">
        <f t="shared" si="0"/>
        <v>5900</v>
      </c>
      <c r="AA7" s="141">
        <f t="shared" si="0"/>
        <v>1536347</v>
      </c>
      <c r="AB7" s="141">
        <f t="shared" si="0"/>
        <v>11087973</v>
      </c>
      <c r="AC7" s="141">
        <f t="shared" si="0"/>
        <v>723632</v>
      </c>
      <c r="AD7" s="141">
        <f t="shared" si="0"/>
        <v>82533</v>
      </c>
      <c r="AE7" s="141">
        <f t="shared" si="0"/>
        <v>6551495</v>
      </c>
      <c r="AF7" s="141">
        <f t="shared" si="0"/>
        <v>6507608</v>
      </c>
      <c r="AG7" s="141">
        <f t="shared" si="0"/>
        <v>0</v>
      </c>
      <c r="AH7" s="141">
        <f t="shared" si="0"/>
        <v>6507608</v>
      </c>
      <c r="AI7" s="141">
        <f t="shared" si="0"/>
        <v>0</v>
      </c>
      <c r="AJ7" s="141">
        <f aca="true" t="shared" si="1" ref="AJ7:BO7">SUM(AJ8:AJ16)</f>
        <v>0</v>
      </c>
      <c r="AK7" s="141">
        <f t="shared" si="1"/>
        <v>43887</v>
      </c>
      <c r="AL7" s="141">
        <f t="shared" si="1"/>
        <v>0</v>
      </c>
      <c r="AM7" s="141">
        <f t="shared" si="1"/>
        <v>5669626</v>
      </c>
      <c r="AN7" s="141">
        <f t="shared" si="1"/>
        <v>657956</v>
      </c>
      <c r="AO7" s="141">
        <f t="shared" si="1"/>
        <v>412546</v>
      </c>
      <c r="AP7" s="141">
        <f t="shared" si="1"/>
        <v>37910</v>
      </c>
      <c r="AQ7" s="141">
        <f t="shared" si="1"/>
        <v>196271</v>
      </c>
      <c r="AR7" s="141">
        <f t="shared" si="1"/>
        <v>11229</v>
      </c>
      <c r="AS7" s="141">
        <f t="shared" si="1"/>
        <v>1665101</v>
      </c>
      <c r="AT7" s="141">
        <f t="shared" si="1"/>
        <v>6790</v>
      </c>
      <c r="AU7" s="141">
        <f t="shared" si="1"/>
        <v>1585658</v>
      </c>
      <c r="AV7" s="141">
        <f t="shared" si="1"/>
        <v>72653</v>
      </c>
      <c r="AW7" s="141">
        <f t="shared" si="1"/>
        <v>0</v>
      </c>
      <c r="AX7" s="141">
        <f t="shared" si="1"/>
        <v>3346569</v>
      </c>
      <c r="AY7" s="141">
        <f t="shared" si="1"/>
        <v>64464</v>
      </c>
      <c r="AZ7" s="141">
        <f t="shared" si="1"/>
        <v>2390903</v>
      </c>
      <c r="BA7" s="141">
        <f t="shared" si="1"/>
        <v>439739</v>
      </c>
      <c r="BB7" s="141">
        <f t="shared" si="1"/>
        <v>451463</v>
      </c>
      <c r="BC7" s="141">
        <f t="shared" si="1"/>
        <v>0</v>
      </c>
      <c r="BD7" s="141">
        <f t="shared" si="1"/>
        <v>0</v>
      </c>
      <c r="BE7" s="141">
        <f t="shared" si="1"/>
        <v>285634</v>
      </c>
      <c r="BF7" s="141">
        <f t="shared" si="1"/>
        <v>12506755</v>
      </c>
      <c r="BG7" s="141">
        <f t="shared" si="1"/>
        <v>49770</v>
      </c>
      <c r="BH7" s="141">
        <f t="shared" si="1"/>
        <v>49770</v>
      </c>
      <c r="BI7" s="141">
        <f t="shared" si="1"/>
        <v>0</v>
      </c>
      <c r="BJ7" s="141">
        <f t="shared" si="1"/>
        <v>44940</v>
      </c>
      <c r="BK7" s="141">
        <f t="shared" si="1"/>
        <v>0</v>
      </c>
      <c r="BL7" s="141">
        <f t="shared" si="1"/>
        <v>4830</v>
      </c>
      <c r="BM7" s="141">
        <f t="shared" si="1"/>
        <v>0</v>
      </c>
      <c r="BN7" s="141">
        <f t="shared" si="1"/>
        <v>0</v>
      </c>
      <c r="BO7" s="141">
        <f t="shared" si="1"/>
        <v>2114686</v>
      </c>
      <c r="BP7" s="141">
        <f aca="true" t="shared" si="2" ref="BP7:CU7">SUM(BP8:BP16)</f>
        <v>418057</v>
      </c>
      <c r="BQ7" s="141">
        <f t="shared" si="2"/>
        <v>197061</v>
      </c>
      <c r="BR7" s="141">
        <f t="shared" si="2"/>
        <v>195669</v>
      </c>
      <c r="BS7" s="141">
        <f t="shared" si="2"/>
        <v>25327</v>
      </c>
      <c r="BT7" s="141">
        <f t="shared" si="2"/>
        <v>0</v>
      </c>
      <c r="BU7" s="141">
        <f t="shared" si="2"/>
        <v>1111562</v>
      </c>
      <c r="BV7" s="141">
        <f t="shared" si="2"/>
        <v>207036</v>
      </c>
      <c r="BW7" s="141">
        <f t="shared" si="2"/>
        <v>904526</v>
      </c>
      <c r="BX7" s="141">
        <f t="shared" si="2"/>
        <v>0</v>
      </c>
      <c r="BY7" s="141">
        <f t="shared" si="2"/>
        <v>0</v>
      </c>
      <c r="BZ7" s="141">
        <f t="shared" si="2"/>
        <v>585067</v>
      </c>
      <c r="CA7" s="141">
        <f t="shared" si="2"/>
        <v>22459</v>
      </c>
      <c r="CB7" s="141">
        <f t="shared" si="2"/>
        <v>556453</v>
      </c>
      <c r="CC7" s="141">
        <f t="shared" si="2"/>
        <v>4904</v>
      </c>
      <c r="CD7" s="141">
        <f t="shared" si="2"/>
        <v>1251</v>
      </c>
      <c r="CE7" s="141">
        <f t="shared" si="2"/>
        <v>0</v>
      </c>
      <c r="CF7" s="141">
        <f t="shared" si="2"/>
        <v>0</v>
      </c>
      <c r="CG7" s="141">
        <f t="shared" si="2"/>
        <v>46501</v>
      </c>
      <c r="CH7" s="141">
        <f t="shared" si="2"/>
        <v>2210957</v>
      </c>
      <c r="CI7" s="141">
        <f t="shared" si="2"/>
        <v>6601265</v>
      </c>
      <c r="CJ7" s="141">
        <f t="shared" si="2"/>
        <v>6557378</v>
      </c>
      <c r="CK7" s="141">
        <f t="shared" si="2"/>
        <v>0</v>
      </c>
      <c r="CL7" s="141">
        <f t="shared" si="2"/>
        <v>6552548</v>
      </c>
      <c r="CM7" s="141">
        <f t="shared" si="2"/>
        <v>0</v>
      </c>
      <c r="CN7" s="141">
        <f t="shared" si="2"/>
        <v>4830</v>
      </c>
      <c r="CO7" s="141">
        <f t="shared" si="2"/>
        <v>43887</v>
      </c>
      <c r="CP7" s="141">
        <f t="shared" si="2"/>
        <v>0</v>
      </c>
      <c r="CQ7" s="141">
        <f t="shared" si="2"/>
        <v>7784312</v>
      </c>
      <c r="CR7" s="141">
        <f t="shared" si="2"/>
        <v>1076013</v>
      </c>
      <c r="CS7" s="141">
        <f t="shared" si="2"/>
        <v>609607</v>
      </c>
      <c r="CT7" s="141">
        <f t="shared" si="2"/>
        <v>233579</v>
      </c>
      <c r="CU7" s="141">
        <f t="shared" si="2"/>
        <v>221598</v>
      </c>
      <c r="CV7" s="141">
        <f aca="true" t="shared" si="3" ref="CV7:DJ7">SUM(CV8:CV16)</f>
        <v>11229</v>
      </c>
      <c r="CW7" s="141">
        <f t="shared" si="3"/>
        <v>2776663</v>
      </c>
      <c r="CX7" s="141">
        <f t="shared" si="3"/>
        <v>213826</v>
      </c>
      <c r="CY7" s="141">
        <f t="shared" si="3"/>
        <v>2490184</v>
      </c>
      <c r="CZ7" s="141">
        <f t="shared" si="3"/>
        <v>72653</v>
      </c>
      <c r="DA7" s="141">
        <f t="shared" si="3"/>
        <v>0</v>
      </c>
      <c r="DB7" s="141">
        <f t="shared" si="3"/>
        <v>3931636</v>
      </c>
      <c r="DC7" s="141">
        <f t="shared" si="3"/>
        <v>86923</v>
      </c>
      <c r="DD7" s="141">
        <f t="shared" si="3"/>
        <v>2947356</v>
      </c>
      <c r="DE7" s="141">
        <f t="shared" si="3"/>
        <v>444643</v>
      </c>
      <c r="DF7" s="141">
        <f t="shared" si="3"/>
        <v>452714</v>
      </c>
      <c r="DG7" s="141">
        <f t="shared" si="3"/>
        <v>0</v>
      </c>
      <c r="DH7" s="141">
        <f t="shared" si="3"/>
        <v>0</v>
      </c>
      <c r="DI7" s="141">
        <f t="shared" si="3"/>
        <v>332135</v>
      </c>
      <c r="DJ7" s="141">
        <f t="shared" si="3"/>
        <v>14717712</v>
      </c>
    </row>
    <row r="8" spans="1:114" ht="12" customHeight="1">
      <c r="A8" s="142" t="s">
        <v>87</v>
      </c>
      <c r="B8" s="140" t="s">
        <v>388</v>
      </c>
      <c r="C8" s="142" t="s">
        <v>397</v>
      </c>
      <c r="D8" s="141">
        <f>SUM(E8,+L8)</f>
        <v>1428734</v>
      </c>
      <c r="E8" s="141">
        <f>SUM(F8:I8)+K8</f>
        <v>1427327</v>
      </c>
      <c r="F8" s="141">
        <v>1278048</v>
      </c>
      <c r="G8" s="141">
        <v>0</v>
      </c>
      <c r="H8" s="141">
        <v>0</v>
      </c>
      <c r="I8" s="141">
        <v>78109</v>
      </c>
      <c r="J8" s="141">
        <v>5745186</v>
      </c>
      <c r="K8" s="141">
        <v>71170</v>
      </c>
      <c r="L8" s="141">
        <v>1407</v>
      </c>
      <c r="M8" s="141">
        <f>SUM(N8,+U8)</f>
        <v>56456</v>
      </c>
      <c r="N8" s="141">
        <f>SUM(O8:R8)+T8</f>
        <v>16485</v>
      </c>
      <c r="O8" s="141">
        <v>0</v>
      </c>
      <c r="P8" s="141">
        <v>0</v>
      </c>
      <c r="Q8" s="141">
        <v>0</v>
      </c>
      <c r="R8" s="141">
        <v>16485</v>
      </c>
      <c r="S8" s="141">
        <v>235335</v>
      </c>
      <c r="T8" s="141">
        <v>0</v>
      </c>
      <c r="U8" s="141">
        <v>39971</v>
      </c>
      <c r="V8" s="141">
        <f aca="true" t="shared" si="4" ref="V8:AD8">+SUM(D8,M8)</f>
        <v>1485190</v>
      </c>
      <c r="W8" s="141">
        <f t="shared" si="4"/>
        <v>1443812</v>
      </c>
      <c r="X8" s="141">
        <f t="shared" si="4"/>
        <v>1278048</v>
      </c>
      <c r="Y8" s="141">
        <f t="shared" si="4"/>
        <v>0</v>
      </c>
      <c r="Z8" s="141">
        <f t="shared" si="4"/>
        <v>0</v>
      </c>
      <c r="AA8" s="141">
        <f t="shared" si="4"/>
        <v>94594</v>
      </c>
      <c r="AB8" s="141">
        <f t="shared" si="4"/>
        <v>5980521</v>
      </c>
      <c r="AC8" s="141">
        <f t="shared" si="4"/>
        <v>71170</v>
      </c>
      <c r="AD8" s="141">
        <f t="shared" si="4"/>
        <v>41378</v>
      </c>
      <c r="AE8" s="141">
        <f>SUM(AF8,+AK8)</f>
        <v>6320717</v>
      </c>
      <c r="AF8" s="141">
        <f>SUM(AG8:AJ8)</f>
        <v>6320717</v>
      </c>
      <c r="AG8" s="141">
        <v>0</v>
      </c>
      <c r="AH8" s="141">
        <v>6320717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853203</v>
      </c>
      <c r="AN8" s="141">
        <f>SUM(AO8:AR8)</f>
        <v>76419</v>
      </c>
      <c r="AO8" s="141">
        <v>76419</v>
      </c>
      <c r="AP8" s="141">
        <v>0</v>
      </c>
      <c r="AQ8" s="141">
        <v>0</v>
      </c>
      <c r="AR8" s="141">
        <v>0</v>
      </c>
      <c r="AS8" s="141">
        <f>SUM(AT8:AV8)</f>
        <v>521813</v>
      </c>
      <c r="AT8" s="141">
        <v>0</v>
      </c>
      <c r="AU8" s="141">
        <v>461339</v>
      </c>
      <c r="AV8" s="141">
        <v>60474</v>
      </c>
      <c r="AW8" s="141">
        <v>0</v>
      </c>
      <c r="AX8" s="141">
        <f>SUM(AY8:BB8)</f>
        <v>254971</v>
      </c>
      <c r="AY8" s="141">
        <v>0</v>
      </c>
      <c r="AZ8" s="141">
        <v>245439</v>
      </c>
      <c r="BA8" s="141">
        <v>9532</v>
      </c>
      <c r="BB8" s="141">
        <v>0</v>
      </c>
      <c r="BC8" s="141"/>
      <c r="BD8" s="141">
        <v>0</v>
      </c>
      <c r="BE8" s="141">
        <v>0</v>
      </c>
      <c r="BF8" s="141">
        <f>SUM(AE8,+AM8,+BE8)</f>
        <v>7173920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291791</v>
      </c>
      <c r="BP8" s="141">
        <f>SUM(BQ8:BT8)</f>
        <v>23586</v>
      </c>
      <c r="BQ8" s="141">
        <v>23586</v>
      </c>
      <c r="BR8" s="141">
        <v>0</v>
      </c>
      <c r="BS8" s="141">
        <v>0</v>
      </c>
      <c r="BT8" s="141">
        <v>0</v>
      </c>
      <c r="BU8" s="141">
        <f>SUM(BV8:BX8)</f>
        <v>178603</v>
      </c>
      <c r="BV8" s="141">
        <v>0</v>
      </c>
      <c r="BW8" s="141">
        <v>178603</v>
      </c>
      <c r="BX8" s="141">
        <v>0</v>
      </c>
      <c r="BY8" s="141">
        <v>0</v>
      </c>
      <c r="BZ8" s="141">
        <f>SUM(CA8:CD8)</f>
        <v>89602</v>
      </c>
      <c r="CA8" s="141">
        <v>0</v>
      </c>
      <c r="CB8" s="141">
        <v>89602</v>
      </c>
      <c r="CC8" s="141">
        <v>0</v>
      </c>
      <c r="CD8" s="141">
        <v>0</v>
      </c>
      <c r="CE8" s="141"/>
      <c r="CF8" s="141">
        <v>0</v>
      </c>
      <c r="CG8" s="141">
        <v>0</v>
      </c>
      <c r="CH8" s="141">
        <f>SUM(BG8,+BO8,+CG8)</f>
        <v>291791</v>
      </c>
      <c r="CI8" s="141">
        <f aca="true" t="shared" si="5" ref="CI8:DJ8">SUM(AE8,+BG8)</f>
        <v>6320717</v>
      </c>
      <c r="CJ8" s="141">
        <f t="shared" si="5"/>
        <v>6320717</v>
      </c>
      <c r="CK8" s="141">
        <f t="shared" si="5"/>
        <v>0</v>
      </c>
      <c r="CL8" s="141">
        <f t="shared" si="5"/>
        <v>6320717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1144994</v>
      </c>
      <c r="CR8" s="141">
        <f t="shared" si="5"/>
        <v>100005</v>
      </c>
      <c r="CS8" s="141">
        <f t="shared" si="5"/>
        <v>100005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700416</v>
      </c>
      <c r="CX8" s="141">
        <f t="shared" si="5"/>
        <v>0</v>
      </c>
      <c r="CY8" s="141">
        <f t="shared" si="5"/>
        <v>639942</v>
      </c>
      <c r="CZ8" s="141">
        <f t="shared" si="5"/>
        <v>60474</v>
      </c>
      <c r="DA8" s="141">
        <f t="shared" si="5"/>
        <v>0</v>
      </c>
      <c r="DB8" s="141">
        <f t="shared" si="5"/>
        <v>344573</v>
      </c>
      <c r="DC8" s="141">
        <f t="shared" si="5"/>
        <v>0</v>
      </c>
      <c r="DD8" s="141">
        <f t="shared" si="5"/>
        <v>335041</v>
      </c>
      <c r="DE8" s="141">
        <f t="shared" si="5"/>
        <v>9532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0</v>
      </c>
      <c r="DJ8" s="141">
        <f t="shared" si="5"/>
        <v>7465711</v>
      </c>
    </row>
    <row r="9" spans="1:114" ht="12" customHeight="1">
      <c r="A9" s="142" t="s">
        <v>87</v>
      </c>
      <c r="B9" s="140" t="s">
        <v>389</v>
      </c>
      <c r="C9" s="142" t="s">
        <v>398</v>
      </c>
      <c r="D9" s="141">
        <f aca="true" t="shared" si="6" ref="D9:D16">SUM(E9,+L9)</f>
        <v>0</v>
      </c>
      <c r="E9" s="141">
        <f aca="true" t="shared" si="7" ref="E9:E16">SUM(F9:I9)+K9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f aca="true" t="shared" si="8" ref="M9:M16">SUM(N9,+U9)</f>
        <v>0</v>
      </c>
      <c r="N9" s="141">
        <f aca="true" t="shared" si="9" ref="N9:N16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>
        <v>288596</v>
      </c>
      <c r="T9" s="141">
        <v>0</v>
      </c>
      <c r="U9" s="141">
        <v>0</v>
      </c>
      <c r="V9" s="141">
        <f aca="true" t="shared" si="10" ref="V9:V16">+SUM(D9,M9)</f>
        <v>0</v>
      </c>
      <c r="W9" s="141">
        <f aca="true" t="shared" si="11" ref="W9:W16">+SUM(E9,N9)</f>
        <v>0</v>
      </c>
      <c r="X9" s="141">
        <f aca="true" t="shared" si="12" ref="X9:X16">+SUM(F9,O9)</f>
        <v>0</v>
      </c>
      <c r="Y9" s="141">
        <f aca="true" t="shared" si="13" ref="Y9:Y16">+SUM(G9,P9)</f>
        <v>0</v>
      </c>
      <c r="Z9" s="141">
        <f aca="true" t="shared" si="14" ref="Z9:Z16">+SUM(H9,Q9)</f>
        <v>0</v>
      </c>
      <c r="AA9" s="141">
        <f aca="true" t="shared" si="15" ref="AA9:AA16">+SUM(I9,R9)</f>
        <v>0</v>
      </c>
      <c r="AB9" s="141">
        <f aca="true" t="shared" si="16" ref="AB9:AB16">+SUM(J9,S9)</f>
        <v>288596</v>
      </c>
      <c r="AC9" s="141">
        <f aca="true" t="shared" si="17" ref="AC9:AC16">+SUM(K9,T9)</f>
        <v>0</v>
      </c>
      <c r="AD9" s="141">
        <f aca="true" t="shared" si="18" ref="AD9:AD16">+SUM(L9,U9)</f>
        <v>0</v>
      </c>
      <c r="AE9" s="141">
        <f aca="true" t="shared" si="19" ref="AE9:AE16">SUM(AF9,+AK9)</f>
        <v>0</v>
      </c>
      <c r="AF9" s="141">
        <f aca="true" t="shared" si="20" ref="AF9:AF16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16">SUM(AN9,AS9,AW9,AX9,BD9)</f>
        <v>0</v>
      </c>
      <c r="AN9" s="141">
        <f aca="true" t="shared" si="22" ref="AN9:AN16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16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16">SUM(AY9:BB9)</f>
        <v>0</v>
      </c>
      <c r="AY9" s="141">
        <v>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16">SUM(AE9,+AM9,+BE9)</f>
        <v>0</v>
      </c>
      <c r="BG9" s="141">
        <f aca="true" t="shared" si="26" ref="BG9:BG16">SUM(BH9,+BM9)</f>
        <v>0</v>
      </c>
      <c r="BH9" s="141">
        <f aca="true" t="shared" si="27" ref="BH9:BH16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16">SUM(BP9,BU9,BY9,BZ9,CF9)</f>
        <v>279330</v>
      </c>
      <c r="BP9" s="141">
        <f aca="true" t="shared" si="29" ref="BP9:BP16">SUM(BQ9:BT9)</f>
        <v>62252</v>
      </c>
      <c r="BQ9" s="141">
        <v>62252</v>
      </c>
      <c r="BR9" s="141">
        <v>0</v>
      </c>
      <c r="BS9" s="141">
        <v>0</v>
      </c>
      <c r="BT9" s="141">
        <v>0</v>
      </c>
      <c r="BU9" s="141">
        <f aca="true" t="shared" si="30" ref="BU9:BU16">SUM(BV9:BX9)</f>
        <v>173512</v>
      </c>
      <c r="BV9" s="141">
        <v>173512</v>
      </c>
      <c r="BW9" s="141">
        <v>0</v>
      </c>
      <c r="BX9" s="141">
        <v>0</v>
      </c>
      <c r="BY9" s="141">
        <v>0</v>
      </c>
      <c r="BZ9" s="141">
        <f aca="true" t="shared" si="31" ref="BZ9:BZ16">SUM(CA9:CD9)</f>
        <v>43566</v>
      </c>
      <c r="CA9" s="141">
        <v>0</v>
      </c>
      <c r="CB9" s="141">
        <v>42315</v>
      </c>
      <c r="CC9" s="141">
        <v>0</v>
      </c>
      <c r="CD9" s="141">
        <v>1251</v>
      </c>
      <c r="CE9" s="141"/>
      <c r="CF9" s="141">
        <v>0</v>
      </c>
      <c r="CG9" s="141">
        <v>9266</v>
      </c>
      <c r="CH9" s="141">
        <f aca="true" t="shared" si="32" ref="CH9:CH16">SUM(BG9,+BO9,+CG9)</f>
        <v>288596</v>
      </c>
      <c r="CI9" s="141">
        <f aca="true" t="shared" si="33" ref="CI9:CI16">SUM(AE9,+BG9)</f>
        <v>0</v>
      </c>
      <c r="CJ9" s="141">
        <f aca="true" t="shared" si="34" ref="CJ9:CJ16">SUM(AF9,+BH9)</f>
        <v>0</v>
      </c>
      <c r="CK9" s="141">
        <f aca="true" t="shared" si="35" ref="CK9:CK16">SUM(AG9,+BI9)</f>
        <v>0</v>
      </c>
      <c r="CL9" s="141">
        <f aca="true" t="shared" si="36" ref="CL9:CL16">SUM(AH9,+BJ9)</f>
        <v>0</v>
      </c>
      <c r="CM9" s="141">
        <f aca="true" t="shared" si="37" ref="CM9:CM16">SUM(AI9,+BK9)</f>
        <v>0</v>
      </c>
      <c r="CN9" s="141">
        <f aca="true" t="shared" si="38" ref="CN9:CN16">SUM(AJ9,+BL9)</f>
        <v>0</v>
      </c>
      <c r="CO9" s="141">
        <f aca="true" t="shared" si="39" ref="CO9:CO16">SUM(AK9,+BM9)</f>
        <v>0</v>
      </c>
      <c r="CP9" s="141">
        <f aca="true" t="shared" si="40" ref="CP9:CP16">SUM(AL9,+BN9)</f>
        <v>0</v>
      </c>
      <c r="CQ9" s="141">
        <f aca="true" t="shared" si="41" ref="CQ9:CQ16">SUM(AM9,+BO9)</f>
        <v>279330</v>
      </c>
      <c r="CR9" s="141">
        <f aca="true" t="shared" si="42" ref="CR9:CR16">SUM(AN9,+BP9)</f>
        <v>62252</v>
      </c>
      <c r="CS9" s="141">
        <f aca="true" t="shared" si="43" ref="CS9:CS16">SUM(AO9,+BQ9)</f>
        <v>62252</v>
      </c>
      <c r="CT9" s="141">
        <f aca="true" t="shared" si="44" ref="CT9:CT16">SUM(AP9,+BR9)</f>
        <v>0</v>
      </c>
      <c r="CU9" s="141">
        <f aca="true" t="shared" si="45" ref="CU9:CU16">SUM(AQ9,+BS9)</f>
        <v>0</v>
      </c>
      <c r="CV9" s="141">
        <f aca="true" t="shared" si="46" ref="CV9:CV16">SUM(AR9,+BT9)</f>
        <v>0</v>
      </c>
      <c r="CW9" s="141">
        <f aca="true" t="shared" si="47" ref="CW9:CW16">SUM(AS9,+BU9)</f>
        <v>173512</v>
      </c>
      <c r="CX9" s="141">
        <f aca="true" t="shared" si="48" ref="CX9:CX16">SUM(AT9,+BV9)</f>
        <v>173512</v>
      </c>
      <c r="CY9" s="141">
        <f aca="true" t="shared" si="49" ref="CY9:CY16">SUM(AU9,+BW9)</f>
        <v>0</v>
      </c>
      <c r="CZ9" s="141">
        <f aca="true" t="shared" si="50" ref="CZ9:CZ16">SUM(AV9,+BX9)</f>
        <v>0</v>
      </c>
      <c r="DA9" s="141">
        <f aca="true" t="shared" si="51" ref="DA9:DA16">SUM(AW9,+BY9)</f>
        <v>0</v>
      </c>
      <c r="DB9" s="141">
        <f aca="true" t="shared" si="52" ref="DB9:DB16">SUM(AX9,+BZ9)</f>
        <v>43566</v>
      </c>
      <c r="DC9" s="141">
        <f aca="true" t="shared" si="53" ref="DC9:DC16">SUM(AY9,+CA9)</f>
        <v>0</v>
      </c>
      <c r="DD9" s="141">
        <f aca="true" t="shared" si="54" ref="DD9:DD16">SUM(AZ9,+CB9)</f>
        <v>42315</v>
      </c>
      <c r="DE9" s="141">
        <f aca="true" t="shared" si="55" ref="DE9:DE16">SUM(BA9,+CC9)</f>
        <v>0</v>
      </c>
      <c r="DF9" s="141">
        <f aca="true" t="shared" si="56" ref="DF9:DF16">SUM(BB9,+CD9)</f>
        <v>1251</v>
      </c>
      <c r="DG9" s="141">
        <f aca="true" t="shared" si="57" ref="DG9:DG16">SUM(BC9,+CE9)</f>
        <v>0</v>
      </c>
      <c r="DH9" s="141">
        <f aca="true" t="shared" si="58" ref="DH9:DH16">SUM(BD9,+CF9)</f>
        <v>0</v>
      </c>
      <c r="DI9" s="141">
        <f aca="true" t="shared" si="59" ref="DI9:DI16">SUM(BE9,+CG9)</f>
        <v>9266</v>
      </c>
      <c r="DJ9" s="141">
        <f aca="true" t="shared" si="60" ref="DJ9:DJ16">SUM(BF9,+CH9)</f>
        <v>288596</v>
      </c>
    </row>
    <row r="10" spans="1:114" ht="12" customHeight="1">
      <c r="A10" s="142" t="s">
        <v>87</v>
      </c>
      <c r="B10" s="140" t="s">
        <v>390</v>
      </c>
      <c r="C10" s="142" t="s">
        <v>399</v>
      </c>
      <c r="D10" s="141">
        <f t="shared" si="6"/>
        <v>217185</v>
      </c>
      <c r="E10" s="141">
        <f t="shared" si="7"/>
        <v>198931</v>
      </c>
      <c r="F10" s="141">
        <v>0</v>
      </c>
      <c r="G10" s="141">
        <v>0</v>
      </c>
      <c r="H10" s="141">
        <v>0</v>
      </c>
      <c r="I10" s="141">
        <v>76810</v>
      </c>
      <c r="J10" s="141">
        <v>297911</v>
      </c>
      <c r="K10" s="141">
        <v>122121</v>
      </c>
      <c r="L10" s="141">
        <v>18254</v>
      </c>
      <c r="M10" s="141">
        <f t="shared" si="8"/>
        <v>0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f t="shared" si="10"/>
        <v>217185</v>
      </c>
      <c r="W10" s="141">
        <f t="shared" si="11"/>
        <v>198931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76810</v>
      </c>
      <c r="AB10" s="141">
        <f t="shared" si="16"/>
        <v>297911</v>
      </c>
      <c r="AC10" s="141">
        <f t="shared" si="17"/>
        <v>122121</v>
      </c>
      <c r="AD10" s="141">
        <f t="shared" si="18"/>
        <v>18254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430462</v>
      </c>
      <c r="AN10" s="141">
        <f t="shared" si="22"/>
        <v>169429</v>
      </c>
      <c r="AO10" s="141">
        <v>35284</v>
      </c>
      <c r="AP10" s="141">
        <v>37910</v>
      </c>
      <c r="AQ10" s="141">
        <v>92533</v>
      </c>
      <c r="AR10" s="141">
        <v>3702</v>
      </c>
      <c r="AS10" s="141">
        <f t="shared" si="23"/>
        <v>101687</v>
      </c>
      <c r="AT10" s="141">
        <v>6790</v>
      </c>
      <c r="AU10" s="141">
        <v>92476</v>
      </c>
      <c r="AV10" s="141">
        <v>2421</v>
      </c>
      <c r="AW10" s="141">
        <v>0</v>
      </c>
      <c r="AX10" s="141">
        <f t="shared" si="24"/>
        <v>159346</v>
      </c>
      <c r="AY10" s="141">
        <v>64464</v>
      </c>
      <c r="AZ10" s="141">
        <v>81421</v>
      </c>
      <c r="BA10" s="141">
        <v>4536</v>
      </c>
      <c r="BB10" s="141">
        <v>8925</v>
      </c>
      <c r="BC10" s="141"/>
      <c r="BD10" s="141">
        <v>0</v>
      </c>
      <c r="BE10" s="141">
        <v>84634</v>
      </c>
      <c r="BF10" s="141">
        <f t="shared" si="25"/>
        <v>515096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0</v>
      </c>
      <c r="BP10" s="141">
        <f t="shared" si="29"/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/>
      <c r="CF10" s="141">
        <v>0</v>
      </c>
      <c r="CG10" s="141">
        <v>0</v>
      </c>
      <c r="CH10" s="141">
        <f t="shared" si="32"/>
        <v>0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430462</v>
      </c>
      <c r="CR10" s="141">
        <f t="shared" si="42"/>
        <v>169429</v>
      </c>
      <c r="CS10" s="141">
        <f t="shared" si="43"/>
        <v>35284</v>
      </c>
      <c r="CT10" s="141">
        <f t="shared" si="44"/>
        <v>37910</v>
      </c>
      <c r="CU10" s="141">
        <f t="shared" si="45"/>
        <v>92533</v>
      </c>
      <c r="CV10" s="141">
        <f t="shared" si="46"/>
        <v>3702</v>
      </c>
      <c r="CW10" s="141">
        <f t="shared" si="47"/>
        <v>101687</v>
      </c>
      <c r="CX10" s="141">
        <f t="shared" si="48"/>
        <v>6790</v>
      </c>
      <c r="CY10" s="141">
        <f t="shared" si="49"/>
        <v>92476</v>
      </c>
      <c r="CZ10" s="141">
        <f t="shared" si="50"/>
        <v>2421</v>
      </c>
      <c r="DA10" s="141">
        <f t="shared" si="51"/>
        <v>0</v>
      </c>
      <c r="DB10" s="141">
        <f t="shared" si="52"/>
        <v>159346</v>
      </c>
      <c r="DC10" s="141">
        <f t="shared" si="53"/>
        <v>64464</v>
      </c>
      <c r="DD10" s="141">
        <f t="shared" si="54"/>
        <v>81421</v>
      </c>
      <c r="DE10" s="141">
        <f t="shared" si="55"/>
        <v>4536</v>
      </c>
      <c r="DF10" s="141">
        <f t="shared" si="56"/>
        <v>8925</v>
      </c>
      <c r="DG10" s="141">
        <f t="shared" si="57"/>
        <v>0</v>
      </c>
      <c r="DH10" s="141">
        <f t="shared" si="58"/>
        <v>0</v>
      </c>
      <c r="DI10" s="141">
        <f t="shared" si="59"/>
        <v>84634</v>
      </c>
      <c r="DJ10" s="141">
        <f t="shared" si="60"/>
        <v>515096</v>
      </c>
    </row>
    <row r="11" spans="1:114" ht="12" customHeight="1">
      <c r="A11" s="142" t="s">
        <v>87</v>
      </c>
      <c r="B11" s="140" t="s">
        <v>391</v>
      </c>
      <c r="C11" s="142" t="s">
        <v>400</v>
      </c>
      <c r="D11" s="141">
        <f t="shared" si="6"/>
        <v>490521</v>
      </c>
      <c r="E11" s="141">
        <f t="shared" si="7"/>
        <v>490521</v>
      </c>
      <c r="F11" s="141">
        <v>3279</v>
      </c>
      <c r="G11" s="141">
        <v>0</v>
      </c>
      <c r="H11" s="141">
        <v>5900</v>
      </c>
      <c r="I11" s="141">
        <v>362144</v>
      </c>
      <c r="J11" s="141">
        <v>906285</v>
      </c>
      <c r="K11" s="141">
        <v>119198</v>
      </c>
      <c r="L11" s="141">
        <v>0</v>
      </c>
      <c r="M11" s="141">
        <f t="shared" si="8"/>
        <v>17</v>
      </c>
      <c r="N11" s="141">
        <f t="shared" si="9"/>
        <v>17</v>
      </c>
      <c r="O11" s="141">
        <v>0</v>
      </c>
      <c r="P11" s="141">
        <v>0</v>
      </c>
      <c r="Q11" s="141">
        <v>0</v>
      </c>
      <c r="R11" s="141">
        <v>0</v>
      </c>
      <c r="S11" s="141">
        <v>362356</v>
      </c>
      <c r="T11" s="141">
        <v>17</v>
      </c>
      <c r="U11" s="141">
        <v>0</v>
      </c>
      <c r="V11" s="141">
        <f t="shared" si="10"/>
        <v>490538</v>
      </c>
      <c r="W11" s="141">
        <f t="shared" si="11"/>
        <v>490538</v>
      </c>
      <c r="X11" s="141">
        <f t="shared" si="12"/>
        <v>3279</v>
      </c>
      <c r="Y11" s="141">
        <f t="shared" si="13"/>
        <v>0</v>
      </c>
      <c r="Z11" s="141">
        <f t="shared" si="14"/>
        <v>5900</v>
      </c>
      <c r="AA11" s="141">
        <f t="shared" si="15"/>
        <v>362144</v>
      </c>
      <c r="AB11" s="141">
        <f t="shared" si="16"/>
        <v>1268641</v>
      </c>
      <c r="AC11" s="141">
        <f t="shared" si="17"/>
        <v>119215</v>
      </c>
      <c r="AD11" s="141">
        <f t="shared" si="18"/>
        <v>0</v>
      </c>
      <c r="AE11" s="141">
        <f t="shared" si="19"/>
        <v>10416</v>
      </c>
      <c r="AF11" s="141">
        <f t="shared" si="20"/>
        <v>10416</v>
      </c>
      <c r="AG11" s="141">
        <v>0</v>
      </c>
      <c r="AH11" s="141">
        <v>10416</v>
      </c>
      <c r="AI11" s="141">
        <v>0</v>
      </c>
      <c r="AJ11" s="141">
        <v>0</v>
      </c>
      <c r="AK11" s="141">
        <v>0</v>
      </c>
      <c r="AL11" s="141"/>
      <c r="AM11" s="141">
        <f t="shared" si="21"/>
        <v>1386390</v>
      </c>
      <c r="AN11" s="141">
        <f t="shared" si="22"/>
        <v>62145</v>
      </c>
      <c r="AO11" s="141">
        <v>54434</v>
      </c>
      <c r="AP11" s="141">
        <v>0</v>
      </c>
      <c r="AQ11" s="141">
        <v>7711</v>
      </c>
      <c r="AR11" s="141">
        <v>0</v>
      </c>
      <c r="AS11" s="141">
        <f t="shared" si="23"/>
        <v>112220</v>
      </c>
      <c r="AT11" s="141">
        <v>0</v>
      </c>
      <c r="AU11" s="141">
        <v>112220</v>
      </c>
      <c r="AV11" s="141">
        <v>0</v>
      </c>
      <c r="AW11" s="141">
        <v>0</v>
      </c>
      <c r="AX11" s="141">
        <f t="shared" si="24"/>
        <v>1212025</v>
      </c>
      <c r="AY11" s="141">
        <v>0</v>
      </c>
      <c r="AZ11" s="141">
        <v>1212025</v>
      </c>
      <c r="BA11" s="141">
        <v>0</v>
      </c>
      <c r="BB11" s="141">
        <v>0</v>
      </c>
      <c r="BC11" s="141"/>
      <c r="BD11" s="141">
        <v>0</v>
      </c>
      <c r="BE11" s="141">
        <v>0</v>
      </c>
      <c r="BF11" s="141">
        <f t="shared" si="25"/>
        <v>1396806</v>
      </c>
      <c r="BG11" s="141">
        <f t="shared" si="26"/>
        <v>44940</v>
      </c>
      <c r="BH11" s="141">
        <f t="shared" si="27"/>
        <v>44940</v>
      </c>
      <c r="BI11" s="141">
        <v>0</v>
      </c>
      <c r="BJ11" s="141">
        <v>44940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317433</v>
      </c>
      <c r="BP11" s="141">
        <f t="shared" si="29"/>
        <v>31808</v>
      </c>
      <c r="BQ11" s="141">
        <v>23589</v>
      </c>
      <c r="BR11" s="141">
        <v>0</v>
      </c>
      <c r="BS11" s="141">
        <v>8219</v>
      </c>
      <c r="BT11" s="141">
        <v>0</v>
      </c>
      <c r="BU11" s="141">
        <f t="shared" si="30"/>
        <v>164142</v>
      </c>
      <c r="BV11" s="141">
        <v>0</v>
      </c>
      <c r="BW11" s="141">
        <v>164142</v>
      </c>
      <c r="BX11" s="141">
        <v>0</v>
      </c>
      <c r="BY11" s="141">
        <v>0</v>
      </c>
      <c r="BZ11" s="141">
        <f t="shared" si="31"/>
        <v>121483</v>
      </c>
      <c r="CA11" s="141">
        <v>0</v>
      </c>
      <c r="CB11" s="141">
        <v>121483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32"/>
        <v>362373</v>
      </c>
      <c r="CI11" s="141">
        <f t="shared" si="33"/>
        <v>55356</v>
      </c>
      <c r="CJ11" s="141">
        <f t="shared" si="34"/>
        <v>55356</v>
      </c>
      <c r="CK11" s="141">
        <f t="shared" si="35"/>
        <v>0</v>
      </c>
      <c r="CL11" s="141">
        <f t="shared" si="36"/>
        <v>55356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1703823</v>
      </c>
      <c r="CR11" s="141">
        <f t="shared" si="42"/>
        <v>93953</v>
      </c>
      <c r="CS11" s="141">
        <f t="shared" si="43"/>
        <v>78023</v>
      </c>
      <c r="CT11" s="141">
        <f t="shared" si="44"/>
        <v>0</v>
      </c>
      <c r="CU11" s="141">
        <f t="shared" si="45"/>
        <v>15930</v>
      </c>
      <c r="CV11" s="141">
        <f t="shared" si="46"/>
        <v>0</v>
      </c>
      <c r="CW11" s="141">
        <f t="shared" si="47"/>
        <v>276362</v>
      </c>
      <c r="CX11" s="141">
        <f t="shared" si="48"/>
        <v>0</v>
      </c>
      <c r="CY11" s="141">
        <f t="shared" si="49"/>
        <v>276362</v>
      </c>
      <c r="CZ11" s="141">
        <f t="shared" si="50"/>
        <v>0</v>
      </c>
      <c r="DA11" s="141">
        <f t="shared" si="51"/>
        <v>0</v>
      </c>
      <c r="DB11" s="141">
        <f t="shared" si="52"/>
        <v>1333508</v>
      </c>
      <c r="DC11" s="141">
        <f t="shared" si="53"/>
        <v>0</v>
      </c>
      <c r="DD11" s="141">
        <f t="shared" si="54"/>
        <v>1333508</v>
      </c>
      <c r="DE11" s="141">
        <f t="shared" si="55"/>
        <v>0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0</v>
      </c>
      <c r="DJ11" s="141">
        <f t="shared" si="60"/>
        <v>1759179</v>
      </c>
    </row>
    <row r="12" spans="1:114" ht="12" customHeight="1">
      <c r="A12" s="142" t="s">
        <v>87</v>
      </c>
      <c r="B12" s="140" t="s">
        <v>392</v>
      </c>
      <c r="C12" s="142" t="s">
        <v>401</v>
      </c>
      <c r="D12" s="141">
        <f t="shared" si="6"/>
        <v>886</v>
      </c>
      <c r="E12" s="141">
        <f t="shared" si="7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93472</v>
      </c>
      <c r="K12" s="141">
        <v>0</v>
      </c>
      <c r="L12" s="141">
        <v>886</v>
      </c>
      <c r="M12" s="141">
        <f t="shared" si="8"/>
        <v>345165</v>
      </c>
      <c r="N12" s="141">
        <f t="shared" si="9"/>
        <v>345165</v>
      </c>
      <c r="O12" s="141">
        <v>0</v>
      </c>
      <c r="P12" s="141">
        <v>0</v>
      </c>
      <c r="Q12" s="141">
        <v>0</v>
      </c>
      <c r="R12" s="141">
        <v>345165</v>
      </c>
      <c r="S12" s="141">
        <v>251786</v>
      </c>
      <c r="T12" s="141">
        <v>0</v>
      </c>
      <c r="U12" s="141">
        <v>0</v>
      </c>
      <c r="V12" s="141">
        <f t="shared" si="10"/>
        <v>346051</v>
      </c>
      <c r="W12" s="141">
        <f t="shared" si="11"/>
        <v>345165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345165</v>
      </c>
      <c r="AB12" s="141">
        <f t="shared" si="16"/>
        <v>345258</v>
      </c>
      <c r="AC12" s="141">
        <f t="shared" si="17"/>
        <v>0</v>
      </c>
      <c r="AD12" s="141">
        <f t="shared" si="18"/>
        <v>886</v>
      </c>
      <c r="AE12" s="141">
        <f t="shared" si="19"/>
        <v>35285</v>
      </c>
      <c r="AF12" s="141">
        <f t="shared" si="20"/>
        <v>35285</v>
      </c>
      <c r="AG12" s="141">
        <v>0</v>
      </c>
      <c r="AH12" s="141">
        <v>35285</v>
      </c>
      <c r="AI12" s="141">
        <v>0</v>
      </c>
      <c r="AJ12" s="141">
        <v>0</v>
      </c>
      <c r="AK12" s="141">
        <v>0</v>
      </c>
      <c r="AL12" s="141"/>
      <c r="AM12" s="141">
        <f t="shared" si="21"/>
        <v>0</v>
      </c>
      <c r="AN12" s="141">
        <f t="shared" si="22"/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f t="shared" si="23"/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f t="shared" si="24"/>
        <v>0</v>
      </c>
      <c r="AY12" s="141">
        <v>0</v>
      </c>
      <c r="AZ12" s="141">
        <v>0</v>
      </c>
      <c r="BA12" s="141">
        <v>0</v>
      </c>
      <c r="BB12" s="141">
        <v>0</v>
      </c>
      <c r="BC12" s="141"/>
      <c r="BD12" s="141">
        <v>0</v>
      </c>
      <c r="BE12" s="141">
        <v>59073</v>
      </c>
      <c r="BF12" s="141">
        <f t="shared" si="25"/>
        <v>94358</v>
      </c>
      <c r="BG12" s="141">
        <f t="shared" si="26"/>
        <v>4830</v>
      </c>
      <c r="BH12" s="141">
        <f t="shared" si="27"/>
        <v>4830</v>
      </c>
      <c r="BI12" s="141">
        <v>0</v>
      </c>
      <c r="BJ12" s="141">
        <v>0</v>
      </c>
      <c r="BK12" s="141">
        <v>0</v>
      </c>
      <c r="BL12" s="141">
        <v>4830</v>
      </c>
      <c r="BM12" s="141">
        <v>0</v>
      </c>
      <c r="BN12" s="141"/>
      <c r="BO12" s="141">
        <f t="shared" si="28"/>
        <v>575100</v>
      </c>
      <c r="BP12" s="141">
        <f t="shared" si="29"/>
        <v>242146</v>
      </c>
      <c r="BQ12" s="141">
        <v>46477</v>
      </c>
      <c r="BR12" s="141">
        <v>195669</v>
      </c>
      <c r="BS12" s="141">
        <v>0</v>
      </c>
      <c r="BT12" s="141">
        <v>0</v>
      </c>
      <c r="BU12" s="141">
        <f t="shared" si="30"/>
        <v>216062</v>
      </c>
      <c r="BV12" s="141">
        <v>33524</v>
      </c>
      <c r="BW12" s="141">
        <v>182538</v>
      </c>
      <c r="BX12" s="141">
        <v>0</v>
      </c>
      <c r="BY12" s="141">
        <v>0</v>
      </c>
      <c r="BZ12" s="141">
        <f t="shared" si="31"/>
        <v>116892</v>
      </c>
      <c r="CA12" s="141">
        <v>22459</v>
      </c>
      <c r="CB12" s="141">
        <v>94433</v>
      </c>
      <c r="CC12" s="141">
        <v>0</v>
      </c>
      <c r="CD12" s="141">
        <v>0</v>
      </c>
      <c r="CE12" s="141"/>
      <c r="CF12" s="141">
        <v>0</v>
      </c>
      <c r="CG12" s="141">
        <v>17021</v>
      </c>
      <c r="CH12" s="141">
        <f t="shared" si="32"/>
        <v>596951</v>
      </c>
      <c r="CI12" s="141">
        <f t="shared" si="33"/>
        <v>40115</v>
      </c>
      <c r="CJ12" s="141">
        <f t="shared" si="34"/>
        <v>40115</v>
      </c>
      <c r="CK12" s="141">
        <f t="shared" si="35"/>
        <v>0</v>
      </c>
      <c r="CL12" s="141">
        <f t="shared" si="36"/>
        <v>35285</v>
      </c>
      <c r="CM12" s="141">
        <f t="shared" si="37"/>
        <v>0</v>
      </c>
      <c r="CN12" s="141">
        <f t="shared" si="38"/>
        <v>4830</v>
      </c>
      <c r="CO12" s="141">
        <f t="shared" si="39"/>
        <v>0</v>
      </c>
      <c r="CP12" s="141">
        <f t="shared" si="40"/>
        <v>0</v>
      </c>
      <c r="CQ12" s="141">
        <f t="shared" si="41"/>
        <v>575100</v>
      </c>
      <c r="CR12" s="141">
        <f t="shared" si="42"/>
        <v>242146</v>
      </c>
      <c r="CS12" s="141">
        <f t="shared" si="43"/>
        <v>46477</v>
      </c>
      <c r="CT12" s="141">
        <f t="shared" si="44"/>
        <v>195669</v>
      </c>
      <c r="CU12" s="141">
        <f t="shared" si="45"/>
        <v>0</v>
      </c>
      <c r="CV12" s="141">
        <f t="shared" si="46"/>
        <v>0</v>
      </c>
      <c r="CW12" s="141">
        <f t="shared" si="47"/>
        <v>216062</v>
      </c>
      <c r="CX12" s="141">
        <f t="shared" si="48"/>
        <v>33524</v>
      </c>
      <c r="CY12" s="141">
        <f t="shared" si="49"/>
        <v>182538</v>
      </c>
      <c r="CZ12" s="141">
        <f t="shared" si="50"/>
        <v>0</v>
      </c>
      <c r="DA12" s="141">
        <f t="shared" si="51"/>
        <v>0</v>
      </c>
      <c r="DB12" s="141">
        <f t="shared" si="52"/>
        <v>116892</v>
      </c>
      <c r="DC12" s="141">
        <f t="shared" si="53"/>
        <v>22459</v>
      </c>
      <c r="DD12" s="141">
        <f t="shared" si="54"/>
        <v>94433</v>
      </c>
      <c r="DE12" s="141">
        <f t="shared" si="55"/>
        <v>0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76094</v>
      </c>
      <c r="DJ12" s="141">
        <f t="shared" si="60"/>
        <v>691309</v>
      </c>
    </row>
    <row r="13" spans="1:114" ht="12" customHeight="1">
      <c r="A13" s="142" t="s">
        <v>87</v>
      </c>
      <c r="B13" s="140" t="s">
        <v>393</v>
      </c>
      <c r="C13" s="142" t="s">
        <v>402</v>
      </c>
      <c r="D13" s="141">
        <f t="shared" si="6"/>
        <v>136641</v>
      </c>
      <c r="E13" s="141">
        <f t="shared" si="7"/>
        <v>136641</v>
      </c>
      <c r="F13" s="141">
        <v>0</v>
      </c>
      <c r="G13" s="141">
        <v>0</v>
      </c>
      <c r="H13" s="141">
        <v>0</v>
      </c>
      <c r="I13" s="141">
        <v>111861</v>
      </c>
      <c r="J13" s="141">
        <v>333075</v>
      </c>
      <c r="K13" s="141">
        <v>24780</v>
      </c>
      <c r="L13" s="141">
        <v>0</v>
      </c>
      <c r="M13" s="141">
        <f t="shared" si="8"/>
        <v>0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f t="shared" si="10"/>
        <v>136641</v>
      </c>
      <c r="W13" s="141">
        <f t="shared" si="11"/>
        <v>136641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111861</v>
      </c>
      <c r="AB13" s="141">
        <f t="shared" si="16"/>
        <v>333075</v>
      </c>
      <c r="AC13" s="141">
        <f t="shared" si="17"/>
        <v>24780</v>
      </c>
      <c r="AD13" s="141">
        <f t="shared" si="18"/>
        <v>0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386759</v>
      </c>
      <c r="AN13" s="141">
        <f t="shared" si="22"/>
        <v>59175</v>
      </c>
      <c r="AO13" s="141">
        <v>36224</v>
      </c>
      <c r="AP13" s="141">
        <v>0</v>
      </c>
      <c r="AQ13" s="141">
        <v>15424</v>
      </c>
      <c r="AR13" s="141">
        <v>7527</v>
      </c>
      <c r="AS13" s="141">
        <f t="shared" si="23"/>
        <v>185946</v>
      </c>
      <c r="AT13" s="141">
        <v>0</v>
      </c>
      <c r="AU13" s="141">
        <v>176188</v>
      </c>
      <c r="AV13" s="141">
        <v>9758</v>
      </c>
      <c r="AW13" s="141">
        <v>0</v>
      </c>
      <c r="AX13" s="141">
        <f t="shared" si="24"/>
        <v>141638</v>
      </c>
      <c r="AY13" s="141">
        <v>0</v>
      </c>
      <c r="AZ13" s="141">
        <v>134050</v>
      </c>
      <c r="BA13" s="141">
        <v>7588</v>
      </c>
      <c r="BB13" s="141">
        <v>0</v>
      </c>
      <c r="BC13" s="141"/>
      <c r="BD13" s="141">
        <v>0</v>
      </c>
      <c r="BE13" s="141">
        <v>82957</v>
      </c>
      <c r="BF13" s="141">
        <f t="shared" si="25"/>
        <v>469716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/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386759</v>
      </c>
      <c r="CR13" s="141">
        <f t="shared" si="42"/>
        <v>59175</v>
      </c>
      <c r="CS13" s="141">
        <f t="shared" si="43"/>
        <v>36224</v>
      </c>
      <c r="CT13" s="141">
        <f t="shared" si="44"/>
        <v>0</v>
      </c>
      <c r="CU13" s="141">
        <f t="shared" si="45"/>
        <v>15424</v>
      </c>
      <c r="CV13" s="141">
        <f t="shared" si="46"/>
        <v>7527</v>
      </c>
      <c r="CW13" s="141">
        <f t="shared" si="47"/>
        <v>185946</v>
      </c>
      <c r="CX13" s="141">
        <f t="shared" si="48"/>
        <v>0</v>
      </c>
      <c r="CY13" s="141">
        <f t="shared" si="49"/>
        <v>176188</v>
      </c>
      <c r="CZ13" s="141">
        <f t="shared" si="50"/>
        <v>9758</v>
      </c>
      <c r="DA13" s="141">
        <f t="shared" si="51"/>
        <v>0</v>
      </c>
      <c r="DB13" s="141">
        <f t="shared" si="52"/>
        <v>141638</v>
      </c>
      <c r="DC13" s="141">
        <f t="shared" si="53"/>
        <v>0</v>
      </c>
      <c r="DD13" s="141">
        <f t="shared" si="54"/>
        <v>134050</v>
      </c>
      <c r="DE13" s="141">
        <f t="shared" si="55"/>
        <v>7588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82957</v>
      </c>
      <c r="DJ13" s="141">
        <f t="shared" si="60"/>
        <v>469716</v>
      </c>
    </row>
    <row r="14" spans="1:114" ht="12" customHeight="1">
      <c r="A14" s="142" t="s">
        <v>87</v>
      </c>
      <c r="B14" s="140" t="s">
        <v>394</v>
      </c>
      <c r="C14" s="142" t="s">
        <v>403</v>
      </c>
      <c r="D14" s="141">
        <f t="shared" si="6"/>
        <v>45397</v>
      </c>
      <c r="E14" s="141">
        <f t="shared" si="7"/>
        <v>23514</v>
      </c>
      <c r="F14" s="141">
        <v>0</v>
      </c>
      <c r="G14" s="141">
        <v>0</v>
      </c>
      <c r="H14" s="141">
        <v>0</v>
      </c>
      <c r="I14" s="141">
        <v>23448</v>
      </c>
      <c r="J14" s="141">
        <v>323200</v>
      </c>
      <c r="K14" s="141">
        <v>66</v>
      </c>
      <c r="L14" s="141">
        <v>21883</v>
      </c>
      <c r="M14" s="141">
        <f t="shared" si="8"/>
        <v>5285</v>
      </c>
      <c r="N14" s="141">
        <f t="shared" si="9"/>
        <v>5153</v>
      </c>
      <c r="O14" s="141">
        <v>0</v>
      </c>
      <c r="P14" s="141">
        <v>0</v>
      </c>
      <c r="Q14" s="141">
        <v>0</v>
      </c>
      <c r="R14" s="141">
        <v>5087</v>
      </c>
      <c r="S14" s="141">
        <v>140025</v>
      </c>
      <c r="T14" s="141">
        <v>66</v>
      </c>
      <c r="U14" s="141">
        <v>132</v>
      </c>
      <c r="V14" s="141">
        <f t="shared" si="10"/>
        <v>50682</v>
      </c>
      <c r="W14" s="141">
        <f t="shared" si="11"/>
        <v>28667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28535</v>
      </c>
      <c r="AB14" s="141">
        <f t="shared" si="16"/>
        <v>463225</v>
      </c>
      <c r="AC14" s="141">
        <f t="shared" si="17"/>
        <v>132</v>
      </c>
      <c r="AD14" s="141">
        <f t="shared" si="18"/>
        <v>22015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324620</v>
      </c>
      <c r="AN14" s="141">
        <f t="shared" si="22"/>
        <v>70243</v>
      </c>
      <c r="AO14" s="141">
        <v>8410</v>
      </c>
      <c r="AP14" s="141">
        <v>0</v>
      </c>
      <c r="AQ14" s="141">
        <v>61833</v>
      </c>
      <c r="AR14" s="141">
        <v>0</v>
      </c>
      <c r="AS14" s="141">
        <f t="shared" si="23"/>
        <v>177114</v>
      </c>
      <c r="AT14" s="141">
        <v>0</v>
      </c>
      <c r="AU14" s="141">
        <v>177114</v>
      </c>
      <c r="AV14" s="141">
        <v>0</v>
      </c>
      <c r="AW14" s="141">
        <v>0</v>
      </c>
      <c r="AX14" s="141">
        <f t="shared" si="24"/>
        <v>77263</v>
      </c>
      <c r="AY14" s="141">
        <v>0</v>
      </c>
      <c r="AZ14" s="141">
        <v>34367</v>
      </c>
      <c r="BA14" s="141">
        <v>42896</v>
      </c>
      <c r="BB14" s="141">
        <v>0</v>
      </c>
      <c r="BC14" s="141"/>
      <c r="BD14" s="141">
        <v>0</v>
      </c>
      <c r="BE14" s="141">
        <v>43977</v>
      </c>
      <c r="BF14" s="141">
        <f t="shared" si="25"/>
        <v>368597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130121</v>
      </c>
      <c r="BP14" s="141">
        <f t="shared" si="29"/>
        <v>8409</v>
      </c>
      <c r="BQ14" s="141">
        <v>8409</v>
      </c>
      <c r="BR14" s="141">
        <v>0</v>
      </c>
      <c r="BS14" s="141">
        <v>0</v>
      </c>
      <c r="BT14" s="141">
        <v>0</v>
      </c>
      <c r="BU14" s="141">
        <f t="shared" si="30"/>
        <v>90678</v>
      </c>
      <c r="BV14" s="141">
        <v>0</v>
      </c>
      <c r="BW14" s="141">
        <v>90678</v>
      </c>
      <c r="BX14" s="141">
        <v>0</v>
      </c>
      <c r="BY14" s="141">
        <v>0</v>
      </c>
      <c r="BZ14" s="141">
        <f t="shared" si="31"/>
        <v>31034</v>
      </c>
      <c r="CA14" s="141">
        <v>0</v>
      </c>
      <c r="CB14" s="141">
        <v>29267</v>
      </c>
      <c r="CC14" s="141">
        <v>1767</v>
      </c>
      <c r="CD14" s="141">
        <v>0</v>
      </c>
      <c r="CE14" s="141"/>
      <c r="CF14" s="141">
        <v>0</v>
      </c>
      <c r="CG14" s="141">
        <v>15189</v>
      </c>
      <c r="CH14" s="141">
        <f t="shared" si="32"/>
        <v>145310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454741</v>
      </c>
      <c r="CR14" s="141">
        <f t="shared" si="42"/>
        <v>78652</v>
      </c>
      <c r="CS14" s="141">
        <f t="shared" si="43"/>
        <v>16819</v>
      </c>
      <c r="CT14" s="141">
        <f t="shared" si="44"/>
        <v>0</v>
      </c>
      <c r="CU14" s="141">
        <f t="shared" si="45"/>
        <v>61833</v>
      </c>
      <c r="CV14" s="141">
        <f t="shared" si="46"/>
        <v>0</v>
      </c>
      <c r="CW14" s="141">
        <f t="shared" si="47"/>
        <v>267792</v>
      </c>
      <c r="CX14" s="141">
        <f t="shared" si="48"/>
        <v>0</v>
      </c>
      <c r="CY14" s="141">
        <f t="shared" si="49"/>
        <v>267792</v>
      </c>
      <c r="CZ14" s="141">
        <f t="shared" si="50"/>
        <v>0</v>
      </c>
      <c r="DA14" s="141">
        <f t="shared" si="51"/>
        <v>0</v>
      </c>
      <c r="DB14" s="141">
        <f t="shared" si="52"/>
        <v>108297</v>
      </c>
      <c r="DC14" s="141">
        <f t="shared" si="53"/>
        <v>0</v>
      </c>
      <c r="DD14" s="141">
        <f t="shared" si="54"/>
        <v>63634</v>
      </c>
      <c r="DE14" s="141">
        <f t="shared" si="55"/>
        <v>44663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59166</v>
      </c>
      <c r="DJ14" s="141">
        <f t="shared" si="60"/>
        <v>513907</v>
      </c>
    </row>
    <row r="15" spans="1:114" ht="12" customHeight="1">
      <c r="A15" s="142" t="s">
        <v>87</v>
      </c>
      <c r="B15" s="140" t="s">
        <v>395</v>
      </c>
      <c r="C15" s="142" t="s">
        <v>404</v>
      </c>
      <c r="D15" s="141">
        <f t="shared" si="6"/>
        <v>132145</v>
      </c>
      <c r="E15" s="141">
        <f t="shared" si="7"/>
        <v>132145</v>
      </c>
      <c r="F15" s="141">
        <v>0</v>
      </c>
      <c r="G15" s="141">
        <v>0</v>
      </c>
      <c r="H15" s="141">
        <v>0</v>
      </c>
      <c r="I15" s="141">
        <v>132145</v>
      </c>
      <c r="J15" s="141">
        <v>555078</v>
      </c>
      <c r="K15" s="141">
        <v>0</v>
      </c>
      <c r="L15" s="141">
        <v>0</v>
      </c>
      <c r="M15" s="141">
        <f t="shared" si="8"/>
        <v>9311</v>
      </c>
      <c r="N15" s="141">
        <f t="shared" si="9"/>
        <v>9311</v>
      </c>
      <c r="O15" s="141">
        <v>0</v>
      </c>
      <c r="P15" s="141">
        <v>0</v>
      </c>
      <c r="Q15" s="141">
        <v>0</v>
      </c>
      <c r="R15" s="141">
        <v>9311</v>
      </c>
      <c r="S15" s="141">
        <v>158058</v>
      </c>
      <c r="T15" s="141">
        <v>0</v>
      </c>
      <c r="U15" s="141">
        <v>0</v>
      </c>
      <c r="V15" s="141">
        <f t="shared" si="10"/>
        <v>141456</v>
      </c>
      <c r="W15" s="141">
        <f t="shared" si="11"/>
        <v>141456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141456</v>
      </c>
      <c r="AB15" s="141">
        <f t="shared" si="16"/>
        <v>713136</v>
      </c>
      <c r="AC15" s="141">
        <f t="shared" si="17"/>
        <v>0</v>
      </c>
      <c r="AD15" s="141">
        <f t="shared" si="18"/>
        <v>0</v>
      </c>
      <c r="AE15" s="141">
        <f t="shared" si="19"/>
        <v>141190</v>
      </c>
      <c r="AF15" s="141">
        <f t="shared" si="20"/>
        <v>141190</v>
      </c>
      <c r="AG15" s="141">
        <v>0</v>
      </c>
      <c r="AH15" s="141">
        <v>141190</v>
      </c>
      <c r="AI15" s="141">
        <v>0</v>
      </c>
      <c r="AJ15" s="141">
        <v>0</v>
      </c>
      <c r="AK15" s="141">
        <v>0</v>
      </c>
      <c r="AL15" s="141"/>
      <c r="AM15" s="141">
        <f t="shared" si="21"/>
        <v>546033</v>
      </c>
      <c r="AN15" s="141">
        <f t="shared" si="22"/>
        <v>117312</v>
      </c>
      <c r="AO15" s="141">
        <v>117312</v>
      </c>
      <c r="AP15" s="141">
        <v>0</v>
      </c>
      <c r="AQ15" s="141">
        <v>0</v>
      </c>
      <c r="AR15" s="141">
        <v>0</v>
      </c>
      <c r="AS15" s="141">
        <f t="shared" si="23"/>
        <v>140408</v>
      </c>
      <c r="AT15" s="141">
        <v>0</v>
      </c>
      <c r="AU15" s="141">
        <v>140408</v>
      </c>
      <c r="AV15" s="141">
        <v>0</v>
      </c>
      <c r="AW15" s="141">
        <v>0</v>
      </c>
      <c r="AX15" s="141">
        <f t="shared" si="24"/>
        <v>288313</v>
      </c>
      <c r="AY15" s="141">
        <v>0</v>
      </c>
      <c r="AZ15" s="141">
        <v>114551</v>
      </c>
      <c r="BA15" s="141">
        <v>173762</v>
      </c>
      <c r="BB15" s="141">
        <v>0</v>
      </c>
      <c r="BC15" s="141"/>
      <c r="BD15" s="141">
        <v>0</v>
      </c>
      <c r="BE15" s="141">
        <v>0</v>
      </c>
      <c r="BF15" s="141">
        <f t="shared" si="25"/>
        <v>687223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167369</v>
      </c>
      <c r="BP15" s="141">
        <f t="shared" si="29"/>
        <v>15640</v>
      </c>
      <c r="BQ15" s="141">
        <v>15640</v>
      </c>
      <c r="BR15" s="141">
        <v>0</v>
      </c>
      <c r="BS15" s="141">
        <v>0</v>
      </c>
      <c r="BT15" s="141">
        <v>0</v>
      </c>
      <c r="BU15" s="141">
        <f t="shared" si="30"/>
        <v>84767</v>
      </c>
      <c r="BV15" s="141">
        <v>0</v>
      </c>
      <c r="BW15" s="141">
        <v>84767</v>
      </c>
      <c r="BX15" s="141">
        <v>0</v>
      </c>
      <c r="BY15" s="141">
        <v>0</v>
      </c>
      <c r="BZ15" s="141">
        <f t="shared" si="31"/>
        <v>66962</v>
      </c>
      <c r="CA15" s="141">
        <v>0</v>
      </c>
      <c r="CB15" s="141">
        <v>63825</v>
      </c>
      <c r="CC15" s="141">
        <v>3137</v>
      </c>
      <c r="CD15" s="141">
        <v>0</v>
      </c>
      <c r="CE15" s="141"/>
      <c r="CF15" s="141">
        <v>0</v>
      </c>
      <c r="CG15" s="141">
        <v>0</v>
      </c>
      <c r="CH15" s="141">
        <f t="shared" si="32"/>
        <v>167369</v>
      </c>
      <c r="CI15" s="141">
        <f t="shared" si="33"/>
        <v>141190</v>
      </c>
      <c r="CJ15" s="141">
        <f t="shared" si="34"/>
        <v>141190</v>
      </c>
      <c r="CK15" s="141">
        <f t="shared" si="35"/>
        <v>0</v>
      </c>
      <c r="CL15" s="141">
        <f t="shared" si="36"/>
        <v>141190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713402</v>
      </c>
      <c r="CR15" s="141">
        <f t="shared" si="42"/>
        <v>132952</v>
      </c>
      <c r="CS15" s="141">
        <f t="shared" si="43"/>
        <v>132952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225175</v>
      </c>
      <c r="CX15" s="141">
        <f t="shared" si="48"/>
        <v>0</v>
      </c>
      <c r="CY15" s="141">
        <f t="shared" si="49"/>
        <v>225175</v>
      </c>
      <c r="CZ15" s="141">
        <f t="shared" si="50"/>
        <v>0</v>
      </c>
      <c r="DA15" s="141">
        <f t="shared" si="51"/>
        <v>0</v>
      </c>
      <c r="DB15" s="141">
        <f t="shared" si="52"/>
        <v>355275</v>
      </c>
      <c r="DC15" s="141">
        <f t="shared" si="53"/>
        <v>0</v>
      </c>
      <c r="DD15" s="141">
        <f t="shared" si="54"/>
        <v>178376</v>
      </c>
      <c r="DE15" s="141">
        <f t="shared" si="55"/>
        <v>176899</v>
      </c>
      <c r="DF15" s="141">
        <f t="shared" si="56"/>
        <v>0</v>
      </c>
      <c r="DG15" s="141">
        <f t="shared" si="57"/>
        <v>0</v>
      </c>
      <c r="DH15" s="141">
        <f t="shared" si="58"/>
        <v>0</v>
      </c>
      <c r="DI15" s="141">
        <f t="shared" si="59"/>
        <v>0</v>
      </c>
      <c r="DJ15" s="141">
        <f t="shared" si="60"/>
        <v>854592</v>
      </c>
    </row>
    <row r="16" spans="1:114" ht="12" customHeight="1">
      <c r="A16" s="142" t="s">
        <v>87</v>
      </c>
      <c r="B16" s="140" t="s">
        <v>396</v>
      </c>
      <c r="C16" s="142" t="s">
        <v>405</v>
      </c>
      <c r="D16" s="141">
        <f t="shared" si="6"/>
        <v>714823</v>
      </c>
      <c r="E16" s="141">
        <f t="shared" si="7"/>
        <v>714823</v>
      </c>
      <c r="F16" s="141">
        <v>0</v>
      </c>
      <c r="G16" s="141">
        <v>0</v>
      </c>
      <c r="H16" s="141">
        <v>0</v>
      </c>
      <c r="I16" s="141">
        <v>372727</v>
      </c>
      <c r="J16" s="141">
        <v>1086216</v>
      </c>
      <c r="K16" s="141">
        <v>342096</v>
      </c>
      <c r="L16" s="141">
        <v>0</v>
      </c>
      <c r="M16" s="141">
        <f t="shared" si="8"/>
        <v>47173</v>
      </c>
      <c r="N16" s="141">
        <f t="shared" si="9"/>
        <v>47173</v>
      </c>
      <c r="O16" s="141">
        <v>0</v>
      </c>
      <c r="P16" s="141">
        <v>0</v>
      </c>
      <c r="Q16" s="141">
        <v>0</v>
      </c>
      <c r="R16" s="141">
        <v>3055</v>
      </c>
      <c r="S16" s="141">
        <v>311394</v>
      </c>
      <c r="T16" s="141">
        <v>44118</v>
      </c>
      <c r="U16" s="141">
        <v>0</v>
      </c>
      <c r="V16" s="141">
        <f t="shared" si="10"/>
        <v>761996</v>
      </c>
      <c r="W16" s="141">
        <f t="shared" si="11"/>
        <v>761996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375782</v>
      </c>
      <c r="AB16" s="141">
        <f t="shared" si="16"/>
        <v>1397610</v>
      </c>
      <c r="AC16" s="141">
        <f t="shared" si="17"/>
        <v>386214</v>
      </c>
      <c r="AD16" s="141">
        <f t="shared" si="18"/>
        <v>0</v>
      </c>
      <c r="AE16" s="141">
        <f t="shared" si="19"/>
        <v>43887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43887</v>
      </c>
      <c r="AL16" s="141"/>
      <c r="AM16" s="141">
        <f t="shared" si="21"/>
        <v>1742159</v>
      </c>
      <c r="AN16" s="141">
        <f t="shared" si="22"/>
        <v>103233</v>
      </c>
      <c r="AO16" s="141">
        <v>84463</v>
      </c>
      <c r="AP16" s="141">
        <v>0</v>
      </c>
      <c r="AQ16" s="141">
        <v>18770</v>
      </c>
      <c r="AR16" s="141">
        <v>0</v>
      </c>
      <c r="AS16" s="141">
        <f t="shared" si="23"/>
        <v>425913</v>
      </c>
      <c r="AT16" s="141">
        <v>0</v>
      </c>
      <c r="AU16" s="141">
        <v>425913</v>
      </c>
      <c r="AV16" s="141">
        <v>0</v>
      </c>
      <c r="AW16" s="141">
        <v>0</v>
      </c>
      <c r="AX16" s="141">
        <f t="shared" si="24"/>
        <v>1213013</v>
      </c>
      <c r="AY16" s="141">
        <v>0</v>
      </c>
      <c r="AZ16" s="141">
        <v>569050</v>
      </c>
      <c r="BA16" s="141">
        <v>201425</v>
      </c>
      <c r="BB16" s="141">
        <v>442538</v>
      </c>
      <c r="BC16" s="141"/>
      <c r="BD16" s="141">
        <v>0</v>
      </c>
      <c r="BE16" s="141">
        <v>14993</v>
      </c>
      <c r="BF16" s="141">
        <f t="shared" si="25"/>
        <v>1801039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353542</v>
      </c>
      <c r="BP16" s="141">
        <f t="shared" si="29"/>
        <v>34216</v>
      </c>
      <c r="BQ16" s="141">
        <v>17108</v>
      </c>
      <c r="BR16" s="141">
        <v>0</v>
      </c>
      <c r="BS16" s="141">
        <v>17108</v>
      </c>
      <c r="BT16" s="141">
        <v>0</v>
      </c>
      <c r="BU16" s="141">
        <f t="shared" si="30"/>
        <v>203798</v>
      </c>
      <c r="BV16" s="141">
        <v>0</v>
      </c>
      <c r="BW16" s="141">
        <v>203798</v>
      </c>
      <c r="BX16" s="141">
        <v>0</v>
      </c>
      <c r="BY16" s="141">
        <v>0</v>
      </c>
      <c r="BZ16" s="141">
        <f t="shared" si="31"/>
        <v>115528</v>
      </c>
      <c r="CA16" s="141">
        <v>0</v>
      </c>
      <c r="CB16" s="141">
        <v>115528</v>
      </c>
      <c r="CC16" s="141">
        <v>0</v>
      </c>
      <c r="CD16" s="141">
        <v>0</v>
      </c>
      <c r="CE16" s="141"/>
      <c r="CF16" s="141">
        <v>0</v>
      </c>
      <c r="CG16" s="141">
        <v>5025</v>
      </c>
      <c r="CH16" s="141">
        <f t="shared" si="32"/>
        <v>358567</v>
      </c>
      <c r="CI16" s="141">
        <f t="shared" si="33"/>
        <v>43887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43887</v>
      </c>
      <c r="CP16" s="141">
        <f t="shared" si="40"/>
        <v>0</v>
      </c>
      <c r="CQ16" s="141">
        <f t="shared" si="41"/>
        <v>2095701</v>
      </c>
      <c r="CR16" s="141">
        <f t="shared" si="42"/>
        <v>137449</v>
      </c>
      <c r="CS16" s="141">
        <f t="shared" si="43"/>
        <v>101571</v>
      </c>
      <c r="CT16" s="141">
        <f t="shared" si="44"/>
        <v>0</v>
      </c>
      <c r="CU16" s="141">
        <f t="shared" si="45"/>
        <v>35878</v>
      </c>
      <c r="CV16" s="141">
        <f t="shared" si="46"/>
        <v>0</v>
      </c>
      <c r="CW16" s="141">
        <f t="shared" si="47"/>
        <v>629711</v>
      </c>
      <c r="CX16" s="141">
        <f t="shared" si="48"/>
        <v>0</v>
      </c>
      <c r="CY16" s="141">
        <f t="shared" si="49"/>
        <v>629711</v>
      </c>
      <c r="CZ16" s="141">
        <f t="shared" si="50"/>
        <v>0</v>
      </c>
      <c r="DA16" s="141">
        <f t="shared" si="51"/>
        <v>0</v>
      </c>
      <c r="DB16" s="141">
        <f t="shared" si="52"/>
        <v>1328541</v>
      </c>
      <c r="DC16" s="141">
        <f t="shared" si="53"/>
        <v>0</v>
      </c>
      <c r="DD16" s="141">
        <f t="shared" si="54"/>
        <v>684578</v>
      </c>
      <c r="DE16" s="141">
        <f t="shared" si="55"/>
        <v>201425</v>
      </c>
      <c r="DF16" s="141">
        <f t="shared" si="56"/>
        <v>442538</v>
      </c>
      <c r="DG16" s="141">
        <f t="shared" si="57"/>
        <v>0</v>
      </c>
      <c r="DH16" s="141">
        <f t="shared" si="58"/>
        <v>0</v>
      </c>
      <c r="DI16" s="141">
        <f t="shared" si="59"/>
        <v>20018</v>
      </c>
      <c r="DJ16" s="141">
        <f t="shared" si="60"/>
        <v>2159606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417</v>
      </c>
      <c r="B7" s="140" t="s">
        <v>386</v>
      </c>
      <c r="C7" s="139" t="s">
        <v>387</v>
      </c>
      <c r="D7" s="141">
        <f aca="true" t="shared" si="0" ref="D7:AD7">SUM(D8:D46)</f>
        <v>29936136</v>
      </c>
      <c r="E7" s="141">
        <f t="shared" si="0"/>
        <v>8739058</v>
      </c>
      <c r="F7" s="141">
        <f t="shared" si="0"/>
        <v>1432127</v>
      </c>
      <c r="G7" s="141">
        <f t="shared" si="0"/>
        <v>59243</v>
      </c>
      <c r="H7" s="141">
        <f t="shared" si="0"/>
        <v>1227400</v>
      </c>
      <c r="I7" s="141">
        <f t="shared" si="0"/>
        <v>4068680</v>
      </c>
      <c r="J7" s="141">
        <f t="shared" si="0"/>
        <v>9340423</v>
      </c>
      <c r="K7" s="141">
        <f t="shared" si="0"/>
        <v>1951608</v>
      </c>
      <c r="L7" s="141">
        <f t="shared" si="0"/>
        <v>21197078</v>
      </c>
      <c r="M7" s="141">
        <f t="shared" si="0"/>
        <v>4426253</v>
      </c>
      <c r="N7" s="141">
        <f t="shared" si="0"/>
        <v>816995</v>
      </c>
      <c r="O7" s="141">
        <f t="shared" si="0"/>
        <v>27059</v>
      </c>
      <c r="P7" s="141">
        <f t="shared" si="0"/>
        <v>19500</v>
      </c>
      <c r="Q7" s="141">
        <f t="shared" si="0"/>
        <v>0</v>
      </c>
      <c r="R7" s="141">
        <f t="shared" si="0"/>
        <v>724583</v>
      </c>
      <c r="S7" s="141">
        <f t="shared" si="0"/>
        <v>1747550</v>
      </c>
      <c r="T7" s="141">
        <f t="shared" si="0"/>
        <v>45853</v>
      </c>
      <c r="U7" s="141">
        <f t="shared" si="0"/>
        <v>3609258</v>
      </c>
      <c r="V7" s="141">
        <f t="shared" si="0"/>
        <v>34362389</v>
      </c>
      <c r="W7" s="141">
        <f t="shared" si="0"/>
        <v>9556053</v>
      </c>
      <c r="X7" s="141">
        <f t="shared" si="0"/>
        <v>1459186</v>
      </c>
      <c r="Y7" s="141">
        <f t="shared" si="0"/>
        <v>78743</v>
      </c>
      <c r="Z7" s="141">
        <f t="shared" si="0"/>
        <v>1227400</v>
      </c>
      <c r="AA7" s="141">
        <f t="shared" si="0"/>
        <v>4793263</v>
      </c>
      <c r="AB7" s="141">
        <f t="shared" si="0"/>
        <v>11087973</v>
      </c>
      <c r="AC7" s="141">
        <f t="shared" si="0"/>
        <v>1997461</v>
      </c>
      <c r="AD7" s="141">
        <f t="shared" si="0"/>
        <v>24806336</v>
      </c>
    </row>
    <row r="8" spans="1:30" ht="12" customHeight="1">
      <c r="A8" s="142" t="s">
        <v>87</v>
      </c>
      <c r="B8" s="140" t="s">
        <v>326</v>
      </c>
      <c r="C8" s="142" t="s">
        <v>356</v>
      </c>
      <c r="D8" s="141">
        <f>SUM(E8,+L8)</f>
        <v>6550995</v>
      </c>
      <c r="E8" s="141">
        <f>+SUM(F8:I8,K8)</f>
        <v>2170052</v>
      </c>
      <c r="F8" s="141">
        <v>115095</v>
      </c>
      <c r="G8" s="141">
        <v>0</v>
      </c>
      <c r="H8" s="141">
        <v>186000</v>
      </c>
      <c r="I8" s="141">
        <v>1199517</v>
      </c>
      <c r="J8" s="141"/>
      <c r="K8" s="141">
        <v>669440</v>
      </c>
      <c r="L8" s="141">
        <v>4380943</v>
      </c>
      <c r="M8" s="141">
        <f>SUM(N8,+U8)</f>
        <v>1015347</v>
      </c>
      <c r="N8" s="141">
        <f>+SUM(O8:R8,T8)</f>
        <v>107843</v>
      </c>
      <c r="O8" s="141">
        <v>2684</v>
      </c>
      <c r="P8" s="141">
        <v>0</v>
      </c>
      <c r="Q8" s="141">
        <v>0</v>
      </c>
      <c r="R8" s="141">
        <v>105159</v>
      </c>
      <c r="S8" s="141"/>
      <c r="T8" s="141">
        <v>0</v>
      </c>
      <c r="U8" s="141">
        <v>907504</v>
      </c>
      <c r="V8" s="141">
        <f aca="true" t="shared" si="1" ref="V8:AD8">+SUM(D8,M8)</f>
        <v>7566342</v>
      </c>
      <c r="W8" s="141">
        <f t="shared" si="1"/>
        <v>2277895</v>
      </c>
      <c r="X8" s="141">
        <f t="shared" si="1"/>
        <v>117779</v>
      </c>
      <c r="Y8" s="141">
        <f t="shared" si="1"/>
        <v>0</v>
      </c>
      <c r="Z8" s="141">
        <f t="shared" si="1"/>
        <v>186000</v>
      </c>
      <c r="AA8" s="141">
        <f t="shared" si="1"/>
        <v>1304676</v>
      </c>
      <c r="AB8" s="141">
        <f t="shared" si="1"/>
        <v>0</v>
      </c>
      <c r="AC8" s="141">
        <f t="shared" si="1"/>
        <v>669440</v>
      </c>
      <c r="AD8" s="141">
        <f t="shared" si="1"/>
        <v>5288447</v>
      </c>
    </row>
    <row r="9" spans="1:30" ht="12" customHeight="1">
      <c r="A9" s="142" t="s">
        <v>87</v>
      </c>
      <c r="B9" s="140" t="s">
        <v>327</v>
      </c>
      <c r="C9" s="142" t="s">
        <v>357</v>
      </c>
      <c r="D9" s="141">
        <f aca="true" t="shared" si="2" ref="D9:D46">SUM(E9,+L9)</f>
        <v>1590021</v>
      </c>
      <c r="E9" s="141">
        <f aca="true" t="shared" si="3" ref="E9:E46">+SUM(F9:I9,K9)</f>
        <v>758992</v>
      </c>
      <c r="F9" s="141">
        <v>0</v>
      </c>
      <c r="G9" s="141">
        <v>0</v>
      </c>
      <c r="H9" s="141">
        <v>0</v>
      </c>
      <c r="I9" s="141">
        <v>686465</v>
      </c>
      <c r="J9" s="141"/>
      <c r="K9" s="141">
        <v>72527</v>
      </c>
      <c r="L9" s="141">
        <v>831029</v>
      </c>
      <c r="M9" s="141">
        <f aca="true" t="shared" si="4" ref="M9:M46">SUM(N9,+U9)</f>
        <v>547062</v>
      </c>
      <c r="N9" s="141">
        <f aca="true" t="shared" si="5" ref="N9:N46">+SUM(O9:R9,T9)</f>
        <v>146739</v>
      </c>
      <c r="O9" s="141">
        <v>24375</v>
      </c>
      <c r="P9" s="141">
        <v>19500</v>
      </c>
      <c r="Q9" s="141">
        <v>0</v>
      </c>
      <c r="R9" s="141">
        <v>102086</v>
      </c>
      <c r="S9" s="141"/>
      <c r="T9" s="141">
        <v>778</v>
      </c>
      <c r="U9" s="141">
        <v>400323</v>
      </c>
      <c r="V9" s="141">
        <f aca="true" t="shared" si="6" ref="V9:V46">+SUM(D9,M9)</f>
        <v>2137083</v>
      </c>
      <c r="W9" s="141">
        <f aca="true" t="shared" si="7" ref="W9:W46">+SUM(E9,N9)</f>
        <v>905731</v>
      </c>
      <c r="X9" s="141">
        <f aca="true" t="shared" si="8" ref="X9:X46">+SUM(F9,O9)</f>
        <v>24375</v>
      </c>
      <c r="Y9" s="141">
        <f aca="true" t="shared" si="9" ref="Y9:Y46">+SUM(G9,P9)</f>
        <v>19500</v>
      </c>
      <c r="Z9" s="141">
        <f aca="true" t="shared" si="10" ref="Z9:Z46">+SUM(H9,Q9)</f>
        <v>0</v>
      </c>
      <c r="AA9" s="141">
        <f aca="true" t="shared" si="11" ref="AA9:AA46">+SUM(I9,R9)</f>
        <v>788551</v>
      </c>
      <c r="AB9" s="141">
        <f aca="true" t="shared" si="12" ref="AB9:AB46">+SUM(J9,S9)</f>
        <v>0</v>
      </c>
      <c r="AC9" s="141">
        <f aca="true" t="shared" si="13" ref="AC9:AC46">+SUM(K9,T9)</f>
        <v>73305</v>
      </c>
      <c r="AD9" s="141">
        <f aca="true" t="shared" si="14" ref="AD9:AD46">+SUM(L9,U9)</f>
        <v>1231352</v>
      </c>
    </row>
    <row r="10" spans="1:30" ht="12" customHeight="1">
      <c r="A10" s="142" t="s">
        <v>87</v>
      </c>
      <c r="B10" s="140" t="s">
        <v>328</v>
      </c>
      <c r="C10" s="142" t="s">
        <v>358</v>
      </c>
      <c r="D10" s="141">
        <f t="shared" si="2"/>
        <v>763147</v>
      </c>
      <c r="E10" s="141">
        <f t="shared" si="3"/>
        <v>30170</v>
      </c>
      <c r="F10" s="141">
        <v>0</v>
      </c>
      <c r="G10" s="141">
        <v>0</v>
      </c>
      <c r="H10" s="141">
        <v>0</v>
      </c>
      <c r="I10" s="141">
        <v>1445</v>
      </c>
      <c r="J10" s="141"/>
      <c r="K10" s="141">
        <v>28725</v>
      </c>
      <c r="L10" s="141">
        <v>732977</v>
      </c>
      <c r="M10" s="141">
        <f t="shared" si="4"/>
        <v>226544</v>
      </c>
      <c r="N10" s="141">
        <f t="shared" si="5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226544</v>
      </c>
      <c r="V10" s="141">
        <f t="shared" si="6"/>
        <v>989691</v>
      </c>
      <c r="W10" s="141">
        <f t="shared" si="7"/>
        <v>30170</v>
      </c>
      <c r="X10" s="141">
        <f t="shared" si="8"/>
        <v>0</v>
      </c>
      <c r="Y10" s="141">
        <f t="shared" si="9"/>
        <v>0</v>
      </c>
      <c r="Z10" s="141">
        <f t="shared" si="10"/>
        <v>0</v>
      </c>
      <c r="AA10" s="141">
        <f t="shared" si="11"/>
        <v>1445</v>
      </c>
      <c r="AB10" s="141">
        <f t="shared" si="12"/>
        <v>0</v>
      </c>
      <c r="AC10" s="141">
        <f t="shared" si="13"/>
        <v>28725</v>
      </c>
      <c r="AD10" s="141">
        <f t="shared" si="14"/>
        <v>959521</v>
      </c>
    </row>
    <row r="11" spans="1:30" ht="12" customHeight="1">
      <c r="A11" s="142" t="s">
        <v>87</v>
      </c>
      <c r="B11" s="140" t="s">
        <v>329</v>
      </c>
      <c r="C11" s="142" t="s">
        <v>359</v>
      </c>
      <c r="D11" s="141">
        <f t="shared" si="2"/>
        <v>1569449</v>
      </c>
      <c r="E11" s="141">
        <f t="shared" si="3"/>
        <v>373071</v>
      </c>
      <c r="F11" s="141">
        <v>0</v>
      </c>
      <c r="G11" s="141">
        <v>0</v>
      </c>
      <c r="H11" s="141">
        <v>0</v>
      </c>
      <c r="I11" s="141">
        <v>291406</v>
      </c>
      <c r="J11" s="141"/>
      <c r="K11" s="141">
        <v>81665</v>
      </c>
      <c r="L11" s="141">
        <v>1196378</v>
      </c>
      <c r="M11" s="141">
        <f t="shared" si="4"/>
        <v>198121</v>
      </c>
      <c r="N11" s="141">
        <f t="shared" si="5"/>
        <v>0</v>
      </c>
      <c r="O11" s="141">
        <v>0</v>
      </c>
      <c r="P11" s="141">
        <v>0</v>
      </c>
      <c r="Q11" s="141">
        <v>0</v>
      </c>
      <c r="R11" s="141">
        <v>0</v>
      </c>
      <c r="S11" s="141"/>
      <c r="T11" s="141">
        <v>0</v>
      </c>
      <c r="U11" s="141">
        <v>198121</v>
      </c>
      <c r="V11" s="141">
        <f t="shared" si="6"/>
        <v>1767570</v>
      </c>
      <c r="W11" s="141">
        <f t="shared" si="7"/>
        <v>373071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291406</v>
      </c>
      <c r="AB11" s="141">
        <f t="shared" si="12"/>
        <v>0</v>
      </c>
      <c r="AC11" s="141">
        <f t="shared" si="13"/>
        <v>81665</v>
      </c>
      <c r="AD11" s="141">
        <f t="shared" si="14"/>
        <v>1394499</v>
      </c>
    </row>
    <row r="12" spans="1:30" ht="12" customHeight="1">
      <c r="A12" s="142" t="s">
        <v>87</v>
      </c>
      <c r="B12" s="140" t="s">
        <v>330</v>
      </c>
      <c r="C12" s="142" t="s">
        <v>360</v>
      </c>
      <c r="D12" s="141">
        <f t="shared" si="2"/>
        <v>1105700</v>
      </c>
      <c r="E12" s="141">
        <f t="shared" si="3"/>
        <v>344689</v>
      </c>
      <c r="F12" s="141">
        <v>2432</v>
      </c>
      <c r="G12" s="141">
        <v>0</v>
      </c>
      <c r="H12" s="141">
        <v>0</v>
      </c>
      <c r="I12" s="141">
        <v>273948</v>
      </c>
      <c r="J12" s="141"/>
      <c r="K12" s="141">
        <v>68309</v>
      </c>
      <c r="L12" s="141">
        <v>761011</v>
      </c>
      <c r="M12" s="141">
        <f t="shared" si="4"/>
        <v>319679</v>
      </c>
      <c r="N12" s="141">
        <f t="shared" si="5"/>
        <v>72465</v>
      </c>
      <c r="O12" s="141">
        <v>0</v>
      </c>
      <c r="P12" s="141">
        <v>0</v>
      </c>
      <c r="Q12" s="141">
        <v>0</v>
      </c>
      <c r="R12" s="141">
        <v>71630</v>
      </c>
      <c r="S12" s="141"/>
      <c r="T12" s="141">
        <v>835</v>
      </c>
      <c r="U12" s="141">
        <v>247214</v>
      </c>
      <c r="V12" s="141">
        <f t="shared" si="6"/>
        <v>1425379</v>
      </c>
      <c r="W12" s="141">
        <f t="shared" si="7"/>
        <v>417154</v>
      </c>
      <c r="X12" s="141">
        <f t="shared" si="8"/>
        <v>2432</v>
      </c>
      <c r="Y12" s="141">
        <f t="shared" si="9"/>
        <v>0</v>
      </c>
      <c r="Z12" s="141">
        <f t="shared" si="10"/>
        <v>0</v>
      </c>
      <c r="AA12" s="141">
        <f t="shared" si="11"/>
        <v>345578</v>
      </c>
      <c r="AB12" s="141">
        <f t="shared" si="12"/>
        <v>0</v>
      </c>
      <c r="AC12" s="141">
        <f t="shared" si="13"/>
        <v>69144</v>
      </c>
      <c r="AD12" s="141">
        <f t="shared" si="14"/>
        <v>1008225</v>
      </c>
    </row>
    <row r="13" spans="1:30" ht="12" customHeight="1">
      <c r="A13" s="142" t="s">
        <v>87</v>
      </c>
      <c r="B13" s="140" t="s">
        <v>331</v>
      </c>
      <c r="C13" s="142" t="s">
        <v>361</v>
      </c>
      <c r="D13" s="141">
        <f t="shared" si="2"/>
        <v>2498590</v>
      </c>
      <c r="E13" s="141">
        <f t="shared" si="3"/>
        <v>1263683</v>
      </c>
      <c r="F13" s="141">
        <v>33273</v>
      </c>
      <c r="G13" s="141">
        <v>53123</v>
      </c>
      <c r="H13" s="141">
        <v>1029600</v>
      </c>
      <c r="I13" s="141">
        <v>65832</v>
      </c>
      <c r="J13" s="141"/>
      <c r="K13" s="141">
        <v>81855</v>
      </c>
      <c r="L13" s="141">
        <v>1234907</v>
      </c>
      <c r="M13" s="141">
        <f t="shared" si="4"/>
        <v>219032</v>
      </c>
      <c r="N13" s="141">
        <f t="shared" si="5"/>
        <v>66592</v>
      </c>
      <c r="O13" s="141">
        <v>0</v>
      </c>
      <c r="P13" s="141">
        <v>0</v>
      </c>
      <c r="Q13" s="141">
        <v>0</v>
      </c>
      <c r="R13" s="141">
        <v>66577</v>
      </c>
      <c r="S13" s="141"/>
      <c r="T13" s="141">
        <v>15</v>
      </c>
      <c r="U13" s="141">
        <v>152440</v>
      </c>
      <c r="V13" s="141">
        <f t="shared" si="6"/>
        <v>2717622</v>
      </c>
      <c r="W13" s="141">
        <f t="shared" si="7"/>
        <v>1330275</v>
      </c>
      <c r="X13" s="141">
        <f t="shared" si="8"/>
        <v>33273</v>
      </c>
      <c r="Y13" s="141">
        <f t="shared" si="9"/>
        <v>53123</v>
      </c>
      <c r="Z13" s="141">
        <f t="shared" si="10"/>
        <v>1029600</v>
      </c>
      <c r="AA13" s="141">
        <f t="shared" si="11"/>
        <v>132409</v>
      </c>
      <c r="AB13" s="141">
        <f t="shared" si="12"/>
        <v>0</v>
      </c>
      <c r="AC13" s="141">
        <f t="shared" si="13"/>
        <v>81870</v>
      </c>
      <c r="AD13" s="141">
        <f t="shared" si="14"/>
        <v>1387347</v>
      </c>
    </row>
    <row r="14" spans="1:30" ht="12" customHeight="1">
      <c r="A14" s="142" t="s">
        <v>87</v>
      </c>
      <c r="B14" s="140" t="s">
        <v>332</v>
      </c>
      <c r="C14" s="142" t="s">
        <v>362</v>
      </c>
      <c r="D14" s="141">
        <f t="shared" si="2"/>
        <v>1249313</v>
      </c>
      <c r="E14" s="141">
        <f t="shared" si="3"/>
        <v>1890</v>
      </c>
      <c r="F14" s="141">
        <v>0</v>
      </c>
      <c r="G14" s="141">
        <v>0</v>
      </c>
      <c r="H14" s="141">
        <v>0</v>
      </c>
      <c r="I14" s="141">
        <v>1890</v>
      </c>
      <c r="J14" s="141"/>
      <c r="K14" s="141">
        <v>0</v>
      </c>
      <c r="L14" s="141">
        <v>1247423</v>
      </c>
      <c r="M14" s="141">
        <f t="shared" si="4"/>
        <v>176118</v>
      </c>
      <c r="N14" s="141">
        <f t="shared" si="5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176118</v>
      </c>
      <c r="V14" s="141">
        <f t="shared" si="6"/>
        <v>1425431</v>
      </c>
      <c r="W14" s="141">
        <f t="shared" si="7"/>
        <v>1890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1890</v>
      </c>
      <c r="AB14" s="141">
        <f t="shared" si="12"/>
        <v>0</v>
      </c>
      <c r="AC14" s="141">
        <f t="shared" si="13"/>
        <v>0</v>
      </c>
      <c r="AD14" s="141">
        <f t="shared" si="14"/>
        <v>1423541</v>
      </c>
    </row>
    <row r="15" spans="1:30" ht="12" customHeight="1">
      <c r="A15" s="142" t="s">
        <v>87</v>
      </c>
      <c r="B15" s="140" t="s">
        <v>333</v>
      </c>
      <c r="C15" s="142" t="s">
        <v>363</v>
      </c>
      <c r="D15" s="141">
        <f t="shared" si="2"/>
        <v>655482</v>
      </c>
      <c r="E15" s="141">
        <f t="shared" si="3"/>
        <v>40292</v>
      </c>
      <c r="F15" s="141">
        <v>0</v>
      </c>
      <c r="G15" s="141">
        <v>3925</v>
      </c>
      <c r="H15" s="141">
        <v>0</v>
      </c>
      <c r="I15" s="141">
        <v>19486</v>
      </c>
      <c r="J15" s="141"/>
      <c r="K15" s="141">
        <v>16881</v>
      </c>
      <c r="L15" s="141">
        <v>615190</v>
      </c>
      <c r="M15" s="141">
        <f t="shared" si="4"/>
        <v>100393</v>
      </c>
      <c r="N15" s="141">
        <f t="shared" si="5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100393</v>
      </c>
      <c r="V15" s="141">
        <f t="shared" si="6"/>
        <v>755875</v>
      </c>
      <c r="W15" s="141">
        <f t="shared" si="7"/>
        <v>40292</v>
      </c>
      <c r="X15" s="141">
        <f t="shared" si="8"/>
        <v>0</v>
      </c>
      <c r="Y15" s="141">
        <f t="shared" si="9"/>
        <v>3925</v>
      </c>
      <c r="Z15" s="141">
        <f t="shared" si="10"/>
        <v>0</v>
      </c>
      <c r="AA15" s="141">
        <f t="shared" si="11"/>
        <v>19486</v>
      </c>
      <c r="AB15" s="141">
        <f t="shared" si="12"/>
        <v>0</v>
      </c>
      <c r="AC15" s="141">
        <f t="shared" si="13"/>
        <v>16881</v>
      </c>
      <c r="AD15" s="141">
        <f t="shared" si="14"/>
        <v>715583</v>
      </c>
    </row>
    <row r="16" spans="1:30" ht="12" customHeight="1">
      <c r="A16" s="142" t="s">
        <v>87</v>
      </c>
      <c r="B16" s="140" t="s">
        <v>334</v>
      </c>
      <c r="C16" s="142" t="s">
        <v>364</v>
      </c>
      <c r="D16" s="141">
        <f t="shared" si="2"/>
        <v>627167</v>
      </c>
      <c r="E16" s="141">
        <f t="shared" si="3"/>
        <v>27933</v>
      </c>
      <c r="F16" s="141">
        <v>0</v>
      </c>
      <c r="G16" s="141">
        <v>0</v>
      </c>
      <c r="H16" s="141">
        <v>0</v>
      </c>
      <c r="I16" s="141">
        <v>938</v>
      </c>
      <c r="J16" s="141"/>
      <c r="K16" s="141">
        <v>26995</v>
      </c>
      <c r="L16" s="141">
        <v>599234</v>
      </c>
      <c r="M16" s="141">
        <f t="shared" si="4"/>
        <v>80374</v>
      </c>
      <c r="N16" s="141">
        <f t="shared" si="5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80374</v>
      </c>
      <c r="V16" s="141">
        <f t="shared" si="6"/>
        <v>707541</v>
      </c>
      <c r="W16" s="141">
        <f t="shared" si="7"/>
        <v>27933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938</v>
      </c>
      <c r="AB16" s="141">
        <f t="shared" si="12"/>
        <v>0</v>
      </c>
      <c r="AC16" s="141">
        <f t="shared" si="13"/>
        <v>26995</v>
      </c>
      <c r="AD16" s="141">
        <f t="shared" si="14"/>
        <v>679608</v>
      </c>
    </row>
    <row r="17" spans="1:30" ht="12" customHeight="1">
      <c r="A17" s="142" t="s">
        <v>87</v>
      </c>
      <c r="B17" s="140" t="s">
        <v>335</v>
      </c>
      <c r="C17" s="142" t="s">
        <v>365</v>
      </c>
      <c r="D17" s="141">
        <f t="shared" si="2"/>
        <v>226009</v>
      </c>
      <c r="E17" s="141">
        <f t="shared" si="3"/>
        <v>46480</v>
      </c>
      <c r="F17" s="141">
        <v>0</v>
      </c>
      <c r="G17" s="141">
        <v>0</v>
      </c>
      <c r="H17" s="141">
        <v>0</v>
      </c>
      <c r="I17" s="141">
        <v>46480</v>
      </c>
      <c r="J17" s="141"/>
      <c r="K17" s="141">
        <v>0</v>
      </c>
      <c r="L17" s="141">
        <v>179529</v>
      </c>
      <c r="M17" s="141">
        <f t="shared" si="4"/>
        <v>42676</v>
      </c>
      <c r="N17" s="141">
        <f t="shared" si="5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42676</v>
      </c>
      <c r="V17" s="141">
        <f t="shared" si="6"/>
        <v>268685</v>
      </c>
      <c r="W17" s="141">
        <f t="shared" si="7"/>
        <v>46480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46480</v>
      </c>
      <c r="AB17" s="141">
        <f t="shared" si="12"/>
        <v>0</v>
      </c>
      <c r="AC17" s="141">
        <f t="shared" si="13"/>
        <v>0</v>
      </c>
      <c r="AD17" s="141">
        <f t="shared" si="14"/>
        <v>222205</v>
      </c>
    </row>
    <row r="18" spans="1:30" ht="12" customHeight="1">
      <c r="A18" s="142" t="s">
        <v>87</v>
      </c>
      <c r="B18" s="140" t="s">
        <v>336</v>
      </c>
      <c r="C18" s="142" t="s">
        <v>366</v>
      </c>
      <c r="D18" s="141">
        <f t="shared" si="2"/>
        <v>6202793</v>
      </c>
      <c r="E18" s="141">
        <f t="shared" si="3"/>
        <v>246033</v>
      </c>
      <c r="F18" s="141">
        <v>0</v>
      </c>
      <c r="G18" s="141">
        <v>0</v>
      </c>
      <c r="H18" s="141">
        <v>0</v>
      </c>
      <c r="I18" s="141">
        <v>119337</v>
      </c>
      <c r="J18" s="141"/>
      <c r="K18" s="141">
        <v>126696</v>
      </c>
      <c r="L18" s="141">
        <v>5956760</v>
      </c>
      <c r="M18" s="141">
        <f t="shared" si="4"/>
        <v>108212</v>
      </c>
      <c r="N18" s="141">
        <f t="shared" si="5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108212</v>
      </c>
      <c r="V18" s="141">
        <f t="shared" si="6"/>
        <v>6311005</v>
      </c>
      <c r="W18" s="141">
        <f t="shared" si="7"/>
        <v>246033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119337</v>
      </c>
      <c r="AB18" s="141">
        <f t="shared" si="12"/>
        <v>0</v>
      </c>
      <c r="AC18" s="141">
        <f t="shared" si="13"/>
        <v>126696</v>
      </c>
      <c r="AD18" s="141">
        <f t="shared" si="14"/>
        <v>6064972</v>
      </c>
    </row>
    <row r="19" spans="1:30" ht="12" customHeight="1">
      <c r="A19" s="142" t="s">
        <v>87</v>
      </c>
      <c r="B19" s="140" t="s">
        <v>337</v>
      </c>
      <c r="C19" s="142" t="s">
        <v>367</v>
      </c>
      <c r="D19" s="141">
        <f t="shared" si="2"/>
        <v>355396</v>
      </c>
      <c r="E19" s="141">
        <f t="shared" si="3"/>
        <v>68792</v>
      </c>
      <c r="F19" s="141">
        <v>0</v>
      </c>
      <c r="G19" s="141">
        <v>0</v>
      </c>
      <c r="H19" s="141">
        <v>0</v>
      </c>
      <c r="I19" s="141">
        <v>59715</v>
      </c>
      <c r="J19" s="141"/>
      <c r="K19" s="141">
        <v>9077</v>
      </c>
      <c r="L19" s="141">
        <v>286604</v>
      </c>
      <c r="M19" s="141">
        <f t="shared" si="4"/>
        <v>50579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50579</v>
      </c>
      <c r="V19" s="141">
        <f t="shared" si="6"/>
        <v>405975</v>
      </c>
      <c r="W19" s="141">
        <f t="shared" si="7"/>
        <v>68792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59715</v>
      </c>
      <c r="AB19" s="141">
        <f t="shared" si="12"/>
        <v>0</v>
      </c>
      <c r="AC19" s="141">
        <f t="shared" si="13"/>
        <v>9077</v>
      </c>
      <c r="AD19" s="141">
        <f t="shared" si="14"/>
        <v>337183</v>
      </c>
    </row>
    <row r="20" spans="1:30" ht="12" customHeight="1">
      <c r="A20" s="142" t="s">
        <v>87</v>
      </c>
      <c r="B20" s="140" t="s">
        <v>338</v>
      </c>
      <c r="C20" s="142" t="s">
        <v>368</v>
      </c>
      <c r="D20" s="141">
        <f t="shared" si="2"/>
        <v>255969</v>
      </c>
      <c r="E20" s="141">
        <f t="shared" si="3"/>
        <v>17862</v>
      </c>
      <c r="F20" s="141">
        <v>0</v>
      </c>
      <c r="G20" s="141">
        <v>0</v>
      </c>
      <c r="H20" s="141">
        <v>0</v>
      </c>
      <c r="I20" s="141">
        <v>312</v>
      </c>
      <c r="J20" s="141"/>
      <c r="K20" s="141">
        <v>17550</v>
      </c>
      <c r="L20" s="141">
        <v>238107</v>
      </c>
      <c r="M20" s="141">
        <f t="shared" si="4"/>
        <v>81061</v>
      </c>
      <c r="N20" s="141">
        <f t="shared" si="5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81061</v>
      </c>
      <c r="V20" s="141">
        <f t="shared" si="6"/>
        <v>337030</v>
      </c>
      <c r="W20" s="141">
        <f t="shared" si="7"/>
        <v>17862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312</v>
      </c>
      <c r="AB20" s="141">
        <f t="shared" si="12"/>
        <v>0</v>
      </c>
      <c r="AC20" s="141">
        <f t="shared" si="13"/>
        <v>17550</v>
      </c>
      <c r="AD20" s="141">
        <f t="shared" si="14"/>
        <v>319168</v>
      </c>
    </row>
    <row r="21" spans="1:30" ht="12" customHeight="1">
      <c r="A21" s="142" t="s">
        <v>87</v>
      </c>
      <c r="B21" s="140" t="s">
        <v>339</v>
      </c>
      <c r="C21" s="142" t="s">
        <v>369</v>
      </c>
      <c r="D21" s="141">
        <f t="shared" si="2"/>
        <v>453945</v>
      </c>
      <c r="E21" s="141">
        <f t="shared" si="3"/>
        <v>20</v>
      </c>
      <c r="F21" s="141">
        <v>0</v>
      </c>
      <c r="G21" s="141">
        <v>0</v>
      </c>
      <c r="H21" s="141">
        <v>0</v>
      </c>
      <c r="I21" s="141">
        <v>20</v>
      </c>
      <c r="J21" s="141"/>
      <c r="K21" s="141">
        <v>0</v>
      </c>
      <c r="L21" s="141">
        <v>453925</v>
      </c>
      <c r="M21" s="141">
        <f t="shared" si="4"/>
        <v>59426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59426</v>
      </c>
      <c r="V21" s="141">
        <f t="shared" si="6"/>
        <v>513371</v>
      </c>
      <c r="W21" s="141">
        <f t="shared" si="7"/>
        <v>20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20</v>
      </c>
      <c r="AB21" s="141">
        <f t="shared" si="12"/>
        <v>0</v>
      </c>
      <c r="AC21" s="141">
        <f t="shared" si="13"/>
        <v>0</v>
      </c>
      <c r="AD21" s="141">
        <f t="shared" si="14"/>
        <v>513351</v>
      </c>
    </row>
    <row r="22" spans="1:30" ht="12" customHeight="1">
      <c r="A22" s="142" t="s">
        <v>87</v>
      </c>
      <c r="B22" s="140" t="s">
        <v>340</v>
      </c>
      <c r="C22" s="142" t="s">
        <v>370</v>
      </c>
      <c r="D22" s="141">
        <f t="shared" si="2"/>
        <v>214957</v>
      </c>
      <c r="E22" s="141">
        <f t="shared" si="3"/>
        <v>781</v>
      </c>
      <c r="F22" s="141">
        <v>0</v>
      </c>
      <c r="G22" s="141">
        <v>439</v>
      </c>
      <c r="H22" s="141">
        <v>0</v>
      </c>
      <c r="I22" s="141">
        <v>138</v>
      </c>
      <c r="J22" s="141"/>
      <c r="K22" s="141">
        <v>204</v>
      </c>
      <c r="L22" s="141">
        <v>214176</v>
      </c>
      <c r="M22" s="141">
        <f t="shared" si="4"/>
        <v>32788</v>
      </c>
      <c r="N22" s="141">
        <f t="shared" si="5"/>
        <v>24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24</v>
      </c>
      <c r="U22" s="141">
        <v>32764</v>
      </c>
      <c r="V22" s="141">
        <f t="shared" si="6"/>
        <v>247745</v>
      </c>
      <c r="W22" s="141">
        <f t="shared" si="7"/>
        <v>805</v>
      </c>
      <c r="X22" s="141">
        <f t="shared" si="8"/>
        <v>0</v>
      </c>
      <c r="Y22" s="141">
        <f t="shared" si="9"/>
        <v>439</v>
      </c>
      <c r="Z22" s="141">
        <f t="shared" si="10"/>
        <v>0</v>
      </c>
      <c r="AA22" s="141">
        <f t="shared" si="11"/>
        <v>138</v>
      </c>
      <c r="AB22" s="141">
        <f t="shared" si="12"/>
        <v>0</v>
      </c>
      <c r="AC22" s="141">
        <f t="shared" si="13"/>
        <v>228</v>
      </c>
      <c r="AD22" s="141">
        <f t="shared" si="14"/>
        <v>246940</v>
      </c>
    </row>
    <row r="23" spans="1:30" ht="12" customHeight="1">
      <c r="A23" s="142" t="s">
        <v>87</v>
      </c>
      <c r="B23" s="140" t="s">
        <v>341</v>
      </c>
      <c r="C23" s="142" t="s">
        <v>371</v>
      </c>
      <c r="D23" s="141">
        <f t="shared" si="2"/>
        <v>42201</v>
      </c>
      <c r="E23" s="141">
        <f t="shared" si="3"/>
        <v>1924</v>
      </c>
      <c r="F23" s="141">
        <v>0</v>
      </c>
      <c r="G23" s="141">
        <v>0</v>
      </c>
      <c r="H23" s="141">
        <v>0</v>
      </c>
      <c r="I23" s="141">
        <v>104</v>
      </c>
      <c r="J23" s="141"/>
      <c r="K23" s="141">
        <v>1820</v>
      </c>
      <c r="L23" s="141">
        <v>40277</v>
      </c>
      <c r="M23" s="141">
        <f t="shared" si="4"/>
        <v>19205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19205</v>
      </c>
      <c r="V23" s="141">
        <f t="shared" si="6"/>
        <v>61406</v>
      </c>
      <c r="W23" s="141">
        <f t="shared" si="7"/>
        <v>1924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104</v>
      </c>
      <c r="AB23" s="141">
        <f t="shared" si="12"/>
        <v>0</v>
      </c>
      <c r="AC23" s="141">
        <f t="shared" si="13"/>
        <v>1820</v>
      </c>
      <c r="AD23" s="141">
        <f t="shared" si="14"/>
        <v>59482</v>
      </c>
    </row>
    <row r="24" spans="1:30" ht="12" customHeight="1">
      <c r="A24" s="142" t="s">
        <v>87</v>
      </c>
      <c r="B24" s="140" t="s">
        <v>342</v>
      </c>
      <c r="C24" s="142" t="s">
        <v>372</v>
      </c>
      <c r="D24" s="141">
        <f t="shared" si="2"/>
        <v>123937</v>
      </c>
      <c r="E24" s="141">
        <f t="shared" si="3"/>
        <v>0</v>
      </c>
      <c r="F24" s="141">
        <v>0</v>
      </c>
      <c r="G24" s="141">
        <v>0</v>
      </c>
      <c r="H24" s="141">
        <v>0</v>
      </c>
      <c r="I24" s="141">
        <v>0</v>
      </c>
      <c r="J24" s="141"/>
      <c r="K24" s="141">
        <v>0</v>
      </c>
      <c r="L24" s="141">
        <v>123937</v>
      </c>
      <c r="M24" s="141">
        <f t="shared" si="4"/>
        <v>51651</v>
      </c>
      <c r="N24" s="141">
        <f t="shared" si="5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51651</v>
      </c>
      <c r="V24" s="141">
        <f t="shared" si="6"/>
        <v>175588</v>
      </c>
      <c r="W24" s="141">
        <f t="shared" si="7"/>
        <v>0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0</v>
      </c>
      <c r="AB24" s="141">
        <f t="shared" si="12"/>
        <v>0</v>
      </c>
      <c r="AC24" s="141">
        <f t="shared" si="13"/>
        <v>0</v>
      </c>
      <c r="AD24" s="141">
        <f t="shared" si="14"/>
        <v>175588</v>
      </c>
    </row>
    <row r="25" spans="1:30" ht="12" customHeight="1">
      <c r="A25" s="142" t="s">
        <v>87</v>
      </c>
      <c r="B25" s="140" t="s">
        <v>343</v>
      </c>
      <c r="C25" s="142" t="s">
        <v>373</v>
      </c>
      <c r="D25" s="141">
        <f t="shared" si="2"/>
        <v>82661</v>
      </c>
      <c r="E25" s="141">
        <f t="shared" si="3"/>
        <v>0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0</v>
      </c>
      <c r="L25" s="141">
        <v>82661</v>
      </c>
      <c r="M25" s="141">
        <f t="shared" si="4"/>
        <v>33170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33170</v>
      </c>
      <c r="V25" s="141">
        <f t="shared" si="6"/>
        <v>115831</v>
      </c>
      <c r="W25" s="141">
        <f t="shared" si="7"/>
        <v>0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0</v>
      </c>
      <c r="AB25" s="141">
        <f t="shared" si="12"/>
        <v>0</v>
      </c>
      <c r="AC25" s="141">
        <f t="shared" si="13"/>
        <v>0</v>
      </c>
      <c r="AD25" s="141">
        <f t="shared" si="14"/>
        <v>115831</v>
      </c>
    </row>
    <row r="26" spans="1:30" ht="12" customHeight="1">
      <c r="A26" s="142" t="s">
        <v>87</v>
      </c>
      <c r="B26" s="140" t="s">
        <v>344</v>
      </c>
      <c r="C26" s="142" t="s">
        <v>374</v>
      </c>
      <c r="D26" s="141">
        <f t="shared" si="2"/>
        <v>55668</v>
      </c>
      <c r="E26" s="141">
        <f t="shared" si="3"/>
        <v>0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0</v>
      </c>
      <c r="L26" s="141">
        <v>55668</v>
      </c>
      <c r="M26" s="141">
        <f t="shared" si="4"/>
        <v>28307</v>
      </c>
      <c r="N26" s="141">
        <f t="shared" si="5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28307</v>
      </c>
      <c r="V26" s="141">
        <f t="shared" si="6"/>
        <v>83975</v>
      </c>
      <c r="W26" s="141">
        <f t="shared" si="7"/>
        <v>0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0</v>
      </c>
      <c r="AB26" s="141">
        <f t="shared" si="12"/>
        <v>0</v>
      </c>
      <c r="AC26" s="141">
        <f t="shared" si="13"/>
        <v>0</v>
      </c>
      <c r="AD26" s="141">
        <f t="shared" si="14"/>
        <v>83975</v>
      </c>
    </row>
    <row r="27" spans="1:30" ht="12" customHeight="1">
      <c r="A27" s="142" t="s">
        <v>87</v>
      </c>
      <c r="B27" s="140" t="s">
        <v>345</v>
      </c>
      <c r="C27" s="142" t="s">
        <v>375</v>
      </c>
      <c r="D27" s="141">
        <f t="shared" si="2"/>
        <v>96461</v>
      </c>
      <c r="E27" s="141">
        <f t="shared" si="3"/>
        <v>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0</v>
      </c>
      <c r="L27" s="141">
        <v>96461</v>
      </c>
      <c r="M27" s="141">
        <f t="shared" si="4"/>
        <v>38265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38265</v>
      </c>
      <c r="V27" s="141">
        <f t="shared" si="6"/>
        <v>134726</v>
      </c>
      <c r="W27" s="141">
        <f t="shared" si="7"/>
        <v>0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0</v>
      </c>
      <c r="AB27" s="141">
        <f t="shared" si="12"/>
        <v>0</v>
      </c>
      <c r="AC27" s="141">
        <f t="shared" si="13"/>
        <v>0</v>
      </c>
      <c r="AD27" s="141">
        <f t="shared" si="14"/>
        <v>134726</v>
      </c>
    </row>
    <row r="28" spans="1:30" ht="12" customHeight="1">
      <c r="A28" s="142" t="s">
        <v>87</v>
      </c>
      <c r="B28" s="140" t="s">
        <v>346</v>
      </c>
      <c r="C28" s="142" t="s">
        <v>376</v>
      </c>
      <c r="D28" s="141">
        <f t="shared" si="2"/>
        <v>358133</v>
      </c>
      <c r="E28" s="141">
        <f t="shared" si="3"/>
        <v>83200</v>
      </c>
      <c r="F28" s="141">
        <v>0</v>
      </c>
      <c r="G28" s="141">
        <v>0</v>
      </c>
      <c r="H28" s="141">
        <v>0</v>
      </c>
      <c r="I28" s="141">
        <v>66235</v>
      </c>
      <c r="J28" s="141"/>
      <c r="K28" s="141">
        <v>16965</v>
      </c>
      <c r="L28" s="141">
        <v>274933</v>
      </c>
      <c r="M28" s="141">
        <f t="shared" si="4"/>
        <v>59751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59751</v>
      </c>
      <c r="V28" s="141">
        <f t="shared" si="6"/>
        <v>417884</v>
      </c>
      <c r="W28" s="141">
        <f t="shared" si="7"/>
        <v>83200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66235</v>
      </c>
      <c r="AB28" s="141">
        <f t="shared" si="12"/>
        <v>0</v>
      </c>
      <c r="AC28" s="141">
        <f t="shared" si="13"/>
        <v>16965</v>
      </c>
      <c r="AD28" s="141">
        <f t="shared" si="14"/>
        <v>334684</v>
      </c>
    </row>
    <row r="29" spans="1:30" ht="12" customHeight="1">
      <c r="A29" s="142" t="s">
        <v>87</v>
      </c>
      <c r="B29" s="140" t="s">
        <v>347</v>
      </c>
      <c r="C29" s="142" t="s">
        <v>377</v>
      </c>
      <c r="D29" s="141">
        <f t="shared" si="2"/>
        <v>172367</v>
      </c>
      <c r="E29" s="141">
        <f t="shared" si="3"/>
        <v>54</v>
      </c>
      <c r="F29" s="141">
        <v>0</v>
      </c>
      <c r="G29" s="141">
        <v>0</v>
      </c>
      <c r="H29" s="141">
        <v>0</v>
      </c>
      <c r="I29" s="141">
        <v>54</v>
      </c>
      <c r="J29" s="141"/>
      <c r="K29" s="141">
        <v>0</v>
      </c>
      <c r="L29" s="141">
        <v>172313</v>
      </c>
      <c r="M29" s="141">
        <f t="shared" si="4"/>
        <v>45062</v>
      </c>
      <c r="N29" s="141">
        <f t="shared" si="5"/>
        <v>28</v>
      </c>
      <c r="O29" s="141">
        <v>0</v>
      </c>
      <c r="P29" s="141">
        <v>0</v>
      </c>
      <c r="Q29" s="141">
        <v>0</v>
      </c>
      <c r="R29" s="141">
        <v>28</v>
      </c>
      <c r="S29" s="141"/>
      <c r="T29" s="141">
        <v>0</v>
      </c>
      <c r="U29" s="141">
        <v>45034</v>
      </c>
      <c r="V29" s="141">
        <f t="shared" si="6"/>
        <v>217429</v>
      </c>
      <c r="W29" s="141">
        <f t="shared" si="7"/>
        <v>82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82</v>
      </c>
      <c r="AB29" s="141">
        <f t="shared" si="12"/>
        <v>0</v>
      </c>
      <c r="AC29" s="141">
        <f t="shared" si="13"/>
        <v>0</v>
      </c>
      <c r="AD29" s="141">
        <f t="shared" si="14"/>
        <v>217347</v>
      </c>
    </row>
    <row r="30" spans="1:30" ht="12" customHeight="1">
      <c r="A30" s="142" t="s">
        <v>87</v>
      </c>
      <c r="B30" s="140" t="s">
        <v>348</v>
      </c>
      <c r="C30" s="142" t="s">
        <v>378</v>
      </c>
      <c r="D30" s="141">
        <f t="shared" si="2"/>
        <v>242546</v>
      </c>
      <c r="E30" s="141">
        <f t="shared" si="3"/>
        <v>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0</v>
      </c>
      <c r="L30" s="141">
        <v>242546</v>
      </c>
      <c r="M30" s="141">
        <f t="shared" si="4"/>
        <v>86690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86690</v>
      </c>
      <c r="V30" s="141">
        <f t="shared" si="6"/>
        <v>329236</v>
      </c>
      <c r="W30" s="141">
        <f t="shared" si="7"/>
        <v>0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0</v>
      </c>
      <c r="AB30" s="141">
        <f t="shared" si="12"/>
        <v>0</v>
      </c>
      <c r="AC30" s="141">
        <f t="shared" si="13"/>
        <v>0</v>
      </c>
      <c r="AD30" s="141">
        <f t="shared" si="14"/>
        <v>329236</v>
      </c>
    </row>
    <row r="31" spans="1:30" ht="12" customHeight="1">
      <c r="A31" s="142" t="s">
        <v>87</v>
      </c>
      <c r="B31" s="140" t="s">
        <v>349</v>
      </c>
      <c r="C31" s="142" t="s">
        <v>379</v>
      </c>
      <c r="D31" s="141">
        <f t="shared" si="2"/>
        <v>145244</v>
      </c>
      <c r="E31" s="141">
        <f t="shared" si="3"/>
        <v>425</v>
      </c>
      <c r="F31" s="141">
        <v>0</v>
      </c>
      <c r="G31" s="141">
        <v>0</v>
      </c>
      <c r="H31" s="141">
        <v>0</v>
      </c>
      <c r="I31" s="141">
        <v>425</v>
      </c>
      <c r="J31" s="141"/>
      <c r="K31" s="141">
        <v>0</v>
      </c>
      <c r="L31" s="141">
        <v>144819</v>
      </c>
      <c r="M31" s="141">
        <f t="shared" si="4"/>
        <v>45456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45456</v>
      </c>
      <c r="V31" s="141">
        <f t="shared" si="6"/>
        <v>190700</v>
      </c>
      <c r="W31" s="141">
        <f t="shared" si="7"/>
        <v>425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425</v>
      </c>
      <c r="AB31" s="141">
        <f t="shared" si="12"/>
        <v>0</v>
      </c>
      <c r="AC31" s="141">
        <f t="shared" si="13"/>
        <v>0</v>
      </c>
      <c r="AD31" s="141">
        <f t="shared" si="14"/>
        <v>190275</v>
      </c>
    </row>
    <row r="32" spans="1:30" ht="12" customHeight="1">
      <c r="A32" s="142" t="s">
        <v>87</v>
      </c>
      <c r="B32" s="140" t="s">
        <v>350</v>
      </c>
      <c r="C32" s="142" t="s">
        <v>380</v>
      </c>
      <c r="D32" s="141">
        <f t="shared" si="2"/>
        <v>137335</v>
      </c>
      <c r="E32" s="141">
        <f t="shared" si="3"/>
        <v>1528</v>
      </c>
      <c r="F32" s="141">
        <v>0</v>
      </c>
      <c r="G32" s="141">
        <v>0</v>
      </c>
      <c r="H32" s="141">
        <v>0</v>
      </c>
      <c r="I32" s="141">
        <v>333</v>
      </c>
      <c r="J32" s="141"/>
      <c r="K32" s="141">
        <v>1195</v>
      </c>
      <c r="L32" s="141">
        <v>135807</v>
      </c>
      <c r="M32" s="141">
        <f t="shared" si="4"/>
        <v>90038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90038</v>
      </c>
      <c r="V32" s="141">
        <f t="shared" si="6"/>
        <v>227373</v>
      </c>
      <c r="W32" s="141">
        <f t="shared" si="7"/>
        <v>1528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333</v>
      </c>
      <c r="AB32" s="141">
        <f t="shared" si="12"/>
        <v>0</v>
      </c>
      <c r="AC32" s="141">
        <f t="shared" si="13"/>
        <v>1195</v>
      </c>
      <c r="AD32" s="141">
        <f t="shared" si="14"/>
        <v>225845</v>
      </c>
    </row>
    <row r="33" spans="1:30" ht="12" customHeight="1">
      <c r="A33" s="142" t="s">
        <v>87</v>
      </c>
      <c r="B33" s="140" t="s">
        <v>351</v>
      </c>
      <c r="C33" s="142" t="s">
        <v>381</v>
      </c>
      <c r="D33" s="141">
        <f t="shared" si="2"/>
        <v>81160</v>
      </c>
      <c r="E33" s="141">
        <f t="shared" si="3"/>
        <v>3977</v>
      </c>
      <c r="F33" s="141">
        <v>0</v>
      </c>
      <c r="G33" s="141">
        <v>0</v>
      </c>
      <c r="H33" s="141">
        <v>0</v>
      </c>
      <c r="I33" s="141">
        <v>253</v>
      </c>
      <c r="J33" s="141"/>
      <c r="K33" s="141">
        <v>3724</v>
      </c>
      <c r="L33" s="141">
        <v>77183</v>
      </c>
      <c r="M33" s="141">
        <f t="shared" si="4"/>
        <v>37323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37323</v>
      </c>
      <c r="V33" s="141">
        <f t="shared" si="6"/>
        <v>118483</v>
      </c>
      <c r="W33" s="141">
        <f t="shared" si="7"/>
        <v>3977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253</v>
      </c>
      <c r="AB33" s="141">
        <f t="shared" si="12"/>
        <v>0</v>
      </c>
      <c r="AC33" s="141">
        <f t="shared" si="13"/>
        <v>3724</v>
      </c>
      <c r="AD33" s="141">
        <f t="shared" si="14"/>
        <v>114506</v>
      </c>
    </row>
    <row r="34" spans="1:30" ht="12" customHeight="1">
      <c r="A34" s="142" t="s">
        <v>87</v>
      </c>
      <c r="B34" s="140" t="s">
        <v>352</v>
      </c>
      <c r="C34" s="142" t="s">
        <v>382</v>
      </c>
      <c r="D34" s="141">
        <f t="shared" si="2"/>
        <v>93887</v>
      </c>
      <c r="E34" s="141">
        <f t="shared" si="3"/>
        <v>16266</v>
      </c>
      <c r="F34" s="141">
        <v>0</v>
      </c>
      <c r="G34" s="141">
        <v>1756</v>
      </c>
      <c r="H34" s="141">
        <v>5900</v>
      </c>
      <c r="I34" s="141">
        <v>8605</v>
      </c>
      <c r="J34" s="141"/>
      <c r="K34" s="141">
        <v>5</v>
      </c>
      <c r="L34" s="141">
        <v>77621</v>
      </c>
      <c r="M34" s="141">
        <f t="shared" si="4"/>
        <v>25289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25289</v>
      </c>
      <c r="V34" s="141">
        <f t="shared" si="6"/>
        <v>119176</v>
      </c>
      <c r="W34" s="141">
        <f t="shared" si="7"/>
        <v>16266</v>
      </c>
      <c r="X34" s="141">
        <f t="shared" si="8"/>
        <v>0</v>
      </c>
      <c r="Y34" s="141">
        <f t="shared" si="9"/>
        <v>1756</v>
      </c>
      <c r="Z34" s="141">
        <f t="shared" si="10"/>
        <v>5900</v>
      </c>
      <c r="AA34" s="141">
        <f t="shared" si="11"/>
        <v>8605</v>
      </c>
      <c r="AB34" s="141">
        <f t="shared" si="12"/>
        <v>0</v>
      </c>
      <c r="AC34" s="141">
        <f t="shared" si="13"/>
        <v>5</v>
      </c>
      <c r="AD34" s="141">
        <f t="shared" si="14"/>
        <v>102910</v>
      </c>
    </row>
    <row r="35" spans="1:30" ht="12" customHeight="1">
      <c r="A35" s="142" t="s">
        <v>87</v>
      </c>
      <c r="B35" s="140" t="s">
        <v>353</v>
      </c>
      <c r="C35" s="142" t="s">
        <v>383</v>
      </c>
      <c r="D35" s="141">
        <f t="shared" si="2"/>
        <v>207399</v>
      </c>
      <c r="E35" s="141">
        <f t="shared" si="3"/>
        <v>34927</v>
      </c>
      <c r="F35" s="141">
        <v>0</v>
      </c>
      <c r="G35" s="141">
        <v>0</v>
      </c>
      <c r="H35" s="141">
        <v>0</v>
      </c>
      <c r="I35" s="141">
        <v>34902</v>
      </c>
      <c r="J35" s="141"/>
      <c r="K35" s="141">
        <v>25</v>
      </c>
      <c r="L35" s="141">
        <v>172472</v>
      </c>
      <c r="M35" s="141">
        <f t="shared" si="4"/>
        <v>39514</v>
      </c>
      <c r="N35" s="141">
        <f t="shared" si="5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39514</v>
      </c>
      <c r="V35" s="141">
        <f t="shared" si="6"/>
        <v>246913</v>
      </c>
      <c r="W35" s="141">
        <f t="shared" si="7"/>
        <v>34927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34902</v>
      </c>
      <c r="AB35" s="141">
        <f t="shared" si="12"/>
        <v>0</v>
      </c>
      <c r="AC35" s="141">
        <f t="shared" si="13"/>
        <v>25</v>
      </c>
      <c r="AD35" s="141">
        <f t="shared" si="14"/>
        <v>211986</v>
      </c>
    </row>
    <row r="36" spans="1:30" ht="12" customHeight="1">
      <c r="A36" s="142" t="s">
        <v>87</v>
      </c>
      <c r="B36" s="140" t="s">
        <v>354</v>
      </c>
      <c r="C36" s="142" t="s">
        <v>384</v>
      </c>
      <c r="D36" s="141">
        <f t="shared" si="2"/>
        <v>448971</v>
      </c>
      <c r="E36" s="141">
        <f t="shared" si="3"/>
        <v>43387</v>
      </c>
      <c r="F36" s="141">
        <v>0</v>
      </c>
      <c r="G36" s="141">
        <v>0</v>
      </c>
      <c r="H36" s="141">
        <v>0</v>
      </c>
      <c r="I36" s="141">
        <v>33533</v>
      </c>
      <c r="J36" s="141"/>
      <c r="K36" s="141">
        <v>9854</v>
      </c>
      <c r="L36" s="141">
        <v>405584</v>
      </c>
      <c r="M36" s="141">
        <f t="shared" si="4"/>
        <v>46749</v>
      </c>
      <c r="N36" s="141">
        <f t="shared" si="5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46749</v>
      </c>
      <c r="V36" s="141">
        <f t="shared" si="6"/>
        <v>495720</v>
      </c>
      <c r="W36" s="141">
        <f t="shared" si="7"/>
        <v>43387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33533</v>
      </c>
      <c r="AB36" s="141">
        <f t="shared" si="12"/>
        <v>0</v>
      </c>
      <c r="AC36" s="141">
        <f t="shared" si="13"/>
        <v>9854</v>
      </c>
      <c r="AD36" s="141">
        <f t="shared" si="14"/>
        <v>452333</v>
      </c>
    </row>
    <row r="37" spans="1:30" ht="12" customHeight="1">
      <c r="A37" s="142" t="s">
        <v>87</v>
      </c>
      <c r="B37" s="140" t="s">
        <v>355</v>
      </c>
      <c r="C37" s="142" t="s">
        <v>385</v>
      </c>
      <c r="D37" s="141">
        <f t="shared" si="2"/>
        <v>162901</v>
      </c>
      <c r="E37" s="141">
        <f t="shared" si="3"/>
        <v>38728</v>
      </c>
      <c r="F37" s="141">
        <v>0</v>
      </c>
      <c r="G37" s="141">
        <v>0</v>
      </c>
      <c r="H37" s="141">
        <v>0</v>
      </c>
      <c r="I37" s="141">
        <v>63</v>
      </c>
      <c r="J37" s="141"/>
      <c r="K37" s="141">
        <v>38665</v>
      </c>
      <c r="L37" s="141">
        <v>124173</v>
      </c>
      <c r="M37" s="141">
        <f t="shared" si="4"/>
        <v>58964</v>
      </c>
      <c r="N37" s="141">
        <f t="shared" si="5"/>
        <v>0</v>
      </c>
      <c r="O37" s="141">
        <v>0</v>
      </c>
      <c r="P37" s="141">
        <v>0</v>
      </c>
      <c r="Q37" s="141">
        <v>0</v>
      </c>
      <c r="R37" s="141">
        <v>0</v>
      </c>
      <c r="S37" s="141"/>
      <c r="T37" s="141">
        <v>0</v>
      </c>
      <c r="U37" s="141">
        <v>58964</v>
      </c>
      <c r="V37" s="141">
        <f t="shared" si="6"/>
        <v>221865</v>
      </c>
      <c r="W37" s="141">
        <f t="shared" si="7"/>
        <v>38728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63</v>
      </c>
      <c r="AB37" s="141">
        <f t="shared" si="12"/>
        <v>0</v>
      </c>
      <c r="AC37" s="141">
        <f t="shared" si="13"/>
        <v>38665</v>
      </c>
      <c r="AD37" s="141">
        <f t="shared" si="14"/>
        <v>183137</v>
      </c>
    </row>
    <row r="38" spans="1:30" ht="12" customHeight="1">
      <c r="A38" s="142" t="s">
        <v>87</v>
      </c>
      <c r="B38" s="140" t="s">
        <v>388</v>
      </c>
      <c r="C38" s="142" t="s">
        <v>397</v>
      </c>
      <c r="D38" s="141">
        <f t="shared" si="2"/>
        <v>1428734</v>
      </c>
      <c r="E38" s="141">
        <f t="shared" si="3"/>
        <v>1427327</v>
      </c>
      <c r="F38" s="141">
        <v>1278048</v>
      </c>
      <c r="G38" s="141">
        <v>0</v>
      </c>
      <c r="H38" s="141">
        <v>0</v>
      </c>
      <c r="I38" s="141">
        <v>78109</v>
      </c>
      <c r="J38" s="141">
        <v>5745186</v>
      </c>
      <c r="K38" s="141">
        <v>71170</v>
      </c>
      <c r="L38" s="141">
        <v>1407</v>
      </c>
      <c r="M38" s="141">
        <f t="shared" si="4"/>
        <v>56456</v>
      </c>
      <c r="N38" s="141">
        <f t="shared" si="5"/>
        <v>16485</v>
      </c>
      <c r="O38" s="141">
        <v>0</v>
      </c>
      <c r="P38" s="141">
        <v>0</v>
      </c>
      <c r="Q38" s="141">
        <v>0</v>
      </c>
      <c r="R38" s="141">
        <v>16485</v>
      </c>
      <c r="S38" s="141">
        <v>235335</v>
      </c>
      <c r="T38" s="141">
        <v>0</v>
      </c>
      <c r="U38" s="141">
        <v>39971</v>
      </c>
      <c r="V38" s="141">
        <f t="shared" si="6"/>
        <v>1485190</v>
      </c>
      <c r="W38" s="141">
        <f t="shared" si="7"/>
        <v>1443812</v>
      </c>
      <c r="X38" s="141">
        <f t="shared" si="8"/>
        <v>1278048</v>
      </c>
      <c r="Y38" s="141">
        <f t="shared" si="9"/>
        <v>0</v>
      </c>
      <c r="Z38" s="141">
        <f t="shared" si="10"/>
        <v>0</v>
      </c>
      <c r="AA38" s="141">
        <f t="shared" si="11"/>
        <v>94594</v>
      </c>
      <c r="AB38" s="141">
        <f t="shared" si="12"/>
        <v>5980521</v>
      </c>
      <c r="AC38" s="141">
        <f t="shared" si="13"/>
        <v>71170</v>
      </c>
      <c r="AD38" s="141">
        <f t="shared" si="14"/>
        <v>41378</v>
      </c>
    </row>
    <row r="39" spans="1:30" ht="12" customHeight="1">
      <c r="A39" s="142" t="s">
        <v>87</v>
      </c>
      <c r="B39" s="140" t="s">
        <v>389</v>
      </c>
      <c r="C39" s="142" t="s">
        <v>398</v>
      </c>
      <c r="D39" s="141">
        <f t="shared" si="2"/>
        <v>0</v>
      </c>
      <c r="E39" s="141">
        <f t="shared" si="3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f t="shared" si="4"/>
        <v>0</v>
      </c>
      <c r="N39" s="141">
        <f t="shared" si="5"/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288596</v>
      </c>
      <c r="T39" s="141">
        <v>0</v>
      </c>
      <c r="U39" s="141">
        <v>0</v>
      </c>
      <c r="V39" s="141">
        <f t="shared" si="6"/>
        <v>0</v>
      </c>
      <c r="W39" s="141">
        <f t="shared" si="7"/>
        <v>0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0</v>
      </c>
      <c r="AB39" s="141">
        <f t="shared" si="12"/>
        <v>288596</v>
      </c>
      <c r="AC39" s="141">
        <f t="shared" si="13"/>
        <v>0</v>
      </c>
      <c r="AD39" s="141">
        <f t="shared" si="14"/>
        <v>0</v>
      </c>
    </row>
    <row r="40" spans="1:30" ht="12" customHeight="1">
      <c r="A40" s="142" t="s">
        <v>87</v>
      </c>
      <c r="B40" s="140" t="s">
        <v>390</v>
      </c>
      <c r="C40" s="142" t="s">
        <v>399</v>
      </c>
      <c r="D40" s="141">
        <f t="shared" si="2"/>
        <v>217185</v>
      </c>
      <c r="E40" s="141">
        <f t="shared" si="3"/>
        <v>198931</v>
      </c>
      <c r="F40" s="141">
        <v>0</v>
      </c>
      <c r="G40" s="141">
        <v>0</v>
      </c>
      <c r="H40" s="141">
        <v>0</v>
      </c>
      <c r="I40" s="141">
        <v>76810</v>
      </c>
      <c r="J40" s="141">
        <v>297911</v>
      </c>
      <c r="K40" s="141">
        <v>122121</v>
      </c>
      <c r="L40" s="141">
        <v>18254</v>
      </c>
      <c r="M40" s="141">
        <f t="shared" si="4"/>
        <v>0</v>
      </c>
      <c r="N40" s="141">
        <f t="shared" si="5"/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f t="shared" si="6"/>
        <v>217185</v>
      </c>
      <c r="W40" s="141">
        <f t="shared" si="7"/>
        <v>198931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76810</v>
      </c>
      <c r="AB40" s="141">
        <f t="shared" si="12"/>
        <v>297911</v>
      </c>
      <c r="AC40" s="141">
        <f t="shared" si="13"/>
        <v>122121</v>
      </c>
      <c r="AD40" s="141">
        <f t="shared" si="14"/>
        <v>18254</v>
      </c>
    </row>
    <row r="41" spans="1:30" ht="12" customHeight="1">
      <c r="A41" s="142" t="s">
        <v>87</v>
      </c>
      <c r="B41" s="140" t="s">
        <v>391</v>
      </c>
      <c r="C41" s="142" t="s">
        <v>400</v>
      </c>
      <c r="D41" s="141">
        <f t="shared" si="2"/>
        <v>490521</v>
      </c>
      <c r="E41" s="141">
        <f t="shared" si="3"/>
        <v>490521</v>
      </c>
      <c r="F41" s="141">
        <v>3279</v>
      </c>
      <c r="G41" s="141">
        <v>0</v>
      </c>
      <c r="H41" s="141">
        <v>5900</v>
      </c>
      <c r="I41" s="141">
        <v>362144</v>
      </c>
      <c r="J41" s="141">
        <v>906285</v>
      </c>
      <c r="K41" s="141">
        <v>119198</v>
      </c>
      <c r="L41" s="141">
        <v>0</v>
      </c>
      <c r="M41" s="141">
        <f t="shared" si="4"/>
        <v>17</v>
      </c>
      <c r="N41" s="141">
        <f t="shared" si="5"/>
        <v>17</v>
      </c>
      <c r="O41" s="141">
        <v>0</v>
      </c>
      <c r="P41" s="141">
        <v>0</v>
      </c>
      <c r="Q41" s="141">
        <v>0</v>
      </c>
      <c r="R41" s="141">
        <v>0</v>
      </c>
      <c r="S41" s="141">
        <v>362356</v>
      </c>
      <c r="T41" s="141">
        <v>17</v>
      </c>
      <c r="U41" s="141">
        <v>0</v>
      </c>
      <c r="V41" s="141">
        <f t="shared" si="6"/>
        <v>490538</v>
      </c>
      <c r="W41" s="141">
        <f t="shared" si="7"/>
        <v>490538</v>
      </c>
      <c r="X41" s="141">
        <f t="shared" si="8"/>
        <v>3279</v>
      </c>
      <c r="Y41" s="141">
        <f t="shared" si="9"/>
        <v>0</v>
      </c>
      <c r="Z41" s="141">
        <f t="shared" si="10"/>
        <v>5900</v>
      </c>
      <c r="AA41" s="141">
        <f t="shared" si="11"/>
        <v>362144</v>
      </c>
      <c r="AB41" s="141">
        <f t="shared" si="12"/>
        <v>1268641</v>
      </c>
      <c r="AC41" s="141">
        <f t="shared" si="13"/>
        <v>119215</v>
      </c>
      <c r="AD41" s="141">
        <f t="shared" si="14"/>
        <v>0</v>
      </c>
    </row>
    <row r="42" spans="1:30" ht="12" customHeight="1">
      <c r="A42" s="142" t="s">
        <v>87</v>
      </c>
      <c r="B42" s="140" t="s">
        <v>392</v>
      </c>
      <c r="C42" s="142" t="s">
        <v>401</v>
      </c>
      <c r="D42" s="141">
        <f t="shared" si="2"/>
        <v>886</v>
      </c>
      <c r="E42" s="141">
        <f t="shared" si="3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93472</v>
      </c>
      <c r="K42" s="141">
        <v>0</v>
      </c>
      <c r="L42" s="141">
        <v>886</v>
      </c>
      <c r="M42" s="141">
        <f t="shared" si="4"/>
        <v>345165</v>
      </c>
      <c r="N42" s="141">
        <f t="shared" si="5"/>
        <v>345165</v>
      </c>
      <c r="O42" s="141">
        <v>0</v>
      </c>
      <c r="P42" s="141">
        <v>0</v>
      </c>
      <c r="Q42" s="141">
        <v>0</v>
      </c>
      <c r="R42" s="141">
        <v>345165</v>
      </c>
      <c r="S42" s="141">
        <v>251786</v>
      </c>
      <c r="T42" s="141">
        <v>0</v>
      </c>
      <c r="U42" s="141">
        <v>0</v>
      </c>
      <c r="V42" s="141">
        <f t="shared" si="6"/>
        <v>346051</v>
      </c>
      <c r="W42" s="141">
        <f t="shared" si="7"/>
        <v>345165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345165</v>
      </c>
      <c r="AB42" s="141">
        <f t="shared" si="12"/>
        <v>345258</v>
      </c>
      <c r="AC42" s="141">
        <f t="shared" si="13"/>
        <v>0</v>
      </c>
      <c r="AD42" s="141">
        <f t="shared" si="14"/>
        <v>886</v>
      </c>
    </row>
    <row r="43" spans="1:30" ht="12" customHeight="1">
      <c r="A43" s="142" t="s">
        <v>87</v>
      </c>
      <c r="B43" s="140" t="s">
        <v>393</v>
      </c>
      <c r="C43" s="142" t="s">
        <v>402</v>
      </c>
      <c r="D43" s="141">
        <f t="shared" si="2"/>
        <v>136641</v>
      </c>
      <c r="E43" s="141">
        <f t="shared" si="3"/>
        <v>136641</v>
      </c>
      <c r="F43" s="141">
        <v>0</v>
      </c>
      <c r="G43" s="141">
        <v>0</v>
      </c>
      <c r="H43" s="141">
        <v>0</v>
      </c>
      <c r="I43" s="141">
        <v>111861</v>
      </c>
      <c r="J43" s="141">
        <v>333075</v>
      </c>
      <c r="K43" s="141">
        <v>24780</v>
      </c>
      <c r="L43" s="141">
        <v>0</v>
      </c>
      <c r="M43" s="141">
        <f t="shared" si="4"/>
        <v>0</v>
      </c>
      <c r="N43" s="141">
        <f t="shared" si="5"/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  <c r="V43" s="141">
        <f t="shared" si="6"/>
        <v>136641</v>
      </c>
      <c r="W43" s="141">
        <f t="shared" si="7"/>
        <v>136641</v>
      </c>
      <c r="X43" s="141">
        <f t="shared" si="8"/>
        <v>0</v>
      </c>
      <c r="Y43" s="141">
        <f t="shared" si="9"/>
        <v>0</v>
      </c>
      <c r="Z43" s="141">
        <f t="shared" si="10"/>
        <v>0</v>
      </c>
      <c r="AA43" s="141">
        <f t="shared" si="11"/>
        <v>111861</v>
      </c>
      <c r="AB43" s="141">
        <f t="shared" si="12"/>
        <v>333075</v>
      </c>
      <c r="AC43" s="141">
        <f t="shared" si="13"/>
        <v>24780</v>
      </c>
      <c r="AD43" s="141">
        <f t="shared" si="14"/>
        <v>0</v>
      </c>
    </row>
    <row r="44" spans="1:30" ht="12" customHeight="1">
      <c r="A44" s="142" t="s">
        <v>87</v>
      </c>
      <c r="B44" s="140" t="s">
        <v>394</v>
      </c>
      <c r="C44" s="142" t="s">
        <v>403</v>
      </c>
      <c r="D44" s="141">
        <f t="shared" si="2"/>
        <v>45397</v>
      </c>
      <c r="E44" s="141">
        <f t="shared" si="3"/>
        <v>23514</v>
      </c>
      <c r="F44" s="141">
        <v>0</v>
      </c>
      <c r="G44" s="141">
        <v>0</v>
      </c>
      <c r="H44" s="141">
        <v>0</v>
      </c>
      <c r="I44" s="141">
        <v>23448</v>
      </c>
      <c r="J44" s="141">
        <v>323200</v>
      </c>
      <c r="K44" s="141">
        <v>66</v>
      </c>
      <c r="L44" s="141">
        <v>21883</v>
      </c>
      <c r="M44" s="141">
        <f t="shared" si="4"/>
        <v>5285</v>
      </c>
      <c r="N44" s="141">
        <f t="shared" si="5"/>
        <v>5153</v>
      </c>
      <c r="O44" s="141">
        <v>0</v>
      </c>
      <c r="P44" s="141">
        <v>0</v>
      </c>
      <c r="Q44" s="141">
        <v>0</v>
      </c>
      <c r="R44" s="141">
        <v>5087</v>
      </c>
      <c r="S44" s="141">
        <v>140025</v>
      </c>
      <c r="T44" s="141">
        <v>66</v>
      </c>
      <c r="U44" s="141">
        <v>132</v>
      </c>
      <c r="V44" s="141">
        <f t="shared" si="6"/>
        <v>50682</v>
      </c>
      <c r="W44" s="141">
        <f t="shared" si="7"/>
        <v>28667</v>
      </c>
      <c r="X44" s="141">
        <f t="shared" si="8"/>
        <v>0</v>
      </c>
      <c r="Y44" s="141">
        <f t="shared" si="9"/>
        <v>0</v>
      </c>
      <c r="Z44" s="141">
        <f t="shared" si="10"/>
        <v>0</v>
      </c>
      <c r="AA44" s="141">
        <f t="shared" si="11"/>
        <v>28535</v>
      </c>
      <c r="AB44" s="141">
        <f t="shared" si="12"/>
        <v>463225</v>
      </c>
      <c r="AC44" s="141">
        <f t="shared" si="13"/>
        <v>132</v>
      </c>
      <c r="AD44" s="141">
        <f t="shared" si="14"/>
        <v>22015</v>
      </c>
    </row>
    <row r="45" spans="1:30" ht="12" customHeight="1">
      <c r="A45" s="142" t="s">
        <v>87</v>
      </c>
      <c r="B45" s="140" t="s">
        <v>395</v>
      </c>
      <c r="C45" s="142" t="s">
        <v>404</v>
      </c>
      <c r="D45" s="141">
        <f t="shared" si="2"/>
        <v>132145</v>
      </c>
      <c r="E45" s="141">
        <f t="shared" si="3"/>
        <v>132145</v>
      </c>
      <c r="F45" s="141">
        <v>0</v>
      </c>
      <c r="G45" s="141">
        <v>0</v>
      </c>
      <c r="H45" s="141">
        <v>0</v>
      </c>
      <c r="I45" s="141">
        <v>132145</v>
      </c>
      <c r="J45" s="141">
        <v>555078</v>
      </c>
      <c r="K45" s="141">
        <v>0</v>
      </c>
      <c r="L45" s="141">
        <v>0</v>
      </c>
      <c r="M45" s="141">
        <f t="shared" si="4"/>
        <v>9311</v>
      </c>
      <c r="N45" s="141">
        <f t="shared" si="5"/>
        <v>9311</v>
      </c>
      <c r="O45" s="141">
        <v>0</v>
      </c>
      <c r="P45" s="141">
        <v>0</v>
      </c>
      <c r="Q45" s="141">
        <v>0</v>
      </c>
      <c r="R45" s="141">
        <v>9311</v>
      </c>
      <c r="S45" s="141">
        <v>158058</v>
      </c>
      <c r="T45" s="141">
        <v>0</v>
      </c>
      <c r="U45" s="141">
        <v>0</v>
      </c>
      <c r="V45" s="141">
        <f t="shared" si="6"/>
        <v>141456</v>
      </c>
      <c r="W45" s="141">
        <f t="shared" si="7"/>
        <v>141456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141456</v>
      </c>
      <c r="AB45" s="141">
        <f t="shared" si="12"/>
        <v>713136</v>
      </c>
      <c r="AC45" s="141">
        <f t="shared" si="13"/>
        <v>0</v>
      </c>
      <c r="AD45" s="141">
        <f t="shared" si="14"/>
        <v>0</v>
      </c>
    </row>
    <row r="46" spans="1:30" ht="12" customHeight="1">
      <c r="A46" s="142" t="s">
        <v>87</v>
      </c>
      <c r="B46" s="140" t="s">
        <v>396</v>
      </c>
      <c r="C46" s="142" t="s">
        <v>405</v>
      </c>
      <c r="D46" s="141">
        <f t="shared" si="2"/>
        <v>714823</v>
      </c>
      <c r="E46" s="141">
        <f t="shared" si="3"/>
        <v>714823</v>
      </c>
      <c r="F46" s="141">
        <v>0</v>
      </c>
      <c r="G46" s="141">
        <v>0</v>
      </c>
      <c r="H46" s="141">
        <v>0</v>
      </c>
      <c r="I46" s="141">
        <v>372727</v>
      </c>
      <c r="J46" s="141">
        <v>1086216</v>
      </c>
      <c r="K46" s="141">
        <v>342096</v>
      </c>
      <c r="L46" s="141">
        <v>0</v>
      </c>
      <c r="M46" s="141">
        <f t="shared" si="4"/>
        <v>47173</v>
      </c>
      <c r="N46" s="141">
        <f t="shared" si="5"/>
        <v>47173</v>
      </c>
      <c r="O46" s="141">
        <v>0</v>
      </c>
      <c r="P46" s="141">
        <v>0</v>
      </c>
      <c r="Q46" s="141">
        <v>0</v>
      </c>
      <c r="R46" s="141">
        <v>3055</v>
      </c>
      <c r="S46" s="141">
        <v>311394</v>
      </c>
      <c r="T46" s="141">
        <v>44118</v>
      </c>
      <c r="U46" s="141">
        <v>0</v>
      </c>
      <c r="V46" s="141">
        <f t="shared" si="6"/>
        <v>761996</v>
      </c>
      <c r="W46" s="141">
        <f t="shared" si="7"/>
        <v>761996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375782</v>
      </c>
      <c r="AB46" s="141">
        <f t="shared" si="12"/>
        <v>1397610</v>
      </c>
      <c r="AC46" s="141">
        <f t="shared" si="13"/>
        <v>386214</v>
      </c>
      <c r="AD46" s="141">
        <f t="shared" si="14"/>
        <v>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413</v>
      </c>
      <c r="B7" s="140" t="s">
        <v>414</v>
      </c>
      <c r="C7" s="139" t="s">
        <v>415</v>
      </c>
      <c r="D7" s="141">
        <f aca="true" t="shared" si="0" ref="D7:AI7">SUM(D8:D46)</f>
        <v>9125408</v>
      </c>
      <c r="E7" s="141">
        <f t="shared" si="0"/>
        <v>9018479</v>
      </c>
      <c r="F7" s="141">
        <f t="shared" si="0"/>
        <v>0</v>
      </c>
      <c r="G7" s="141">
        <f t="shared" si="0"/>
        <v>8930312</v>
      </c>
      <c r="H7" s="141">
        <f t="shared" si="0"/>
        <v>28337</v>
      </c>
      <c r="I7" s="141">
        <f t="shared" si="0"/>
        <v>59830</v>
      </c>
      <c r="J7" s="141">
        <f t="shared" si="0"/>
        <v>106929</v>
      </c>
      <c r="K7" s="141">
        <f t="shared" si="0"/>
        <v>5310585</v>
      </c>
      <c r="L7" s="141">
        <f t="shared" si="0"/>
        <v>20254891</v>
      </c>
      <c r="M7" s="141">
        <f t="shared" si="0"/>
        <v>5213243</v>
      </c>
      <c r="N7" s="141">
        <f t="shared" si="0"/>
        <v>2045665</v>
      </c>
      <c r="O7" s="141">
        <f t="shared" si="0"/>
        <v>1397076</v>
      </c>
      <c r="P7" s="141">
        <f t="shared" si="0"/>
        <v>1704206</v>
      </c>
      <c r="Q7" s="141">
        <f t="shared" si="0"/>
        <v>66296</v>
      </c>
      <c r="R7" s="141">
        <f t="shared" si="0"/>
        <v>3951757</v>
      </c>
      <c r="S7" s="141">
        <f t="shared" si="0"/>
        <v>298655</v>
      </c>
      <c r="T7" s="141">
        <f t="shared" si="0"/>
        <v>3413231</v>
      </c>
      <c r="U7" s="141">
        <f t="shared" si="0"/>
        <v>239871</v>
      </c>
      <c r="V7" s="141">
        <f t="shared" si="0"/>
        <v>15240</v>
      </c>
      <c r="W7" s="141">
        <f t="shared" si="0"/>
        <v>11074651</v>
      </c>
      <c r="X7" s="141">
        <f t="shared" si="0"/>
        <v>4244661</v>
      </c>
      <c r="Y7" s="141">
        <f t="shared" si="0"/>
        <v>5380127</v>
      </c>
      <c r="Z7" s="141">
        <f t="shared" si="0"/>
        <v>788597</v>
      </c>
      <c r="AA7" s="141">
        <f t="shared" si="0"/>
        <v>661266</v>
      </c>
      <c r="AB7" s="141">
        <f t="shared" si="0"/>
        <v>4029838</v>
      </c>
      <c r="AC7" s="141">
        <f t="shared" si="0"/>
        <v>0</v>
      </c>
      <c r="AD7" s="141">
        <f t="shared" si="0"/>
        <v>555837</v>
      </c>
      <c r="AE7" s="141">
        <f t="shared" si="0"/>
        <v>29936136</v>
      </c>
      <c r="AF7" s="141">
        <f t="shared" si="0"/>
        <v>405723</v>
      </c>
      <c r="AG7" s="141">
        <f t="shared" si="0"/>
        <v>405723</v>
      </c>
      <c r="AH7" s="141">
        <f t="shared" si="0"/>
        <v>0</v>
      </c>
      <c r="AI7" s="141">
        <f t="shared" si="0"/>
        <v>400780</v>
      </c>
      <c r="AJ7" s="141">
        <f aca="true" t="shared" si="1" ref="AJ7:BO7">SUM(AJ8:AJ46)</f>
        <v>113</v>
      </c>
      <c r="AK7" s="141">
        <f t="shared" si="1"/>
        <v>4830</v>
      </c>
      <c r="AL7" s="141">
        <f t="shared" si="1"/>
        <v>0</v>
      </c>
      <c r="AM7" s="141">
        <f t="shared" si="1"/>
        <v>49770</v>
      </c>
      <c r="AN7" s="141">
        <f t="shared" si="1"/>
        <v>3825625</v>
      </c>
      <c r="AO7" s="141">
        <f t="shared" si="1"/>
        <v>1199279</v>
      </c>
      <c r="AP7" s="141">
        <f t="shared" si="1"/>
        <v>488508</v>
      </c>
      <c r="AQ7" s="141">
        <f t="shared" si="1"/>
        <v>462881</v>
      </c>
      <c r="AR7" s="141">
        <f t="shared" si="1"/>
        <v>247890</v>
      </c>
      <c r="AS7" s="141">
        <f t="shared" si="1"/>
        <v>0</v>
      </c>
      <c r="AT7" s="141">
        <f t="shared" si="1"/>
        <v>1581412</v>
      </c>
      <c r="AU7" s="141">
        <f t="shared" si="1"/>
        <v>236003</v>
      </c>
      <c r="AV7" s="141">
        <f t="shared" si="1"/>
        <v>1345048</v>
      </c>
      <c r="AW7" s="141">
        <f t="shared" si="1"/>
        <v>361</v>
      </c>
      <c r="AX7" s="141">
        <f t="shared" si="1"/>
        <v>5662</v>
      </c>
      <c r="AY7" s="141">
        <f t="shared" si="1"/>
        <v>1039272</v>
      </c>
      <c r="AZ7" s="141">
        <f t="shared" si="1"/>
        <v>240432</v>
      </c>
      <c r="BA7" s="141">
        <f t="shared" si="1"/>
        <v>766750</v>
      </c>
      <c r="BB7" s="141">
        <f t="shared" si="1"/>
        <v>5387</v>
      </c>
      <c r="BC7" s="141">
        <f t="shared" si="1"/>
        <v>26703</v>
      </c>
      <c r="BD7" s="141">
        <f t="shared" si="1"/>
        <v>1697780</v>
      </c>
      <c r="BE7" s="141">
        <f t="shared" si="1"/>
        <v>0</v>
      </c>
      <c r="BF7" s="141">
        <f t="shared" si="1"/>
        <v>194905</v>
      </c>
      <c r="BG7" s="141">
        <f t="shared" si="1"/>
        <v>4426253</v>
      </c>
      <c r="BH7" s="141">
        <f t="shared" si="1"/>
        <v>9531131</v>
      </c>
      <c r="BI7" s="141">
        <f t="shared" si="1"/>
        <v>9424202</v>
      </c>
      <c r="BJ7" s="141">
        <f t="shared" si="1"/>
        <v>0</v>
      </c>
      <c r="BK7" s="141">
        <f t="shared" si="1"/>
        <v>9331092</v>
      </c>
      <c r="BL7" s="141">
        <f t="shared" si="1"/>
        <v>28450</v>
      </c>
      <c r="BM7" s="141">
        <f t="shared" si="1"/>
        <v>64660</v>
      </c>
      <c r="BN7" s="141">
        <f t="shared" si="1"/>
        <v>106929</v>
      </c>
      <c r="BO7" s="141">
        <f t="shared" si="1"/>
        <v>5360355</v>
      </c>
      <c r="BP7" s="141">
        <f aca="true" t="shared" si="2" ref="BP7:CI7">SUM(BP8:BP46)</f>
        <v>24080516</v>
      </c>
      <c r="BQ7" s="141">
        <f t="shared" si="2"/>
        <v>6412522</v>
      </c>
      <c r="BR7" s="141">
        <f t="shared" si="2"/>
        <v>2534173</v>
      </c>
      <c r="BS7" s="141">
        <f t="shared" si="2"/>
        <v>1859957</v>
      </c>
      <c r="BT7" s="141">
        <f t="shared" si="2"/>
        <v>1952096</v>
      </c>
      <c r="BU7" s="141">
        <f t="shared" si="2"/>
        <v>66296</v>
      </c>
      <c r="BV7" s="141">
        <f t="shared" si="2"/>
        <v>5533169</v>
      </c>
      <c r="BW7" s="141">
        <f t="shared" si="2"/>
        <v>534658</v>
      </c>
      <c r="BX7" s="141">
        <f t="shared" si="2"/>
        <v>4758279</v>
      </c>
      <c r="BY7" s="141">
        <f t="shared" si="2"/>
        <v>240232</v>
      </c>
      <c r="BZ7" s="141">
        <f t="shared" si="2"/>
        <v>20902</v>
      </c>
      <c r="CA7" s="141">
        <f t="shared" si="2"/>
        <v>12113923</v>
      </c>
      <c r="CB7" s="141">
        <f t="shared" si="2"/>
        <v>4485093</v>
      </c>
      <c r="CC7" s="141">
        <f t="shared" si="2"/>
        <v>6146877</v>
      </c>
      <c r="CD7" s="141">
        <f t="shared" si="2"/>
        <v>793984</v>
      </c>
      <c r="CE7" s="141">
        <f t="shared" si="2"/>
        <v>687969</v>
      </c>
      <c r="CF7" s="141">
        <f t="shared" si="2"/>
        <v>5727618</v>
      </c>
      <c r="CG7" s="141">
        <f t="shared" si="2"/>
        <v>0</v>
      </c>
      <c r="CH7" s="141">
        <f t="shared" si="2"/>
        <v>750742</v>
      </c>
      <c r="CI7" s="141">
        <f t="shared" si="2"/>
        <v>34362389</v>
      </c>
    </row>
    <row r="8" spans="1:87" ht="12" customHeight="1">
      <c r="A8" s="142" t="s">
        <v>87</v>
      </c>
      <c r="B8" s="140" t="s">
        <v>326</v>
      </c>
      <c r="C8" s="142" t="s">
        <v>356</v>
      </c>
      <c r="D8" s="141">
        <f>+SUM(E8,J8)</f>
        <v>1264667</v>
      </c>
      <c r="E8" s="141">
        <f>+SUM(F8:I8)</f>
        <v>1209122</v>
      </c>
      <c r="F8" s="141">
        <v>0</v>
      </c>
      <c r="G8" s="141">
        <v>1184785</v>
      </c>
      <c r="H8" s="141">
        <v>24337</v>
      </c>
      <c r="I8" s="141">
        <v>0</v>
      </c>
      <c r="J8" s="141">
        <v>55545</v>
      </c>
      <c r="K8" s="141">
        <v>0</v>
      </c>
      <c r="L8" s="141">
        <f>+SUM(M8,R8,V8,W8,AC8)</f>
        <v>5286328</v>
      </c>
      <c r="M8" s="141">
        <f>+SUM(N8:Q8)</f>
        <v>2185489</v>
      </c>
      <c r="N8" s="141">
        <v>881386</v>
      </c>
      <c r="O8" s="141">
        <v>576989</v>
      </c>
      <c r="P8" s="141">
        <v>698294</v>
      </c>
      <c r="Q8" s="141">
        <v>28820</v>
      </c>
      <c r="R8" s="141">
        <f>+SUM(S8:U8)</f>
        <v>752409</v>
      </c>
      <c r="S8" s="141">
        <v>38208</v>
      </c>
      <c r="T8" s="141">
        <v>636366</v>
      </c>
      <c r="U8" s="141">
        <v>77835</v>
      </c>
      <c r="V8" s="141">
        <v>0</v>
      </c>
      <c r="W8" s="141">
        <f>+SUM(X8:AA8)</f>
        <v>2348430</v>
      </c>
      <c r="X8" s="141">
        <v>1025408</v>
      </c>
      <c r="Y8" s="141">
        <v>1218937</v>
      </c>
      <c r="Z8" s="141">
        <v>104085</v>
      </c>
      <c r="AA8" s="141">
        <v>0</v>
      </c>
      <c r="AB8" s="141">
        <v>0</v>
      </c>
      <c r="AC8" s="141">
        <v>0</v>
      </c>
      <c r="AD8" s="141">
        <v>0</v>
      </c>
      <c r="AE8" s="141">
        <f>+SUM(D8,L8,AD8)</f>
        <v>6550995</v>
      </c>
      <c r="AF8" s="141">
        <f>+SUM(AG8,AL8)</f>
        <v>309937</v>
      </c>
      <c r="AG8" s="141">
        <f>+SUM(AH8:AK8)</f>
        <v>309937</v>
      </c>
      <c r="AH8" s="141">
        <v>0</v>
      </c>
      <c r="AI8" s="141">
        <v>309824</v>
      </c>
      <c r="AJ8" s="141">
        <v>113</v>
      </c>
      <c r="AK8" s="141">
        <v>0</v>
      </c>
      <c r="AL8" s="141">
        <v>0</v>
      </c>
      <c r="AM8" s="141">
        <v>0</v>
      </c>
      <c r="AN8" s="141">
        <f>+SUM(AO8,AT8,AX8,AY8,BE8)</f>
        <v>705410</v>
      </c>
      <c r="AO8" s="141">
        <f>+SUM(AP8:AS8)</f>
        <v>336823</v>
      </c>
      <c r="AP8" s="141">
        <v>185734</v>
      </c>
      <c r="AQ8" s="141">
        <v>0</v>
      </c>
      <c r="AR8" s="141">
        <v>151089</v>
      </c>
      <c r="AS8" s="141">
        <v>0</v>
      </c>
      <c r="AT8" s="141">
        <f>+SUM(AU8:AW8)</f>
        <v>165093</v>
      </c>
      <c r="AU8" s="141">
        <v>447</v>
      </c>
      <c r="AV8" s="141">
        <v>164285</v>
      </c>
      <c r="AW8" s="141">
        <v>361</v>
      </c>
      <c r="AX8" s="141">
        <v>0</v>
      </c>
      <c r="AY8" s="141">
        <f>+SUM(AZ8:BC8)</f>
        <v>203494</v>
      </c>
      <c r="AZ8" s="141">
        <v>154725</v>
      </c>
      <c r="BA8" s="141">
        <v>48286</v>
      </c>
      <c r="BB8" s="141">
        <v>483</v>
      </c>
      <c r="BC8" s="141">
        <v>0</v>
      </c>
      <c r="BD8" s="141">
        <v>0</v>
      </c>
      <c r="BE8" s="141">
        <v>0</v>
      </c>
      <c r="BF8" s="141">
        <v>0</v>
      </c>
      <c r="BG8" s="141">
        <f>+SUM(BF8,AN8,AF8)</f>
        <v>1015347</v>
      </c>
      <c r="BH8" s="141">
        <f aca="true" t="shared" si="3" ref="BH8:CI8">SUM(D8,AF8)</f>
        <v>1574604</v>
      </c>
      <c r="BI8" s="141">
        <f t="shared" si="3"/>
        <v>1519059</v>
      </c>
      <c r="BJ8" s="141">
        <f t="shared" si="3"/>
        <v>0</v>
      </c>
      <c r="BK8" s="141">
        <f t="shared" si="3"/>
        <v>1494609</v>
      </c>
      <c r="BL8" s="141">
        <f t="shared" si="3"/>
        <v>24450</v>
      </c>
      <c r="BM8" s="141">
        <f t="shared" si="3"/>
        <v>0</v>
      </c>
      <c r="BN8" s="141">
        <f t="shared" si="3"/>
        <v>55545</v>
      </c>
      <c r="BO8" s="141">
        <f t="shared" si="3"/>
        <v>0</v>
      </c>
      <c r="BP8" s="141">
        <f t="shared" si="3"/>
        <v>5991738</v>
      </c>
      <c r="BQ8" s="141">
        <f t="shared" si="3"/>
        <v>2522312</v>
      </c>
      <c r="BR8" s="141">
        <f t="shared" si="3"/>
        <v>1067120</v>
      </c>
      <c r="BS8" s="141">
        <f t="shared" si="3"/>
        <v>576989</v>
      </c>
      <c r="BT8" s="141">
        <f t="shared" si="3"/>
        <v>849383</v>
      </c>
      <c r="BU8" s="141">
        <f t="shared" si="3"/>
        <v>28820</v>
      </c>
      <c r="BV8" s="141">
        <f t="shared" si="3"/>
        <v>917502</v>
      </c>
      <c r="BW8" s="141">
        <f t="shared" si="3"/>
        <v>38655</v>
      </c>
      <c r="BX8" s="141">
        <f t="shared" si="3"/>
        <v>800651</v>
      </c>
      <c r="BY8" s="141">
        <f t="shared" si="3"/>
        <v>78196</v>
      </c>
      <c r="BZ8" s="141">
        <f t="shared" si="3"/>
        <v>0</v>
      </c>
      <c r="CA8" s="141">
        <f t="shared" si="3"/>
        <v>2551924</v>
      </c>
      <c r="CB8" s="141">
        <f t="shared" si="3"/>
        <v>1180133</v>
      </c>
      <c r="CC8" s="141">
        <f t="shared" si="3"/>
        <v>1267223</v>
      </c>
      <c r="CD8" s="141">
        <f t="shared" si="3"/>
        <v>104568</v>
      </c>
      <c r="CE8" s="141">
        <f t="shared" si="3"/>
        <v>0</v>
      </c>
      <c r="CF8" s="141">
        <f t="shared" si="3"/>
        <v>0</v>
      </c>
      <c r="CG8" s="141">
        <f t="shared" si="3"/>
        <v>0</v>
      </c>
      <c r="CH8" s="141">
        <f t="shared" si="3"/>
        <v>0</v>
      </c>
      <c r="CI8" s="141">
        <f t="shared" si="3"/>
        <v>7566342</v>
      </c>
    </row>
    <row r="9" spans="1:87" ht="12" customHeight="1">
      <c r="A9" s="142" t="s">
        <v>87</v>
      </c>
      <c r="B9" s="140" t="s">
        <v>327</v>
      </c>
      <c r="C9" s="142" t="s">
        <v>357</v>
      </c>
      <c r="D9" s="141">
        <f aca="true" t="shared" si="4" ref="D9:D46">+SUM(E9,J9)</f>
        <v>112098</v>
      </c>
      <c r="E9" s="141">
        <f aca="true" t="shared" si="5" ref="E9:E46">+SUM(F9:I9)</f>
        <v>112098</v>
      </c>
      <c r="F9" s="141">
        <v>0</v>
      </c>
      <c r="G9" s="141">
        <v>108098</v>
      </c>
      <c r="H9" s="141">
        <v>4000</v>
      </c>
      <c r="I9" s="141">
        <v>0</v>
      </c>
      <c r="J9" s="141">
        <v>0</v>
      </c>
      <c r="K9" s="141">
        <v>0</v>
      </c>
      <c r="L9" s="141">
        <f aca="true" t="shared" si="6" ref="L9:L46">+SUM(M9,R9,V9,W9,AC9)</f>
        <v>1287074</v>
      </c>
      <c r="M9" s="141">
        <f aca="true" t="shared" si="7" ref="M9:M46">+SUM(N9:Q9)</f>
        <v>350058</v>
      </c>
      <c r="N9" s="141">
        <v>103181</v>
      </c>
      <c r="O9" s="141">
        <v>77580</v>
      </c>
      <c r="P9" s="141">
        <v>150430</v>
      </c>
      <c r="Q9" s="141">
        <v>18867</v>
      </c>
      <c r="R9" s="141">
        <f aca="true" t="shared" si="8" ref="R9:R46">+SUM(S9:U9)</f>
        <v>231726</v>
      </c>
      <c r="S9" s="141">
        <v>6859</v>
      </c>
      <c r="T9" s="141">
        <v>170482</v>
      </c>
      <c r="U9" s="141">
        <v>54385</v>
      </c>
      <c r="V9" s="141">
        <v>7329</v>
      </c>
      <c r="W9" s="141">
        <f aca="true" t="shared" si="9" ref="W9:W46">+SUM(X9:AA9)</f>
        <v>697961</v>
      </c>
      <c r="X9" s="141">
        <v>510641</v>
      </c>
      <c r="Y9" s="141">
        <v>182626</v>
      </c>
      <c r="Z9" s="141">
        <v>4694</v>
      </c>
      <c r="AA9" s="141">
        <v>0</v>
      </c>
      <c r="AB9" s="141">
        <v>0</v>
      </c>
      <c r="AC9" s="141">
        <v>0</v>
      </c>
      <c r="AD9" s="141">
        <v>190849</v>
      </c>
      <c r="AE9" s="141">
        <f aca="true" t="shared" si="10" ref="AE9:AE46">+SUM(D9,L9,AD9)</f>
        <v>1590021</v>
      </c>
      <c r="AF9" s="141">
        <f aca="true" t="shared" si="11" ref="AF9:AF46">+SUM(AG9,AL9)</f>
        <v>46016</v>
      </c>
      <c r="AG9" s="141">
        <f aca="true" t="shared" si="12" ref="AG9:AG46">+SUM(AH9:AK9)</f>
        <v>46016</v>
      </c>
      <c r="AH9" s="141">
        <v>0</v>
      </c>
      <c r="AI9" s="141">
        <v>46016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46">+SUM(AO9,AT9,AX9,AY9,BE9)</f>
        <v>390931</v>
      </c>
      <c r="AO9" s="141">
        <f aca="true" t="shared" si="14" ref="AO9:AO46">+SUM(AP9:AS9)</f>
        <v>218264</v>
      </c>
      <c r="AP9" s="141">
        <v>29818</v>
      </c>
      <c r="AQ9" s="141">
        <v>171445</v>
      </c>
      <c r="AR9" s="141">
        <v>17001</v>
      </c>
      <c r="AS9" s="141">
        <v>0</v>
      </c>
      <c r="AT9" s="141">
        <f aca="true" t="shared" si="15" ref="AT9:AT46">+SUM(AU9:AW9)</f>
        <v>108362</v>
      </c>
      <c r="AU9" s="141">
        <v>9701</v>
      </c>
      <c r="AV9" s="141">
        <v>98661</v>
      </c>
      <c r="AW9" s="141">
        <v>0</v>
      </c>
      <c r="AX9" s="141">
        <v>5662</v>
      </c>
      <c r="AY9" s="141">
        <f aca="true" t="shared" si="16" ref="AY9:AY46">+SUM(AZ9:BC9)</f>
        <v>58643</v>
      </c>
      <c r="AZ9" s="141">
        <v>0</v>
      </c>
      <c r="BA9" s="141">
        <v>58643</v>
      </c>
      <c r="BB9" s="141">
        <v>0</v>
      </c>
      <c r="BC9" s="141">
        <v>0</v>
      </c>
      <c r="BD9" s="141">
        <v>0</v>
      </c>
      <c r="BE9" s="141">
        <v>0</v>
      </c>
      <c r="BF9" s="141">
        <v>110115</v>
      </c>
      <c r="BG9" s="141">
        <f aca="true" t="shared" si="17" ref="BG9:BG46">+SUM(BF9,AN9,AF9)</f>
        <v>547062</v>
      </c>
      <c r="BH9" s="141">
        <f aca="true" t="shared" si="18" ref="BH9:BH46">SUM(D9,AF9)</f>
        <v>158114</v>
      </c>
      <c r="BI9" s="141">
        <f aca="true" t="shared" si="19" ref="BI9:BI46">SUM(E9,AG9)</f>
        <v>158114</v>
      </c>
      <c r="BJ9" s="141">
        <f aca="true" t="shared" si="20" ref="BJ9:BJ46">SUM(F9,AH9)</f>
        <v>0</v>
      </c>
      <c r="BK9" s="141">
        <f aca="true" t="shared" si="21" ref="BK9:BK46">SUM(G9,AI9)</f>
        <v>154114</v>
      </c>
      <c r="BL9" s="141">
        <f aca="true" t="shared" si="22" ref="BL9:BL46">SUM(H9,AJ9)</f>
        <v>4000</v>
      </c>
      <c r="BM9" s="141">
        <f aca="true" t="shared" si="23" ref="BM9:BM46">SUM(I9,AK9)</f>
        <v>0</v>
      </c>
      <c r="BN9" s="141">
        <f aca="true" t="shared" si="24" ref="BN9:BN46">SUM(J9,AL9)</f>
        <v>0</v>
      </c>
      <c r="BO9" s="141">
        <f aca="true" t="shared" si="25" ref="BO9:BO46">SUM(K9,AM9)</f>
        <v>0</v>
      </c>
      <c r="BP9" s="141">
        <f aca="true" t="shared" si="26" ref="BP9:BP46">SUM(L9,AN9)</f>
        <v>1678005</v>
      </c>
      <c r="BQ9" s="141">
        <f aca="true" t="shared" si="27" ref="BQ9:BQ46">SUM(M9,AO9)</f>
        <v>568322</v>
      </c>
      <c r="BR9" s="141">
        <f aca="true" t="shared" si="28" ref="BR9:BR46">SUM(N9,AP9)</f>
        <v>132999</v>
      </c>
      <c r="BS9" s="141">
        <f aca="true" t="shared" si="29" ref="BS9:BS46">SUM(O9,AQ9)</f>
        <v>249025</v>
      </c>
      <c r="BT9" s="141">
        <f aca="true" t="shared" si="30" ref="BT9:BT46">SUM(P9,AR9)</f>
        <v>167431</v>
      </c>
      <c r="BU9" s="141">
        <f aca="true" t="shared" si="31" ref="BU9:BU46">SUM(Q9,AS9)</f>
        <v>18867</v>
      </c>
      <c r="BV9" s="141">
        <f aca="true" t="shared" si="32" ref="BV9:BV46">SUM(R9,AT9)</f>
        <v>340088</v>
      </c>
      <c r="BW9" s="141">
        <f aca="true" t="shared" si="33" ref="BW9:BW46">SUM(S9,AU9)</f>
        <v>16560</v>
      </c>
      <c r="BX9" s="141">
        <f aca="true" t="shared" si="34" ref="BX9:BX46">SUM(T9,AV9)</f>
        <v>269143</v>
      </c>
      <c r="BY9" s="141">
        <f aca="true" t="shared" si="35" ref="BY9:BY46">SUM(U9,AW9)</f>
        <v>54385</v>
      </c>
      <c r="BZ9" s="141">
        <f aca="true" t="shared" si="36" ref="BZ9:BZ46">SUM(V9,AX9)</f>
        <v>12991</v>
      </c>
      <c r="CA9" s="141">
        <f aca="true" t="shared" si="37" ref="CA9:CA46">SUM(W9,AY9)</f>
        <v>756604</v>
      </c>
      <c r="CB9" s="141">
        <f aca="true" t="shared" si="38" ref="CB9:CB46">SUM(X9,AZ9)</f>
        <v>510641</v>
      </c>
      <c r="CC9" s="141">
        <f aca="true" t="shared" si="39" ref="CC9:CC46">SUM(Y9,BA9)</f>
        <v>241269</v>
      </c>
      <c r="CD9" s="141">
        <f aca="true" t="shared" si="40" ref="CD9:CD46">SUM(Z9,BB9)</f>
        <v>4694</v>
      </c>
      <c r="CE9" s="141">
        <f aca="true" t="shared" si="41" ref="CE9:CE46">SUM(AA9,BC9)</f>
        <v>0</v>
      </c>
      <c r="CF9" s="141">
        <f aca="true" t="shared" si="42" ref="CF9:CF46">SUM(AB9,BD9)</f>
        <v>0</v>
      </c>
      <c r="CG9" s="141">
        <f aca="true" t="shared" si="43" ref="CG9:CG46">SUM(AC9,BE9)</f>
        <v>0</v>
      </c>
      <c r="CH9" s="141">
        <f aca="true" t="shared" si="44" ref="CH9:CH46">SUM(AD9,BF9)</f>
        <v>300964</v>
      </c>
      <c r="CI9" s="141">
        <f aca="true" t="shared" si="45" ref="CI9:CI46">SUM(AE9,BG9)</f>
        <v>2137083</v>
      </c>
    </row>
    <row r="10" spans="1:87" ht="12" customHeight="1">
      <c r="A10" s="142" t="s">
        <v>87</v>
      </c>
      <c r="B10" s="140" t="s">
        <v>328</v>
      </c>
      <c r="C10" s="142" t="s">
        <v>358</v>
      </c>
      <c r="D10" s="141">
        <f t="shared" si="4"/>
        <v>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674</v>
      </c>
      <c r="L10" s="141">
        <f t="shared" si="6"/>
        <v>269652</v>
      </c>
      <c r="M10" s="141">
        <f t="shared" si="7"/>
        <v>35263</v>
      </c>
      <c r="N10" s="141">
        <v>21913</v>
      </c>
      <c r="O10" s="141">
        <v>13350</v>
      </c>
      <c r="P10" s="141">
        <v>0</v>
      </c>
      <c r="Q10" s="141">
        <v>0</v>
      </c>
      <c r="R10" s="141">
        <f t="shared" si="8"/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f t="shared" si="9"/>
        <v>234389</v>
      </c>
      <c r="X10" s="141">
        <v>234389</v>
      </c>
      <c r="Y10" s="141">
        <v>0</v>
      </c>
      <c r="Z10" s="141">
        <v>0</v>
      </c>
      <c r="AA10" s="141">
        <v>0</v>
      </c>
      <c r="AB10" s="141">
        <v>492821</v>
      </c>
      <c r="AC10" s="141">
        <v>0</v>
      </c>
      <c r="AD10" s="141">
        <v>0</v>
      </c>
      <c r="AE10" s="141">
        <f t="shared" si="10"/>
        <v>269652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28096</v>
      </c>
      <c r="AN10" s="141">
        <f t="shared" si="13"/>
        <v>0</v>
      </c>
      <c r="AO10" s="141">
        <f t="shared" si="14"/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f t="shared" si="15"/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f t="shared" si="16"/>
        <v>0</v>
      </c>
      <c r="AZ10" s="141">
        <v>0</v>
      </c>
      <c r="BA10" s="141">
        <v>0</v>
      </c>
      <c r="BB10" s="141">
        <v>0</v>
      </c>
      <c r="BC10" s="141">
        <v>0</v>
      </c>
      <c r="BD10" s="141">
        <v>198448</v>
      </c>
      <c r="BE10" s="141">
        <v>0</v>
      </c>
      <c r="BF10" s="141">
        <v>0</v>
      </c>
      <c r="BG10" s="141">
        <f t="shared" si="17"/>
        <v>0</v>
      </c>
      <c r="BH10" s="141">
        <f t="shared" si="18"/>
        <v>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28770</v>
      </c>
      <c r="BP10" s="141">
        <f t="shared" si="26"/>
        <v>269652</v>
      </c>
      <c r="BQ10" s="141">
        <f t="shared" si="27"/>
        <v>35263</v>
      </c>
      <c r="BR10" s="141">
        <f t="shared" si="28"/>
        <v>21913</v>
      </c>
      <c r="BS10" s="141">
        <f t="shared" si="29"/>
        <v>13350</v>
      </c>
      <c r="BT10" s="141">
        <f t="shared" si="30"/>
        <v>0</v>
      </c>
      <c r="BU10" s="141">
        <f t="shared" si="31"/>
        <v>0</v>
      </c>
      <c r="BV10" s="141">
        <f t="shared" si="32"/>
        <v>0</v>
      </c>
      <c r="BW10" s="141">
        <f t="shared" si="33"/>
        <v>0</v>
      </c>
      <c r="BX10" s="141">
        <f t="shared" si="34"/>
        <v>0</v>
      </c>
      <c r="BY10" s="141">
        <f t="shared" si="35"/>
        <v>0</v>
      </c>
      <c r="BZ10" s="141">
        <f t="shared" si="36"/>
        <v>0</v>
      </c>
      <c r="CA10" s="141">
        <f t="shared" si="37"/>
        <v>234389</v>
      </c>
      <c r="CB10" s="141">
        <f t="shared" si="38"/>
        <v>234389</v>
      </c>
      <c r="CC10" s="141">
        <f t="shared" si="39"/>
        <v>0</v>
      </c>
      <c r="CD10" s="141">
        <f t="shared" si="40"/>
        <v>0</v>
      </c>
      <c r="CE10" s="141">
        <f t="shared" si="41"/>
        <v>0</v>
      </c>
      <c r="CF10" s="141">
        <f t="shared" si="42"/>
        <v>691269</v>
      </c>
      <c r="CG10" s="141">
        <f t="shared" si="43"/>
        <v>0</v>
      </c>
      <c r="CH10" s="141">
        <f t="shared" si="44"/>
        <v>0</v>
      </c>
      <c r="CI10" s="141">
        <f t="shared" si="45"/>
        <v>269652</v>
      </c>
    </row>
    <row r="11" spans="1:87" ht="12" customHeight="1">
      <c r="A11" s="142" t="s">
        <v>87</v>
      </c>
      <c r="B11" s="140" t="s">
        <v>329</v>
      </c>
      <c r="C11" s="142" t="s">
        <v>359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1548051</v>
      </c>
      <c r="M11" s="141">
        <f t="shared" si="7"/>
        <v>417059</v>
      </c>
      <c r="N11" s="141">
        <v>140288</v>
      </c>
      <c r="O11" s="141">
        <v>117928</v>
      </c>
      <c r="P11" s="141">
        <v>158843</v>
      </c>
      <c r="Q11" s="141">
        <v>0</v>
      </c>
      <c r="R11" s="141">
        <f t="shared" si="8"/>
        <v>250125</v>
      </c>
      <c r="S11" s="141">
        <v>59156</v>
      </c>
      <c r="T11" s="141">
        <v>189765</v>
      </c>
      <c r="U11" s="141">
        <v>1204</v>
      </c>
      <c r="V11" s="141">
        <v>0</v>
      </c>
      <c r="W11" s="141">
        <f t="shared" si="9"/>
        <v>880867</v>
      </c>
      <c r="X11" s="141">
        <v>107938</v>
      </c>
      <c r="Y11" s="141">
        <v>668172</v>
      </c>
      <c r="Z11" s="141">
        <v>81022</v>
      </c>
      <c r="AA11" s="141">
        <v>23735</v>
      </c>
      <c r="AB11" s="141">
        <v>0</v>
      </c>
      <c r="AC11" s="141">
        <v>0</v>
      </c>
      <c r="AD11" s="141">
        <v>21398</v>
      </c>
      <c r="AE11" s="141">
        <f t="shared" si="10"/>
        <v>1569449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0</v>
      </c>
      <c r="AO11" s="141">
        <f t="shared" si="14"/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f t="shared" si="15"/>
        <v>0</v>
      </c>
      <c r="AU11" s="141">
        <v>0</v>
      </c>
      <c r="AV11" s="141">
        <v>0</v>
      </c>
      <c r="AW11" s="141">
        <v>0</v>
      </c>
      <c r="AX11" s="141">
        <v>0</v>
      </c>
      <c r="AY11" s="141">
        <f t="shared" si="16"/>
        <v>0</v>
      </c>
      <c r="AZ11" s="141">
        <v>0</v>
      </c>
      <c r="BA11" s="141">
        <v>0</v>
      </c>
      <c r="BB11" s="141">
        <v>0</v>
      </c>
      <c r="BC11" s="141">
        <v>0</v>
      </c>
      <c r="BD11" s="141">
        <v>198121</v>
      </c>
      <c r="BE11" s="141">
        <v>0</v>
      </c>
      <c r="BF11" s="141">
        <v>0</v>
      </c>
      <c r="BG11" s="141">
        <f t="shared" si="17"/>
        <v>0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1548051</v>
      </c>
      <c r="BQ11" s="141">
        <f t="shared" si="27"/>
        <v>417059</v>
      </c>
      <c r="BR11" s="141">
        <f t="shared" si="28"/>
        <v>140288</v>
      </c>
      <c r="BS11" s="141">
        <f t="shared" si="29"/>
        <v>117928</v>
      </c>
      <c r="BT11" s="141">
        <f t="shared" si="30"/>
        <v>158843</v>
      </c>
      <c r="BU11" s="141">
        <f t="shared" si="31"/>
        <v>0</v>
      </c>
      <c r="BV11" s="141">
        <f t="shared" si="32"/>
        <v>250125</v>
      </c>
      <c r="BW11" s="141">
        <f t="shared" si="33"/>
        <v>59156</v>
      </c>
      <c r="BX11" s="141">
        <f t="shared" si="34"/>
        <v>189765</v>
      </c>
      <c r="BY11" s="141">
        <f t="shared" si="35"/>
        <v>1204</v>
      </c>
      <c r="BZ11" s="141">
        <f t="shared" si="36"/>
        <v>0</v>
      </c>
      <c r="CA11" s="141">
        <f t="shared" si="37"/>
        <v>880867</v>
      </c>
      <c r="CB11" s="141">
        <f t="shared" si="38"/>
        <v>107938</v>
      </c>
      <c r="CC11" s="141">
        <f t="shared" si="39"/>
        <v>668172</v>
      </c>
      <c r="CD11" s="141">
        <f t="shared" si="40"/>
        <v>81022</v>
      </c>
      <c r="CE11" s="141">
        <f t="shared" si="41"/>
        <v>23735</v>
      </c>
      <c r="CF11" s="141">
        <f t="shared" si="42"/>
        <v>198121</v>
      </c>
      <c r="CG11" s="141">
        <f t="shared" si="43"/>
        <v>0</v>
      </c>
      <c r="CH11" s="141">
        <f t="shared" si="44"/>
        <v>21398</v>
      </c>
      <c r="CI11" s="141">
        <f t="shared" si="45"/>
        <v>1569449</v>
      </c>
    </row>
    <row r="12" spans="1:87" ht="12" customHeight="1">
      <c r="A12" s="142" t="s">
        <v>87</v>
      </c>
      <c r="B12" s="140" t="s">
        <v>330</v>
      </c>
      <c r="C12" s="142" t="s">
        <v>360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1105700</v>
      </c>
      <c r="M12" s="141">
        <f t="shared" si="7"/>
        <v>518204</v>
      </c>
      <c r="N12" s="141">
        <v>46004</v>
      </c>
      <c r="O12" s="141">
        <v>239579</v>
      </c>
      <c r="P12" s="141">
        <v>232621</v>
      </c>
      <c r="Q12" s="141">
        <v>0</v>
      </c>
      <c r="R12" s="141">
        <f t="shared" si="8"/>
        <v>271781</v>
      </c>
      <c r="S12" s="141">
        <v>63813</v>
      </c>
      <c r="T12" s="141">
        <v>198643</v>
      </c>
      <c r="U12" s="141">
        <v>9325</v>
      </c>
      <c r="V12" s="141">
        <v>0</v>
      </c>
      <c r="W12" s="141">
        <f t="shared" si="9"/>
        <v>315715</v>
      </c>
      <c r="X12" s="141">
        <v>83265</v>
      </c>
      <c r="Y12" s="141">
        <v>158016</v>
      </c>
      <c r="Z12" s="141">
        <v>14411</v>
      </c>
      <c r="AA12" s="141">
        <v>60023</v>
      </c>
      <c r="AB12" s="141">
        <v>0</v>
      </c>
      <c r="AC12" s="141">
        <v>0</v>
      </c>
      <c r="AD12" s="141">
        <v>0</v>
      </c>
      <c r="AE12" s="141">
        <f t="shared" si="10"/>
        <v>1105700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319679</v>
      </c>
      <c r="AO12" s="141">
        <f t="shared" si="14"/>
        <v>196244</v>
      </c>
      <c r="AP12" s="141">
        <v>46004</v>
      </c>
      <c r="AQ12" s="141">
        <v>95767</v>
      </c>
      <c r="AR12" s="141">
        <v>54473</v>
      </c>
      <c r="AS12" s="141">
        <v>0</v>
      </c>
      <c r="AT12" s="141">
        <f t="shared" si="15"/>
        <v>91859</v>
      </c>
      <c r="AU12" s="141">
        <v>15493</v>
      </c>
      <c r="AV12" s="141">
        <v>76366</v>
      </c>
      <c r="AW12" s="141">
        <v>0</v>
      </c>
      <c r="AX12" s="141">
        <v>0</v>
      </c>
      <c r="AY12" s="141">
        <f t="shared" si="16"/>
        <v>31576</v>
      </c>
      <c r="AZ12" s="141">
        <v>6930</v>
      </c>
      <c r="BA12" s="141">
        <v>24646</v>
      </c>
      <c r="BB12" s="141">
        <v>0</v>
      </c>
      <c r="BC12" s="141">
        <v>0</v>
      </c>
      <c r="BD12" s="141">
        <v>0</v>
      </c>
      <c r="BE12" s="141">
        <v>0</v>
      </c>
      <c r="BF12" s="141">
        <v>0</v>
      </c>
      <c r="BG12" s="141">
        <f t="shared" si="17"/>
        <v>319679</v>
      </c>
      <c r="BH12" s="141">
        <f t="shared" si="18"/>
        <v>0</v>
      </c>
      <c r="BI12" s="141">
        <f t="shared" si="19"/>
        <v>0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1425379</v>
      </c>
      <c r="BQ12" s="141">
        <f t="shared" si="27"/>
        <v>714448</v>
      </c>
      <c r="BR12" s="141">
        <f t="shared" si="28"/>
        <v>92008</v>
      </c>
      <c r="BS12" s="141">
        <f t="shared" si="29"/>
        <v>335346</v>
      </c>
      <c r="BT12" s="141">
        <f t="shared" si="30"/>
        <v>287094</v>
      </c>
      <c r="BU12" s="141">
        <f t="shared" si="31"/>
        <v>0</v>
      </c>
      <c r="BV12" s="141">
        <f t="shared" si="32"/>
        <v>363640</v>
      </c>
      <c r="BW12" s="141">
        <f t="shared" si="33"/>
        <v>79306</v>
      </c>
      <c r="BX12" s="141">
        <f t="shared" si="34"/>
        <v>275009</v>
      </c>
      <c r="BY12" s="141">
        <f t="shared" si="35"/>
        <v>9325</v>
      </c>
      <c r="BZ12" s="141">
        <f t="shared" si="36"/>
        <v>0</v>
      </c>
      <c r="CA12" s="141">
        <f t="shared" si="37"/>
        <v>347291</v>
      </c>
      <c r="CB12" s="141">
        <f t="shared" si="38"/>
        <v>90195</v>
      </c>
      <c r="CC12" s="141">
        <f t="shared" si="39"/>
        <v>182662</v>
      </c>
      <c r="CD12" s="141">
        <f t="shared" si="40"/>
        <v>14411</v>
      </c>
      <c r="CE12" s="141">
        <f t="shared" si="41"/>
        <v>60023</v>
      </c>
      <c r="CF12" s="141">
        <f t="shared" si="42"/>
        <v>0</v>
      </c>
      <c r="CG12" s="141">
        <f t="shared" si="43"/>
        <v>0</v>
      </c>
      <c r="CH12" s="141">
        <f t="shared" si="44"/>
        <v>0</v>
      </c>
      <c r="CI12" s="141">
        <f t="shared" si="45"/>
        <v>1425379</v>
      </c>
    </row>
    <row r="13" spans="1:87" ht="12" customHeight="1">
      <c r="A13" s="142" t="s">
        <v>87</v>
      </c>
      <c r="B13" s="140" t="s">
        <v>331</v>
      </c>
      <c r="C13" s="142" t="s">
        <v>361</v>
      </c>
      <c r="D13" s="141">
        <f t="shared" si="4"/>
        <v>1196628</v>
      </c>
      <c r="E13" s="141">
        <f t="shared" si="5"/>
        <v>1189131</v>
      </c>
      <c r="F13" s="141">
        <v>0</v>
      </c>
      <c r="G13" s="141">
        <v>1129821</v>
      </c>
      <c r="H13" s="141">
        <v>0</v>
      </c>
      <c r="I13" s="141">
        <v>59310</v>
      </c>
      <c r="J13" s="141">
        <v>7497</v>
      </c>
      <c r="K13" s="141">
        <v>0</v>
      </c>
      <c r="L13" s="141">
        <f t="shared" si="6"/>
        <v>1286334</v>
      </c>
      <c r="M13" s="141">
        <f t="shared" si="7"/>
        <v>483921</v>
      </c>
      <c r="N13" s="141">
        <v>137057</v>
      </c>
      <c r="O13" s="141">
        <v>73715</v>
      </c>
      <c r="P13" s="141">
        <v>265769</v>
      </c>
      <c r="Q13" s="141">
        <v>7380</v>
      </c>
      <c r="R13" s="141">
        <f t="shared" si="8"/>
        <v>317623</v>
      </c>
      <c r="S13" s="141">
        <v>23514</v>
      </c>
      <c r="T13" s="141">
        <v>283788</v>
      </c>
      <c r="U13" s="141">
        <v>10321</v>
      </c>
      <c r="V13" s="141">
        <v>0</v>
      </c>
      <c r="W13" s="141">
        <f t="shared" si="9"/>
        <v>484790</v>
      </c>
      <c r="X13" s="141">
        <v>261796</v>
      </c>
      <c r="Y13" s="141">
        <v>140972</v>
      </c>
      <c r="Z13" s="141">
        <v>80486</v>
      </c>
      <c r="AA13" s="141">
        <v>1536</v>
      </c>
      <c r="AB13" s="141">
        <v>0</v>
      </c>
      <c r="AC13" s="141">
        <v>0</v>
      </c>
      <c r="AD13" s="141">
        <v>15628</v>
      </c>
      <c r="AE13" s="141">
        <f t="shared" si="10"/>
        <v>2498590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219032</v>
      </c>
      <c r="AO13" s="141">
        <f t="shared" si="14"/>
        <v>10624</v>
      </c>
      <c r="AP13" s="141">
        <v>10624</v>
      </c>
      <c r="AQ13" s="141">
        <v>0</v>
      </c>
      <c r="AR13" s="141">
        <v>0</v>
      </c>
      <c r="AS13" s="141">
        <v>0</v>
      </c>
      <c r="AT13" s="141">
        <f t="shared" si="15"/>
        <v>77897</v>
      </c>
      <c r="AU13" s="141">
        <v>1326</v>
      </c>
      <c r="AV13" s="141">
        <v>76571</v>
      </c>
      <c r="AW13" s="141">
        <v>0</v>
      </c>
      <c r="AX13" s="141">
        <v>0</v>
      </c>
      <c r="AY13" s="141">
        <f t="shared" si="16"/>
        <v>130511</v>
      </c>
      <c r="AZ13" s="141">
        <v>55729</v>
      </c>
      <c r="BA13" s="141">
        <v>72713</v>
      </c>
      <c r="BB13" s="141">
        <v>0</v>
      </c>
      <c r="BC13" s="141">
        <v>2069</v>
      </c>
      <c r="BD13" s="141">
        <v>0</v>
      </c>
      <c r="BE13" s="141">
        <v>0</v>
      </c>
      <c r="BF13" s="141">
        <v>0</v>
      </c>
      <c r="BG13" s="141">
        <f t="shared" si="17"/>
        <v>219032</v>
      </c>
      <c r="BH13" s="141">
        <f t="shared" si="18"/>
        <v>1196628</v>
      </c>
      <c r="BI13" s="141">
        <f t="shared" si="19"/>
        <v>1189131</v>
      </c>
      <c r="BJ13" s="141">
        <f t="shared" si="20"/>
        <v>0</v>
      </c>
      <c r="BK13" s="141">
        <f t="shared" si="21"/>
        <v>1129821</v>
      </c>
      <c r="BL13" s="141">
        <f t="shared" si="22"/>
        <v>0</v>
      </c>
      <c r="BM13" s="141">
        <f t="shared" si="23"/>
        <v>59310</v>
      </c>
      <c r="BN13" s="141">
        <f t="shared" si="24"/>
        <v>7497</v>
      </c>
      <c r="BO13" s="141">
        <f t="shared" si="25"/>
        <v>0</v>
      </c>
      <c r="BP13" s="141">
        <f t="shared" si="26"/>
        <v>1505366</v>
      </c>
      <c r="BQ13" s="141">
        <f t="shared" si="27"/>
        <v>494545</v>
      </c>
      <c r="BR13" s="141">
        <f t="shared" si="28"/>
        <v>147681</v>
      </c>
      <c r="BS13" s="141">
        <f t="shared" si="29"/>
        <v>73715</v>
      </c>
      <c r="BT13" s="141">
        <f t="shared" si="30"/>
        <v>265769</v>
      </c>
      <c r="BU13" s="141">
        <f t="shared" si="31"/>
        <v>7380</v>
      </c>
      <c r="BV13" s="141">
        <f t="shared" si="32"/>
        <v>395520</v>
      </c>
      <c r="BW13" s="141">
        <f t="shared" si="33"/>
        <v>24840</v>
      </c>
      <c r="BX13" s="141">
        <f t="shared" si="34"/>
        <v>360359</v>
      </c>
      <c r="BY13" s="141">
        <f t="shared" si="35"/>
        <v>10321</v>
      </c>
      <c r="BZ13" s="141">
        <f t="shared" si="36"/>
        <v>0</v>
      </c>
      <c r="CA13" s="141">
        <f t="shared" si="37"/>
        <v>615301</v>
      </c>
      <c r="CB13" s="141">
        <f t="shared" si="38"/>
        <v>317525</v>
      </c>
      <c r="CC13" s="141">
        <f t="shared" si="39"/>
        <v>213685</v>
      </c>
      <c r="CD13" s="141">
        <f t="shared" si="40"/>
        <v>80486</v>
      </c>
      <c r="CE13" s="141">
        <f t="shared" si="41"/>
        <v>3605</v>
      </c>
      <c r="CF13" s="141">
        <f t="shared" si="42"/>
        <v>0</v>
      </c>
      <c r="CG13" s="141">
        <f t="shared" si="43"/>
        <v>0</v>
      </c>
      <c r="CH13" s="141">
        <f t="shared" si="44"/>
        <v>15628</v>
      </c>
      <c r="CI13" s="141">
        <f t="shared" si="45"/>
        <v>2717622</v>
      </c>
    </row>
    <row r="14" spans="1:87" ht="12" customHeight="1">
      <c r="A14" s="142" t="s">
        <v>87</v>
      </c>
      <c r="B14" s="140" t="s">
        <v>332</v>
      </c>
      <c r="C14" s="142" t="s">
        <v>362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32808</v>
      </c>
      <c r="L14" s="141">
        <f t="shared" si="6"/>
        <v>536103</v>
      </c>
      <c r="M14" s="141">
        <f t="shared" si="7"/>
        <v>60864</v>
      </c>
      <c r="N14" s="141">
        <v>47045</v>
      </c>
      <c r="O14" s="141">
        <v>13819</v>
      </c>
      <c r="P14" s="141">
        <v>0</v>
      </c>
      <c r="Q14" s="141">
        <v>0</v>
      </c>
      <c r="R14" s="141">
        <f t="shared" si="8"/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f t="shared" si="9"/>
        <v>475239</v>
      </c>
      <c r="X14" s="141">
        <v>475239</v>
      </c>
      <c r="Y14" s="141">
        <v>0</v>
      </c>
      <c r="Z14" s="141">
        <v>0</v>
      </c>
      <c r="AA14" s="141">
        <v>0</v>
      </c>
      <c r="AB14" s="141">
        <v>680402</v>
      </c>
      <c r="AC14" s="141">
        <v>0</v>
      </c>
      <c r="AD14" s="141">
        <v>0</v>
      </c>
      <c r="AE14" s="141">
        <f t="shared" si="10"/>
        <v>536103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0</v>
      </c>
      <c r="AO14" s="141">
        <f t="shared" si="14"/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176118</v>
      </c>
      <c r="BE14" s="141">
        <v>0</v>
      </c>
      <c r="BF14" s="141">
        <v>0</v>
      </c>
      <c r="BG14" s="141">
        <f t="shared" si="17"/>
        <v>0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32808</v>
      </c>
      <c r="BP14" s="141">
        <f t="shared" si="26"/>
        <v>536103</v>
      </c>
      <c r="BQ14" s="141">
        <f t="shared" si="27"/>
        <v>60864</v>
      </c>
      <c r="BR14" s="141">
        <f t="shared" si="28"/>
        <v>47045</v>
      </c>
      <c r="BS14" s="141">
        <f t="shared" si="29"/>
        <v>13819</v>
      </c>
      <c r="BT14" s="141">
        <f t="shared" si="30"/>
        <v>0</v>
      </c>
      <c r="BU14" s="141">
        <f t="shared" si="31"/>
        <v>0</v>
      </c>
      <c r="BV14" s="141">
        <f t="shared" si="32"/>
        <v>0</v>
      </c>
      <c r="BW14" s="141">
        <f t="shared" si="33"/>
        <v>0</v>
      </c>
      <c r="BX14" s="141">
        <f t="shared" si="34"/>
        <v>0</v>
      </c>
      <c r="BY14" s="141">
        <f t="shared" si="35"/>
        <v>0</v>
      </c>
      <c r="BZ14" s="141">
        <f t="shared" si="36"/>
        <v>0</v>
      </c>
      <c r="CA14" s="141">
        <f t="shared" si="37"/>
        <v>475239</v>
      </c>
      <c r="CB14" s="141">
        <f t="shared" si="38"/>
        <v>475239</v>
      </c>
      <c r="CC14" s="141">
        <f t="shared" si="39"/>
        <v>0</v>
      </c>
      <c r="CD14" s="141">
        <f t="shared" si="40"/>
        <v>0</v>
      </c>
      <c r="CE14" s="141">
        <f t="shared" si="41"/>
        <v>0</v>
      </c>
      <c r="CF14" s="141">
        <f t="shared" si="42"/>
        <v>856520</v>
      </c>
      <c r="CG14" s="141">
        <f t="shared" si="43"/>
        <v>0</v>
      </c>
      <c r="CH14" s="141">
        <f t="shared" si="44"/>
        <v>0</v>
      </c>
      <c r="CI14" s="141">
        <f t="shared" si="45"/>
        <v>536103</v>
      </c>
    </row>
    <row r="15" spans="1:87" ht="12" customHeight="1">
      <c r="A15" s="142" t="s">
        <v>87</v>
      </c>
      <c r="B15" s="140" t="s">
        <v>333</v>
      </c>
      <c r="C15" s="142" t="s">
        <v>363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60443</v>
      </c>
      <c r="L15" s="141">
        <f t="shared" si="6"/>
        <v>243815</v>
      </c>
      <c r="M15" s="141">
        <f t="shared" si="7"/>
        <v>55229</v>
      </c>
      <c r="N15" s="141">
        <v>55229</v>
      </c>
      <c r="O15" s="141">
        <v>0</v>
      </c>
      <c r="P15" s="141">
        <v>0</v>
      </c>
      <c r="Q15" s="141">
        <v>0</v>
      </c>
      <c r="R15" s="141">
        <f t="shared" si="8"/>
        <v>3130</v>
      </c>
      <c r="S15" s="141">
        <v>3130</v>
      </c>
      <c r="T15" s="141">
        <v>0</v>
      </c>
      <c r="U15" s="141">
        <v>0</v>
      </c>
      <c r="V15" s="141">
        <v>0</v>
      </c>
      <c r="W15" s="141">
        <f t="shared" si="9"/>
        <v>185456</v>
      </c>
      <c r="X15" s="141">
        <v>184513</v>
      </c>
      <c r="Y15" s="141">
        <v>943</v>
      </c>
      <c r="Z15" s="141">
        <v>0</v>
      </c>
      <c r="AA15" s="141">
        <v>0</v>
      </c>
      <c r="AB15" s="141">
        <v>333075</v>
      </c>
      <c r="AC15" s="141">
        <v>0</v>
      </c>
      <c r="AD15" s="141">
        <v>18149</v>
      </c>
      <c r="AE15" s="141">
        <f t="shared" si="10"/>
        <v>261964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1925</v>
      </c>
      <c r="AN15" s="141">
        <f t="shared" si="13"/>
        <v>0</v>
      </c>
      <c r="AO15" s="141">
        <f t="shared" si="14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98468</v>
      </c>
      <c r="BE15" s="141">
        <v>0</v>
      </c>
      <c r="BF15" s="141">
        <v>0</v>
      </c>
      <c r="BG15" s="141">
        <f t="shared" si="17"/>
        <v>0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62368</v>
      </c>
      <c r="BP15" s="141">
        <f t="shared" si="26"/>
        <v>243815</v>
      </c>
      <c r="BQ15" s="141">
        <f t="shared" si="27"/>
        <v>55229</v>
      </c>
      <c r="BR15" s="141">
        <f t="shared" si="28"/>
        <v>55229</v>
      </c>
      <c r="BS15" s="141">
        <f t="shared" si="29"/>
        <v>0</v>
      </c>
      <c r="BT15" s="141">
        <f t="shared" si="30"/>
        <v>0</v>
      </c>
      <c r="BU15" s="141">
        <f t="shared" si="31"/>
        <v>0</v>
      </c>
      <c r="BV15" s="141">
        <f t="shared" si="32"/>
        <v>3130</v>
      </c>
      <c r="BW15" s="141">
        <f t="shared" si="33"/>
        <v>3130</v>
      </c>
      <c r="BX15" s="141">
        <f t="shared" si="34"/>
        <v>0</v>
      </c>
      <c r="BY15" s="141">
        <f t="shared" si="35"/>
        <v>0</v>
      </c>
      <c r="BZ15" s="141">
        <f t="shared" si="36"/>
        <v>0</v>
      </c>
      <c r="CA15" s="141">
        <f t="shared" si="37"/>
        <v>185456</v>
      </c>
      <c r="CB15" s="141">
        <f t="shared" si="38"/>
        <v>184513</v>
      </c>
      <c r="CC15" s="141">
        <f t="shared" si="39"/>
        <v>943</v>
      </c>
      <c r="CD15" s="141">
        <f t="shared" si="40"/>
        <v>0</v>
      </c>
      <c r="CE15" s="141">
        <f t="shared" si="41"/>
        <v>0</v>
      </c>
      <c r="CF15" s="141">
        <f t="shared" si="42"/>
        <v>431543</v>
      </c>
      <c r="CG15" s="141">
        <f t="shared" si="43"/>
        <v>0</v>
      </c>
      <c r="CH15" s="141">
        <f t="shared" si="44"/>
        <v>18149</v>
      </c>
      <c r="CI15" s="141">
        <f t="shared" si="45"/>
        <v>261964</v>
      </c>
    </row>
    <row r="16" spans="1:87" ht="12" customHeight="1">
      <c r="A16" s="142" t="s">
        <v>87</v>
      </c>
      <c r="B16" s="140" t="s">
        <v>334</v>
      </c>
      <c r="C16" s="142" t="s">
        <v>364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207521</v>
      </c>
      <c r="M16" s="141">
        <f t="shared" si="7"/>
        <v>31603</v>
      </c>
      <c r="N16" s="141">
        <v>6227</v>
      </c>
      <c r="O16" s="141">
        <v>25376</v>
      </c>
      <c r="P16" s="141">
        <v>0</v>
      </c>
      <c r="Q16" s="141">
        <v>0</v>
      </c>
      <c r="R16" s="141">
        <f t="shared" si="8"/>
        <v>7311</v>
      </c>
      <c r="S16" s="141">
        <v>7170</v>
      </c>
      <c r="T16" s="141">
        <v>141</v>
      </c>
      <c r="U16" s="141">
        <v>0</v>
      </c>
      <c r="V16" s="141">
        <v>0</v>
      </c>
      <c r="W16" s="141">
        <f t="shared" si="9"/>
        <v>168607</v>
      </c>
      <c r="X16" s="141">
        <v>157159</v>
      </c>
      <c r="Y16" s="141">
        <v>11448</v>
      </c>
      <c r="Z16" s="141">
        <v>0</v>
      </c>
      <c r="AA16" s="141">
        <v>0</v>
      </c>
      <c r="AB16" s="141">
        <v>419646</v>
      </c>
      <c r="AC16" s="141">
        <v>0</v>
      </c>
      <c r="AD16" s="141">
        <v>0</v>
      </c>
      <c r="AE16" s="141">
        <f t="shared" si="10"/>
        <v>207521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0</v>
      </c>
      <c r="AO16" s="141">
        <f t="shared" si="14"/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f t="shared" si="15"/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80374</v>
      </c>
      <c r="BE16" s="141">
        <v>0</v>
      </c>
      <c r="BF16" s="141">
        <v>0</v>
      </c>
      <c r="BG16" s="141">
        <f t="shared" si="17"/>
        <v>0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207521</v>
      </c>
      <c r="BQ16" s="141">
        <f t="shared" si="27"/>
        <v>31603</v>
      </c>
      <c r="BR16" s="141">
        <f t="shared" si="28"/>
        <v>6227</v>
      </c>
      <c r="BS16" s="141">
        <f t="shared" si="29"/>
        <v>25376</v>
      </c>
      <c r="BT16" s="141">
        <f t="shared" si="30"/>
        <v>0</v>
      </c>
      <c r="BU16" s="141">
        <f t="shared" si="31"/>
        <v>0</v>
      </c>
      <c r="BV16" s="141">
        <f t="shared" si="32"/>
        <v>7311</v>
      </c>
      <c r="BW16" s="141">
        <f t="shared" si="33"/>
        <v>7170</v>
      </c>
      <c r="BX16" s="141">
        <f t="shared" si="34"/>
        <v>141</v>
      </c>
      <c r="BY16" s="141">
        <f t="shared" si="35"/>
        <v>0</v>
      </c>
      <c r="BZ16" s="141">
        <f t="shared" si="36"/>
        <v>0</v>
      </c>
      <c r="CA16" s="141">
        <f t="shared" si="37"/>
        <v>168607</v>
      </c>
      <c r="CB16" s="141">
        <f t="shared" si="38"/>
        <v>157159</v>
      </c>
      <c r="CC16" s="141">
        <f t="shared" si="39"/>
        <v>11448</v>
      </c>
      <c r="CD16" s="141">
        <f t="shared" si="40"/>
        <v>0</v>
      </c>
      <c r="CE16" s="141">
        <f t="shared" si="41"/>
        <v>0</v>
      </c>
      <c r="CF16" s="141">
        <f t="shared" si="42"/>
        <v>500020</v>
      </c>
      <c r="CG16" s="141">
        <f t="shared" si="43"/>
        <v>0</v>
      </c>
      <c r="CH16" s="141">
        <f t="shared" si="44"/>
        <v>0</v>
      </c>
      <c r="CI16" s="141">
        <f t="shared" si="45"/>
        <v>207521</v>
      </c>
    </row>
    <row r="17" spans="1:87" ht="12" customHeight="1">
      <c r="A17" s="142" t="s">
        <v>87</v>
      </c>
      <c r="B17" s="140" t="s">
        <v>335</v>
      </c>
      <c r="C17" s="142" t="s">
        <v>365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37301</v>
      </c>
      <c r="L17" s="141">
        <f t="shared" si="6"/>
        <v>48384</v>
      </c>
      <c r="M17" s="141">
        <f t="shared" si="7"/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f t="shared" si="8"/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f t="shared" si="9"/>
        <v>48384</v>
      </c>
      <c r="X17" s="141">
        <v>48384</v>
      </c>
      <c r="Y17" s="141">
        <v>0</v>
      </c>
      <c r="Z17" s="141">
        <v>0</v>
      </c>
      <c r="AA17" s="141">
        <v>0</v>
      </c>
      <c r="AB17" s="141">
        <v>140324</v>
      </c>
      <c r="AC17" s="141">
        <v>0</v>
      </c>
      <c r="AD17" s="141">
        <v>0</v>
      </c>
      <c r="AE17" s="141">
        <f t="shared" si="10"/>
        <v>48384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0</v>
      </c>
      <c r="AO17" s="141">
        <f t="shared" si="14"/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42676</v>
      </c>
      <c r="BE17" s="141">
        <v>0</v>
      </c>
      <c r="BF17" s="141">
        <v>0</v>
      </c>
      <c r="BG17" s="141">
        <f t="shared" si="17"/>
        <v>0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37301</v>
      </c>
      <c r="BP17" s="141">
        <f t="shared" si="26"/>
        <v>48384</v>
      </c>
      <c r="BQ17" s="141">
        <f t="shared" si="27"/>
        <v>0</v>
      </c>
      <c r="BR17" s="141">
        <f t="shared" si="28"/>
        <v>0</v>
      </c>
      <c r="BS17" s="141">
        <f t="shared" si="29"/>
        <v>0</v>
      </c>
      <c r="BT17" s="141">
        <f t="shared" si="30"/>
        <v>0</v>
      </c>
      <c r="BU17" s="141">
        <f t="shared" si="31"/>
        <v>0</v>
      </c>
      <c r="BV17" s="141">
        <f t="shared" si="32"/>
        <v>0</v>
      </c>
      <c r="BW17" s="141">
        <f t="shared" si="33"/>
        <v>0</v>
      </c>
      <c r="BX17" s="141">
        <f t="shared" si="34"/>
        <v>0</v>
      </c>
      <c r="BY17" s="141">
        <f t="shared" si="35"/>
        <v>0</v>
      </c>
      <c r="BZ17" s="141">
        <f t="shared" si="36"/>
        <v>0</v>
      </c>
      <c r="CA17" s="141">
        <f t="shared" si="37"/>
        <v>48384</v>
      </c>
      <c r="CB17" s="141">
        <f t="shared" si="38"/>
        <v>48384</v>
      </c>
      <c r="CC17" s="141">
        <f t="shared" si="39"/>
        <v>0</v>
      </c>
      <c r="CD17" s="141">
        <f t="shared" si="40"/>
        <v>0</v>
      </c>
      <c r="CE17" s="141">
        <f t="shared" si="41"/>
        <v>0</v>
      </c>
      <c r="CF17" s="141">
        <f t="shared" si="42"/>
        <v>183000</v>
      </c>
      <c r="CG17" s="141">
        <f t="shared" si="43"/>
        <v>0</v>
      </c>
      <c r="CH17" s="141">
        <f t="shared" si="44"/>
        <v>0</v>
      </c>
      <c r="CI17" s="141">
        <f t="shared" si="45"/>
        <v>48384</v>
      </c>
    </row>
    <row r="18" spans="1:87" ht="12" customHeight="1">
      <c r="A18" s="142" t="s">
        <v>87</v>
      </c>
      <c r="B18" s="140" t="s">
        <v>336</v>
      </c>
      <c r="C18" s="142" t="s">
        <v>366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5055424</v>
      </c>
      <c r="L18" s="141">
        <f t="shared" si="6"/>
        <v>1119344</v>
      </c>
      <c r="M18" s="141">
        <f t="shared" si="7"/>
        <v>148407</v>
      </c>
      <c r="N18" s="141">
        <v>81652</v>
      </c>
      <c r="O18" s="141">
        <v>66755</v>
      </c>
      <c r="P18" s="141">
        <v>0</v>
      </c>
      <c r="Q18" s="141">
        <v>0</v>
      </c>
      <c r="R18" s="141">
        <f t="shared" si="8"/>
        <v>238796</v>
      </c>
      <c r="S18" s="141">
        <v>1439</v>
      </c>
      <c r="T18" s="141">
        <v>223209</v>
      </c>
      <c r="U18" s="141">
        <v>14148</v>
      </c>
      <c r="V18" s="141">
        <v>0</v>
      </c>
      <c r="W18" s="141">
        <f t="shared" si="9"/>
        <v>732141</v>
      </c>
      <c r="X18" s="141">
        <v>304196</v>
      </c>
      <c r="Y18" s="141">
        <v>391361</v>
      </c>
      <c r="Z18" s="141">
        <v>14934</v>
      </c>
      <c r="AA18" s="141">
        <v>21650</v>
      </c>
      <c r="AB18" s="141">
        <v>16608</v>
      </c>
      <c r="AC18" s="141">
        <v>0</v>
      </c>
      <c r="AD18" s="141">
        <v>11417</v>
      </c>
      <c r="AE18" s="141">
        <f t="shared" si="10"/>
        <v>1130761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0</v>
      </c>
      <c r="AO18" s="141">
        <f t="shared" si="14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108212</v>
      </c>
      <c r="BE18" s="141">
        <v>0</v>
      </c>
      <c r="BF18" s="141">
        <v>0</v>
      </c>
      <c r="BG18" s="141">
        <f t="shared" si="17"/>
        <v>0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5055424</v>
      </c>
      <c r="BP18" s="141">
        <f t="shared" si="26"/>
        <v>1119344</v>
      </c>
      <c r="BQ18" s="141">
        <f t="shared" si="27"/>
        <v>148407</v>
      </c>
      <c r="BR18" s="141">
        <f t="shared" si="28"/>
        <v>81652</v>
      </c>
      <c r="BS18" s="141">
        <f t="shared" si="29"/>
        <v>66755</v>
      </c>
      <c r="BT18" s="141">
        <f t="shared" si="30"/>
        <v>0</v>
      </c>
      <c r="BU18" s="141">
        <f t="shared" si="31"/>
        <v>0</v>
      </c>
      <c r="BV18" s="141">
        <f t="shared" si="32"/>
        <v>238796</v>
      </c>
      <c r="BW18" s="141">
        <f t="shared" si="33"/>
        <v>1439</v>
      </c>
      <c r="BX18" s="141">
        <f t="shared" si="34"/>
        <v>223209</v>
      </c>
      <c r="BY18" s="141">
        <f t="shared" si="35"/>
        <v>14148</v>
      </c>
      <c r="BZ18" s="141">
        <f t="shared" si="36"/>
        <v>0</v>
      </c>
      <c r="CA18" s="141">
        <f t="shared" si="37"/>
        <v>732141</v>
      </c>
      <c r="CB18" s="141">
        <f t="shared" si="38"/>
        <v>304196</v>
      </c>
      <c r="CC18" s="141">
        <f t="shared" si="39"/>
        <v>391361</v>
      </c>
      <c r="CD18" s="141">
        <f t="shared" si="40"/>
        <v>14934</v>
      </c>
      <c r="CE18" s="141">
        <f t="shared" si="41"/>
        <v>21650</v>
      </c>
      <c r="CF18" s="141">
        <f t="shared" si="42"/>
        <v>124820</v>
      </c>
      <c r="CG18" s="141">
        <f t="shared" si="43"/>
        <v>0</v>
      </c>
      <c r="CH18" s="141">
        <f t="shared" si="44"/>
        <v>11417</v>
      </c>
      <c r="CI18" s="141">
        <f t="shared" si="45"/>
        <v>1130761</v>
      </c>
    </row>
    <row r="19" spans="1:87" ht="12" customHeight="1">
      <c r="A19" s="142" t="s">
        <v>87</v>
      </c>
      <c r="B19" s="140" t="s">
        <v>337</v>
      </c>
      <c r="C19" s="142" t="s">
        <v>367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44878</v>
      </c>
      <c r="L19" s="141">
        <f t="shared" si="6"/>
        <v>141691</v>
      </c>
      <c r="M19" s="141">
        <f t="shared" si="7"/>
        <v>65175</v>
      </c>
      <c r="N19" s="141">
        <v>59565</v>
      </c>
      <c r="O19" s="141">
        <v>5610</v>
      </c>
      <c r="P19" s="141">
        <v>0</v>
      </c>
      <c r="Q19" s="141">
        <v>0</v>
      </c>
      <c r="R19" s="141">
        <f t="shared" si="8"/>
        <v>1063</v>
      </c>
      <c r="S19" s="141">
        <v>1063</v>
      </c>
      <c r="T19" s="141">
        <v>0</v>
      </c>
      <c r="U19" s="141">
        <v>0</v>
      </c>
      <c r="V19" s="141">
        <v>0</v>
      </c>
      <c r="W19" s="141">
        <f t="shared" si="9"/>
        <v>75453</v>
      </c>
      <c r="X19" s="141">
        <v>70467</v>
      </c>
      <c r="Y19" s="141">
        <v>0</v>
      </c>
      <c r="Z19" s="141">
        <v>0</v>
      </c>
      <c r="AA19" s="141">
        <v>4986</v>
      </c>
      <c r="AB19" s="141">
        <v>168827</v>
      </c>
      <c r="AC19" s="141">
        <v>0</v>
      </c>
      <c r="AD19" s="141">
        <v>0</v>
      </c>
      <c r="AE19" s="141">
        <f t="shared" si="10"/>
        <v>141691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0</v>
      </c>
      <c r="AO19" s="141">
        <f t="shared" si="14"/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50579</v>
      </c>
      <c r="BE19" s="141">
        <v>0</v>
      </c>
      <c r="BF19" s="141">
        <v>0</v>
      </c>
      <c r="BG19" s="141">
        <f t="shared" si="17"/>
        <v>0</v>
      </c>
      <c r="BH19" s="141">
        <f t="shared" si="18"/>
        <v>0</v>
      </c>
      <c r="BI19" s="141">
        <f t="shared" si="19"/>
        <v>0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44878</v>
      </c>
      <c r="BP19" s="141">
        <f t="shared" si="26"/>
        <v>141691</v>
      </c>
      <c r="BQ19" s="141">
        <f t="shared" si="27"/>
        <v>65175</v>
      </c>
      <c r="BR19" s="141">
        <f t="shared" si="28"/>
        <v>59565</v>
      </c>
      <c r="BS19" s="141">
        <f t="shared" si="29"/>
        <v>5610</v>
      </c>
      <c r="BT19" s="141">
        <f t="shared" si="30"/>
        <v>0</v>
      </c>
      <c r="BU19" s="141">
        <f t="shared" si="31"/>
        <v>0</v>
      </c>
      <c r="BV19" s="141">
        <f t="shared" si="32"/>
        <v>1063</v>
      </c>
      <c r="BW19" s="141">
        <f t="shared" si="33"/>
        <v>1063</v>
      </c>
      <c r="BX19" s="141">
        <f t="shared" si="34"/>
        <v>0</v>
      </c>
      <c r="BY19" s="141">
        <f t="shared" si="35"/>
        <v>0</v>
      </c>
      <c r="BZ19" s="141">
        <f t="shared" si="36"/>
        <v>0</v>
      </c>
      <c r="CA19" s="141">
        <f t="shared" si="37"/>
        <v>75453</v>
      </c>
      <c r="CB19" s="141">
        <f t="shared" si="38"/>
        <v>70467</v>
      </c>
      <c r="CC19" s="141">
        <f t="shared" si="39"/>
        <v>0</v>
      </c>
      <c r="CD19" s="141">
        <f t="shared" si="40"/>
        <v>0</v>
      </c>
      <c r="CE19" s="141">
        <f t="shared" si="41"/>
        <v>4986</v>
      </c>
      <c r="CF19" s="141">
        <f t="shared" si="42"/>
        <v>219406</v>
      </c>
      <c r="CG19" s="141">
        <f t="shared" si="43"/>
        <v>0</v>
      </c>
      <c r="CH19" s="141">
        <f t="shared" si="44"/>
        <v>0</v>
      </c>
      <c r="CI19" s="141">
        <f t="shared" si="45"/>
        <v>141691</v>
      </c>
    </row>
    <row r="20" spans="1:87" ht="12" customHeight="1">
      <c r="A20" s="142" t="s">
        <v>87</v>
      </c>
      <c r="B20" s="140" t="s">
        <v>338</v>
      </c>
      <c r="C20" s="142" t="s">
        <v>368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56942</v>
      </c>
      <c r="M20" s="141">
        <f t="shared" si="7"/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f t="shared" si="8"/>
        <v>56942</v>
      </c>
      <c r="S20" s="141">
        <v>56942</v>
      </c>
      <c r="T20" s="141">
        <v>0</v>
      </c>
      <c r="U20" s="141">
        <v>0</v>
      </c>
      <c r="V20" s="141">
        <v>0</v>
      </c>
      <c r="W20" s="141">
        <f t="shared" si="9"/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199027</v>
      </c>
      <c r="AC20" s="141">
        <v>0</v>
      </c>
      <c r="AD20" s="141">
        <v>0</v>
      </c>
      <c r="AE20" s="141">
        <f t="shared" si="10"/>
        <v>56942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0</v>
      </c>
      <c r="AO20" s="141">
        <f t="shared" si="14"/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81061</v>
      </c>
      <c r="BE20" s="141">
        <v>0</v>
      </c>
      <c r="BF20" s="141">
        <v>0</v>
      </c>
      <c r="BG20" s="141">
        <f t="shared" si="17"/>
        <v>0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56942</v>
      </c>
      <c r="BQ20" s="141">
        <f t="shared" si="27"/>
        <v>0</v>
      </c>
      <c r="BR20" s="141">
        <f t="shared" si="28"/>
        <v>0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56942</v>
      </c>
      <c r="BW20" s="141">
        <f t="shared" si="33"/>
        <v>56942</v>
      </c>
      <c r="BX20" s="141">
        <f t="shared" si="34"/>
        <v>0</v>
      </c>
      <c r="BY20" s="141">
        <f t="shared" si="35"/>
        <v>0</v>
      </c>
      <c r="BZ20" s="141">
        <f t="shared" si="36"/>
        <v>0</v>
      </c>
      <c r="CA20" s="141">
        <f t="shared" si="37"/>
        <v>0</v>
      </c>
      <c r="CB20" s="141">
        <f t="shared" si="38"/>
        <v>0</v>
      </c>
      <c r="CC20" s="141">
        <f t="shared" si="39"/>
        <v>0</v>
      </c>
      <c r="CD20" s="141">
        <f t="shared" si="40"/>
        <v>0</v>
      </c>
      <c r="CE20" s="141">
        <f t="shared" si="41"/>
        <v>0</v>
      </c>
      <c r="CF20" s="141">
        <f t="shared" si="42"/>
        <v>280088</v>
      </c>
      <c r="CG20" s="141">
        <f t="shared" si="43"/>
        <v>0</v>
      </c>
      <c r="CH20" s="141">
        <f t="shared" si="44"/>
        <v>0</v>
      </c>
      <c r="CI20" s="141">
        <f t="shared" si="45"/>
        <v>56942</v>
      </c>
    </row>
    <row r="21" spans="1:87" ht="12" customHeight="1">
      <c r="A21" s="142" t="s">
        <v>87</v>
      </c>
      <c r="B21" s="140" t="s">
        <v>339</v>
      </c>
      <c r="C21" s="142" t="s">
        <v>369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6563</v>
      </c>
      <c r="L21" s="141">
        <f t="shared" si="6"/>
        <v>253306</v>
      </c>
      <c r="M21" s="141">
        <f t="shared" si="7"/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f t="shared" si="8"/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f t="shared" si="9"/>
        <v>253306</v>
      </c>
      <c r="X21" s="141">
        <v>162246</v>
      </c>
      <c r="Y21" s="141">
        <v>0</v>
      </c>
      <c r="Z21" s="141">
        <v>0</v>
      </c>
      <c r="AA21" s="141">
        <v>91060</v>
      </c>
      <c r="AB21" s="141">
        <v>194076</v>
      </c>
      <c r="AC21" s="141">
        <v>0</v>
      </c>
      <c r="AD21" s="141">
        <v>0</v>
      </c>
      <c r="AE21" s="141">
        <f t="shared" si="10"/>
        <v>253306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0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59426</v>
      </c>
      <c r="BE21" s="141">
        <v>0</v>
      </c>
      <c r="BF21" s="141">
        <v>0</v>
      </c>
      <c r="BG21" s="141">
        <f t="shared" si="17"/>
        <v>0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6563</v>
      </c>
      <c r="BP21" s="141">
        <f t="shared" si="26"/>
        <v>253306</v>
      </c>
      <c r="BQ21" s="141">
        <f t="shared" si="27"/>
        <v>0</v>
      </c>
      <c r="BR21" s="141">
        <f t="shared" si="28"/>
        <v>0</v>
      </c>
      <c r="BS21" s="141">
        <f t="shared" si="29"/>
        <v>0</v>
      </c>
      <c r="BT21" s="141">
        <f t="shared" si="30"/>
        <v>0</v>
      </c>
      <c r="BU21" s="141">
        <f t="shared" si="31"/>
        <v>0</v>
      </c>
      <c r="BV21" s="141">
        <f t="shared" si="32"/>
        <v>0</v>
      </c>
      <c r="BW21" s="141">
        <f t="shared" si="33"/>
        <v>0</v>
      </c>
      <c r="BX21" s="141">
        <f t="shared" si="34"/>
        <v>0</v>
      </c>
      <c r="BY21" s="141">
        <f t="shared" si="35"/>
        <v>0</v>
      </c>
      <c r="BZ21" s="141">
        <f t="shared" si="36"/>
        <v>0</v>
      </c>
      <c r="CA21" s="141">
        <f t="shared" si="37"/>
        <v>253306</v>
      </c>
      <c r="CB21" s="141">
        <f t="shared" si="38"/>
        <v>162246</v>
      </c>
      <c r="CC21" s="141">
        <f t="shared" si="39"/>
        <v>0</v>
      </c>
      <c r="CD21" s="141">
        <f t="shared" si="40"/>
        <v>0</v>
      </c>
      <c r="CE21" s="141">
        <f t="shared" si="41"/>
        <v>91060</v>
      </c>
      <c r="CF21" s="141">
        <f t="shared" si="42"/>
        <v>253502</v>
      </c>
      <c r="CG21" s="141">
        <f t="shared" si="43"/>
        <v>0</v>
      </c>
      <c r="CH21" s="141">
        <f t="shared" si="44"/>
        <v>0</v>
      </c>
      <c r="CI21" s="141">
        <f t="shared" si="45"/>
        <v>253306</v>
      </c>
    </row>
    <row r="22" spans="1:87" ht="12" customHeight="1">
      <c r="A22" s="142" t="s">
        <v>87</v>
      </c>
      <c r="B22" s="140" t="s">
        <v>340</v>
      </c>
      <c r="C22" s="142" t="s">
        <v>370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f t="shared" si="6"/>
        <v>214957</v>
      </c>
      <c r="M22" s="141">
        <f t="shared" si="7"/>
        <v>39484</v>
      </c>
      <c r="N22" s="141">
        <v>0</v>
      </c>
      <c r="O22" s="141">
        <v>39484</v>
      </c>
      <c r="P22" s="141">
        <v>0</v>
      </c>
      <c r="Q22" s="141">
        <v>0</v>
      </c>
      <c r="R22" s="141">
        <f t="shared" si="8"/>
        <v>3395</v>
      </c>
      <c r="S22" s="141">
        <v>3395</v>
      </c>
      <c r="T22" s="141">
        <v>0</v>
      </c>
      <c r="U22" s="141">
        <v>0</v>
      </c>
      <c r="V22" s="141">
        <v>0</v>
      </c>
      <c r="W22" s="141">
        <f t="shared" si="9"/>
        <v>172078</v>
      </c>
      <c r="X22" s="141">
        <v>37021</v>
      </c>
      <c r="Y22" s="141">
        <v>134473</v>
      </c>
      <c r="Z22" s="141">
        <v>584</v>
      </c>
      <c r="AA22" s="141">
        <v>0</v>
      </c>
      <c r="AB22" s="141">
        <v>0</v>
      </c>
      <c r="AC22" s="141">
        <v>0</v>
      </c>
      <c r="AD22" s="141">
        <v>0</v>
      </c>
      <c r="AE22" s="141">
        <f t="shared" si="10"/>
        <v>214957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2000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2000</v>
      </c>
      <c r="AU22" s="141">
        <v>2000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30788</v>
      </c>
      <c r="BE22" s="141">
        <v>0</v>
      </c>
      <c r="BF22" s="141">
        <v>0</v>
      </c>
      <c r="BG22" s="141">
        <f t="shared" si="17"/>
        <v>2000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0</v>
      </c>
      <c r="BP22" s="141">
        <f t="shared" si="26"/>
        <v>216957</v>
      </c>
      <c r="BQ22" s="141">
        <f t="shared" si="27"/>
        <v>39484</v>
      </c>
      <c r="BR22" s="141">
        <f t="shared" si="28"/>
        <v>0</v>
      </c>
      <c r="BS22" s="141">
        <f t="shared" si="29"/>
        <v>39484</v>
      </c>
      <c r="BT22" s="141">
        <f t="shared" si="30"/>
        <v>0</v>
      </c>
      <c r="BU22" s="141">
        <f t="shared" si="31"/>
        <v>0</v>
      </c>
      <c r="BV22" s="141">
        <f t="shared" si="32"/>
        <v>5395</v>
      </c>
      <c r="BW22" s="141">
        <f t="shared" si="33"/>
        <v>5395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172078</v>
      </c>
      <c r="CB22" s="141">
        <f t="shared" si="38"/>
        <v>37021</v>
      </c>
      <c r="CC22" s="141">
        <f t="shared" si="39"/>
        <v>134473</v>
      </c>
      <c r="CD22" s="141">
        <f t="shared" si="40"/>
        <v>584</v>
      </c>
      <c r="CE22" s="141">
        <f t="shared" si="41"/>
        <v>0</v>
      </c>
      <c r="CF22" s="141">
        <f t="shared" si="42"/>
        <v>30788</v>
      </c>
      <c r="CG22" s="141">
        <f t="shared" si="43"/>
        <v>0</v>
      </c>
      <c r="CH22" s="141">
        <f t="shared" si="44"/>
        <v>0</v>
      </c>
      <c r="CI22" s="141">
        <f t="shared" si="45"/>
        <v>216957</v>
      </c>
    </row>
    <row r="23" spans="1:87" ht="12" customHeight="1">
      <c r="A23" s="142" t="s">
        <v>87</v>
      </c>
      <c r="B23" s="140" t="s">
        <v>341</v>
      </c>
      <c r="C23" s="142" t="s">
        <v>371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42</v>
      </c>
      <c r="L23" s="141">
        <f t="shared" si="6"/>
        <v>11500</v>
      </c>
      <c r="M23" s="141">
        <f t="shared" si="7"/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f t="shared" si="8"/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f t="shared" si="9"/>
        <v>11500</v>
      </c>
      <c r="X23" s="141">
        <v>11500</v>
      </c>
      <c r="Y23" s="141">
        <v>0</v>
      </c>
      <c r="Z23" s="141">
        <v>0</v>
      </c>
      <c r="AA23" s="141">
        <v>0</v>
      </c>
      <c r="AB23" s="141">
        <v>30659</v>
      </c>
      <c r="AC23" s="141">
        <v>0</v>
      </c>
      <c r="AD23" s="141">
        <v>0</v>
      </c>
      <c r="AE23" s="141">
        <f t="shared" si="10"/>
        <v>11500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2382</v>
      </c>
      <c r="AN23" s="141">
        <f t="shared" si="13"/>
        <v>0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16823</v>
      </c>
      <c r="BE23" s="141">
        <v>0</v>
      </c>
      <c r="BF23" s="141">
        <v>0</v>
      </c>
      <c r="BG23" s="141">
        <f t="shared" si="17"/>
        <v>0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2424</v>
      </c>
      <c r="BP23" s="141">
        <f t="shared" si="26"/>
        <v>11500</v>
      </c>
      <c r="BQ23" s="141">
        <f t="shared" si="27"/>
        <v>0</v>
      </c>
      <c r="BR23" s="141">
        <f t="shared" si="28"/>
        <v>0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0</v>
      </c>
      <c r="BW23" s="141">
        <f t="shared" si="33"/>
        <v>0</v>
      </c>
      <c r="BX23" s="141">
        <f t="shared" si="34"/>
        <v>0</v>
      </c>
      <c r="BY23" s="141">
        <f t="shared" si="35"/>
        <v>0</v>
      </c>
      <c r="BZ23" s="141">
        <f t="shared" si="36"/>
        <v>0</v>
      </c>
      <c r="CA23" s="141">
        <f t="shared" si="37"/>
        <v>11500</v>
      </c>
      <c r="CB23" s="141">
        <f t="shared" si="38"/>
        <v>11500</v>
      </c>
      <c r="CC23" s="141">
        <f t="shared" si="39"/>
        <v>0</v>
      </c>
      <c r="CD23" s="141">
        <f t="shared" si="40"/>
        <v>0</v>
      </c>
      <c r="CE23" s="141">
        <f t="shared" si="41"/>
        <v>0</v>
      </c>
      <c r="CF23" s="141">
        <f t="shared" si="42"/>
        <v>47482</v>
      </c>
      <c r="CG23" s="141">
        <f t="shared" si="43"/>
        <v>0</v>
      </c>
      <c r="CH23" s="141">
        <f t="shared" si="44"/>
        <v>0</v>
      </c>
      <c r="CI23" s="141">
        <f t="shared" si="45"/>
        <v>11500</v>
      </c>
    </row>
    <row r="24" spans="1:87" ht="12" customHeight="1">
      <c r="A24" s="142" t="s">
        <v>87</v>
      </c>
      <c r="B24" s="140" t="s">
        <v>342</v>
      </c>
      <c r="C24" s="142" t="s">
        <v>372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14156</v>
      </c>
      <c r="L24" s="141">
        <f t="shared" si="6"/>
        <v>0</v>
      </c>
      <c r="M24" s="141">
        <f t="shared" si="7"/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f t="shared" si="8"/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f t="shared" si="9"/>
        <v>0</v>
      </c>
      <c r="X24" s="141">
        <v>0</v>
      </c>
      <c r="Y24" s="141">
        <v>0</v>
      </c>
      <c r="Z24" s="141">
        <v>0</v>
      </c>
      <c r="AA24" s="141">
        <v>0</v>
      </c>
      <c r="AB24" s="141">
        <v>109781</v>
      </c>
      <c r="AC24" s="141">
        <v>0</v>
      </c>
      <c r="AD24" s="141">
        <v>0</v>
      </c>
      <c r="AE24" s="141">
        <f t="shared" si="10"/>
        <v>0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991</v>
      </c>
      <c r="AN24" s="141">
        <f t="shared" si="13"/>
        <v>0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50660</v>
      </c>
      <c r="BE24" s="141">
        <v>0</v>
      </c>
      <c r="BF24" s="141">
        <v>0</v>
      </c>
      <c r="BG24" s="141">
        <f t="shared" si="17"/>
        <v>0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15147</v>
      </c>
      <c r="BP24" s="141">
        <f t="shared" si="26"/>
        <v>0</v>
      </c>
      <c r="BQ24" s="141">
        <f t="shared" si="27"/>
        <v>0</v>
      </c>
      <c r="BR24" s="141">
        <f t="shared" si="28"/>
        <v>0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0</v>
      </c>
      <c r="BW24" s="141">
        <f t="shared" si="33"/>
        <v>0</v>
      </c>
      <c r="BX24" s="141">
        <f t="shared" si="34"/>
        <v>0</v>
      </c>
      <c r="BY24" s="141">
        <f t="shared" si="35"/>
        <v>0</v>
      </c>
      <c r="BZ24" s="141">
        <f t="shared" si="36"/>
        <v>0</v>
      </c>
      <c r="CA24" s="141">
        <f t="shared" si="37"/>
        <v>0</v>
      </c>
      <c r="CB24" s="141">
        <f t="shared" si="38"/>
        <v>0</v>
      </c>
      <c r="CC24" s="141">
        <f t="shared" si="39"/>
        <v>0</v>
      </c>
      <c r="CD24" s="141">
        <f t="shared" si="40"/>
        <v>0</v>
      </c>
      <c r="CE24" s="141">
        <f t="shared" si="41"/>
        <v>0</v>
      </c>
      <c r="CF24" s="141">
        <f t="shared" si="42"/>
        <v>160441</v>
      </c>
      <c r="CG24" s="141">
        <f t="shared" si="43"/>
        <v>0</v>
      </c>
      <c r="CH24" s="141">
        <f t="shared" si="44"/>
        <v>0</v>
      </c>
      <c r="CI24" s="141">
        <f t="shared" si="45"/>
        <v>0</v>
      </c>
    </row>
    <row r="25" spans="1:87" ht="12" customHeight="1">
      <c r="A25" s="142" t="s">
        <v>87</v>
      </c>
      <c r="B25" s="140" t="s">
        <v>343</v>
      </c>
      <c r="C25" s="142" t="s">
        <v>373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6440</v>
      </c>
      <c r="L25" s="141">
        <f t="shared" si="6"/>
        <v>0</v>
      </c>
      <c r="M25" s="141">
        <f t="shared" si="7"/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f t="shared" si="8"/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f t="shared" si="9"/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76221</v>
      </c>
      <c r="AC25" s="141">
        <v>0</v>
      </c>
      <c r="AD25" s="141">
        <v>0</v>
      </c>
      <c r="AE25" s="141">
        <f t="shared" si="10"/>
        <v>0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637</v>
      </c>
      <c r="AN25" s="141">
        <f t="shared" si="13"/>
        <v>0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32533</v>
      </c>
      <c r="BE25" s="141">
        <v>0</v>
      </c>
      <c r="BF25" s="141">
        <v>0</v>
      </c>
      <c r="BG25" s="141">
        <f t="shared" si="17"/>
        <v>0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7077</v>
      </c>
      <c r="BP25" s="141">
        <f t="shared" si="26"/>
        <v>0</v>
      </c>
      <c r="BQ25" s="141">
        <f t="shared" si="27"/>
        <v>0</v>
      </c>
      <c r="BR25" s="141">
        <f t="shared" si="28"/>
        <v>0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0</v>
      </c>
      <c r="BW25" s="141">
        <f t="shared" si="33"/>
        <v>0</v>
      </c>
      <c r="BX25" s="141">
        <f t="shared" si="34"/>
        <v>0</v>
      </c>
      <c r="BY25" s="141">
        <f t="shared" si="35"/>
        <v>0</v>
      </c>
      <c r="BZ25" s="141">
        <f t="shared" si="36"/>
        <v>0</v>
      </c>
      <c r="CA25" s="141">
        <f t="shared" si="37"/>
        <v>0</v>
      </c>
      <c r="CB25" s="141">
        <f t="shared" si="38"/>
        <v>0</v>
      </c>
      <c r="CC25" s="141">
        <f t="shared" si="39"/>
        <v>0</v>
      </c>
      <c r="CD25" s="141">
        <f t="shared" si="40"/>
        <v>0</v>
      </c>
      <c r="CE25" s="141">
        <f t="shared" si="41"/>
        <v>0</v>
      </c>
      <c r="CF25" s="141">
        <f t="shared" si="42"/>
        <v>108754</v>
      </c>
      <c r="CG25" s="141">
        <f t="shared" si="43"/>
        <v>0</v>
      </c>
      <c r="CH25" s="141">
        <f t="shared" si="44"/>
        <v>0</v>
      </c>
      <c r="CI25" s="141">
        <f t="shared" si="45"/>
        <v>0</v>
      </c>
    </row>
    <row r="26" spans="1:87" ht="12" customHeight="1">
      <c r="A26" s="142" t="s">
        <v>87</v>
      </c>
      <c r="B26" s="140" t="s">
        <v>344</v>
      </c>
      <c r="C26" s="142" t="s">
        <v>374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5518</v>
      </c>
      <c r="L26" s="141">
        <f t="shared" si="6"/>
        <v>0</v>
      </c>
      <c r="M26" s="141">
        <f t="shared" si="7"/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f t="shared" si="8"/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f t="shared" si="9"/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50150</v>
      </c>
      <c r="AC26" s="141">
        <v>0</v>
      </c>
      <c r="AD26" s="141">
        <v>0</v>
      </c>
      <c r="AE26" s="141">
        <f t="shared" si="10"/>
        <v>0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543</v>
      </c>
      <c r="AN26" s="141">
        <f t="shared" si="13"/>
        <v>0</v>
      </c>
      <c r="AO26" s="141">
        <f t="shared" si="14"/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0</v>
      </c>
      <c r="AZ26" s="141">
        <v>0</v>
      </c>
      <c r="BA26" s="141">
        <v>0</v>
      </c>
      <c r="BB26" s="141">
        <v>0</v>
      </c>
      <c r="BC26" s="141">
        <v>0</v>
      </c>
      <c r="BD26" s="141">
        <v>27764</v>
      </c>
      <c r="BE26" s="141">
        <v>0</v>
      </c>
      <c r="BF26" s="141">
        <v>0</v>
      </c>
      <c r="BG26" s="141">
        <f t="shared" si="17"/>
        <v>0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6061</v>
      </c>
      <c r="BP26" s="141">
        <f t="shared" si="26"/>
        <v>0</v>
      </c>
      <c r="BQ26" s="141">
        <f t="shared" si="27"/>
        <v>0</v>
      </c>
      <c r="BR26" s="141">
        <f t="shared" si="28"/>
        <v>0</v>
      </c>
      <c r="BS26" s="141">
        <f t="shared" si="29"/>
        <v>0</v>
      </c>
      <c r="BT26" s="141">
        <f t="shared" si="30"/>
        <v>0</v>
      </c>
      <c r="BU26" s="141">
        <f t="shared" si="31"/>
        <v>0</v>
      </c>
      <c r="BV26" s="141">
        <f t="shared" si="32"/>
        <v>0</v>
      </c>
      <c r="BW26" s="141">
        <f t="shared" si="33"/>
        <v>0</v>
      </c>
      <c r="BX26" s="141">
        <f t="shared" si="34"/>
        <v>0</v>
      </c>
      <c r="BY26" s="141">
        <f t="shared" si="35"/>
        <v>0</v>
      </c>
      <c r="BZ26" s="141">
        <f t="shared" si="36"/>
        <v>0</v>
      </c>
      <c r="CA26" s="141">
        <f t="shared" si="37"/>
        <v>0</v>
      </c>
      <c r="CB26" s="141">
        <f t="shared" si="38"/>
        <v>0</v>
      </c>
      <c r="CC26" s="141">
        <f t="shared" si="39"/>
        <v>0</v>
      </c>
      <c r="CD26" s="141">
        <f t="shared" si="40"/>
        <v>0</v>
      </c>
      <c r="CE26" s="141">
        <f t="shared" si="41"/>
        <v>0</v>
      </c>
      <c r="CF26" s="141">
        <f t="shared" si="42"/>
        <v>77914</v>
      </c>
      <c r="CG26" s="141">
        <f t="shared" si="43"/>
        <v>0</v>
      </c>
      <c r="CH26" s="141">
        <f t="shared" si="44"/>
        <v>0</v>
      </c>
      <c r="CI26" s="141">
        <f t="shared" si="45"/>
        <v>0</v>
      </c>
    </row>
    <row r="27" spans="1:87" ht="12" customHeight="1">
      <c r="A27" s="142" t="s">
        <v>87</v>
      </c>
      <c r="B27" s="140" t="s">
        <v>345</v>
      </c>
      <c r="C27" s="142" t="s">
        <v>375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6915</v>
      </c>
      <c r="L27" s="141">
        <f t="shared" si="6"/>
        <v>27787</v>
      </c>
      <c r="M27" s="141">
        <f t="shared" si="7"/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f t="shared" si="8"/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f t="shared" si="9"/>
        <v>27787</v>
      </c>
      <c r="X27" s="141">
        <v>12448</v>
      </c>
      <c r="Y27" s="141">
        <v>15339</v>
      </c>
      <c r="Z27" s="141">
        <v>0</v>
      </c>
      <c r="AA27" s="141">
        <v>0</v>
      </c>
      <c r="AB27" s="141">
        <v>61759</v>
      </c>
      <c r="AC27" s="141">
        <v>0</v>
      </c>
      <c r="AD27" s="141">
        <v>0</v>
      </c>
      <c r="AE27" s="141">
        <f t="shared" si="10"/>
        <v>27787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734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37531</v>
      </c>
      <c r="BE27" s="141">
        <v>0</v>
      </c>
      <c r="BF27" s="141">
        <v>0</v>
      </c>
      <c r="BG27" s="141">
        <f t="shared" si="17"/>
        <v>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7649</v>
      </c>
      <c r="BP27" s="141">
        <f t="shared" si="26"/>
        <v>27787</v>
      </c>
      <c r="BQ27" s="141">
        <f t="shared" si="27"/>
        <v>0</v>
      </c>
      <c r="BR27" s="141">
        <f t="shared" si="28"/>
        <v>0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0</v>
      </c>
      <c r="BW27" s="141">
        <f t="shared" si="33"/>
        <v>0</v>
      </c>
      <c r="BX27" s="141">
        <f t="shared" si="34"/>
        <v>0</v>
      </c>
      <c r="BY27" s="141">
        <f t="shared" si="35"/>
        <v>0</v>
      </c>
      <c r="BZ27" s="141">
        <f t="shared" si="36"/>
        <v>0</v>
      </c>
      <c r="CA27" s="141">
        <f t="shared" si="37"/>
        <v>27787</v>
      </c>
      <c r="CB27" s="141">
        <f t="shared" si="38"/>
        <v>12448</v>
      </c>
      <c r="CC27" s="141">
        <f t="shared" si="39"/>
        <v>15339</v>
      </c>
      <c r="CD27" s="141">
        <f t="shared" si="40"/>
        <v>0</v>
      </c>
      <c r="CE27" s="141">
        <f t="shared" si="41"/>
        <v>0</v>
      </c>
      <c r="CF27" s="141">
        <f t="shared" si="42"/>
        <v>99290</v>
      </c>
      <c r="CG27" s="141">
        <f t="shared" si="43"/>
        <v>0</v>
      </c>
      <c r="CH27" s="141">
        <f t="shared" si="44"/>
        <v>0</v>
      </c>
      <c r="CI27" s="141">
        <f t="shared" si="45"/>
        <v>27787</v>
      </c>
    </row>
    <row r="28" spans="1:87" ht="12" customHeight="1">
      <c r="A28" s="142" t="s">
        <v>87</v>
      </c>
      <c r="B28" s="140" t="s">
        <v>346</v>
      </c>
      <c r="C28" s="142" t="s">
        <v>376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f t="shared" si="6"/>
        <v>358133</v>
      </c>
      <c r="M28" s="141">
        <f t="shared" si="7"/>
        <v>28196</v>
      </c>
      <c r="N28" s="141">
        <v>16528</v>
      </c>
      <c r="O28" s="141">
        <v>9690</v>
      </c>
      <c r="P28" s="141">
        <v>1978</v>
      </c>
      <c r="Q28" s="141">
        <v>0</v>
      </c>
      <c r="R28" s="141">
        <f t="shared" si="8"/>
        <v>128104</v>
      </c>
      <c r="S28" s="141">
        <v>2925</v>
      </c>
      <c r="T28" s="141">
        <v>125179</v>
      </c>
      <c r="U28" s="141">
        <v>0</v>
      </c>
      <c r="V28" s="141">
        <v>0</v>
      </c>
      <c r="W28" s="141">
        <f t="shared" si="9"/>
        <v>201833</v>
      </c>
      <c r="X28" s="141">
        <v>95609</v>
      </c>
      <c r="Y28" s="141">
        <v>57924</v>
      </c>
      <c r="Z28" s="141">
        <v>48300</v>
      </c>
      <c r="AA28" s="141">
        <v>0</v>
      </c>
      <c r="AB28" s="141">
        <v>0</v>
      </c>
      <c r="AC28" s="141">
        <v>0</v>
      </c>
      <c r="AD28" s="141">
        <v>0</v>
      </c>
      <c r="AE28" s="141">
        <f t="shared" si="10"/>
        <v>358133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23205</v>
      </c>
      <c r="AO28" s="141">
        <f t="shared" si="14"/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23205</v>
      </c>
      <c r="AZ28" s="141">
        <v>0</v>
      </c>
      <c r="BA28" s="141">
        <v>0</v>
      </c>
      <c r="BB28" s="141">
        <v>0</v>
      </c>
      <c r="BC28" s="141">
        <v>23205</v>
      </c>
      <c r="BD28" s="141">
        <v>0</v>
      </c>
      <c r="BE28" s="141">
        <v>0</v>
      </c>
      <c r="BF28" s="141">
        <v>36546</v>
      </c>
      <c r="BG28" s="141">
        <f t="shared" si="17"/>
        <v>59751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381338</v>
      </c>
      <c r="BQ28" s="141">
        <f t="shared" si="27"/>
        <v>28196</v>
      </c>
      <c r="BR28" s="141">
        <f t="shared" si="28"/>
        <v>16528</v>
      </c>
      <c r="BS28" s="141">
        <f t="shared" si="29"/>
        <v>9690</v>
      </c>
      <c r="BT28" s="141">
        <f t="shared" si="30"/>
        <v>1978</v>
      </c>
      <c r="BU28" s="141">
        <f t="shared" si="31"/>
        <v>0</v>
      </c>
      <c r="BV28" s="141">
        <f t="shared" si="32"/>
        <v>128104</v>
      </c>
      <c r="BW28" s="141">
        <f t="shared" si="33"/>
        <v>2925</v>
      </c>
      <c r="BX28" s="141">
        <f t="shared" si="34"/>
        <v>125179</v>
      </c>
      <c r="BY28" s="141">
        <f t="shared" si="35"/>
        <v>0</v>
      </c>
      <c r="BZ28" s="141">
        <f t="shared" si="36"/>
        <v>0</v>
      </c>
      <c r="CA28" s="141">
        <f t="shared" si="37"/>
        <v>225038</v>
      </c>
      <c r="CB28" s="141">
        <f t="shared" si="38"/>
        <v>95609</v>
      </c>
      <c r="CC28" s="141">
        <f t="shared" si="39"/>
        <v>57924</v>
      </c>
      <c r="CD28" s="141">
        <f t="shared" si="40"/>
        <v>48300</v>
      </c>
      <c r="CE28" s="141">
        <f t="shared" si="41"/>
        <v>23205</v>
      </c>
      <c r="CF28" s="141">
        <f t="shared" si="42"/>
        <v>0</v>
      </c>
      <c r="CG28" s="141">
        <f t="shared" si="43"/>
        <v>0</v>
      </c>
      <c r="CH28" s="141">
        <f t="shared" si="44"/>
        <v>36546</v>
      </c>
      <c r="CI28" s="141">
        <f t="shared" si="45"/>
        <v>417884</v>
      </c>
    </row>
    <row r="29" spans="1:87" ht="12" customHeight="1">
      <c r="A29" s="142" t="s">
        <v>87</v>
      </c>
      <c r="B29" s="140" t="s">
        <v>347</v>
      </c>
      <c r="C29" s="142" t="s">
        <v>377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4515</v>
      </c>
      <c r="L29" s="141">
        <f t="shared" si="6"/>
        <v>0</v>
      </c>
      <c r="M29" s="141">
        <f t="shared" si="7"/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f t="shared" si="8"/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f t="shared" si="9"/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167852</v>
      </c>
      <c r="AC29" s="141">
        <v>0</v>
      </c>
      <c r="AD29" s="141">
        <v>0</v>
      </c>
      <c r="AE29" s="141">
        <f t="shared" si="10"/>
        <v>0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0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45062</v>
      </c>
      <c r="BE29" s="141">
        <v>0</v>
      </c>
      <c r="BF29" s="141">
        <v>0</v>
      </c>
      <c r="BG29" s="141">
        <f t="shared" si="17"/>
        <v>0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4515</v>
      </c>
      <c r="BP29" s="141">
        <f t="shared" si="26"/>
        <v>0</v>
      </c>
      <c r="BQ29" s="141">
        <f t="shared" si="27"/>
        <v>0</v>
      </c>
      <c r="BR29" s="141">
        <f t="shared" si="28"/>
        <v>0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0</v>
      </c>
      <c r="BW29" s="141">
        <f t="shared" si="33"/>
        <v>0</v>
      </c>
      <c r="BX29" s="141">
        <f t="shared" si="34"/>
        <v>0</v>
      </c>
      <c r="BY29" s="141">
        <f t="shared" si="35"/>
        <v>0</v>
      </c>
      <c r="BZ29" s="141">
        <f t="shared" si="36"/>
        <v>0</v>
      </c>
      <c r="CA29" s="141">
        <f t="shared" si="37"/>
        <v>0</v>
      </c>
      <c r="CB29" s="141">
        <f t="shared" si="38"/>
        <v>0</v>
      </c>
      <c r="CC29" s="141">
        <f t="shared" si="39"/>
        <v>0</v>
      </c>
      <c r="CD29" s="141">
        <f t="shared" si="40"/>
        <v>0</v>
      </c>
      <c r="CE29" s="141">
        <f t="shared" si="41"/>
        <v>0</v>
      </c>
      <c r="CF29" s="141">
        <f t="shared" si="42"/>
        <v>212914</v>
      </c>
      <c r="CG29" s="141">
        <f t="shared" si="43"/>
        <v>0</v>
      </c>
      <c r="CH29" s="141">
        <f t="shared" si="44"/>
        <v>0</v>
      </c>
      <c r="CI29" s="141">
        <f t="shared" si="45"/>
        <v>0</v>
      </c>
    </row>
    <row r="30" spans="1:87" ht="12" customHeight="1">
      <c r="A30" s="142" t="s">
        <v>87</v>
      </c>
      <c r="B30" s="140" t="s">
        <v>348</v>
      </c>
      <c r="C30" s="142" t="s">
        <v>378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212</v>
      </c>
      <c r="L30" s="141">
        <f t="shared" si="6"/>
        <v>87096</v>
      </c>
      <c r="M30" s="141">
        <f t="shared" si="7"/>
        <v>13902</v>
      </c>
      <c r="N30" s="141">
        <v>13634</v>
      </c>
      <c r="O30" s="141">
        <v>268</v>
      </c>
      <c r="P30" s="141">
        <v>0</v>
      </c>
      <c r="Q30" s="141">
        <v>0</v>
      </c>
      <c r="R30" s="141">
        <f t="shared" si="8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9"/>
        <v>73194</v>
      </c>
      <c r="X30" s="141">
        <v>73194</v>
      </c>
      <c r="Y30" s="141">
        <v>0</v>
      </c>
      <c r="Z30" s="141">
        <v>0</v>
      </c>
      <c r="AA30" s="141">
        <v>0</v>
      </c>
      <c r="AB30" s="141">
        <v>155238</v>
      </c>
      <c r="AC30" s="141">
        <v>0</v>
      </c>
      <c r="AD30" s="141">
        <v>0</v>
      </c>
      <c r="AE30" s="141">
        <f t="shared" si="10"/>
        <v>87096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9833</v>
      </c>
      <c r="AN30" s="141">
        <f t="shared" si="13"/>
        <v>7406</v>
      </c>
      <c r="AO30" s="141">
        <f t="shared" si="14"/>
        <v>6817</v>
      </c>
      <c r="AP30" s="141">
        <v>6817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589</v>
      </c>
      <c r="AZ30" s="141">
        <v>589</v>
      </c>
      <c r="BA30" s="141">
        <v>0</v>
      </c>
      <c r="BB30" s="141">
        <v>0</v>
      </c>
      <c r="BC30" s="141">
        <v>0</v>
      </c>
      <c r="BD30" s="141">
        <v>69451</v>
      </c>
      <c r="BE30" s="141">
        <v>0</v>
      </c>
      <c r="BF30" s="141">
        <v>0</v>
      </c>
      <c r="BG30" s="141">
        <f t="shared" si="17"/>
        <v>7406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10045</v>
      </c>
      <c r="BP30" s="141">
        <f t="shared" si="26"/>
        <v>94502</v>
      </c>
      <c r="BQ30" s="141">
        <f t="shared" si="27"/>
        <v>20719</v>
      </c>
      <c r="BR30" s="141">
        <f t="shared" si="28"/>
        <v>20451</v>
      </c>
      <c r="BS30" s="141">
        <f t="shared" si="29"/>
        <v>268</v>
      </c>
      <c r="BT30" s="141">
        <f t="shared" si="30"/>
        <v>0</v>
      </c>
      <c r="BU30" s="141">
        <f t="shared" si="31"/>
        <v>0</v>
      </c>
      <c r="BV30" s="141">
        <f t="shared" si="32"/>
        <v>0</v>
      </c>
      <c r="BW30" s="141">
        <f t="shared" si="33"/>
        <v>0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73783</v>
      </c>
      <c r="CB30" s="141">
        <f t="shared" si="38"/>
        <v>73783</v>
      </c>
      <c r="CC30" s="141">
        <f t="shared" si="39"/>
        <v>0</v>
      </c>
      <c r="CD30" s="141">
        <f t="shared" si="40"/>
        <v>0</v>
      </c>
      <c r="CE30" s="141">
        <f t="shared" si="41"/>
        <v>0</v>
      </c>
      <c r="CF30" s="141">
        <f t="shared" si="42"/>
        <v>224689</v>
      </c>
      <c r="CG30" s="141">
        <f t="shared" si="43"/>
        <v>0</v>
      </c>
      <c r="CH30" s="141">
        <f t="shared" si="44"/>
        <v>0</v>
      </c>
      <c r="CI30" s="141">
        <f t="shared" si="45"/>
        <v>94502</v>
      </c>
    </row>
    <row r="31" spans="1:87" ht="12" customHeight="1">
      <c r="A31" s="142" t="s">
        <v>87</v>
      </c>
      <c r="B31" s="140" t="s">
        <v>349</v>
      </c>
      <c r="C31" s="142" t="s">
        <v>379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111</v>
      </c>
      <c r="L31" s="141">
        <f t="shared" si="6"/>
        <v>63769</v>
      </c>
      <c r="M31" s="141">
        <f t="shared" si="7"/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f t="shared" si="8"/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f t="shared" si="9"/>
        <v>63769</v>
      </c>
      <c r="X31" s="141">
        <v>63769</v>
      </c>
      <c r="Y31" s="141">
        <v>0</v>
      </c>
      <c r="Z31" s="141">
        <v>0</v>
      </c>
      <c r="AA31" s="141">
        <v>0</v>
      </c>
      <c r="AB31" s="141">
        <v>81364</v>
      </c>
      <c r="AC31" s="141">
        <v>0</v>
      </c>
      <c r="AD31" s="141">
        <v>0</v>
      </c>
      <c r="AE31" s="141">
        <f t="shared" si="10"/>
        <v>63769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0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45456</v>
      </c>
      <c r="BE31" s="141">
        <v>0</v>
      </c>
      <c r="BF31" s="141">
        <v>0</v>
      </c>
      <c r="BG31" s="141">
        <f t="shared" si="17"/>
        <v>0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111</v>
      </c>
      <c r="BP31" s="141">
        <f t="shared" si="26"/>
        <v>63769</v>
      </c>
      <c r="BQ31" s="141">
        <f t="shared" si="27"/>
        <v>0</v>
      </c>
      <c r="BR31" s="141">
        <f t="shared" si="28"/>
        <v>0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0</v>
      </c>
      <c r="BW31" s="141">
        <f t="shared" si="33"/>
        <v>0</v>
      </c>
      <c r="BX31" s="141">
        <f t="shared" si="34"/>
        <v>0</v>
      </c>
      <c r="BY31" s="141">
        <f t="shared" si="35"/>
        <v>0</v>
      </c>
      <c r="BZ31" s="141">
        <f t="shared" si="36"/>
        <v>0</v>
      </c>
      <c r="CA31" s="141">
        <f t="shared" si="37"/>
        <v>63769</v>
      </c>
      <c r="CB31" s="141">
        <f t="shared" si="38"/>
        <v>63769</v>
      </c>
      <c r="CC31" s="141">
        <f t="shared" si="39"/>
        <v>0</v>
      </c>
      <c r="CD31" s="141">
        <f t="shared" si="40"/>
        <v>0</v>
      </c>
      <c r="CE31" s="141">
        <f t="shared" si="41"/>
        <v>0</v>
      </c>
      <c r="CF31" s="141">
        <f t="shared" si="42"/>
        <v>126820</v>
      </c>
      <c r="CG31" s="141">
        <f t="shared" si="43"/>
        <v>0</v>
      </c>
      <c r="CH31" s="141">
        <f t="shared" si="44"/>
        <v>0</v>
      </c>
      <c r="CI31" s="141">
        <f t="shared" si="45"/>
        <v>63769</v>
      </c>
    </row>
    <row r="32" spans="1:87" ht="12" customHeight="1">
      <c r="A32" s="142" t="s">
        <v>87</v>
      </c>
      <c r="B32" s="140" t="s">
        <v>350</v>
      </c>
      <c r="C32" s="142" t="s">
        <v>380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114</v>
      </c>
      <c r="L32" s="141">
        <f t="shared" si="6"/>
        <v>53549</v>
      </c>
      <c r="M32" s="141">
        <f t="shared" si="7"/>
        <v>27194</v>
      </c>
      <c r="N32" s="141">
        <v>3183</v>
      </c>
      <c r="O32" s="141">
        <v>24011</v>
      </c>
      <c r="P32" s="141">
        <v>0</v>
      </c>
      <c r="Q32" s="141">
        <v>0</v>
      </c>
      <c r="R32" s="141">
        <f t="shared" si="8"/>
        <v>2200</v>
      </c>
      <c r="S32" s="141">
        <v>2200</v>
      </c>
      <c r="T32" s="141">
        <v>0</v>
      </c>
      <c r="U32" s="141">
        <v>0</v>
      </c>
      <c r="V32" s="141">
        <v>0</v>
      </c>
      <c r="W32" s="141">
        <f t="shared" si="9"/>
        <v>24155</v>
      </c>
      <c r="X32" s="141">
        <v>24155</v>
      </c>
      <c r="Y32" s="141">
        <v>0</v>
      </c>
      <c r="Z32" s="141">
        <v>0</v>
      </c>
      <c r="AA32" s="141">
        <v>0</v>
      </c>
      <c r="AB32" s="141">
        <v>83672</v>
      </c>
      <c r="AC32" s="141">
        <v>0</v>
      </c>
      <c r="AD32" s="141">
        <v>0</v>
      </c>
      <c r="AE32" s="141">
        <f t="shared" si="10"/>
        <v>53549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43276</v>
      </c>
      <c r="AO32" s="141">
        <f t="shared" si="14"/>
        <v>12450</v>
      </c>
      <c r="AP32" s="141">
        <v>12450</v>
      </c>
      <c r="AQ32" s="141">
        <v>0</v>
      </c>
      <c r="AR32" s="141">
        <v>0</v>
      </c>
      <c r="AS32" s="141">
        <v>0</v>
      </c>
      <c r="AT32" s="141">
        <f t="shared" si="15"/>
        <v>24639</v>
      </c>
      <c r="AU32" s="141">
        <v>0</v>
      </c>
      <c r="AV32" s="141">
        <v>24639</v>
      </c>
      <c r="AW32" s="141">
        <v>0</v>
      </c>
      <c r="AX32" s="141">
        <v>0</v>
      </c>
      <c r="AY32" s="141">
        <f t="shared" si="16"/>
        <v>6187</v>
      </c>
      <c r="AZ32" s="141">
        <v>0</v>
      </c>
      <c r="BA32" s="141">
        <v>6009</v>
      </c>
      <c r="BB32" s="141">
        <v>0</v>
      </c>
      <c r="BC32" s="141">
        <v>178</v>
      </c>
      <c r="BD32" s="141">
        <v>45019</v>
      </c>
      <c r="BE32" s="141">
        <v>0</v>
      </c>
      <c r="BF32" s="141">
        <v>1743</v>
      </c>
      <c r="BG32" s="141">
        <f t="shared" si="17"/>
        <v>45019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114</v>
      </c>
      <c r="BP32" s="141">
        <f t="shared" si="26"/>
        <v>96825</v>
      </c>
      <c r="BQ32" s="141">
        <f t="shared" si="27"/>
        <v>39644</v>
      </c>
      <c r="BR32" s="141">
        <f t="shared" si="28"/>
        <v>15633</v>
      </c>
      <c r="BS32" s="141">
        <f t="shared" si="29"/>
        <v>24011</v>
      </c>
      <c r="BT32" s="141">
        <f t="shared" si="30"/>
        <v>0</v>
      </c>
      <c r="BU32" s="141">
        <f t="shared" si="31"/>
        <v>0</v>
      </c>
      <c r="BV32" s="141">
        <f t="shared" si="32"/>
        <v>26839</v>
      </c>
      <c r="BW32" s="141">
        <f t="shared" si="33"/>
        <v>2200</v>
      </c>
      <c r="BX32" s="141">
        <f t="shared" si="34"/>
        <v>24639</v>
      </c>
      <c r="BY32" s="141">
        <f t="shared" si="35"/>
        <v>0</v>
      </c>
      <c r="BZ32" s="141">
        <f t="shared" si="36"/>
        <v>0</v>
      </c>
      <c r="CA32" s="141">
        <f t="shared" si="37"/>
        <v>30342</v>
      </c>
      <c r="CB32" s="141">
        <f t="shared" si="38"/>
        <v>24155</v>
      </c>
      <c r="CC32" s="141">
        <f t="shared" si="39"/>
        <v>6009</v>
      </c>
      <c r="CD32" s="141">
        <f t="shared" si="40"/>
        <v>0</v>
      </c>
      <c r="CE32" s="141">
        <f t="shared" si="41"/>
        <v>178</v>
      </c>
      <c r="CF32" s="141">
        <f t="shared" si="42"/>
        <v>128691</v>
      </c>
      <c r="CG32" s="141">
        <f t="shared" si="43"/>
        <v>0</v>
      </c>
      <c r="CH32" s="141">
        <f t="shared" si="44"/>
        <v>1743</v>
      </c>
      <c r="CI32" s="141">
        <f t="shared" si="45"/>
        <v>98568</v>
      </c>
    </row>
    <row r="33" spans="1:87" ht="12" customHeight="1">
      <c r="A33" s="142" t="s">
        <v>87</v>
      </c>
      <c r="B33" s="140" t="s">
        <v>351</v>
      </c>
      <c r="C33" s="142" t="s">
        <v>381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84</v>
      </c>
      <c r="L33" s="141">
        <f t="shared" si="6"/>
        <v>19782</v>
      </c>
      <c r="M33" s="141">
        <f t="shared" si="7"/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f t="shared" si="8"/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f t="shared" si="9"/>
        <v>19782</v>
      </c>
      <c r="X33" s="141">
        <v>19782</v>
      </c>
      <c r="Y33" s="141">
        <v>0</v>
      </c>
      <c r="Z33" s="141">
        <v>0</v>
      </c>
      <c r="AA33" s="141">
        <v>0</v>
      </c>
      <c r="AB33" s="141">
        <v>61294</v>
      </c>
      <c r="AC33" s="141">
        <v>0</v>
      </c>
      <c r="AD33" s="141">
        <v>0</v>
      </c>
      <c r="AE33" s="141">
        <f t="shared" si="10"/>
        <v>19782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4629</v>
      </c>
      <c r="AN33" s="141">
        <f t="shared" si="13"/>
        <v>0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32694</v>
      </c>
      <c r="BE33" s="141">
        <v>0</v>
      </c>
      <c r="BF33" s="141">
        <v>0</v>
      </c>
      <c r="BG33" s="141">
        <f t="shared" si="17"/>
        <v>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4713</v>
      </c>
      <c r="BP33" s="141">
        <f t="shared" si="26"/>
        <v>19782</v>
      </c>
      <c r="BQ33" s="141">
        <f t="shared" si="27"/>
        <v>0</v>
      </c>
      <c r="BR33" s="141">
        <f t="shared" si="28"/>
        <v>0</v>
      </c>
      <c r="BS33" s="141">
        <f t="shared" si="29"/>
        <v>0</v>
      </c>
      <c r="BT33" s="141">
        <f t="shared" si="30"/>
        <v>0</v>
      </c>
      <c r="BU33" s="141">
        <f t="shared" si="31"/>
        <v>0</v>
      </c>
      <c r="BV33" s="141">
        <f t="shared" si="32"/>
        <v>0</v>
      </c>
      <c r="BW33" s="141">
        <f t="shared" si="33"/>
        <v>0</v>
      </c>
      <c r="BX33" s="141">
        <f t="shared" si="34"/>
        <v>0</v>
      </c>
      <c r="BY33" s="141">
        <f t="shared" si="35"/>
        <v>0</v>
      </c>
      <c r="BZ33" s="141">
        <f t="shared" si="36"/>
        <v>0</v>
      </c>
      <c r="CA33" s="141">
        <f t="shared" si="37"/>
        <v>19782</v>
      </c>
      <c r="CB33" s="141">
        <f t="shared" si="38"/>
        <v>19782</v>
      </c>
      <c r="CC33" s="141">
        <f t="shared" si="39"/>
        <v>0</v>
      </c>
      <c r="CD33" s="141">
        <f t="shared" si="40"/>
        <v>0</v>
      </c>
      <c r="CE33" s="141">
        <f t="shared" si="41"/>
        <v>0</v>
      </c>
      <c r="CF33" s="141">
        <f t="shared" si="42"/>
        <v>93988</v>
      </c>
      <c r="CG33" s="141">
        <f t="shared" si="43"/>
        <v>0</v>
      </c>
      <c r="CH33" s="141">
        <f t="shared" si="44"/>
        <v>0</v>
      </c>
      <c r="CI33" s="141">
        <f t="shared" si="45"/>
        <v>19782</v>
      </c>
    </row>
    <row r="34" spans="1:87" ht="12" customHeight="1">
      <c r="A34" s="142" t="s">
        <v>87</v>
      </c>
      <c r="B34" s="140" t="s">
        <v>352</v>
      </c>
      <c r="C34" s="142" t="s">
        <v>382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11074</v>
      </c>
      <c r="L34" s="141">
        <f t="shared" si="6"/>
        <v>41155</v>
      </c>
      <c r="M34" s="141">
        <f t="shared" si="7"/>
        <v>10015</v>
      </c>
      <c r="N34" s="141">
        <v>10015</v>
      </c>
      <c r="O34" s="141">
        <v>0</v>
      </c>
      <c r="P34" s="141">
        <v>0</v>
      </c>
      <c r="Q34" s="141">
        <v>0</v>
      </c>
      <c r="R34" s="141">
        <f t="shared" si="8"/>
        <v>7519</v>
      </c>
      <c r="S34" s="141">
        <v>7519</v>
      </c>
      <c r="T34" s="141">
        <v>0</v>
      </c>
      <c r="U34" s="141">
        <v>0</v>
      </c>
      <c r="V34" s="141">
        <v>7911</v>
      </c>
      <c r="W34" s="141">
        <f t="shared" si="9"/>
        <v>15710</v>
      </c>
      <c r="X34" s="141">
        <v>14876</v>
      </c>
      <c r="Y34" s="141">
        <v>130</v>
      </c>
      <c r="Z34" s="141">
        <v>0</v>
      </c>
      <c r="AA34" s="141">
        <v>704</v>
      </c>
      <c r="AB34" s="141">
        <v>41658</v>
      </c>
      <c r="AC34" s="141">
        <v>0</v>
      </c>
      <c r="AD34" s="141">
        <v>0</v>
      </c>
      <c r="AE34" s="141">
        <f t="shared" si="10"/>
        <v>41155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f t="shared" si="13"/>
        <v>0</v>
      </c>
      <c r="AO34" s="141">
        <f t="shared" si="14"/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0</v>
      </c>
      <c r="AZ34" s="141">
        <v>0</v>
      </c>
      <c r="BA34" s="141">
        <v>0</v>
      </c>
      <c r="BB34" s="141">
        <v>0</v>
      </c>
      <c r="BC34" s="141">
        <v>0</v>
      </c>
      <c r="BD34" s="141">
        <v>25289</v>
      </c>
      <c r="BE34" s="141">
        <v>0</v>
      </c>
      <c r="BF34" s="141">
        <v>0</v>
      </c>
      <c r="BG34" s="141">
        <f t="shared" si="17"/>
        <v>0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11074</v>
      </c>
      <c r="BP34" s="141">
        <f t="shared" si="26"/>
        <v>41155</v>
      </c>
      <c r="BQ34" s="141">
        <f t="shared" si="27"/>
        <v>10015</v>
      </c>
      <c r="BR34" s="141">
        <f t="shared" si="28"/>
        <v>10015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7519</v>
      </c>
      <c r="BW34" s="141">
        <f t="shared" si="33"/>
        <v>7519</v>
      </c>
      <c r="BX34" s="141">
        <f t="shared" si="34"/>
        <v>0</v>
      </c>
      <c r="BY34" s="141">
        <f t="shared" si="35"/>
        <v>0</v>
      </c>
      <c r="BZ34" s="141">
        <f t="shared" si="36"/>
        <v>7911</v>
      </c>
      <c r="CA34" s="141">
        <f t="shared" si="37"/>
        <v>15710</v>
      </c>
      <c r="CB34" s="141">
        <f t="shared" si="38"/>
        <v>14876</v>
      </c>
      <c r="CC34" s="141">
        <f t="shared" si="39"/>
        <v>130</v>
      </c>
      <c r="CD34" s="141">
        <f t="shared" si="40"/>
        <v>0</v>
      </c>
      <c r="CE34" s="141">
        <f t="shared" si="41"/>
        <v>704</v>
      </c>
      <c r="CF34" s="141">
        <f t="shared" si="42"/>
        <v>66947</v>
      </c>
      <c r="CG34" s="141">
        <f t="shared" si="43"/>
        <v>0</v>
      </c>
      <c r="CH34" s="141">
        <f t="shared" si="44"/>
        <v>0</v>
      </c>
      <c r="CI34" s="141">
        <f t="shared" si="45"/>
        <v>41155</v>
      </c>
    </row>
    <row r="35" spans="1:87" ht="12" customHeight="1">
      <c r="A35" s="142" t="s">
        <v>87</v>
      </c>
      <c r="B35" s="140" t="s">
        <v>353</v>
      </c>
      <c r="C35" s="142" t="s">
        <v>383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23313</v>
      </c>
      <c r="L35" s="141">
        <f t="shared" si="6"/>
        <v>96383</v>
      </c>
      <c r="M35" s="141">
        <f t="shared" si="7"/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f t="shared" si="8"/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f t="shared" si="9"/>
        <v>96383</v>
      </c>
      <c r="X35" s="141">
        <v>92494</v>
      </c>
      <c r="Y35" s="141">
        <v>980</v>
      </c>
      <c r="Z35" s="141">
        <v>0</v>
      </c>
      <c r="AA35" s="141">
        <v>2909</v>
      </c>
      <c r="AB35" s="141">
        <v>87703</v>
      </c>
      <c r="AC35" s="141">
        <v>0</v>
      </c>
      <c r="AD35" s="141">
        <v>0</v>
      </c>
      <c r="AE35" s="141">
        <f t="shared" si="10"/>
        <v>96383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f t="shared" si="13"/>
        <v>0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0</v>
      </c>
      <c r="AZ35" s="141">
        <v>0</v>
      </c>
      <c r="BA35" s="141">
        <v>0</v>
      </c>
      <c r="BB35" s="141">
        <v>0</v>
      </c>
      <c r="BC35" s="141">
        <v>0</v>
      </c>
      <c r="BD35" s="141">
        <v>39514</v>
      </c>
      <c r="BE35" s="141">
        <v>0</v>
      </c>
      <c r="BF35" s="141">
        <v>0</v>
      </c>
      <c r="BG35" s="141">
        <f t="shared" si="17"/>
        <v>0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23313</v>
      </c>
      <c r="BP35" s="141">
        <f t="shared" si="26"/>
        <v>96383</v>
      </c>
      <c r="BQ35" s="141">
        <f t="shared" si="27"/>
        <v>0</v>
      </c>
      <c r="BR35" s="141">
        <f t="shared" si="28"/>
        <v>0</v>
      </c>
      <c r="BS35" s="141">
        <f t="shared" si="29"/>
        <v>0</v>
      </c>
      <c r="BT35" s="141">
        <f t="shared" si="30"/>
        <v>0</v>
      </c>
      <c r="BU35" s="141">
        <f t="shared" si="31"/>
        <v>0</v>
      </c>
      <c r="BV35" s="141">
        <f t="shared" si="32"/>
        <v>0</v>
      </c>
      <c r="BW35" s="141">
        <f t="shared" si="33"/>
        <v>0</v>
      </c>
      <c r="BX35" s="141">
        <f t="shared" si="34"/>
        <v>0</v>
      </c>
      <c r="BY35" s="141">
        <f t="shared" si="35"/>
        <v>0</v>
      </c>
      <c r="BZ35" s="141">
        <f t="shared" si="36"/>
        <v>0</v>
      </c>
      <c r="CA35" s="141">
        <f t="shared" si="37"/>
        <v>96383</v>
      </c>
      <c r="CB35" s="141">
        <f t="shared" si="38"/>
        <v>92494</v>
      </c>
      <c r="CC35" s="141">
        <f t="shared" si="39"/>
        <v>980</v>
      </c>
      <c r="CD35" s="141">
        <f t="shared" si="40"/>
        <v>0</v>
      </c>
      <c r="CE35" s="141">
        <f t="shared" si="41"/>
        <v>2909</v>
      </c>
      <c r="CF35" s="141">
        <f t="shared" si="42"/>
        <v>127217</v>
      </c>
      <c r="CG35" s="141">
        <f t="shared" si="43"/>
        <v>0</v>
      </c>
      <c r="CH35" s="141">
        <f t="shared" si="44"/>
        <v>0</v>
      </c>
      <c r="CI35" s="141">
        <f t="shared" si="45"/>
        <v>96383</v>
      </c>
    </row>
    <row r="36" spans="1:87" ht="12" customHeight="1">
      <c r="A36" s="142" t="s">
        <v>87</v>
      </c>
      <c r="B36" s="140" t="s">
        <v>354</v>
      </c>
      <c r="C36" s="142" t="s">
        <v>384</v>
      </c>
      <c r="D36" s="141">
        <f t="shared" si="4"/>
        <v>520</v>
      </c>
      <c r="E36" s="141">
        <f t="shared" si="5"/>
        <v>520</v>
      </c>
      <c r="F36" s="141">
        <v>0</v>
      </c>
      <c r="G36" s="141">
        <v>0</v>
      </c>
      <c r="H36" s="141">
        <v>0</v>
      </c>
      <c r="I36" s="141">
        <v>520</v>
      </c>
      <c r="J36" s="141">
        <v>0</v>
      </c>
      <c r="K36" s="141">
        <v>0</v>
      </c>
      <c r="L36" s="141">
        <f t="shared" si="6"/>
        <v>182181</v>
      </c>
      <c r="M36" s="141">
        <f t="shared" si="7"/>
        <v>85224</v>
      </c>
      <c r="N36" s="141">
        <v>10212</v>
      </c>
      <c r="O36" s="141">
        <v>75012</v>
      </c>
      <c r="P36" s="141">
        <v>0</v>
      </c>
      <c r="Q36" s="141">
        <v>0</v>
      </c>
      <c r="R36" s="141">
        <f t="shared" si="8"/>
        <v>14532</v>
      </c>
      <c r="S36" s="141">
        <v>14532</v>
      </c>
      <c r="T36" s="141">
        <v>0</v>
      </c>
      <c r="U36" s="141">
        <v>0</v>
      </c>
      <c r="V36" s="141">
        <v>0</v>
      </c>
      <c r="W36" s="141">
        <f t="shared" si="9"/>
        <v>82425</v>
      </c>
      <c r="X36" s="141">
        <v>70980</v>
      </c>
      <c r="Y36" s="141">
        <v>7903</v>
      </c>
      <c r="Z36" s="141">
        <v>342</v>
      </c>
      <c r="AA36" s="141">
        <v>3200</v>
      </c>
      <c r="AB36" s="141">
        <v>253508</v>
      </c>
      <c r="AC36" s="141">
        <v>0</v>
      </c>
      <c r="AD36" s="141">
        <v>12762</v>
      </c>
      <c r="AE36" s="141">
        <f t="shared" si="10"/>
        <v>195463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f t="shared" si="13"/>
        <v>0</v>
      </c>
      <c r="AO36" s="141">
        <f t="shared" si="14"/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0</v>
      </c>
      <c r="AZ36" s="141">
        <v>0</v>
      </c>
      <c r="BA36" s="141">
        <v>0</v>
      </c>
      <c r="BB36" s="141">
        <v>0</v>
      </c>
      <c r="BC36" s="141">
        <v>0</v>
      </c>
      <c r="BD36" s="141">
        <v>46749</v>
      </c>
      <c r="BE36" s="141">
        <v>0</v>
      </c>
      <c r="BF36" s="141">
        <v>0</v>
      </c>
      <c r="BG36" s="141">
        <f t="shared" si="17"/>
        <v>0</v>
      </c>
      <c r="BH36" s="141">
        <f t="shared" si="18"/>
        <v>520</v>
      </c>
      <c r="BI36" s="141">
        <f t="shared" si="19"/>
        <v>520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520</v>
      </c>
      <c r="BN36" s="141">
        <f t="shared" si="24"/>
        <v>0</v>
      </c>
      <c r="BO36" s="141">
        <f t="shared" si="25"/>
        <v>0</v>
      </c>
      <c r="BP36" s="141">
        <f t="shared" si="26"/>
        <v>182181</v>
      </c>
      <c r="BQ36" s="141">
        <f t="shared" si="27"/>
        <v>85224</v>
      </c>
      <c r="BR36" s="141">
        <f t="shared" si="28"/>
        <v>10212</v>
      </c>
      <c r="BS36" s="141">
        <f t="shared" si="29"/>
        <v>75012</v>
      </c>
      <c r="BT36" s="141">
        <f t="shared" si="30"/>
        <v>0</v>
      </c>
      <c r="BU36" s="141">
        <f t="shared" si="31"/>
        <v>0</v>
      </c>
      <c r="BV36" s="141">
        <f t="shared" si="32"/>
        <v>14532</v>
      </c>
      <c r="BW36" s="141">
        <f t="shared" si="33"/>
        <v>14532</v>
      </c>
      <c r="BX36" s="141">
        <f t="shared" si="34"/>
        <v>0</v>
      </c>
      <c r="BY36" s="141">
        <f t="shared" si="35"/>
        <v>0</v>
      </c>
      <c r="BZ36" s="141">
        <f t="shared" si="36"/>
        <v>0</v>
      </c>
      <c r="CA36" s="141">
        <f t="shared" si="37"/>
        <v>82425</v>
      </c>
      <c r="CB36" s="141">
        <f t="shared" si="38"/>
        <v>70980</v>
      </c>
      <c r="CC36" s="141">
        <f t="shared" si="39"/>
        <v>7903</v>
      </c>
      <c r="CD36" s="141">
        <f t="shared" si="40"/>
        <v>342</v>
      </c>
      <c r="CE36" s="141">
        <f t="shared" si="41"/>
        <v>3200</v>
      </c>
      <c r="CF36" s="141">
        <f t="shared" si="42"/>
        <v>300257</v>
      </c>
      <c r="CG36" s="141">
        <f t="shared" si="43"/>
        <v>0</v>
      </c>
      <c r="CH36" s="141">
        <f t="shared" si="44"/>
        <v>12762</v>
      </c>
      <c r="CI36" s="141">
        <f t="shared" si="45"/>
        <v>195463</v>
      </c>
    </row>
    <row r="37" spans="1:87" ht="12" customHeight="1">
      <c r="A37" s="142" t="s">
        <v>87</v>
      </c>
      <c r="B37" s="140" t="s">
        <v>355</v>
      </c>
      <c r="C37" s="142" t="s">
        <v>385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f t="shared" si="6"/>
        <v>38728</v>
      </c>
      <c r="M37" s="141">
        <f t="shared" si="7"/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f t="shared" si="8"/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f t="shared" si="9"/>
        <v>38728</v>
      </c>
      <c r="X37" s="141">
        <v>38728</v>
      </c>
      <c r="Y37" s="141">
        <v>0</v>
      </c>
      <c r="Z37" s="141">
        <v>0</v>
      </c>
      <c r="AA37" s="141">
        <v>0</v>
      </c>
      <c r="AB37" s="141">
        <v>124173</v>
      </c>
      <c r="AC37" s="141">
        <v>0</v>
      </c>
      <c r="AD37" s="141">
        <v>0</v>
      </c>
      <c r="AE37" s="141">
        <f t="shared" si="10"/>
        <v>38728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f t="shared" si="13"/>
        <v>0</v>
      </c>
      <c r="AO37" s="141">
        <f t="shared" si="14"/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f t="shared" si="15"/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f t="shared" si="16"/>
        <v>0</v>
      </c>
      <c r="AZ37" s="141">
        <v>0</v>
      </c>
      <c r="BA37" s="141">
        <v>0</v>
      </c>
      <c r="BB37" s="141">
        <v>0</v>
      </c>
      <c r="BC37" s="141">
        <v>0</v>
      </c>
      <c r="BD37" s="141">
        <v>58964</v>
      </c>
      <c r="BE37" s="141">
        <v>0</v>
      </c>
      <c r="BF37" s="141">
        <v>0</v>
      </c>
      <c r="BG37" s="141">
        <f t="shared" si="17"/>
        <v>0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0</v>
      </c>
      <c r="BP37" s="141">
        <f t="shared" si="26"/>
        <v>38728</v>
      </c>
      <c r="BQ37" s="141">
        <f t="shared" si="27"/>
        <v>0</v>
      </c>
      <c r="BR37" s="141">
        <f t="shared" si="28"/>
        <v>0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0</v>
      </c>
      <c r="BW37" s="141">
        <f t="shared" si="33"/>
        <v>0</v>
      </c>
      <c r="BX37" s="141">
        <f t="shared" si="34"/>
        <v>0</v>
      </c>
      <c r="BY37" s="141">
        <f t="shared" si="35"/>
        <v>0</v>
      </c>
      <c r="BZ37" s="141">
        <f t="shared" si="36"/>
        <v>0</v>
      </c>
      <c r="CA37" s="141">
        <f t="shared" si="37"/>
        <v>38728</v>
      </c>
      <c r="CB37" s="141">
        <f t="shared" si="38"/>
        <v>38728</v>
      </c>
      <c r="CC37" s="141">
        <f t="shared" si="39"/>
        <v>0</v>
      </c>
      <c r="CD37" s="141">
        <f t="shared" si="40"/>
        <v>0</v>
      </c>
      <c r="CE37" s="141">
        <f t="shared" si="41"/>
        <v>0</v>
      </c>
      <c r="CF37" s="141">
        <f t="shared" si="42"/>
        <v>183137</v>
      </c>
      <c r="CG37" s="141">
        <f t="shared" si="43"/>
        <v>0</v>
      </c>
      <c r="CH37" s="141">
        <f t="shared" si="44"/>
        <v>0</v>
      </c>
      <c r="CI37" s="141">
        <f t="shared" si="45"/>
        <v>38728</v>
      </c>
    </row>
    <row r="38" spans="1:87" ht="12" customHeight="1">
      <c r="A38" s="142" t="s">
        <v>87</v>
      </c>
      <c r="B38" s="140" t="s">
        <v>388</v>
      </c>
      <c r="C38" s="142" t="s">
        <v>397</v>
      </c>
      <c r="D38" s="141">
        <f t="shared" si="4"/>
        <v>6320717</v>
      </c>
      <c r="E38" s="141">
        <f t="shared" si="5"/>
        <v>6320717</v>
      </c>
      <c r="F38" s="141">
        <v>0</v>
      </c>
      <c r="G38" s="141">
        <v>6320717</v>
      </c>
      <c r="H38" s="141">
        <v>0</v>
      </c>
      <c r="I38" s="141">
        <v>0</v>
      </c>
      <c r="J38" s="141">
        <v>0</v>
      </c>
      <c r="K38" s="141"/>
      <c r="L38" s="141">
        <f t="shared" si="6"/>
        <v>853203</v>
      </c>
      <c r="M38" s="141">
        <f t="shared" si="7"/>
        <v>76419</v>
      </c>
      <c r="N38" s="141">
        <v>76419</v>
      </c>
      <c r="O38" s="141">
        <v>0</v>
      </c>
      <c r="P38" s="141">
        <v>0</v>
      </c>
      <c r="Q38" s="141">
        <v>0</v>
      </c>
      <c r="R38" s="141">
        <f t="shared" si="8"/>
        <v>521813</v>
      </c>
      <c r="S38" s="141">
        <v>0</v>
      </c>
      <c r="T38" s="141">
        <v>461339</v>
      </c>
      <c r="U38" s="141">
        <v>60474</v>
      </c>
      <c r="V38" s="141">
        <v>0</v>
      </c>
      <c r="W38" s="141">
        <f t="shared" si="9"/>
        <v>254971</v>
      </c>
      <c r="X38" s="141">
        <v>0</v>
      </c>
      <c r="Y38" s="141">
        <v>245439</v>
      </c>
      <c r="Z38" s="141">
        <v>9532</v>
      </c>
      <c r="AA38" s="141">
        <v>0</v>
      </c>
      <c r="AB38" s="141"/>
      <c r="AC38" s="141">
        <v>0</v>
      </c>
      <c r="AD38" s="141">
        <v>0</v>
      </c>
      <c r="AE38" s="141">
        <f t="shared" si="10"/>
        <v>7173920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/>
      <c r="AN38" s="141">
        <f t="shared" si="13"/>
        <v>291791</v>
      </c>
      <c r="AO38" s="141">
        <f t="shared" si="14"/>
        <v>23586</v>
      </c>
      <c r="AP38" s="141">
        <v>23586</v>
      </c>
      <c r="AQ38" s="141">
        <v>0</v>
      </c>
      <c r="AR38" s="141">
        <v>0</v>
      </c>
      <c r="AS38" s="141">
        <v>0</v>
      </c>
      <c r="AT38" s="141">
        <f t="shared" si="15"/>
        <v>178603</v>
      </c>
      <c r="AU38" s="141">
        <v>0</v>
      </c>
      <c r="AV38" s="141">
        <v>178603</v>
      </c>
      <c r="AW38" s="141">
        <v>0</v>
      </c>
      <c r="AX38" s="141">
        <v>0</v>
      </c>
      <c r="AY38" s="141">
        <f t="shared" si="16"/>
        <v>89602</v>
      </c>
      <c r="AZ38" s="141">
        <v>0</v>
      </c>
      <c r="BA38" s="141">
        <v>89602</v>
      </c>
      <c r="BB38" s="141">
        <v>0</v>
      </c>
      <c r="BC38" s="141">
        <v>0</v>
      </c>
      <c r="BD38" s="141"/>
      <c r="BE38" s="141">
        <v>0</v>
      </c>
      <c r="BF38" s="141">
        <v>0</v>
      </c>
      <c r="BG38" s="141">
        <f t="shared" si="17"/>
        <v>291791</v>
      </c>
      <c r="BH38" s="141">
        <f t="shared" si="18"/>
        <v>6320717</v>
      </c>
      <c r="BI38" s="141">
        <f t="shared" si="19"/>
        <v>6320717</v>
      </c>
      <c r="BJ38" s="141">
        <f t="shared" si="20"/>
        <v>0</v>
      </c>
      <c r="BK38" s="141">
        <f t="shared" si="21"/>
        <v>6320717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0</v>
      </c>
      <c r="BP38" s="141">
        <f t="shared" si="26"/>
        <v>1144994</v>
      </c>
      <c r="BQ38" s="141">
        <f t="shared" si="27"/>
        <v>100005</v>
      </c>
      <c r="BR38" s="141">
        <f t="shared" si="28"/>
        <v>100005</v>
      </c>
      <c r="BS38" s="141">
        <f t="shared" si="29"/>
        <v>0</v>
      </c>
      <c r="BT38" s="141">
        <f t="shared" si="30"/>
        <v>0</v>
      </c>
      <c r="BU38" s="141">
        <f t="shared" si="31"/>
        <v>0</v>
      </c>
      <c r="BV38" s="141">
        <f t="shared" si="32"/>
        <v>700416</v>
      </c>
      <c r="BW38" s="141">
        <f t="shared" si="33"/>
        <v>0</v>
      </c>
      <c r="BX38" s="141">
        <f t="shared" si="34"/>
        <v>639942</v>
      </c>
      <c r="BY38" s="141">
        <f t="shared" si="35"/>
        <v>60474</v>
      </c>
      <c r="BZ38" s="141">
        <f t="shared" si="36"/>
        <v>0</v>
      </c>
      <c r="CA38" s="141">
        <f t="shared" si="37"/>
        <v>344573</v>
      </c>
      <c r="CB38" s="141">
        <f t="shared" si="38"/>
        <v>0</v>
      </c>
      <c r="CC38" s="141">
        <f t="shared" si="39"/>
        <v>335041</v>
      </c>
      <c r="CD38" s="141">
        <f t="shared" si="40"/>
        <v>9532</v>
      </c>
      <c r="CE38" s="141">
        <f t="shared" si="41"/>
        <v>0</v>
      </c>
      <c r="CF38" s="141">
        <f t="shared" si="42"/>
        <v>0</v>
      </c>
      <c r="CG38" s="141">
        <f t="shared" si="43"/>
        <v>0</v>
      </c>
      <c r="CH38" s="141">
        <f t="shared" si="44"/>
        <v>0</v>
      </c>
      <c r="CI38" s="141">
        <f t="shared" si="45"/>
        <v>7465711</v>
      </c>
    </row>
    <row r="39" spans="1:87" ht="12" customHeight="1">
      <c r="A39" s="142" t="s">
        <v>87</v>
      </c>
      <c r="B39" s="140" t="s">
        <v>389</v>
      </c>
      <c r="C39" s="142" t="s">
        <v>398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/>
      <c r="L39" s="141">
        <f t="shared" si="6"/>
        <v>0</v>
      </c>
      <c r="M39" s="141">
        <f t="shared" si="7"/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f t="shared" si="8"/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f t="shared" si="9"/>
        <v>0</v>
      </c>
      <c r="X39" s="141">
        <v>0</v>
      </c>
      <c r="Y39" s="141">
        <v>0</v>
      </c>
      <c r="Z39" s="141">
        <v>0</v>
      </c>
      <c r="AA39" s="141">
        <v>0</v>
      </c>
      <c r="AB39" s="141"/>
      <c r="AC39" s="141">
        <v>0</v>
      </c>
      <c r="AD39" s="141">
        <v>0</v>
      </c>
      <c r="AE39" s="141">
        <f t="shared" si="10"/>
        <v>0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/>
      <c r="AN39" s="141">
        <f t="shared" si="13"/>
        <v>279330</v>
      </c>
      <c r="AO39" s="141">
        <f t="shared" si="14"/>
        <v>62252</v>
      </c>
      <c r="AP39" s="141">
        <v>62252</v>
      </c>
      <c r="AQ39" s="141">
        <v>0</v>
      </c>
      <c r="AR39" s="141">
        <v>0</v>
      </c>
      <c r="AS39" s="141">
        <v>0</v>
      </c>
      <c r="AT39" s="141">
        <f t="shared" si="15"/>
        <v>173512</v>
      </c>
      <c r="AU39" s="141">
        <v>173512</v>
      </c>
      <c r="AV39" s="141">
        <v>0</v>
      </c>
      <c r="AW39" s="141">
        <v>0</v>
      </c>
      <c r="AX39" s="141">
        <v>0</v>
      </c>
      <c r="AY39" s="141">
        <f t="shared" si="16"/>
        <v>43566</v>
      </c>
      <c r="AZ39" s="141">
        <v>0</v>
      </c>
      <c r="BA39" s="141">
        <v>42315</v>
      </c>
      <c r="BB39" s="141">
        <v>0</v>
      </c>
      <c r="BC39" s="141">
        <v>1251</v>
      </c>
      <c r="BD39" s="141"/>
      <c r="BE39" s="141">
        <v>0</v>
      </c>
      <c r="BF39" s="141">
        <v>9266</v>
      </c>
      <c r="BG39" s="141">
        <f t="shared" si="17"/>
        <v>288596</v>
      </c>
      <c r="BH39" s="141">
        <f t="shared" si="18"/>
        <v>0</v>
      </c>
      <c r="BI39" s="141">
        <f t="shared" si="19"/>
        <v>0</v>
      </c>
      <c r="BJ39" s="141">
        <f t="shared" si="20"/>
        <v>0</v>
      </c>
      <c r="BK39" s="141">
        <f t="shared" si="21"/>
        <v>0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279330</v>
      </c>
      <c r="BQ39" s="141">
        <f t="shared" si="27"/>
        <v>62252</v>
      </c>
      <c r="BR39" s="141">
        <f t="shared" si="28"/>
        <v>62252</v>
      </c>
      <c r="BS39" s="141">
        <f t="shared" si="29"/>
        <v>0</v>
      </c>
      <c r="BT39" s="141">
        <f t="shared" si="30"/>
        <v>0</v>
      </c>
      <c r="BU39" s="141">
        <f t="shared" si="31"/>
        <v>0</v>
      </c>
      <c r="BV39" s="141">
        <f t="shared" si="32"/>
        <v>173512</v>
      </c>
      <c r="BW39" s="141">
        <f t="shared" si="33"/>
        <v>173512</v>
      </c>
      <c r="BX39" s="141">
        <f t="shared" si="34"/>
        <v>0</v>
      </c>
      <c r="BY39" s="141">
        <f t="shared" si="35"/>
        <v>0</v>
      </c>
      <c r="BZ39" s="141">
        <f t="shared" si="36"/>
        <v>0</v>
      </c>
      <c r="CA39" s="141">
        <f t="shared" si="37"/>
        <v>43566</v>
      </c>
      <c r="CB39" s="141">
        <f t="shared" si="38"/>
        <v>0</v>
      </c>
      <c r="CC39" s="141">
        <f t="shared" si="39"/>
        <v>42315</v>
      </c>
      <c r="CD39" s="141">
        <f t="shared" si="40"/>
        <v>0</v>
      </c>
      <c r="CE39" s="141">
        <f t="shared" si="41"/>
        <v>1251</v>
      </c>
      <c r="CF39" s="141">
        <f t="shared" si="42"/>
        <v>0</v>
      </c>
      <c r="CG39" s="141">
        <f t="shared" si="43"/>
        <v>0</v>
      </c>
      <c r="CH39" s="141">
        <f t="shared" si="44"/>
        <v>9266</v>
      </c>
      <c r="CI39" s="141">
        <f t="shared" si="45"/>
        <v>288596</v>
      </c>
    </row>
    <row r="40" spans="1:87" ht="12" customHeight="1">
      <c r="A40" s="142" t="s">
        <v>87</v>
      </c>
      <c r="B40" s="140" t="s">
        <v>390</v>
      </c>
      <c r="C40" s="142" t="s">
        <v>399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/>
      <c r="L40" s="141">
        <f t="shared" si="6"/>
        <v>430462</v>
      </c>
      <c r="M40" s="141">
        <f t="shared" si="7"/>
        <v>169429</v>
      </c>
      <c r="N40" s="141">
        <v>35284</v>
      </c>
      <c r="O40" s="141">
        <v>37910</v>
      </c>
      <c r="P40" s="141">
        <v>92533</v>
      </c>
      <c r="Q40" s="141">
        <v>3702</v>
      </c>
      <c r="R40" s="141">
        <f t="shared" si="8"/>
        <v>101687</v>
      </c>
      <c r="S40" s="141">
        <v>6790</v>
      </c>
      <c r="T40" s="141">
        <v>92476</v>
      </c>
      <c r="U40" s="141">
        <v>2421</v>
      </c>
      <c r="V40" s="141">
        <v>0</v>
      </c>
      <c r="W40" s="141">
        <f t="shared" si="9"/>
        <v>159346</v>
      </c>
      <c r="X40" s="141">
        <v>64464</v>
      </c>
      <c r="Y40" s="141">
        <v>81421</v>
      </c>
      <c r="Z40" s="141">
        <v>4536</v>
      </c>
      <c r="AA40" s="141">
        <v>8925</v>
      </c>
      <c r="AB40" s="141"/>
      <c r="AC40" s="141">
        <v>0</v>
      </c>
      <c r="AD40" s="141">
        <v>84634</v>
      </c>
      <c r="AE40" s="141">
        <f t="shared" si="10"/>
        <v>515096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/>
      <c r="AN40" s="141">
        <f t="shared" si="13"/>
        <v>0</v>
      </c>
      <c r="AO40" s="141">
        <f t="shared" si="14"/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0</v>
      </c>
      <c r="AZ40" s="141">
        <v>0</v>
      </c>
      <c r="BA40" s="141">
        <v>0</v>
      </c>
      <c r="BB40" s="141">
        <v>0</v>
      </c>
      <c r="BC40" s="141">
        <v>0</v>
      </c>
      <c r="BD40" s="141"/>
      <c r="BE40" s="141">
        <v>0</v>
      </c>
      <c r="BF40" s="141">
        <v>0</v>
      </c>
      <c r="BG40" s="141">
        <f t="shared" si="17"/>
        <v>0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430462</v>
      </c>
      <c r="BQ40" s="141">
        <f t="shared" si="27"/>
        <v>169429</v>
      </c>
      <c r="BR40" s="141">
        <f t="shared" si="28"/>
        <v>35284</v>
      </c>
      <c r="BS40" s="141">
        <f t="shared" si="29"/>
        <v>37910</v>
      </c>
      <c r="BT40" s="141">
        <f t="shared" si="30"/>
        <v>92533</v>
      </c>
      <c r="BU40" s="141">
        <f t="shared" si="31"/>
        <v>3702</v>
      </c>
      <c r="BV40" s="141">
        <f t="shared" si="32"/>
        <v>101687</v>
      </c>
      <c r="BW40" s="141">
        <f t="shared" si="33"/>
        <v>6790</v>
      </c>
      <c r="BX40" s="141">
        <f t="shared" si="34"/>
        <v>92476</v>
      </c>
      <c r="BY40" s="141">
        <f t="shared" si="35"/>
        <v>2421</v>
      </c>
      <c r="BZ40" s="141">
        <f t="shared" si="36"/>
        <v>0</v>
      </c>
      <c r="CA40" s="141">
        <f t="shared" si="37"/>
        <v>159346</v>
      </c>
      <c r="CB40" s="141">
        <f t="shared" si="38"/>
        <v>64464</v>
      </c>
      <c r="CC40" s="141">
        <f t="shared" si="39"/>
        <v>81421</v>
      </c>
      <c r="CD40" s="141">
        <f t="shared" si="40"/>
        <v>4536</v>
      </c>
      <c r="CE40" s="141">
        <f t="shared" si="41"/>
        <v>8925</v>
      </c>
      <c r="CF40" s="141">
        <f t="shared" si="42"/>
        <v>0</v>
      </c>
      <c r="CG40" s="141">
        <f t="shared" si="43"/>
        <v>0</v>
      </c>
      <c r="CH40" s="141">
        <f t="shared" si="44"/>
        <v>84634</v>
      </c>
      <c r="CI40" s="141">
        <f t="shared" si="45"/>
        <v>515096</v>
      </c>
    </row>
    <row r="41" spans="1:87" ht="12" customHeight="1">
      <c r="A41" s="142" t="s">
        <v>87</v>
      </c>
      <c r="B41" s="140" t="s">
        <v>391</v>
      </c>
      <c r="C41" s="142" t="s">
        <v>400</v>
      </c>
      <c r="D41" s="141">
        <f t="shared" si="4"/>
        <v>10416</v>
      </c>
      <c r="E41" s="141">
        <f t="shared" si="5"/>
        <v>10416</v>
      </c>
      <c r="F41" s="141">
        <v>0</v>
      </c>
      <c r="G41" s="141">
        <v>10416</v>
      </c>
      <c r="H41" s="141">
        <v>0</v>
      </c>
      <c r="I41" s="141">
        <v>0</v>
      </c>
      <c r="J41" s="141">
        <v>0</v>
      </c>
      <c r="K41" s="141"/>
      <c r="L41" s="141">
        <f t="shared" si="6"/>
        <v>1386390</v>
      </c>
      <c r="M41" s="141">
        <f t="shared" si="7"/>
        <v>62145</v>
      </c>
      <c r="N41" s="141">
        <v>54434</v>
      </c>
      <c r="O41" s="141">
        <v>0</v>
      </c>
      <c r="P41" s="141">
        <v>7711</v>
      </c>
      <c r="Q41" s="141">
        <v>0</v>
      </c>
      <c r="R41" s="141">
        <f t="shared" si="8"/>
        <v>112220</v>
      </c>
      <c r="S41" s="141">
        <v>0</v>
      </c>
      <c r="T41" s="141">
        <v>112220</v>
      </c>
      <c r="U41" s="141">
        <v>0</v>
      </c>
      <c r="V41" s="141">
        <v>0</v>
      </c>
      <c r="W41" s="141">
        <f t="shared" si="9"/>
        <v>1212025</v>
      </c>
      <c r="X41" s="141">
        <v>0</v>
      </c>
      <c r="Y41" s="141">
        <v>1212025</v>
      </c>
      <c r="Z41" s="141">
        <v>0</v>
      </c>
      <c r="AA41" s="141">
        <v>0</v>
      </c>
      <c r="AB41" s="141"/>
      <c r="AC41" s="141">
        <v>0</v>
      </c>
      <c r="AD41" s="141">
        <v>0</v>
      </c>
      <c r="AE41" s="141">
        <f t="shared" si="10"/>
        <v>1396806</v>
      </c>
      <c r="AF41" s="141">
        <f t="shared" si="11"/>
        <v>44940</v>
      </c>
      <c r="AG41" s="141">
        <f t="shared" si="12"/>
        <v>44940</v>
      </c>
      <c r="AH41" s="141">
        <v>0</v>
      </c>
      <c r="AI41" s="141">
        <v>44940</v>
      </c>
      <c r="AJ41" s="141">
        <v>0</v>
      </c>
      <c r="AK41" s="141">
        <v>0</v>
      </c>
      <c r="AL41" s="141">
        <v>0</v>
      </c>
      <c r="AM41" s="141"/>
      <c r="AN41" s="141">
        <f t="shared" si="13"/>
        <v>317433</v>
      </c>
      <c r="AO41" s="141">
        <f t="shared" si="14"/>
        <v>31808</v>
      </c>
      <c r="AP41" s="141">
        <v>23589</v>
      </c>
      <c r="AQ41" s="141">
        <v>0</v>
      </c>
      <c r="AR41" s="141">
        <v>8219</v>
      </c>
      <c r="AS41" s="141">
        <v>0</v>
      </c>
      <c r="AT41" s="141">
        <f t="shared" si="15"/>
        <v>164142</v>
      </c>
      <c r="AU41" s="141">
        <v>0</v>
      </c>
      <c r="AV41" s="141">
        <v>164142</v>
      </c>
      <c r="AW41" s="141">
        <v>0</v>
      </c>
      <c r="AX41" s="141">
        <v>0</v>
      </c>
      <c r="AY41" s="141">
        <f t="shared" si="16"/>
        <v>121483</v>
      </c>
      <c r="AZ41" s="141">
        <v>0</v>
      </c>
      <c r="BA41" s="141">
        <v>121483</v>
      </c>
      <c r="BB41" s="141">
        <v>0</v>
      </c>
      <c r="BC41" s="141">
        <v>0</v>
      </c>
      <c r="BD41" s="141"/>
      <c r="BE41" s="141">
        <v>0</v>
      </c>
      <c r="BF41" s="141">
        <v>0</v>
      </c>
      <c r="BG41" s="141">
        <f t="shared" si="17"/>
        <v>362373</v>
      </c>
      <c r="BH41" s="141">
        <f t="shared" si="18"/>
        <v>55356</v>
      </c>
      <c r="BI41" s="141">
        <f t="shared" si="19"/>
        <v>55356</v>
      </c>
      <c r="BJ41" s="141">
        <f t="shared" si="20"/>
        <v>0</v>
      </c>
      <c r="BK41" s="141">
        <f t="shared" si="21"/>
        <v>55356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0</v>
      </c>
      <c r="BP41" s="141">
        <f t="shared" si="26"/>
        <v>1703823</v>
      </c>
      <c r="BQ41" s="141">
        <f t="shared" si="27"/>
        <v>93953</v>
      </c>
      <c r="BR41" s="141">
        <f t="shared" si="28"/>
        <v>78023</v>
      </c>
      <c r="BS41" s="141">
        <f t="shared" si="29"/>
        <v>0</v>
      </c>
      <c r="BT41" s="141">
        <f t="shared" si="30"/>
        <v>15930</v>
      </c>
      <c r="BU41" s="141">
        <f t="shared" si="31"/>
        <v>0</v>
      </c>
      <c r="BV41" s="141">
        <f t="shared" si="32"/>
        <v>276362</v>
      </c>
      <c r="BW41" s="141">
        <f t="shared" si="33"/>
        <v>0</v>
      </c>
      <c r="BX41" s="141">
        <f t="shared" si="34"/>
        <v>276362</v>
      </c>
      <c r="BY41" s="141">
        <f t="shared" si="35"/>
        <v>0</v>
      </c>
      <c r="BZ41" s="141">
        <f t="shared" si="36"/>
        <v>0</v>
      </c>
      <c r="CA41" s="141">
        <f t="shared" si="37"/>
        <v>1333508</v>
      </c>
      <c r="CB41" s="141">
        <f t="shared" si="38"/>
        <v>0</v>
      </c>
      <c r="CC41" s="141">
        <f t="shared" si="39"/>
        <v>1333508</v>
      </c>
      <c r="CD41" s="141">
        <f t="shared" si="40"/>
        <v>0</v>
      </c>
      <c r="CE41" s="141">
        <f t="shared" si="41"/>
        <v>0</v>
      </c>
      <c r="CF41" s="141">
        <f t="shared" si="42"/>
        <v>0</v>
      </c>
      <c r="CG41" s="141">
        <f t="shared" si="43"/>
        <v>0</v>
      </c>
      <c r="CH41" s="141">
        <f t="shared" si="44"/>
        <v>0</v>
      </c>
      <c r="CI41" s="141">
        <f t="shared" si="45"/>
        <v>1759179</v>
      </c>
    </row>
    <row r="42" spans="1:87" ht="12" customHeight="1">
      <c r="A42" s="142" t="s">
        <v>87</v>
      </c>
      <c r="B42" s="140" t="s">
        <v>392</v>
      </c>
      <c r="C42" s="142" t="s">
        <v>401</v>
      </c>
      <c r="D42" s="141">
        <f t="shared" si="4"/>
        <v>35285</v>
      </c>
      <c r="E42" s="141">
        <f t="shared" si="5"/>
        <v>35285</v>
      </c>
      <c r="F42" s="141">
        <v>0</v>
      </c>
      <c r="G42" s="141">
        <v>35285</v>
      </c>
      <c r="H42" s="141">
        <v>0</v>
      </c>
      <c r="I42" s="141">
        <v>0</v>
      </c>
      <c r="J42" s="141">
        <v>0</v>
      </c>
      <c r="K42" s="141"/>
      <c r="L42" s="141">
        <f t="shared" si="6"/>
        <v>0</v>
      </c>
      <c r="M42" s="141">
        <f t="shared" si="7"/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f t="shared" si="8"/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f t="shared" si="9"/>
        <v>0</v>
      </c>
      <c r="X42" s="141">
        <v>0</v>
      </c>
      <c r="Y42" s="141">
        <v>0</v>
      </c>
      <c r="Z42" s="141">
        <v>0</v>
      </c>
      <c r="AA42" s="141">
        <v>0</v>
      </c>
      <c r="AB42" s="141"/>
      <c r="AC42" s="141">
        <v>0</v>
      </c>
      <c r="AD42" s="141">
        <v>59073</v>
      </c>
      <c r="AE42" s="141">
        <f t="shared" si="10"/>
        <v>94358</v>
      </c>
      <c r="AF42" s="141">
        <f t="shared" si="11"/>
        <v>4830</v>
      </c>
      <c r="AG42" s="141">
        <f t="shared" si="12"/>
        <v>4830</v>
      </c>
      <c r="AH42" s="141">
        <v>0</v>
      </c>
      <c r="AI42" s="141">
        <v>0</v>
      </c>
      <c r="AJ42" s="141">
        <v>0</v>
      </c>
      <c r="AK42" s="141">
        <v>4830</v>
      </c>
      <c r="AL42" s="141">
        <v>0</v>
      </c>
      <c r="AM42" s="141"/>
      <c r="AN42" s="141">
        <f t="shared" si="13"/>
        <v>575100</v>
      </c>
      <c r="AO42" s="141">
        <f t="shared" si="14"/>
        <v>242146</v>
      </c>
      <c r="AP42" s="141">
        <v>46477</v>
      </c>
      <c r="AQ42" s="141">
        <v>195669</v>
      </c>
      <c r="AR42" s="141">
        <v>0</v>
      </c>
      <c r="AS42" s="141">
        <v>0</v>
      </c>
      <c r="AT42" s="141">
        <f t="shared" si="15"/>
        <v>216062</v>
      </c>
      <c r="AU42" s="141">
        <v>33524</v>
      </c>
      <c r="AV42" s="141">
        <v>182538</v>
      </c>
      <c r="AW42" s="141">
        <v>0</v>
      </c>
      <c r="AX42" s="141">
        <v>0</v>
      </c>
      <c r="AY42" s="141">
        <f t="shared" si="16"/>
        <v>116892</v>
      </c>
      <c r="AZ42" s="141">
        <v>22459</v>
      </c>
      <c r="BA42" s="141">
        <v>94433</v>
      </c>
      <c r="BB42" s="141">
        <v>0</v>
      </c>
      <c r="BC42" s="141">
        <v>0</v>
      </c>
      <c r="BD42" s="141"/>
      <c r="BE42" s="141">
        <v>0</v>
      </c>
      <c r="BF42" s="141">
        <v>17021</v>
      </c>
      <c r="BG42" s="141">
        <f t="shared" si="17"/>
        <v>596951</v>
      </c>
      <c r="BH42" s="141">
        <f t="shared" si="18"/>
        <v>40115</v>
      </c>
      <c r="BI42" s="141">
        <f t="shared" si="19"/>
        <v>40115</v>
      </c>
      <c r="BJ42" s="141">
        <f t="shared" si="20"/>
        <v>0</v>
      </c>
      <c r="BK42" s="141">
        <f t="shared" si="21"/>
        <v>35285</v>
      </c>
      <c r="BL42" s="141">
        <f t="shared" si="22"/>
        <v>0</v>
      </c>
      <c r="BM42" s="141">
        <f t="shared" si="23"/>
        <v>4830</v>
      </c>
      <c r="BN42" s="141">
        <f t="shared" si="24"/>
        <v>0</v>
      </c>
      <c r="BO42" s="141">
        <f t="shared" si="25"/>
        <v>0</v>
      </c>
      <c r="BP42" s="141">
        <f t="shared" si="26"/>
        <v>575100</v>
      </c>
      <c r="BQ42" s="141">
        <f t="shared" si="27"/>
        <v>242146</v>
      </c>
      <c r="BR42" s="141">
        <f t="shared" si="28"/>
        <v>46477</v>
      </c>
      <c r="BS42" s="141">
        <f t="shared" si="29"/>
        <v>195669</v>
      </c>
      <c r="BT42" s="141">
        <f t="shared" si="30"/>
        <v>0</v>
      </c>
      <c r="BU42" s="141">
        <f t="shared" si="31"/>
        <v>0</v>
      </c>
      <c r="BV42" s="141">
        <f t="shared" si="32"/>
        <v>216062</v>
      </c>
      <c r="BW42" s="141">
        <f t="shared" si="33"/>
        <v>33524</v>
      </c>
      <c r="BX42" s="141">
        <f t="shared" si="34"/>
        <v>182538</v>
      </c>
      <c r="BY42" s="141">
        <f t="shared" si="35"/>
        <v>0</v>
      </c>
      <c r="BZ42" s="141">
        <f t="shared" si="36"/>
        <v>0</v>
      </c>
      <c r="CA42" s="141">
        <f t="shared" si="37"/>
        <v>116892</v>
      </c>
      <c r="CB42" s="141">
        <f t="shared" si="38"/>
        <v>22459</v>
      </c>
      <c r="CC42" s="141">
        <f t="shared" si="39"/>
        <v>94433</v>
      </c>
      <c r="CD42" s="141">
        <f t="shared" si="40"/>
        <v>0</v>
      </c>
      <c r="CE42" s="141">
        <f t="shared" si="41"/>
        <v>0</v>
      </c>
      <c r="CF42" s="141">
        <f t="shared" si="42"/>
        <v>0</v>
      </c>
      <c r="CG42" s="141">
        <f t="shared" si="43"/>
        <v>0</v>
      </c>
      <c r="CH42" s="141">
        <f t="shared" si="44"/>
        <v>76094</v>
      </c>
      <c r="CI42" s="141">
        <f t="shared" si="45"/>
        <v>691309</v>
      </c>
    </row>
    <row r="43" spans="1:87" ht="12" customHeight="1">
      <c r="A43" s="142" t="s">
        <v>87</v>
      </c>
      <c r="B43" s="140" t="s">
        <v>393</v>
      </c>
      <c r="C43" s="142" t="s">
        <v>402</v>
      </c>
      <c r="D43" s="141">
        <f t="shared" si="4"/>
        <v>0</v>
      </c>
      <c r="E43" s="141">
        <f t="shared" si="5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/>
      <c r="L43" s="141">
        <f t="shared" si="6"/>
        <v>386759</v>
      </c>
      <c r="M43" s="141">
        <f t="shared" si="7"/>
        <v>59175</v>
      </c>
      <c r="N43" s="141">
        <v>36224</v>
      </c>
      <c r="O43" s="141">
        <v>0</v>
      </c>
      <c r="P43" s="141">
        <v>15424</v>
      </c>
      <c r="Q43" s="141">
        <v>7527</v>
      </c>
      <c r="R43" s="141">
        <f t="shared" si="8"/>
        <v>185946</v>
      </c>
      <c r="S43" s="141">
        <v>0</v>
      </c>
      <c r="T43" s="141">
        <v>176188</v>
      </c>
      <c r="U43" s="141">
        <v>9758</v>
      </c>
      <c r="V43" s="141">
        <v>0</v>
      </c>
      <c r="W43" s="141">
        <f t="shared" si="9"/>
        <v>141638</v>
      </c>
      <c r="X43" s="141">
        <v>0</v>
      </c>
      <c r="Y43" s="141">
        <v>134050</v>
      </c>
      <c r="Z43" s="141">
        <v>7588</v>
      </c>
      <c r="AA43" s="141">
        <v>0</v>
      </c>
      <c r="AB43" s="141"/>
      <c r="AC43" s="141">
        <v>0</v>
      </c>
      <c r="AD43" s="141">
        <v>82957</v>
      </c>
      <c r="AE43" s="141">
        <f t="shared" si="10"/>
        <v>469716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/>
      <c r="AN43" s="141">
        <f t="shared" si="13"/>
        <v>0</v>
      </c>
      <c r="AO43" s="141">
        <f t="shared" si="14"/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f t="shared" si="15"/>
        <v>0</v>
      </c>
      <c r="AU43" s="141">
        <v>0</v>
      </c>
      <c r="AV43" s="141">
        <v>0</v>
      </c>
      <c r="AW43" s="141">
        <v>0</v>
      </c>
      <c r="AX43" s="141">
        <v>0</v>
      </c>
      <c r="AY43" s="141">
        <f t="shared" si="16"/>
        <v>0</v>
      </c>
      <c r="AZ43" s="141">
        <v>0</v>
      </c>
      <c r="BA43" s="141">
        <v>0</v>
      </c>
      <c r="BB43" s="141">
        <v>0</v>
      </c>
      <c r="BC43" s="141">
        <v>0</v>
      </c>
      <c r="BD43" s="141"/>
      <c r="BE43" s="141">
        <v>0</v>
      </c>
      <c r="BF43" s="141">
        <v>0</v>
      </c>
      <c r="BG43" s="141">
        <f t="shared" si="17"/>
        <v>0</v>
      </c>
      <c r="BH43" s="141">
        <f t="shared" si="18"/>
        <v>0</v>
      </c>
      <c r="BI43" s="141">
        <f t="shared" si="19"/>
        <v>0</v>
      </c>
      <c r="BJ43" s="141">
        <f t="shared" si="20"/>
        <v>0</v>
      </c>
      <c r="BK43" s="141">
        <f t="shared" si="21"/>
        <v>0</v>
      </c>
      <c r="BL43" s="141">
        <f t="shared" si="22"/>
        <v>0</v>
      </c>
      <c r="BM43" s="141">
        <f t="shared" si="23"/>
        <v>0</v>
      </c>
      <c r="BN43" s="141">
        <f t="shared" si="24"/>
        <v>0</v>
      </c>
      <c r="BO43" s="141">
        <f t="shared" si="25"/>
        <v>0</v>
      </c>
      <c r="BP43" s="141">
        <f t="shared" si="26"/>
        <v>386759</v>
      </c>
      <c r="BQ43" s="141">
        <f t="shared" si="27"/>
        <v>59175</v>
      </c>
      <c r="BR43" s="141">
        <f t="shared" si="28"/>
        <v>36224</v>
      </c>
      <c r="BS43" s="141">
        <f t="shared" si="29"/>
        <v>0</v>
      </c>
      <c r="BT43" s="141">
        <f t="shared" si="30"/>
        <v>15424</v>
      </c>
      <c r="BU43" s="141">
        <f t="shared" si="31"/>
        <v>7527</v>
      </c>
      <c r="BV43" s="141">
        <f t="shared" si="32"/>
        <v>185946</v>
      </c>
      <c r="BW43" s="141">
        <f t="shared" si="33"/>
        <v>0</v>
      </c>
      <c r="BX43" s="141">
        <f t="shared" si="34"/>
        <v>176188</v>
      </c>
      <c r="BY43" s="141">
        <f t="shared" si="35"/>
        <v>9758</v>
      </c>
      <c r="BZ43" s="141">
        <f t="shared" si="36"/>
        <v>0</v>
      </c>
      <c r="CA43" s="141">
        <f t="shared" si="37"/>
        <v>141638</v>
      </c>
      <c r="CB43" s="141">
        <f t="shared" si="38"/>
        <v>0</v>
      </c>
      <c r="CC43" s="141">
        <f t="shared" si="39"/>
        <v>134050</v>
      </c>
      <c r="CD43" s="141">
        <f t="shared" si="40"/>
        <v>7588</v>
      </c>
      <c r="CE43" s="141">
        <f t="shared" si="41"/>
        <v>0</v>
      </c>
      <c r="CF43" s="141">
        <f t="shared" si="42"/>
        <v>0</v>
      </c>
      <c r="CG43" s="141">
        <f t="shared" si="43"/>
        <v>0</v>
      </c>
      <c r="CH43" s="141">
        <f t="shared" si="44"/>
        <v>82957</v>
      </c>
      <c r="CI43" s="141">
        <f t="shared" si="45"/>
        <v>469716</v>
      </c>
    </row>
    <row r="44" spans="1:87" ht="12" customHeight="1">
      <c r="A44" s="142" t="s">
        <v>87</v>
      </c>
      <c r="B44" s="140" t="s">
        <v>394</v>
      </c>
      <c r="C44" s="142" t="s">
        <v>403</v>
      </c>
      <c r="D44" s="141">
        <f t="shared" si="4"/>
        <v>0</v>
      </c>
      <c r="E44" s="141">
        <f t="shared" si="5"/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/>
      <c r="L44" s="141">
        <f t="shared" si="6"/>
        <v>324620</v>
      </c>
      <c r="M44" s="141">
        <f t="shared" si="7"/>
        <v>70243</v>
      </c>
      <c r="N44" s="141">
        <v>8410</v>
      </c>
      <c r="O44" s="141">
        <v>0</v>
      </c>
      <c r="P44" s="141">
        <v>61833</v>
      </c>
      <c r="Q44" s="141">
        <v>0</v>
      </c>
      <c r="R44" s="141">
        <f t="shared" si="8"/>
        <v>177114</v>
      </c>
      <c r="S44" s="141">
        <v>0</v>
      </c>
      <c r="T44" s="141">
        <v>177114</v>
      </c>
      <c r="U44" s="141">
        <v>0</v>
      </c>
      <c r="V44" s="141">
        <v>0</v>
      </c>
      <c r="W44" s="141">
        <f t="shared" si="9"/>
        <v>77263</v>
      </c>
      <c r="X44" s="141">
        <v>0</v>
      </c>
      <c r="Y44" s="141">
        <v>34367</v>
      </c>
      <c r="Z44" s="141">
        <v>42896</v>
      </c>
      <c r="AA44" s="141">
        <v>0</v>
      </c>
      <c r="AB44" s="141"/>
      <c r="AC44" s="141">
        <v>0</v>
      </c>
      <c r="AD44" s="141">
        <v>43977</v>
      </c>
      <c r="AE44" s="141">
        <f t="shared" si="10"/>
        <v>368597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/>
      <c r="AN44" s="141">
        <f t="shared" si="13"/>
        <v>130121</v>
      </c>
      <c r="AO44" s="141">
        <f t="shared" si="14"/>
        <v>8409</v>
      </c>
      <c r="AP44" s="141">
        <v>8409</v>
      </c>
      <c r="AQ44" s="141">
        <v>0</v>
      </c>
      <c r="AR44" s="141">
        <v>0</v>
      </c>
      <c r="AS44" s="141">
        <v>0</v>
      </c>
      <c r="AT44" s="141">
        <f t="shared" si="15"/>
        <v>90678</v>
      </c>
      <c r="AU44" s="141">
        <v>0</v>
      </c>
      <c r="AV44" s="141">
        <v>90678</v>
      </c>
      <c r="AW44" s="141">
        <v>0</v>
      </c>
      <c r="AX44" s="141">
        <v>0</v>
      </c>
      <c r="AY44" s="141">
        <f t="shared" si="16"/>
        <v>31034</v>
      </c>
      <c r="AZ44" s="141">
        <v>0</v>
      </c>
      <c r="BA44" s="141">
        <v>29267</v>
      </c>
      <c r="BB44" s="141">
        <v>1767</v>
      </c>
      <c r="BC44" s="141">
        <v>0</v>
      </c>
      <c r="BD44" s="141"/>
      <c r="BE44" s="141">
        <v>0</v>
      </c>
      <c r="BF44" s="141">
        <v>15189</v>
      </c>
      <c r="BG44" s="141">
        <f t="shared" si="17"/>
        <v>145310</v>
      </c>
      <c r="BH44" s="141">
        <f t="shared" si="18"/>
        <v>0</v>
      </c>
      <c r="BI44" s="141">
        <f t="shared" si="19"/>
        <v>0</v>
      </c>
      <c r="BJ44" s="141">
        <f t="shared" si="20"/>
        <v>0</v>
      </c>
      <c r="BK44" s="141">
        <f t="shared" si="21"/>
        <v>0</v>
      </c>
      <c r="BL44" s="141">
        <f t="shared" si="22"/>
        <v>0</v>
      </c>
      <c r="BM44" s="141">
        <f t="shared" si="23"/>
        <v>0</v>
      </c>
      <c r="BN44" s="141">
        <f t="shared" si="24"/>
        <v>0</v>
      </c>
      <c r="BO44" s="141">
        <f t="shared" si="25"/>
        <v>0</v>
      </c>
      <c r="BP44" s="141">
        <f t="shared" si="26"/>
        <v>454741</v>
      </c>
      <c r="BQ44" s="141">
        <f t="shared" si="27"/>
        <v>78652</v>
      </c>
      <c r="BR44" s="141">
        <f t="shared" si="28"/>
        <v>16819</v>
      </c>
      <c r="BS44" s="141">
        <f t="shared" si="29"/>
        <v>0</v>
      </c>
      <c r="BT44" s="141">
        <f t="shared" si="30"/>
        <v>61833</v>
      </c>
      <c r="BU44" s="141">
        <f t="shared" si="31"/>
        <v>0</v>
      </c>
      <c r="BV44" s="141">
        <f t="shared" si="32"/>
        <v>267792</v>
      </c>
      <c r="BW44" s="141">
        <f t="shared" si="33"/>
        <v>0</v>
      </c>
      <c r="BX44" s="141">
        <f t="shared" si="34"/>
        <v>267792</v>
      </c>
      <c r="BY44" s="141">
        <f t="shared" si="35"/>
        <v>0</v>
      </c>
      <c r="BZ44" s="141">
        <f t="shared" si="36"/>
        <v>0</v>
      </c>
      <c r="CA44" s="141">
        <f t="shared" si="37"/>
        <v>108297</v>
      </c>
      <c r="CB44" s="141">
        <f t="shared" si="38"/>
        <v>0</v>
      </c>
      <c r="CC44" s="141">
        <f t="shared" si="39"/>
        <v>63634</v>
      </c>
      <c r="CD44" s="141">
        <f t="shared" si="40"/>
        <v>44663</v>
      </c>
      <c r="CE44" s="141">
        <f t="shared" si="41"/>
        <v>0</v>
      </c>
      <c r="CF44" s="141">
        <f t="shared" si="42"/>
        <v>0</v>
      </c>
      <c r="CG44" s="141">
        <f t="shared" si="43"/>
        <v>0</v>
      </c>
      <c r="CH44" s="141">
        <f t="shared" si="44"/>
        <v>59166</v>
      </c>
      <c r="CI44" s="141">
        <f t="shared" si="45"/>
        <v>513907</v>
      </c>
    </row>
    <row r="45" spans="1:87" ht="12" customHeight="1">
      <c r="A45" s="142" t="s">
        <v>87</v>
      </c>
      <c r="B45" s="140" t="s">
        <v>395</v>
      </c>
      <c r="C45" s="142" t="s">
        <v>404</v>
      </c>
      <c r="D45" s="141">
        <f t="shared" si="4"/>
        <v>141190</v>
      </c>
      <c r="E45" s="141">
        <f t="shared" si="5"/>
        <v>141190</v>
      </c>
      <c r="F45" s="141">
        <v>0</v>
      </c>
      <c r="G45" s="141">
        <v>141190</v>
      </c>
      <c r="H45" s="141">
        <v>0</v>
      </c>
      <c r="I45" s="141">
        <v>0</v>
      </c>
      <c r="J45" s="141">
        <v>0</v>
      </c>
      <c r="K45" s="141"/>
      <c r="L45" s="141">
        <f t="shared" si="6"/>
        <v>546033</v>
      </c>
      <c r="M45" s="141">
        <f t="shared" si="7"/>
        <v>117312</v>
      </c>
      <c r="N45" s="141">
        <v>117312</v>
      </c>
      <c r="O45" s="141">
        <v>0</v>
      </c>
      <c r="P45" s="141">
        <v>0</v>
      </c>
      <c r="Q45" s="141">
        <v>0</v>
      </c>
      <c r="R45" s="141">
        <f t="shared" si="8"/>
        <v>140408</v>
      </c>
      <c r="S45" s="141">
        <v>0</v>
      </c>
      <c r="T45" s="141">
        <v>140408</v>
      </c>
      <c r="U45" s="141">
        <v>0</v>
      </c>
      <c r="V45" s="141">
        <v>0</v>
      </c>
      <c r="W45" s="141">
        <f t="shared" si="9"/>
        <v>288313</v>
      </c>
      <c r="X45" s="141">
        <v>0</v>
      </c>
      <c r="Y45" s="141">
        <v>114551</v>
      </c>
      <c r="Z45" s="141">
        <v>173762</v>
      </c>
      <c r="AA45" s="141">
        <v>0</v>
      </c>
      <c r="AB45" s="141"/>
      <c r="AC45" s="141">
        <v>0</v>
      </c>
      <c r="AD45" s="141">
        <v>0</v>
      </c>
      <c r="AE45" s="141">
        <f t="shared" si="10"/>
        <v>687223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/>
      <c r="AN45" s="141">
        <f t="shared" si="13"/>
        <v>167369</v>
      </c>
      <c r="AO45" s="141">
        <f t="shared" si="14"/>
        <v>15640</v>
      </c>
      <c r="AP45" s="141">
        <v>15640</v>
      </c>
      <c r="AQ45" s="141">
        <v>0</v>
      </c>
      <c r="AR45" s="141">
        <v>0</v>
      </c>
      <c r="AS45" s="141">
        <v>0</v>
      </c>
      <c r="AT45" s="141">
        <f t="shared" si="15"/>
        <v>84767</v>
      </c>
      <c r="AU45" s="141">
        <v>0</v>
      </c>
      <c r="AV45" s="141">
        <v>84767</v>
      </c>
      <c r="AW45" s="141">
        <v>0</v>
      </c>
      <c r="AX45" s="141">
        <v>0</v>
      </c>
      <c r="AY45" s="141">
        <f t="shared" si="16"/>
        <v>66962</v>
      </c>
      <c r="AZ45" s="141">
        <v>0</v>
      </c>
      <c r="BA45" s="141">
        <v>63825</v>
      </c>
      <c r="BB45" s="141">
        <v>3137</v>
      </c>
      <c r="BC45" s="141">
        <v>0</v>
      </c>
      <c r="BD45" s="141"/>
      <c r="BE45" s="141">
        <v>0</v>
      </c>
      <c r="BF45" s="141">
        <v>0</v>
      </c>
      <c r="BG45" s="141">
        <f t="shared" si="17"/>
        <v>167369</v>
      </c>
      <c r="BH45" s="141">
        <f t="shared" si="18"/>
        <v>141190</v>
      </c>
      <c r="BI45" s="141">
        <f t="shared" si="19"/>
        <v>141190</v>
      </c>
      <c r="BJ45" s="141">
        <f t="shared" si="20"/>
        <v>0</v>
      </c>
      <c r="BK45" s="141">
        <f t="shared" si="21"/>
        <v>141190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0</v>
      </c>
      <c r="BP45" s="141">
        <f t="shared" si="26"/>
        <v>713402</v>
      </c>
      <c r="BQ45" s="141">
        <f t="shared" si="27"/>
        <v>132952</v>
      </c>
      <c r="BR45" s="141">
        <f t="shared" si="28"/>
        <v>132952</v>
      </c>
      <c r="BS45" s="141">
        <f t="shared" si="29"/>
        <v>0</v>
      </c>
      <c r="BT45" s="141">
        <f t="shared" si="30"/>
        <v>0</v>
      </c>
      <c r="BU45" s="141">
        <f t="shared" si="31"/>
        <v>0</v>
      </c>
      <c r="BV45" s="141">
        <f t="shared" si="32"/>
        <v>225175</v>
      </c>
      <c r="BW45" s="141">
        <f t="shared" si="33"/>
        <v>0</v>
      </c>
      <c r="BX45" s="141">
        <f t="shared" si="34"/>
        <v>225175</v>
      </c>
      <c r="BY45" s="141">
        <f t="shared" si="35"/>
        <v>0</v>
      </c>
      <c r="BZ45" s="141">
        <f t="shared" si="36"/>
        <v>0</v>
      </c>
      <c r="CA45" s="141">
        <f t="shared" si="37"/>
        <v>355275</v>
      </c>
      <c r="CB45" s="141">
        <f t="shared" si="38"/>
        <v>0</v>
      </c>
      <c r="CC45" s="141">
        <f t="shared" si="39"/>
        <v>178376</v>
      </c>
      <c r="CD45" s="141">
        <f t="shared" si="40"/>
        <v>176899</v>
      </c>
      <c r="CE45" s="141">
        <f t="shared" si="41"/>
        <v>0</v>
      </c>
      <c r="CF45" s="141">
        <f t="shared" si="42"/>
        <v>0</v>
      </c>
      <c r="CG45" s="141">
        <f t="shared" si="43"/>
        <v>0</v>
      </c>
      <c r="CH45" s="141">
        <f t="shared" si="44"/>
        <v>0</v>
      </c>
      <c r="CI45" s="141">
        <f t="shared" si="45"/>
        <v>854592</v>
      </c>
    </row>
    <row r="46" spans="1:87" ht="12" customHeight="1">
      <c r="A46" s="142" t="s">
        <v>87</v>
      </c>
      <c r="B46" s="140" t="s">
        <v>396</v>
      </c>
      <c r="C46" s="142" t="s">
        <v>405</v>
      </c>
      <c r="D46" s="141">
        <f t="shared" si="4"/>
        <v>43887</v>
      </c>
      <c r="E46" s="141">
        <f t="shared" si="5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43887</v>
      </c>
      <c r="K46" s="141"/>
      <c r="L46" s="141">
        <f t="shared" si="6"/>
        <v>1742159</v>
      </c>
      <c r="M46" s="141">
        <f t="shared" si="7"/>
        <v>103233</v>
      </c>
      <c r="N46" s="141">
        <v>84463</v>
      </c>
      <c r="O46" s="141">
        <v>0</v>
      </c>
      <c r="P46" s="141">
        <v>18770</v>
      </c>
      <c r="Q46" s="141">
        <v>0</v>
      </c>
      <c r="R46" s="141">
        <f t="shared" si="8"/>
        <v>425913</v>
      </c>
      <c r="S46" s="141">
        <v>0</v>
      </c>
      <c r="T46" s="141">
        <v>425913</v>
      </c>
      <c r="U46" s="141">
        <v>0</v>
      </c>
      <c r="V46" s="141">
        <v>0</v>
      </c>
      <c r="W46" s="141">
        <f t="shared" si="9"/>
        <v>1213013</v>
      </c>
      <c r="X46" s="141">
        <v>0</v>
      </c>
      <c r="Y46" s="141">
        <v>569050</v>
      </c>
      <c r="Z46" s="141">
        <v>201425</v>
      </c>
      <c r="AA46" s="141">
        <v>442538</v>
      </c>
      <c r="AB46" s="141"/>
      <c r="AC46" s="141">
        <v>0</v>
      </c>
      <c r="AD46" s="141">
        <v>14993</v>
      </c>
      <c r="AE46" s="141">
        <f t="shared" si="10"/>
        <v>1801039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/>
      <c r="AN46" s="141">
        <f t="shared" si="13"/>
        <v>353542</v>
      </c>
      <c r="AO46" s="141">
        <f t="shared" si="14"/>
        <v>34216</v>
      </c>
      <c r="AP46" s="141">
        <v>17108</v>
      </c>
      <c r="AQ46" s="141">
        <v>0</v>
      </c>
      <c r="AR46" s="141">
        <v>17108</v>
      </c>
      <c r="AS46" s="141">
        <v>0</v>
      </c>
      <c r="AT46" s="141">
        <f t="shared" si="15"/>
        <v>203798</v>
      </c>
      <c r="AU46" s="141">
        <v>0</v>
      </c>
      <c r="AV46" s="141">
        <v>203798</v>
      </c>
      <c r="AW46" s="141">
        <v>0</v>
      </c>
      <c r="AX46" s="141">
        <v>0</v>
      </c>
      <c r="AY46" s="141">
        <f t="shared" si="16"/>
        <v>115528</v>
      </c>
      <c r="AZ46" s="141">
        <v>0</v>
      </c>
      <c r="BA46" s="141">
        <v>115528</v>
      </c>
      <c r="BB46" s="141">
        <v>0</v>
      </c>
      <c r="BC46" s="141">
        <v>0</v>
      </c>
      <c r="BD46" s="141"/>
      <c r="BE46" s="141">
        <v>0</v>
      </c>
      <c r="BF46" s="141">
        <v>5025</v>
      </c>
      <c r="BG46" s="141">
        <f t="shared" si="17"/>
        <v>358567</v>
      </c>
      <c r="BH46" s="141">
        <f t="shared" si="18"/>
        <v>43887</v>
      </c>
      <c r="BI46" s="141">
        <f t="shared" si="19"/>
        <v>0</v>
      </c>
      <c r="BJ46" s="141">
        <f t="shared" si="20"/>
        <v>0</v>
      </c>
      <c r="BK46" s="141">
        <f t="shared" si="21"/>
        <v>0</v>
      </c>
      <c r="BL46" s="141">
        <f t="shared" si="22"/>
        <v>0</v>
      </c>
      <c r="BM46" s="141">
        <f t="shared" si="23"/>
        <v>0</v>
      </c>
      <c r="BN46" s="141">
        <f t="shared" si="24"/>
        <v>43887</v>
      </c>
      <c r="BO46" s="141">
        <f t="shared" si="25"/>
        <v>0</v>
      </c>
      <c r="BP46" s="141">
        <f t="shared" si="26"/>
        <v>2095701</v>
      </c>
      <c r="BQ46" s="141">
        <f t="shared" si="27"/>
        <v>137449</v>
      </c>
      <c r="BR46" s="141">
        <f t="shared" si="28"/>
        <v>101571</v>
      </c>
      <c r="BS46" s="141">
        <f t="shared" si="29"/>
        <v>0</v>
      </c>
      <c r="BT46" s="141">
        <f t="shared" si="30"/>
        <v>35878</v>
      </c>
      <c r="BU46" s="141">
        <f t="shared" si="31"/>
        <v>0</v>
      </c>
      <c r="BV46" s="141">
        <f t="shared" si="32"/>
        <v>629711</v>
      </c>
      <c r="BW46" s="141">
        <f t="shared" si="33"/>
        <v>0</v>
      </c>
      <c r="BX46" s="141">
        <f t="shared" si="34"/>
        <v>629711</v>
      </c>
      <c r="BY46" s="141">
        <f t="shared" si="35"/>
        <v>0</v>
      </c>
      <c r="BZ46" s="141">
        <f t="shared" si="36"/>
        <v>0</v>
      </c>
      <c r="CA46" s="141">
        <f t="shared" si="37"/>
        <v>1328541</v>
      </c>
      <c r="CB46" s="141">
        <f t="shared" si="38"/>
        <v>0</v>
      </c>
      <c r="CC46" s="141">
        <f t="shared" si="39"/>
        <v>684578</v>
      </c>
      <c r="CD46" s="141">
        <f t="shared" si="40"/>
        <v>201425</v>
      </c>
      <c r="CE46" s="141">
        <f t="shared" si="41"/>
        <v>442538</v>
      </c>
      <c r="CF46" s="141">
        <f t="shared" si="42"/>
        <v>0</v>
      </c>
      <c r="CG46" s="141">
        <f t="shared" si="43"/>
        <v>0</v>
      </c>
      <c r="CH46" s="141">
        <f t="shared" si="44"/>
        <v>20018</v>
      </c>
      <c r="CI46" s="141">
        <f t="shared" si="45"/>
        <v>2159606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417</v>
      </c>
      <c r="B7" s="140" t="s">
        <v>386</v>
      </c>
      <c r="C7" s="139" t="s">
        <v>387</v>
      </c>
      <c r="D7" s="141">
        <f aca="true" t="shared" si="0" ref="D7:I7">SUM(D8:D37)</f>
        <v>5310585</v>
      </c>
      <c r="E7" s="141">
        <f t="shared" si="0"/>
        <v>4029838</v>
      </c>
      <c r="F7" s="141">
        <f t="shared" si="0"/>
        <v>9340423</v>
      </c>
      <c r="G7" s="141">
        <f t="shared" si="0"/>
        <v>49770</v>
      </c>
      <c r="H7" s="141">
        <f t="shared" si="0"/>
        <v>1697780</v>
      </c>
      <c r="I7" s="141">
        <f t="shared" si="0"/>
        <v>1747550</v>
      </c>
      <c r="J7" s="143" t="s">
        <v>411</v>
      </c>
      <c r="K7" s="143" t="s">
        <v>411</v>
      </c>
      <c r="L7" s="141">
        <f aca="true" t="shared" si="1" ref="L7:Q7">SUM(L8:L37)</f>
        <v>5283996</v>
      </c>
      <c r="M7" s="141">
        <f t="shared" si="1"/>
        <v>3620542</v>
      </c>
      <c r="N7" s="141">
        <f t="shared" si="1"/>
        <v>8904538</v>
      </c>
      <c r="O7" s="141">
        <f t="shared" si="1"/>
        <v>47502</v>
      </c>
      <c r="P7" s="141">
        <f t="shared" si="1"/>
        <v>1491350</v>
      </c>
      <c r="Q7" s="141">
        <f t="shared" si="1"/>
        <v>1538852</v>
      </c>
      <c r="R7" s="143" t="s">
        <v>411</v>
      </c>
      <c r="S7" s="143" t="s">
        <v>411</v>
      </c>
      <c r="T7" s="141">
        <f aca="true" t="shared" si="2" ref="T7:Y7">SUM(T8:T37)</f>
        <v>26589</v>
      </c>
      <c r="U7" s="141">
        <f t="shared" si="2"/>
        <v>409296</v>
      </c>
      <c r="V7" s="141">
        <f t="shared" si="2"/>
        <v>435885</v>
      </c>
      <c r="W7" s="141">
        <f t="shared" si="2"/>
        <v>2268</v>
      </c>
      <c r="X7" s="141">
        <f t="shared" si="2"/>
        <v>206430</v>
      </c>
      <c r="Y7" s="141">
        <f t="shared" si="2"/>
        <v>208698</v>
      </c>
      <c r="Z7" s="143" t="s">
        <v>411</v>
      </c>
      <c r="AA7" s="143" t="s">
        <v>411</v>
      </c>
      <c r="AB7" s="141">
        <f>SUM(AB8:AB37)</f>
        <v>0</v>
      </c>
      <c r="AC7" s="141">
        <f>SUM(AC8:AC37)</f>
        <v>0</v>
      </c>
      <c r="AD7" s="141">
        <f>SUM(AD8:AD37)</f>
        <v>0</v>
      </c>
      <c r="AE7" s="141"/>
      <c r="AF7" s="141"/>
      <c r="AG7" s="141"/>
      <c r="AH7" s="143" t="s">
        <v>411</v>
      </c>
      <c r="AI7" s="143" t="s">
        <v>411</v>
      </c>
      <c r="AJ7" s="141">
        <f aca="true" t="shared" si="3" ref="AJ7:AO7">SUM(AJ8:AJ37)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411</v>
      </c>
      <c r="AQ7" s="143" t="s">
        <v>411</v>
      </c>
      <c r="AR7" s="141">
        <f aca="true" t="shared" si="4" ref="AR7:AW7">SUM(AR8:AR37)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411</v>
      </c>
      <c r="AY7" s="143" t="s">
        <v>411</v>
      </c>
      <c r="AZ7" s="141">
        <f aca="true" t="shared" si="5" ref="AZ7:BE7">SUM(AZ8:AZ37)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87</v>
      </c>
      <c r="B8" s="140" t="s">
        <v>326</v>
      </c>
      <c r="C8" s="142" t="s">
        <v>356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/>
      <c r="K8" s="143"/>
      <c r="L8" s="141">
        <v>0</v>
      </c>
      <c r="M8" s="141">
        <v>0</v>
      </c>
      <c r="N8" s="141">
        <f>SUM(L8,+M8)</f>
        <v>0</v>
      </c>
      <c r="O8" s="141">
        <v>0</v>
      </c>
      <c r="P8" s="141">
        <v>0</v>
      </c>
      <c r="Q8" s="141">
        <f>SUM(O8,+P8)</f>
        <v>0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87</v>
      </c>
      <c r="B9" s="140" t="s">
        <v>327</v>
      </c>
      <c r="C9" s="142" t="s">
        <v>357</v>
      </c>
      <c r="D9" s="141">
        <f aca="true" t="shared" si="6" ref="D9:D37">SUM(L9,T9,AB9,AJ9,AR9,AZ9)</f>
        <v>0</v>
      </c>
      <c r="E9" s="141">
        <f aca="true" t="shared" si="7" ref="E9:E37">SUM(M9,U9,AC9,AK9,AS9,BA9)</f>
        <v>0</v>
      </c>
      <c r="F9" s="141">
        <f aca="true" t="shared" si="8" ref="F9:F37">SUM(D9:E9)</f>
        <v>0</v>
      </c>
      <c r="G9" s="141">
        <f aca="true" t="shared" si="9" ref="G9:G37">SUM(O9,W9,AE9,AM9,AU9,BC9)</f>
        <v>0</v>
      </c>
      <c r="H9" s="141">
        <f aca="true" t="shared" si="10" ref="H9:H37">SUM(P9,X9,AF9,AN9,AV9,BD9)</f>
        <v>0</v>
      </c>
      <c r="I9" s="141">
        <f aca="true" t="shared" si="11" ref="I9:I37">SUM(G9:H9)</f>
        <v>0</v>
      </c>
      <c r="J9" s="143"/>
      <c r="K9" s="143"/>
      <c r="L9" s="141">
        <v>0</v>
      </c>
      <c r="M9" s="141">
        <v>0</v>
      </c>
      <c r="N9" s="141">
        <f aca="true" t="shared" si="12" ref="N9:N37">SUM(L9,+M9)</f>
        <v>0</v>
      </c>
      <c r="O9" s="141">
        <v>0</v>
      </c>
      <c r="P9" s="141">
        <v>0</v>
      </c>
      <c r="Q9" s="141">
        <f aca="true" t="shared" si="13" ref="Q9:Q37">SUM(O9,+P9)</f>
        <v>0</v>
      </c>
      <c r="R9" s="143"/>
      <c r="S9" s="143"/>
      <c r="T9" s="141">
        <v>0</v>
      </c>
      <c r="U9" s="141">
        <v>0</v>
      </c>
      <c r="V9" s="141">
        <f aca="true" t="shared" si="14" ref="V9:V37">+SUM(T9,U9)</f>
        <v>0</v>
      </c>
      <c r="W9" s="141">
        <v>0</v>
      </c>
      <c r="X9" s="141">
        <v>0</v>
      </c>
      <c r="Y9" s="141">
        <f aca="true" t="shared" si="15" ref="Y9:Y37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37">+SUM(AB9,AC9)</f>
        <v>0</v>
      </c>
      <c r="AE9" s="141">
        <v>0</v>
      </c>
      <c r="AF9" s="141">
        <v>0</v>
      </c>
      <c r="AG9" s="141">
        <f aca="true" t="shared" si="17" ref="AG9:AG37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37">SUM(AJ9,+AK9)</f>
        <v>0</v>
      </c>
      <c r="AM9" s="141">
        <v>0</v>
      </c>
      <c r="AN9" s="141">
        <v>0</v>
      </c>
      <c r="AO9" s="141">
        <f aca="true" t="shared" si="19" ref="AO9:AO37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37">SUM(AR9,+AS9)</f>
        <v>0</v>
      </c>
      <c r="AU9" s="141">
        <v>0</v>
      </c>
      <c r="AV9" s="141">
        <v>0</v>
      </c>
      <c r="AW9" s="141">
        <f aca="true" t="shared" si="21" ref="AW9:AW37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37">SUM(AZ9,BA9)</f>
        <v>0</v>
      </c>
      <c r="BC9" s="141">
        <v>0</v>
      </c>
      <c r="BD9" s="141">
        <v>0</v>
      </c>
      <c r="BE9" s="141">
        <f aca="true" t="shared" si="23" ref="BE9:BE37">SUM(BC9,+BD9)</f>
        <v>0</v>
      </c>
    </row>
    <row r="10" spans="1:57" ht="12" customHeight="1">
      <c r="A10" s="142" t="s">
        <v>87</v>
      </c>
      <c r="B10" s="140" t="s">
        <v>328</v>
      </c>
      <c r="C10" s="142" t="s">
        <v>358</v>
      </c>
      <c r="D10" s="141">
        <f t="shared" si="6"/>
        <v>674</v>
      </c>
      <c r="E10" s="141">
        <f t="shared" si="7"/>
        <v>492821</v>
      </c>
      <c r="F10" s="141">
        <f t="shared" si="8"/>
        <v>493495</v>
      </c>
      <c r="G10" s="141">
        <f t="shared" si="9"/>
        <v>28096</v>
      </c>
      <c r="H10" s="141">
        <f t="shared" si="10"/>
        <v>198448</v>
      </c>
      <c r="I10" s="141">
        <f t="shared" si="11"/>
        <v>226544</v>
      </c>
      <c r="J10" s="143" t="s">
        <v>391</v>
      </c>
      <c r="K10" s="143" t="s">
        <v>400</v>
      </c>
      <c r="L10" s="141">
        <v>674</v>
      </c>
      <c r="M10" s="141">
        <v>492821</v>
      </c>
      <c r="N10" s="141">
        <f t="shared" si="12"/>
        <v>493495</v>
      </c>
      <c r="O10" s="141">
        <v>28096</v>
      </c>
      <c r="P10" s="141">
        <v>198448</v>
      </c>
      <c r="Q10" s="141">
        <f t="shared" si="13"/>
        <v>226544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87</v>
      </c>
      <c r="B11" s="140" t="s">
        <v>329</v>
      </c>
      <c r="C11" s="142" t="s">
        <v>359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198121</v>
      </c>
      <c r="I11" s="141">
        <f t="shared" si="11"/>
        <v>198121</v>
      </c>
      <c r="J11" s="143" t="s">
        <v>389</v>
      </c>
      <c r="K11" s="143" t="s">
        <v>398</v>
      </c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198121</v>
      </c>
      <c r="Q11" s="141">
        <f t="shared" si="13"/>
        <v>198121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87</v>
      </c>
      <c r="B12" s="140" t="s">
        <v>330</v>
      </c>
      <c r="C12" s="142" t="s">
        <v>360</v>
      </c>
      <c r="D12" s="141">
        <f t="shared" si="6"/>
        <v>0</v>
      </c>
      <c r="E12" s="141">
        <f t="shared" si="7"/>
        <v>0</v>
      </c>
      <c r="F12" s="141">
        <f t="shared" si="8"/>
        <v>0</v>
      </c>
      <c r="G12" s="141">
        <f t="shared" si="9"/>
        <v>0</v>
      </c>
      <c r="H12" s="141">
        <f t="shared" si="10"/>
        <v>0</v>
      </c>
      <c r="I12" s="141">
        <f t="shared" si="11"/>
        <v>0</v>
      </c>
      <c r="J12" s="143"/>
      <c r="K12" s="143"/>
      <c r="L12" s="141">
        <v>0</v>
      </c>
      <c r="M12" s="141">
        <v>0</v>
      </c>
      <c r="N12" s="141">
        <f t="shared" si="12"/>
        <v>0</v>
      </c>
      <c r="O12" s="141">
        <v>0</v>
      </c>
      <c r="P12" s="141">
        <v>0</v>
      </c>
      <c r="Q12" s="141">
        <f t="shared" si="13"/>
        <v>0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87</v>
      </c>
      <c r="B13" s="140" t="s">
        <v>331</v>
      </c>
      <c r="C13" s="142" t="s">
        <v>361</v>
      </c>
      <c r="D13" s="141">
        <f t="shared" si="6"/>
        <v>0</v>
      </c>
      <c r="E13" s="141">
        <f t="shared" si="7"/>
        <v>0</v>
      </c>
      <c r="F13" s="141">
        <f t="shared" si="8"/>
        <v>0</v>
      </c>
      <c r="G13" s="141">
        <f t="shared" si="9"/>
        <v>0</v>
      </c>
      <c r="H13" s="141">
        <f t="shared" si="10"/>
        <v>0</v>
      </c>
      <c r="I13" s="141">
        <f t="shared" si="11"/>
        <v>0</v>
      </c>
      <c r="J13" s="143"/>
      <c r="K13" s="143"/>
      <c r="L13" s="141">
        <v>0</v>
      </c>
      <c r="M13" s="141">
        <v>0</v>
      </c>
      <c r="N13" s="141">
        <f t="shared" si="12"/>
        <v>0</v>
      </c>
      <c r="O13" s="141">
        <v>0</v>
      </c>
      <c r="P13" s="141">
        <v>0</v>
      </c>
      <c r="Q13" s="141">
        <f t="shared" si="13"/>
        <v>0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87</v>
      </c>
      <c r="B14" s="140" t="s">
        <v>332</v>
      </c>
      <c r="C14" s="142" t="s">
        <v>362</v>
      </c>
      <c r="D14" s="141">
        <f t="shared" si="6"/>
        <v>32808</v>
      </c>
      <c r="E14" s="141">
        <f t="shared" si="7"/>
        <v>680402</v>
      </c>
      <c r="F14" s="141">
        <f t="shared" si="8"/>
        <v>713210</v>
      </c>
      <c r="G14" s="141">
        <f t="shared" si="9"/>
        <v>0</v>
      </c>
      <c r="H14" s="141">
        <f t="shared" si="10"/>
        <v>176118</v>
      </c>
      <c r="I14" s="141">
        <f t="shared" si="11"/>
        <v>176118</v>
      </c>
      <c r="J14" s="143" t="s">
        <v>396</v>
      </c>
      <c r="K14" s="143" t="s">
        <v>405</v>
      </c>
      <c r="L14" s="141">
        <v>32808</v>
      </c>
      <c r="M14" s="141">
        <v>680402</v>
      </c>
      <c r="N14" s="141">
        <f t="shared" si="12"/>
        <v>713210</v>
      </c>
      <c r="O14" s="141">
        <v>0</v>
      </c>
      <c r="P14" s="141">
        <v>176118</v>
      </c>
      <c r="Q14" s="141">
        <f t="shared" si="13"/>
        <v>176118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87</v>
      </c>
      <c r="B15" s="140" t="s">
        <v>333</v>
      </c>
      <c r="C15" s="142" t="s">
        <v>363</v>
      </c>
      <c r="D15" s="141">
        <f t="shared" si="6"/>
        <v>60443</v>
      </c>
      <c r="E15" s="141">
        <f t="shared" si="7"/>
        <v>333075</v>
      </c>
      <c r="F15" s="141">
        <f t="shared" si="8"/>
        <v>393518</v>
      </c>
      <c r="G15" s="141">
        <f t="shared" si="9"/>
        <v>1925</v>
      </c>
      <c r="H15" s="141">
        <f t="shared" si="10"/>
        <v>98468</v>
      </c>
      <c r="I15" s="141">
        <f t="shared" si="11"/>
        <v>100393</v>
      </c>
      <c r="J15" s="143" t="s">
        <v>392</v>
      </c>
      <c r="K15" s="143" t="s">
        <v>401</v>
      </c>
      <c r="L15" s="141">
        <v>60443</v>
      </c>
      <c r="M15" s="141">
        <v>0</v>
      </c>
      <c r="N15" s="141">
        <f t="shared" si="12"/>
        <v>60443</v>
      </c>
      <c r="O15" s="141">
        <v>1925</v>
      </c>
      <c r="P15" s="141">
        <v>98468</v>
      </c>
      <c r="Q15" s="141">
        <f t="shared" si="13"/>
        <v>100393</v>
      </c>
      <c r="R15" s="143" t="s">
        <v>393</v>
      </c>
      <c r="S15" s="143" t="s">
        <v>408</v>
      </c>
      <c r="T15" s="141">
        <v>0</v>
      </c>
      <c r="U15" s="141">
        <v>333075</v>
      </c>
      <c r="V15" s="141">
        <f t="shared" si="14"/>
        <v>333075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87</v>
      </c>
      <c r="B16" s="140" t="s">
        <v>334</v>
      </c>
      <c r="C16" s="142" t="s">
        <v>364</v>
      </c>
      <c r="D16" s="141">
        <f t="shared" si="6"/>
        <v>0</v>
      </c>
      <c r="E16" s="141">
        <f t="shared" si="7"/>
        <v>419646</v>
      </c>
      <c r="F16" s="141">
        <f t="shared" si="8"/>
        <v>419646</v>
      </c>
      <c r="G16" s="141">
        <f t="shared" si="9"/>
        <v>0</v>
      </c>
      <c r="H16" s="141">
        <f t="shared" si="10"/>
        <v>80374</v>
      </c>
      <c r="I16" s="141">
        <f t="shared" si="11"/>
        <v>80374</v>
      </c>
      <c r="J16" s="143" t="s">
        <v>388</v>
      </c>
      <c r="K16" s="143" t="s">
        <v>397</v>
      </c>
      <c r="L16" s="141">
        <v>0</v>
      </c>
      <c r="M16" s="141">
        <v>419646</v>
      </c>
      <c r="N16" s="141">
        <f t="shared" si="12"/>
        <v>419646</v>
      </c>
      <c r="O16" s="141">
        <v>0</v>
      </c>
      <c r="P16" s="141">
        <v>80374</v>
      </c>
      <c r="Q16" s="141">
        <f t="shared" si="13"/>
        <v>80374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87</v>
      </c>
      <c r="B17" s="140" t="s">
        <v>335</v>
      </c>
      <c r="C17" s="142" t="s">
        <v>365</v>
      </c>
      <c r="D17" s="141">
        <f t="shared" si="6"/>
        <v>37301</v>
      </c>
      <c r="E17" s="141">
        <f t="shared" si="7"/>
        <v>140324</v>
      </c>
      <c r="F17" s="141">
        <f t="shared" si="8"/>
        <v>177625</v>
      </c>
      <c r="G17" s="141">
        <f t="shared" si="9"/>
        <v>0</v>
      </c>
      <c r="H17" s="141">
        <f t="shared" si="10"/>
        <v>42676</v>
      </c>
      <c r="I17" s="141">
        <f t="shared" si="11"/>
        <v>42676</v>
      </c>
      <c r="J17" s="143" t="s">
        <v>395</v>
      </c>
      <c r="K17" s="143" t="s">
        <v>404</v>
      </c>
      <c r="L17" s="141">
        <v>37301</v>
      </c>
      <c r="M17" s="141">
        <v>140324</v>
      </c>
      <c r="N17" s="141">
        <f t="shared" si="12"/>
        <v>177625</v>
      </c>
      <c r="O17" s="141">
        <v>0</v>
      </c>
      <c r="P17" s="141">
        <v>42676</v>
      </c>
      <c r="Q17" s="141">
        <f t="shared" si="13"/>
        <v>42676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87</v>
      </c>
      <c r="B18" s="140" t="s">
        <v>336</v>
      </c>
      <c r="C18" s="142" t="s">
        <v>366</v>
      </c>
      <c r="D18" s="141">
        <f t="shared" si="6"/>
        <v>5055424</v>
      </c>
      <c r="E18" s="141">
        <f t="shared" si="7"/>
        <v>16608</v>
      </c>
      <c r="F18" s="141">
        <f t="shared" si="8"/>
        <v>5072032</v>
      </c>
      <c r="G18" s="141">
        <f t="shared" si="9"/>
        <v>0</v>
      </c>
      <c r="H18" s="141">
        <f t="shared" si="10"/>
        <v>108212</v>
      </c>
      <c r="I18" s="141">
        <f t="shared" si="11"/>
        <v>108212</v>
      </c>
      <c r="J18" s="143" t="s">
        <v>388</v>
      </c>
      <c r="K18" s="143" t="s">
        <v>397</v>
      </c>
      <c r="L18" s="141">
        <v>5055424</v>
      </c>
      <c r="M18" s="141">
        <v>16608</v>
      </c>
      <c r="N18" s="141">
        <f t="shared" si="12"/>
        <v>5072032</v>
      </c>
      <c r="O18" s="141">
        <v>0</v>
      </c>
      <c r="P18" s="141">
        <v>108212</v>
      </c>
      <c r="Q18" s="141">
        <f t="shared" si="13"/>
        <v>108212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87</v>
      </c>
      <c r="B19" s="140" t="s">
        <v>337</v>
      </c>
      <c r="C19" s="142" t="s">
        <v>367</v>
      </c>
      <c r="D19" s="141">
        <f t="shared" si="6"/>
        <v>44878</v>
      </c>
      <c r="E19" s="141">
        <f t="shared" si="7"/>
        <v>168827</v>
      </c>
      <c r="F19" s="141">
        <f t="shared" si="8"/>
        <v>213705</v>
      </c>
      <c r="G19" s="141">
        <f t="shared" si="9"/>
        <v>0</v>
      </c>
      <c r="H19" s="141">
        <f t="shared" si="10"/>
        <v>50579</v>
      </c>
      <c r="I19" s="141">
        <f t="shared" si="11"/>
        <v>50579</v>
      </c>
      <c r="J19" s="143" t="s">
        <v>395</v>
      </c>
      <c r="K19" s="143" t="s">
        <v>404</v>
      </c>
      <c r="L19" s="141">
        <v>44878</v>
      </c>
      <c r="M19" s="141">
        <v>168827</v>
      </c>
      <c r="N19" s="141">
        <f t="shared" si="12"/>
        <v>213705</v>
      </c>
      <c r="O19" s="141">
        <v>0</v>
      </c>
      <c r="P19" s="141">
        <v>50579</v>
      </c>
      <c r="Q19" s="141">
        <f t="shared" si="13"/>
        <v>50579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87</v>
      </c>
      <c r="B20" s="140" t="s">
        <v>338</v>
      </c>
      <c r="C20" s="142" t="s">
        <v>368</v>
      </c>
      <c r="D20" s="141">
        <f t="shared" si="6"/>
        <v>0</v>
      </c>
      <c r="E20" s="141">
        <f t="shared" si="7"/>
        <v>199027</v>
      </c>
      <c r="F20" s="141">
        <f t="shared" si="8"/>
        <v>199027</v>
      </c>
      <c r="G20" s="141">
        <f t="shared" si="9"/>
        <v>0</v>
      </c>
      <c r="H20" s="141">
        <f t="shared" si="10"/>
        <v>81061</v>
      </c>
      <c r="I20" s="141">
        <f t="shared" si="11"/>
        <v>81061</v>
      </c>
      <c r="J20" s="143" t="s">
        <v>394</v>
      </c>
      <c r="K20" s="143" t="s">
        <v>406</v>
      </c>
      <c r="L20" s="141">
        <v>0</v>
      </c>
      <c r="M20" s="141">
        <v>199027</v>
      </c>
      <c r="N20" s="141">
        <f t="shared" si="12"/>
        <v>199027</v>
      </c>
      <c r="O20" s="141">
        <v>0</v>
      </c>
      <c r="P20" s="141">
        <v>81061</v>
      </c>
      <c r="Q20" s="141">
        <f t="shared" si="13"/>
        <v>81061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87</v>
      </c>
      <c r="B21" s="140" t="s">
        <v>339</v>
      </c>
      <c r="C21" s="142" t="s">
        <v>369</v>
      </c>
      <c r="D21" s="141">
        <f t="shared" si="6"/>
        <v>6563</v>
      </c>
      <c r="E21" s="141">
        <f t="shared" si="7"/>
        <v>194076</v>
      </c>
      <c r="F21" s="141">
        <f t="shared" si="8"/>
        <v>200639</v>
      </c>
      <c r="G21" s="141">
        <f t="shared" si="9"/>
        <v>0</v>
      </c>
      <c r="H21" s="141">
        <f t="shared" si="10"/>
        <v>59426</v>
      </c>
      <c r="I21" s="141">
        <f t="shared" si="11"/>
        <v>59426</v>
      </c>
      <c r="J21" s="143" t="s">
        <v>396</v>
      </c>
      <c r="K21" s="143" t="s">
        <v>405</v>
      </c>
      <c r="L21" s="141">
        <v>6563</v>
      </c>
      <c r="M21" s="141">
        <v>194076</v>
      </c>
      <c r="N21" s="141">
        <f t="shared" si="12"/>
        <v>200639</v>
      </c>
      <c r="O21" s="141">
        <v>0</v>
      </c>
      <c r="P21" s="141">
        <v>59426</v>
      </c>
      <c r="Q21" s="141">
        <f t="shared" si="13"/>
        <v>59426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87</v>
      </c>
      <c r="B22" s="140" t="s">
        <v>340</v>
      </c>
      <c r="C22" s="142" t="s">
        <v>370</v>
      </c>
      <c r="D22" s="141">
        <f t="shared" si="6"/>
        <v>0</v>
      </c>
      <c r="E22" s="141">
        <f t="shared" si="7"/>
        <v>0</v>
      </c>
      <c r="F22" s="141">
        <f t="shared" si="8"/>
        <v>0</v>
      </c>
      <c r="G22" s="141">
        <f t="shared" si="9"/>
        <v>0</v>
      </c>
      <c r="H22" s="141">
        <f t="shared" si="10"/>
        <v>30788</v>
      </c>
      <c r="I22" s="141">
        <f t="shared" si="11"/>
        <v>30788</v>
      </c>
      <c r="J22" s="143" t="s">
        <v>396</v>
      </c>
      <c r="K22" s="143" t="s">
        <v>405</v>
      </c>
      <c r="L22" s="141">
        <v>0</v>
      </c>
      <c r="M22" s="141">
        <v>0</v>
      </c>
      <c r="N22" s="141">
        <f t="shared" si="12"/>
        <v>0</v>
      </c>
      <c r="O22" s="141">
        <v>0</v>
      </c>
      <c r="P22" s="141">
        <v>30788</v>
      </c>
      <c r="Q22" s="141">
        <f t="shared" si="13"/>
        <v>30788</v>
      </c>
      <c r="R22" s="143"/>
      <c r="S22" s="143"/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87</v>
      </c>
      <c r="B23" s="140" t="s">
        <v>341</v>
      </c>
      <c r="C23" s="142" t="s">
        <v>371</v>
      </c>
      <c r="D23" s="141">
        <f t="shared" si="6"/>
        <v>42</v>
      </c>
      <c r="E23" s="141">
        <f t="shared" si="7"/>
        <v>30659</v>
      </c>
      <c r="F23" s="141">
        <f t="shared" si="8"/>
        <v>30701</v>
      </c>
      <c r="G23" s="141">
        <f t="shared" si="9"/>
        <v>2382</v>
      </c>
      <c r="H23" s="141">
        <f t="shared" si="10"/>
        <v>16823</v>
      </c>
      <c r="I23" s="141">
        <f t="shared" si="11"/>
        <v>19205</v>
      </c>
      <c r="J23" s="143" t="s">
        <v>391</v>
      </c>
      <c r="K23" s="143" t="s">
        <v>400</v>
      </c>
      <c r="L23" s="141">
        <v>42</v>
      </c>
      <c r="M23" s="141">
        <v>30659</v>
      </c>
      <c r="N23" s="141">
        <f t="shared" si="12"/>
        <v>30701</v>
      </c>
      <c r="O23" s="141">
        <v>2382</v>
      </c>
      <c r="P23" s="141">
        <v>16823</v>
      </c>
      <c r="Q23" s="141">
        <f t="shared" si="13"/>
        <v>19205</v>
      </c>
      <c r="R23" s="143"/>
      <c r="S23" s="143"/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87</v>
      </c>
      <c r="B24" s="140" t="s">
        <v>342</v>
      </c>
      <c r="C24" s="142" t="s">
        <v>372</v>
      </c>
      <c r="D24" s="141">
        <f t="shared" si="6"/>
        <v>14156</v>
      </c>
      <c r="E24" s="141">
        <f t="shared" si="7"/>
        <v>109781</v>
      </c>
      <c r="F24" s="141">
        <f t="shared" si="8"/>
        <v>123937</v>
      </c>
      <c r="G24" s="141">
        <f t="shared" si="9"/>
        <v>991</v>
      </c>
      <c r="H24" s="141">
        <f t="shared" si="10"/>
        <v>50660</v>
      </c>
      <c r="I24" s="141">
        <f t="shared" si="11"/>
        <v>51651</v>
      </c>
      <c r="J24" s="143" t="s">
        <v>390</v>
      </c>
      <c r="K24" s="143" t="s">
        <v>399</v>
      </c>
      <c r="L24" s="141">
        <v>0</v>
      </c>
      <c r="M24" s="141">
        <v>109781</v>
      </c>
      <c r="N24" s="141">
        <f t="shared" si="12"/>
        <v>109781</v>
      </c>
      <c r="O24" s="141">
        <v>0</v>
      </c>
      <c r="P24" s="141">
        <v>0</v>
      </c>
      <c r="Q24" s="141">
        <f t="shared" si="13"/>
        <v>0</v>
      </c>
      <c r="R24" s="143" t="s">
        <v>392</v>
      </c>
      <c r="S24" s="143" t="s">
        <v>401</v>
      </c>
      <c r="T24" s="141">
        <v>14156</v>
      </c>
      <c r="U24" s="141">
        <v>0</v>
      </c>
      <c r="V24" s="141">
        <f t="shared" si="14"/>
        <v>14156</v>
      </c>
      <c r="W24" s="141">
        <v>991</v>
      </c>
      <c r="X24" s="141">
        <v>50660</v>
      </c>
      <c r="Y24" s="141">
        <f t="shared" si="15"/>
        <v>51651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87</v>
      </c>
      <c r="B25" s="140" t="s">
        <v>343</v>
      </c>
      <c r="C25" s="142" t="s">
        <v>373</v>
      </c>
      <c r="D25" s="141">
        <f t="shared" si="6"/>
        <v>6440</v>
      </c>
      <c r="E25" s="141">
        <f t="shared" si="7"/>
        <v>76221</v>
      </c>
      <c r="F25" s="141">
        <f t="shared" si="8"/>
        <v>82661</v>
      </c>
      <c r="G25" s="141">
        <f t="shared" si="9"/>
        <v>637</v>
      </c>
      <c r="H25" s="141">
        <f t="shared" si="10"/>
        <v>32533</v>
      </c>
      <c r="I25" s="141">
        <f t="shared" si="11"/>
        <v>33170</v>
      </c>
      <c r="J25" s="143" t="s">
        <v>392</v>
      </c>
      <c r="K25" s="143" t="s">
        <v>401</v>
      </c>
      <c r="L25" s="141">
        <v>6440</v>
      </c>
      <c r="M25" s="141">
        <v>0</v>
      </c>
      <c r="N25" s="141">
        <f t="shared" si="12"/>
        <v>6440</v>
      </c>
      <c r="O25" s="141">
        <v>637</v>
      </c>
      <c r="P25" s="141">
        <v>32533</v>
      </c>
      <c r="Q25" s="141">
        <f t="shared" si="13"/>
        <v>33170</v>
      </c>
      <c r="R25" s="143" t="s">
        <v>390</v>
      </c>
      <c r="S25" s="143" t="s">
        <v>399</v>
      </c>
      <c r="T25" s="141">
        <v>0</v>
      </c>
      <c r="U25" s="141">
        <v>76221</v>
      </c>
      <c r="V25" s="141">
        <f t="shared" si="14"/>
        <v>76221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87</v>
      </c>
      <c r="B26" s="140" t="s">
        <v>344</v>
      </c>
      <c r="C26" s="142" t="s">
        <v>374</v>
      </c>
      <c r="D26" s="141">
        <f t="shared" si="6"/>
        <v>5518</v>
      </c>
      <c r="E26" s="141">
        <f t="shared" si="7"/>
        <v>50150</v>
      </c>
      <c r="F26" s="141">
        <f t="shared" si="8"/>
        <v>55668</v>
      </c>
      <c r="G26" s="141">
        <f t="shared" si="9"/>
        <v>543</v>
      </c>
      <c r="H26" s="141">
        <f t="shared" si="10"/>
        <v>27764</v>
      </c>
      <c r="I26" s="141">
        <f t="shared" si="11"/>
        <v>28307</v>
      </c>
      <c r="J26" s="143" t="s">
        <v>390</v>
      </c>
      <c r="K26" s="143" t="s">
        <v>399</v>
      </c>
      <c r="L26" s="141">
        <v>0</v>
      </c>
      <c r="M26" s="141">
        <v>50150</v>
      </c>
      <c r="N26" s="141">
        <f t="shared" si="12"/>
        <v>50150</v>
      </c>
      <c r="O26" s="141">
        <v>0</v>
      </c>
      <c r="P26" s="141">
        <v>0</v>
      </c>
      <c r="Q26" s="141">
        <f t="shared" si="13"/>
        <v>0</v>
      </c>
      <c r="R26" s="143" t="s">
        <v>392</v>
      </c>
      <c r="S26" s="143" t="s">
        <v>409</v>
      </c>
      <c r="T26" s="141">
        <v>5518</v>
      </c>
      <c r="U26" s="141">
        <v>0</v>
      </c>
      <c r="V26" s="141">
        <f t="shared" si="14"/>
        <v>5518</v>
      </c>
      <c r="W26" s="141">
        <v>543</v>
      </c>
      <c r="X26" s="141">
        <v>27764</v>
      </c>
      <c r="Y26" s="141">
        <f t="shared" si="15"/>
        <v>28307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87</v>
      </c>
      <c r="B27" s="140" t="s">
        <v>345</v>
      </c>
      <c r="C27" s="142" t="s">
        <v>375</v>
      </c>
      <c r="D27" s="141">
        <f t="shared" si="6"/>
        <v>6915</v>
      </c>
      <c r="E27" s="141">
        <f t="shared" si="7"/>
        <v>61759</v>
      </c>
      <c r="F27" s="141">
        <f t="shared" si="8"/>
        <v>68674</v>
      </c>
      <c r="G27" s="141">
        <f t="shared" si="9"/>
        <v>734</v>
      </c>
      <c r="H27" s="141">
        <f t="shared" si="10"/>
        <v>37531</v>
      </c>
      <c r="I27" s="141">
        <f t="shared" si="11"/>
        <v>38265</v>
      </c>
      <c r="J27" s="143" t="s">
        <v>390</v>
      </c>
      <c r="K27" s="143" t="s">
        <v>399</v>
      </c>
      <c r="L27" s="141">
        <v>0</v>
      </c>
      <c r="M27" s="141">
        <v>61759</v>
      </c>
      <c r="N27" s="141">
        <f t="shared" si="12"/>
        <v>61759</v>
      </c>
      <c r="O27" s="141">
        <v>0</v>
      </c>
      <c r="P27" s="141">
        <v>0</v>
      </c>
      <c r="Q27" s="141">
        <f t="shared" si="13"/>
        <v>0</v>
      </c>
      <c r="R27" s="143" t="s">
        <v>392</v>
      </c>
      <c r="S27" s="143" t="s">
        <v>401</v>
      </c>
      <c r="T27" s="141">
        <v>6915</v>
      </c>
      <c r="U27" s="141">
        <v>0</v>
      </c>
      <c r="V27" s="141">
        <f t="shared" si="14"/>
        <v>6915</v>
      </c>
      <c r="W27" s="141">
        <v>734</v>
      </c>
      <c r="X27" s="141">
        <v>37531</v>
      </c>
      <c r="Y27" s="141">
        <f t="shared" si="15"/>
        <v>38265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87</v>
      </c>
      <c r="B28" s="140" t="s">
        <v>346</v>
      </c>
      <c r="C28" s="142" t="s">
        <v>376</v>
      </c>
      <c r="D28" s="141">
        <f t="shared" si="6"/>
        <v>0</v>
      </c>
      <c r="E28" s="141">
        <f t="shared" si="7"/>
        <v>0</v>
      </c>
      <c r="F28" s="141">
        <f t="shared" si="8"/>
        <v>0</v>
      </c>
      <c r="G28" s="141">
        <f t="shared" si="9"/>
        <v>0</v>
      </c>
      <c r="H28" s="141">
        <f t="shared" si="10"/>
        <v>0</v>
      </c>
      <c r="I28" s="141">
        <f t="shared" si="11"/>
        <v>0</v>
      </c>
      <c r="J28" s="143"/>
      <c r="K28" s="143"/>
      <c r="L28" s="141">
        <v>0</v>
      </c>
      <c r="M28" s="141">
        <v>0</v>
      </c>
      <c r="N28" s="141">
        <f t="shared" si="12"/>
        <v>0</v>
      </c>
      <c r="O28" s="141">
        <v>0</v>
      </c>
      <c r="P28" s="141">
        <v>0</v>
      </c>
      <c r="Q28" s="141">
        <f t="shared" si="13"/>
        <v>0</v>
      </c>
      <c r="R28" s="143"/>
      <c r="S28" s="143"/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0</v>
      </c>
      <c r="Y28" s="141">
        <f t="shared" si="15"/>
        <v>0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87</v>
      </c>
      <c r="B29" s="140" t="s">
        <v>347</v>
      </c>
      <c r="C29" s="142" t="s">
        <v>377</v>
      </c>
      <c r="D29" s="141">
        <f t="shared" si="6"/>
        <v>4515</v>
      </c>
      <c r="E29" s="141">
        <f t="shared" si="7"/>
        <v>167852</v>
      </c>
      <c r="F29" s="141">
        <f t="shared" si="8"/>
        <v>172367</v>
      </c>
      <c r="G29" s="141">
        <f t="shared" si="9"/>
        <v>0</v>
      </c>
      <c r="H29" s="141">
        <f t="shared" si="10"/>
        <v>45062</v>
      </c>
      <c r="I29" s="141">
        <f t="shared" si="11"/>
        <v>45062</v>
      </c>
      <c r="J29" s="143" t="s">
        <v>396</v>
      </c>
      <c r="K29" s="143" t="s">
        <v>405</v>
      </c>
      <c r="L29" s="141">
        <v>4515</v>
      </c>
      <c r="M29" s="141">
        <v>167852</v>
      </c>
      <c r="N29" s="141">
        <f t="shared" si="12"/>
        <v>172367</v>
      </c>
      <c r="O29" s="141">
        <v>0</v>
      </c>
      <c r="P29" s="141">
        <v>45062</v>
      </c>
      <c r="Q29" s="141">
        <f t="shared" si="13"/>
        <v>45062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87</v>
      </c>
      <c r="B30" s="140" t="s">
        <v>348</v>
      </c>
      <c r="C30" s="142" t="s">
        <v>378</v>
      </c>
      <c r="D30" s="141">
        <f t="shared" si="6"/>
        <v>212</v>
      </c>
      <c r="E30" s="141">
        <f t="shared" si="7"/>
        <v>155238</v>
      </c>
      <c r="F30" s="141">
        <f t="shared" si="8"/>
        <v>155450</v>
      </c>
      <c r="G30" s="141">
        <f t="shared" si="9"/>
        <v>9833</v>
      </c>
      <c r="H30" s="141">
        <f t="shared" si="10"/>
        <v>69451</v>
      </c>
      <c r="I30" s="141">
        <f t="shared" si="11"/>
        <v>79284</v>
      </c>
      <c r="J30" s="143" t="s">
        <v>391</v>
      </c>
      <c r="K30" s="143" t="s">
        <v>400</v>
      </c>
      <c r="L30" s="141">
        <v>212</v>
      </c>
      <c r="M30" s="141">
        <v>155238</v>
      </c>
      <c r="N30" s="141">
        <f t="shared" si="12"/>
        <v>155450</v>
      </c>
      <c r="O30" s="141">
        <v>9833</v>
      </c>
      <c r="P30" s="141">
        <v>69451</v>
      </c>
      <c r="Q30" s="141">
        <f t="shared" si="13"/>
        <v>79284</v>
      </c>
      <c r="R30" s="143"/>
      <c r="S30" s="143"/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0</v>
      </c>
      <c r="Y30" s="141">
        <f t="shared" si="15"/>
        <v>0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87</v>
      </c>
      <c r="B31" s="140" t="s">
        <v>349</v>
      </c>
      <c r="C31" s="142" t="s">
        <v>379</v>
      </c>
      <c r="D31" s="141">
        <f t="shared" si="6"/>
        <v>111</v>
      </c>
      <c r="E31" s="141">
        <f t="shared" si="7"/>
        <v>81364</v>
      </c>
      <c r="F31" s="141">
        <f t="shared" si="8"/>
        <v>81475</v>
      </c>
      <c r="G31" s="141">
        <f t="shared" si="9"/>
        <v>0</v>
      </c>
      <c r="H31" s="141">
        <f t="shared" si="10"/>
        <v>45456</v>
      </c>
      <c r="I31" s="141">
        <f t="shared" si="11"/>
        <v>45456</v>
      </c>
      <c r="J31" s="143" t="s">
        <v>391</v>
      </c>
      <c r="K31" s="143" t="s">
        <v>400</v>
      </c>
      <c r="L31" s="141">
        <v>111</v>
      </c>
      <c r="M31" s="141">
        <v>81364</v>
      </c>
      <c r="N31" s="141">
        <f t="shared" si="12"/>
        <v>81475</v>
      </c>
      <c r="O31" s="141">
        <v>0</v>
      </c>
      <c r="P31" s="141">
        <v>0</v>
      </c>
      <c r="Q31" s="141">
        <f t="shared" si="13"/>
        <v>0</v>
      </c>
      <c r="R31" s="143" t="s">
        <v>389</v>
      </c>
      <c r="S31" s="143" t="s">
        <v>398</v>
      </c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45456</v>
      </c>
      <c r="Y31" s="141">
        <f t="shared" si="15"/>
        <v>45456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87</v>
      </c>
      <c r="B32" s="140" t="s">
        <v>350</v>
      </c>
      <c r="C32" s="142" t="s">
        <v>380</v>
      </c>
      <c r="D32" s="141">
        <f t="shared" si="6"/>
        <v>114</v>
      </c>
      <c r="E32" s="141">
        <f t="shared" si="7"/>
        <v>83672</v>
      </c>
      <c r="F32" s="141">
        <f t="shared" si="8"/>
        <v>83786</v>
      </c>
      <c r="G32" s="141">
        <f t="shared" si="9"/>
        <v>0</v>
      </c>
      <c r="H32" s="141">
        <f t="shared" si="10"/>
        <v>45019</v>
      </c>
      <c r="I32" s="141">
        <f t="shared" si="11"/>
        <v>45019</v>
      </c>
      <c r="J32" s="143" t="s">
        <v>391</v>
      </c>
      <c r="K32" s="143" t="s">
        <v>407</v>
      </c>
      <c r="L32" s="141">
        <v>114</v>
      </c>
      <c r="M32" s="141">
        <v>83672</v>
      </c>
      <c r="N32" s="141">
        <f t="shared" si="12"/>
        <v>83786</v>
      </c>
      <c r="O32" s="141">
        <v>0</v>
      </c>
      <c r="P32" s="141">
        <v>0</v>
      </c>
      <c r="Q32" s="141">
        <f t="shared" si="13"/>
        <v>0</v>
      </c>
      <c r="R32" s="143" t="s">
        <v>389</v>
      </c>
      <c r="S32" s="143" t="s">
        <v>410</v>
      </c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45019</v>
      </c>
      <c r="Y32" s="141">
        <f t="shared" si="15"/>
        <v>45019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87</v>
      </c>
      <c r="B33" s="140" t="s">
        <v>351</v>
      </c>
      <c r="C33" s="142" t="s">
        <v>381</v>
      </c>
      <c r="D33" s="141">
        <f t="shared" si="6"/>
        <v>84</v>
      </c>
      <c r="E33" s="141">
        <f t="shared" si="7"/>
        <v>61294</v>
      </c>
      <c r="F33" s="141">
        <f t="shared" si="8"/>
        <v>61378</v>
      </c>
      <c r="G33" s="141">
        <f t="shared" si="9"/>
        <v>4629</v>
      </c>
      <c r="H33" s="141">
        <f t="shared" si="10"/>
        <v>32694</v>
      </c>
      <c r="I33" s="141">
        <f t="shared" si="11"/>
        <v>37323</v>
      </c>
      <c r="J33" s="143" t="s">
        <v>391</v>
      </c>
      <c r="K33" s="143" t="s">
        <v>400</v>
      </c>
      <c r="L33" s="141">
        <v>84</v>
      </c>
      <c r="M33" s="141">
        <v>61294</v>
      </c>
      <c r="N33" s="141">
        <f t="shared" si="12"/>
        <v>61378</v>
      </c>
      <c r="O33" s="141">
        <v>4629</v>
      </c>
      <c r="P33" s="141">
        <v>32694</v>
      </c>
      <c r="Q33" s="141">
        <f t="shared" si="13"/>
        <v>37323</v>
      </c>
      <c r="R33" s="143"/>
      <c r="S33" s="143"/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0</v>
      </c>
      <c r="Y33" s="141">
        <f t="shared" si="15"/>
        <v>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87</v>
      </c>
      <c r="B34" s="140" t="s">
        <v>352</v>
      </c>
      <c r="C34" s="142" t="s">
        <v>382</v>
      </c>
      <c r="D34" s="141">
        <f t="shared" si="6"/>
        <v>11074</v>
      </c>
      <c r="E34" s="141">
        <f t="shared" si="7"/>
        <v>41658</v>
      </c>
      <c r="F34" s="141">
        <f t="shared" si="8"/>
        <v>52732</v>
      </c>
      <c r="G34" s="141">
        <f t="shared" si="9"/>
        <v>0</v>
      </c>
      <c r="H34" s="141">
        <f t="shared" si="10"/>
        <v>25289</v>
      </c>
      <c r="I34" s="141">
        <f t="shared" si="11"/>
        <v>25289</v>
      </c>
      <c r="J34" s="143" t="s">
        <v>395</v>
      </c>
      <c r="K34" s="143" t="s">
        <v>404</v>
      </c>
      <c r="L34" s="141">
        <v>11074</v>
      </c>
      <c r="M34" s="141">
        <v>41658</v>
      </c>
      <c r="N34" s="141">
        <f t="shared" si="12"/>
        <v>52732</v>
      </c>
      <c r="O34" s="141">
        <v>0</v>
      </c>
      <c r="P34" s="141">
        <v>25289</v>
      </c>
      <c r="Q34" s="141">
        <f t="shared" si="13"/>
        <v>25289</v>
      </c>
      <c r="R34" s="143"/>
      <c r="S34" s="143"/>
      <c r="T34" s="141">
        <v>0</v>
      </c>
      <c r="U34" s="141">
        <v>0</v>
      </c>
      <c r="V34" s="141">
        <f t="shared" si="14"/>
        <v>0</v>
      </c>
      <c r="W34" s="141">
        <v>0</v>
      </c>
      <c r="X34" s="141">
        <v>0</v>
      </c>
      <c r="Y34" s="141">
        <f t="shared" si="15"/>
        <v>0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87</v>
      </c>
      <c r="B35" s="140" t="s">
        <v>353</v>
      </c>
      <c r="C35" s="142" t="s">
        <v>383</v>
      </c>
      <c r="D35" s="141">
        <f t="shared" si="6"/>
        <v>23313</v>
      </c>
      <c r="E35" s="141">
        <f t="shared" si="7"/>
        <v>87703</v>
      </c>
      <c r="F35" s="141">
        <f t="shared" si="8"/>
        <v>111016</v>
      </c>
      <c r="G35" s="141">
        <f t="shared" si="9"/>
        <v>0</v>
      </c>
      <c r="H35" s="141">
        <f t="shared" si="10"/>
        <v>39514</v>
      </c>
      <c r="I35" s="141">
        <f t="shared" si="11"/>
        <v>39514</v>
      </c>
      <c r="J35" s="143" t="s">
        <v>395</v>
      </c>
      <c r="K35" s="143" t="s">
        <v>404</v>
      </c>
      <c r="L35" s="141">
        <v>23313</v>
      </c>
      <c r="M35" s="141">
        <v>87703</v>
      </c>
      <c r="N35" s="141">
        <f t="shared" si="12"/>
        <v>111016</v>
      </c>
      <c r="O35" s="141">
        <v>0</v>
      </c>
      <c r="P35" s="141">
        <v>39514</v>
      </c>
      <c r="Q35" s="141">
        <f t="shared" si="13"/>
        <v>39514</v>
      </c>
      <c r="R35" s="143"/>
      <c r="S35" s="143"/>
      <c r="T35" s="141">
        <v>0</v>
      </c>
      <c r="U35" s="141">
        <v>0</v>
      </c>
      <c r="V35" s="141">
        <f t="shared" si="14"/>
        <v>0</v>
      </c>
      <c r="W35" s="141">
        <v>0</v>
      </c>
      <c r="X35" s="141">
        <v>0</v>
      </c>
      <c r="Y35" s="141">
        <f t="shared" si="15"/>
        <v>0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87</v>
      </c>
      <c r="B36" s="140" t="s">
        <v>354</v>
      </c>
      <c r="C36" s="142" t="s">
        <v>384</v>
      </c>
      <c r="D36" s="141">
        <f t="shared" si="6"/>
        <v>0</v>
      </c>
      <c r="E36" s="141">
        <f t="shared" si="7"/>
        <v>253508</v>
      </c>
      <c r="F36" s="141">
        <f t="shared" si="8"/>
        <v>253508</v>
      </c>
      <c r="G36" s="141">
        <f t="shared" si="9"/>
        <v>0</v>
      </c>
      <c r="H36" s="141">
        <f t="shared" si="10"/>
        <v>46749</v>
      </c>
      <c r="I36" s="141">
        <f t="shared" si="11"/>
        <v>46749</v>
      </c>
      <c r="J36" s="143" t="s">
        <v>388</v>
      </c>
      <c r="K36" s="143" t="s">
        <v>397</v>
      </c>
      <c r="L36" s="141">
        <v>0</v>
      </c>
      <c r="M36" s="141">
        <v>253508</v>
      </c>
      <c r="N36" s="141">
        <f t="shared" si="12"/>
        <v>253508</v>
      </c>
      <c r="O36" s="141">
        <v>0</v>
      </c>
      <c r="P36" s="141">
        <v>46749</v>
      </c>
      <c r="Q36" s="141">
        <f t="shared" si="13"/>
        <v>46749</v>
      </c>
      <c r="R36" s="143"/>
      <c r="S36" s="143"/>
      <c r="T36" s="141">
        <v>0</v>
      </c>
      <c r="U36" s="141">
        <v>0</v>
      </c>
      <c r="V36" s="141">
        <f t="shared" si="14"/>
        <v>0</v>
      </c>
      <c r="W36" s="141">
        <v>0</v>
      </c>
      <c r="X36" s="141">
        <v>0</v>
      </c>
      <c r="Y36" s="141">
        <f t="shared" si="15"/>
        <v>0</v>
      </c>
      <c r="Z36" s="143"/>
      <c r="AA36" s="141"/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2" t="s">
        <v>87</v>
      </c>
      <c r="B37" s="140" t="s">
        <v>355</v>
      </c>
      <c r="C37" s="142" t="s">
        <v>385</v>
      </c>
      <c r="D37" s="141">
        <f t="shared" si="6"/>
        <v>0</v>
      </c>
      <c r="E37" s="141">
        <f t="shared" si="7"/>
        <v>124173</v>
      </c>
      <c r="F37" s="141">
        <f t="shared" si="8"/>
        <v>124173</v>
      </c>
      <c r="G37" s="141">
        <f t="shared" si="9"/>
        <v>0</v>
      </c>
      <c r="H37" s="141">
        <f t="shared" si="10"/>
        <v>58964</v>
      </c>
      <c r="I37" s="141">
        <f t="shared" si="11"/>
        <v>58964</v>
      </c>
      <c r="J37" s="143" t="s">
        <v>394</v>
      </c>
      <c r="K37" s="143" t="s">
        <v>403</v>
      </c>
      <c r="L37" s="141">
        <v>0</v>
      </c>
      <c r="M37" s="141">
        <v>124173</v>
      </c>
      <c r="N37" s="141">
        <f t="shared" si="12"/>
        <v>124173</v>
      </c>
      <c r="O37" s="141">
        <v>0</v>
      </c>
      <c r="P37" s="141">
        <v>58964</v>
      </c>
      <c r="Q37" s="141">
        <f t="shared" si="13"/>
        <v>58964</v>
      </c>
      <c r="R37" s="143"/>
      <c r="S37" s="143"/>
      <c r="T37" s="141">
        <v>0</v>
      </c>
      <c r="U37" s="141">
        <v>0</v>
      </c>
      <c r="V37" s="141">
        <f t="shared" si="14"/>
        <v>0</v>
      </c>
      <c r="W37" s="141">
        <v>0</v>
      </c>
      <c r="X37" s="141">
        <v>0</v>
      </c>
      <c r="Y37" s="141">
        <f t="shared" si="15"/>
        <v>0</v>
      </c>
      <c r="Z37" s="143"/>
      <c r="AA37" s="141"/>
      <c r="AB37" s="141">
        <v>0</v>
      </c>
      <c r="AC37" s="141">
        <v>0</v>
      </c>
      <c r="AD37" s="141">
        <f t="shared" si="16"/>
        <v>0</v>
      </c>
      <c r="AE37" s="141">
        <v>0</v>
      </c>
      <c r="AF37" s="141">
        <v>0</v>
      </c>
      <c r="AG37" s="141">
        <f t="shared" si="17"/>
        <v>0</v>
      </c>
      <c r="AH37" s="143"/>
      <c r="AI37" s="143"/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3"/>
      <c r="AQ37" s="143"/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3"/>
      <c r="AY37" s="143"/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416</v>
      </c>
      <c r="B7" s="140" t="s">
        <v>414</v>
      </c>
      <c r="C7" s="139" t="s">
        <v>415</v>
      </c>
      <c r="D7" s="141">
        <f>SUM(D8:D16)</f>
        <v>9340423</v>
      </c>
      <c r="E7" s="141">
        <f>SUM(E8:E16)</f>
        <v>1747550</v>
      </c>
      <c r="F7" s="144"/>
      <c r="G7" s="143" t="s">
        <v>411</v>
      </c>
      <c r="H7" s="141">
        <f>SUM(H8:H16)</f>
        <v>2506302</v>
      </c>
      <c r="I7" s="141">
        <f>SUM(I8:I16)</f>
        <v>905287</v>
      </c>
      <c r="J7" s="144"/>
      <c r="K7" s="143" t="s">
        <v>411</v>
      </c>
      <c r="L7" s="141">
        <f>SUM(L8:L16)</f>
        <v>5731627</v>
      </c>
      <c r="M7" s="141">
        <f>SUM(M8:M16)</f>
        <v>393493</v>
      </c>
      <c r="N7" s="144"/>
      <c r="O7" s="143" t="s">
        <v>411</v>
      </c>
      <c r="P7" s="141">
        <f>SUM(P8:P16)</f>
        <v>690647</v>
      </c>
      <c r="Q7" s="141">
        <f>SUM(Q8:Q16)</f>
        <v>274573</v>
      </c>
      <c r="R7" s="144"/>
      <c r="S7" s="143" t="s">
        <v>411</v>
      </c>
      <c r="T7" s="141">
        <f>SUM(T8:T16)</f>
        <v>259768</v>
      </c>
      <c r="U7" s="141">
        <f>SUM(U8:U16)</f>
        <v>98609</v>
      </c>
      <c r="V7" s="144"/>
      <c r="W7" s="143" t="s">
        <v>411</v>
      </c>
      <c r="X7" s="141">
        <f>SUM(X8:X16)</f>
        <v>90701</v>
      </c>
      <c r="Y7" s="141">
        <f>SUM(Y8:Y16)</f>
        <v>38265</v>
      </c>
      <c r="Z7" s="144"/>
      <c r="AA7" s="143" t="s">
        <v>411</v>
      </c>
      <c r="AB7" s="141">
        <f>SUM(AB8:AB16)</f>
        <v>61378</v>
      </c>
      <c r="AC7" s="141">
        <f>SUM(AC8:AC16)</f>
        <v>37323</v>
      </c>
      <c r="AD7" s="144"/>
      <c r="AE7" s="143" t="s">
        <v>411</v>
      </c>
      <c r="AF7" s="141">
        <f>SUM(AF8:AF16)</f>
        <v>0</v>
      </c>
      <c r="AG7" s="141">
        <f>SUM(AG8:AG16)</f>
        <v>0</v>
      </c>
      <c r="AH7" s="144"/>
      <c r="AI7" s="143" t="s">
        <v>411</v>
      </c>
      <c r="AJ7" s="141">
        <f>SUM(AJ8:AJ16)</f>
        <v>0</v>
      </c>
      <c r="AK7" s="141">
        <f>SUM(AK8:AK16)</f>
        <v>0</v>
      </c>
      <c r="AL7" s="144"/>
      <c r="AM7" s="143" t="s">
        <v>411</v>
      </c>
      <c r="AN7" s="141">
        <f>SUM(AN8:AN16)</f>
        <v>0</v>
      </c>
      <c r="AO7" s="141">
        <f>SUM(AO8:AO16)</f>
        <v>0</v>
      </c>
      <c r="AP7" s="144"/>
      <c r="AQ7" s="143" t="s">
        <v>411</v>
      </c>
      <c r="AR7" s="141">
        <f>SUM(AR8:AR16)</f>
        <v>0</v>
      </c>
      <c r="AS7" s="141">
        <f>SUM(AS8:AS16)</f>
        <v>0</v>
      </c>
      <c r="AT7" s="144"/>
      <c r="AU7" s="143" t="s">
        <v>411</v>
      </c>
      <c r="AV7" s="141">
        <f>SUM(AV8:AV16)</f>
        <v>0</v>
      </c>
      <c r="AW7" s="141">
        <f>SUM(AW8:AW16)</f>
        <v>0</v>
      </c>
      <c r="AX7" s="144"/>
      <c r="AY7" s="143" t="s">
        <v>411</v>
      </c>
      <c r="AZ7" s="141">
        <f>SUM(AZ8:AZ16)</f>
        <v>0</v>
      </c>
      <c r="BA7" s="141">
        <f>SUM(BA8:BA16)</f>
        <v>0</v>
      </c>
      <c r="BB7" s="144"/>
      <c r="BC7" s="143" t="s">
        <v>411</v>
      </c>
      <c r="BD7" s="141">
        <f>SUM(BD8:BD16)</f>
        <v>0</v>
      </c>
      <c r="BE7" s="141">
        <f>SUM(BE8:BE16)</f>
        <v>0</v>
      </c>
      <c r="BF7" s="144"/>
      <c r="BG7" s="143" t="s">
        <v>411</v>
      </c>
      <c r="BH7" s="141">
        <f>SUM(BH8:BH16)</f>
        <v>0</v>
      </c>
      <c r="BI7" s="141">
        <f>SUM(BI8:BI16)</f>
        <v>0</v>
      </c>
      <c r="BJ7" s="144"/>
      <c r="BK7" s="143" t="s">
        <v>411</v>
      </c>
      <c r="BL7" s="141">
        <f>SUM(BL8:BL16)</f>
        <v>0</v>
      </c>
      <c r="BM7" s="141">
        <f>SUM(BM8:BM16)</f>
        <v>0</v>
      </c>
      <c r="BN7" s="144"/>
      <c r="BO7" s="143" t="s">
        <v>411</v>
      </c>
      <c r="BP7" s="141">
        <f>SUM(BP8:BP16)</f>
        <v>0</v>
      </c>
      <c r="BQ7" s="141">
        <f>SUM(BQ8:BQ16)</f>
        <v>0</v>
      </c>
      <c r="BR7" s="144"/>
      <c r="BS7" s="143" t="s">
        <v>411</v>
      </c>
      <c r="BT7" s="141">
        <f>SUM(BT8:BT16)</f>
        <v>0</v>
      </c>
      <c r="BU7" s="141">
        <f>SUM(BU8:BU16)</f>
        <v>0</v>
      </c>
      <c r="BV7" s="144"/>
      <c r="BW7" s="143" t="s">
        <v>411</v>
      </c>
      <c r="BX7" s="141">
        <f>SUM(BX8:BX16)</f>
        <v>0</v>
      </c>
      <c r="BY7" s="141">
        <f>SUM(BY8:BY16)</f>
        <v>0</v>
      </c>
      <c r="BZ7" s="144"/>
      <c r="CA7" s="143" t="s">
        <v>411</v>
      </c>
      <c r="CB7" s="141">
        <f>SUM(CB8:CB16)</f>
        <v>0</v>
      </c>
      <c r="CC7" s="141">
        <f>SUM(CC8:CC16)</f>
        <v>0</v>
      </c>
      <c r="CD7" s="144"/>
      <c r="CE7" s="143" t="s">
        <v>411</v>
      </c>
      <c r="CF7" s="141">
        <f>SUM(CF8:CF16)</f>
        <v>0</v>
      </c>
      <c r="CG7" s="141">
        <f>SUM(CG8:CG16)</f>
        <v>0</v>
      </c>
      <c r="CH7" s="144"/>
      <c r="CI7" s="143" t="s">
        <v>411</v>
      </c>
      <c r="CJ7" s="141">
        <f>SUM(CJ8:CJ16)</f>
        <v>0</v>
      </c>
      <c r="CK7" s="141">
        <f>SUM(CK8:CK16)</f>
        <v>0</v>
      </c>
      <c r="CL7" s="144"/>
      <c r="CM7" s="143" t="s">
        <v>411</v>
      </c>
      <c r="CN7" s="141">
        <f>SUM(CN8:CN16)</f>
        <v>0</v>
      </c>
      <c r="CO7" s="141">
        <f>SUM(CO8:CO16)</f>
        <v>0</v>
      </c>
      <c r="CP7" s="144"/>
      <c r="CQ7" s="143" t="s">
        <v>411</v>
      </c>
      <c r="CR7" s="141">
        <f>SUM(CR8:CR16)</f>
        <v>0</v>
      </c>
      <c r="CS7" s="141">
        <f>SUM(CS8:CS16)</f>
        <v>0</v>
      </c>
      <c r="CT7" s="144"/>
      <c r="CU7" s="143" t="s">
        <v>411</v>
      </c>
      <c r="CV7" s="141">
        <f>SUM(CV8:CV16)</f>
        <v>0</v>
      </c>
      <c r="CW7" s="141">
        <f>SUM(CW8:CW16)</f>
        <v>0</v>
      </c>
      <c r="CX7" s="144"/>
      <c r="CY7" s="143" t="s">
        <v>411</v>
      </c>
      <c r="CZ7" s="141">
        <f>SUM(CZ8:CZ16)</f>
        <v>0</v>
      </c>
      <c r="DA7" s="141">
        <f>SUM(DA8:DA16)</f>
        <v>0</v>
      </c>
      <c r="DB7" s="144"/>
      <c r="DC7" s="143" t="s">
        <v>411</v>
      </c>
      <c r="DD7" s="141">
        <f>SUM(DD8:DD16)</f>
        <v>0</v>
      </c>
      <c r="DE7" s="141">
        <f>SUM(DE8:DE16)</f>
        <v>0</v>
      </c>
      <c r="DF7" s="144"/>
      <c r="DG7" s="143" t="s">
        <v>411</v>
      </c>
      <c r="DH7" s="141">
        <f>SUM(DH8:DH16)</f>
        <v>0</v>
      </c>
      <c r="DI7" s="141">
        <f>SUM(DI8:DI16)</f>
        <v>0</v>
      </c>
      <c r="DJ7" s="144"/>
      <c r="DK7" s="143" t="s">
        <v>411</v>
      </c>
      <c r="DL7" s="141">
        <f>SUM(DL8:DL16)</f>
        <v>0</v>
      </c>
      <c r="DM7" s="141">
        <f>SUM(DM8:DM16)</f>
        <v>0</v>
      </c>
      <c r="DN7" s="144"/>
      <c r="DO7" s="143" t="s">
        <v>411</v>
      </c>
      <c r="DP7" s="141">
        <f>SUM(DP8:DP16)</f>
        <v>0</v>
      </c>
      <c r="DQ7" s="141">
        <f>SUM(DQ8:DQ16)</f>
        <v>0</v>
      </c>
      <c r="DR7" s="144"/>
      <c r="DS7" s="143" t="s">
        <v>411</v>
      </c>
      <c r="DT7" s="141">
        <f>SUM(DT8:DT16)</f>
        <v>0</v>
      </c>
      <c r="DU7" s="141">
        <f>SUM(DU8:DU16)</f>
        <v>0</v>
      </c>
    </row>
    <row r="8" spans="1:125" ht="12" customHeight="1">
      <c r="A8" s="142" t="s">
        <v>87</v>
      </c>
      <c r="B8" s="140" t="s">
        <v>388</v>
      </c>
      <c r="C8" s="142" t="s">
        <v>397</v>
      </c>
      <c r="D8" s="141">
        <f>SUM(H8,L8,P8,T8,X8,AB8,AF8,AJ8,AN8,AR8,AV8,AZ8,BD8,BH8,BL8,BP8,BT8,BX8,CB8,CF8,CJ8,CN8,CR8,CV8,CZ8,DD8,DH8,DL8,DP8,DT8)</f>
        <v>5745186</v>
      </c>
      <c r="E8" s="141">
        <f>SUM(I8,M8,Q8,U8,Y8,AC8,AG8,AK8,AO8,AS8,AW8,BA8,BE8,BI8,BM8,BQ8,BU8,BY8,CC8,CG8,CK8,CO8,CS8,CW8,DA8,DE8,DI8,DM8,DQ8,DU8)</f>
        <v>235335</v>
      </c>
      <c r="F8" s="145">
        <v>9210</v>
      </c>
      <c r="G8" s="143" t="s">
        <v>364</v>
      </c>
      <c r="H8" s="141">
        <v>419646</v>
      </c>
      <c r="I8" s="141">
        <v>80374</v>
      </c>
      <c r="J8" s="145">
        <v>9213</v>
      </c>
      <c r="K8" s="143" t="s">
        <v>366</v>
      </c>
      <c r="L8" s="141">
        <v>5072032</v>
      </c>
      <c r="M8" s="141">
        <v>108212</v>
      </c>
      <c r="N8" s="145">
        <v>9407</v>
      </c>
      <c r="O8" s="143" t="s">
        <v>384</v>
      </c>
      <c r="P8" s="141">
        <v>253508</v>
      </c>
      <c r="Q8" s="141">
        <v>46749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87</v>
      </c>
      <c r="B9" s="140" t="s">
        <v>389</v>
      </c>
      <c r="C9" s="142" t="s">
        <v>398</v>
      </c>
      <c r="D9" s="141">
        <f aca="true" t="shared" si="0" ref="D9:D16">SUM(H9,L9,P9,T9,X9,AB9,AF9,AJ9,AN9,AR9,AV9,AZ9,BD9,BH9,BL9,BP9,BT9,BX9,CB9,CF9,CJ9,CN9,CR9,CV9,CZ9,DD9,DH9,DL9,DP9,DT9)</f>
        <v>0</v>
      </c>
      <c r="E9" s="141">
        <f aca="true" t="shared" si="1" ref="E9:E16">SUM(I9,M9,Q9,U9,Y9,AC9,AG9,AK9,AO9,AS9,AW9,BA9,BE9,BI9,BM9,BQ9,BU9,BY9,CC9,CG9,CK9,CO9,CS9,CW9,DA9,DE9,DI9,DM9,DQ9,DU9)</f>
        <v>288596</v>
      </c>
      <c r="F9" s="145">
        <v>9204</v>
      </c>
      <c r="G9" s="143" t="s">
        <v>359</v>
      </c>
      <c r="H9" s="141">
        <v>0</v>
      </c>
      <c r="I9" s="141">
        <v>198121</v>
      </c>
      <c r="J9" s="145">
        <v>9366</v>
      </c>
      <c r="K9" s="143" t="s">
        <v>379</v>
      </c>
      <c r="L9" s="141">
        <v>0</v>
      </c>
      <c r="M9" s="141">
        <v>45456</v>
      </c>
      <c r="N9" s="145">
        <v>9367</v>
      </c>
      <c r="O9" s="143" t="s">
        <v>380</v>
      </c>
      <c r="P9" s="141">
        <v>0</v>
      </c>
      <c r="Q9" s="141">
        <v>45019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87</v>
      </c>
      <c r="B10" s="140" t="s">
        <v>390</v>
      </c>
      <c r="C10" s="142" t="s">
        <v>399</v>
      </c>
      <c r="D10" s="141">
        <f t="shared" si="0"/>
        <v>297911</v>
      </c>
      <c r="E10" s="141">
        <f t="shared" si="1"/>
        <v>0</v>
      </c>
      <c r="F10" s="145">
        <v>9342</v>
      </c>
      <c r="G10" s="143" t="s">
        <v>372</v>
      </c>
      <c r="H10" s="141">
        <v>109781</v>
      </c>
      <c r="I10" s="141">
        <v>0</v>
      </c>
      <c r="J10" s="145">
        <v>9343</v>
      </c>
      <c r="K10" s="143" t="s">
        <v>373</v>
      </c>
      <c r="L10" s="141">
        <v>76221</v>
      </c>
      <c r="M10" s="141">
        <v>0</v>
      </c>
      <c r="N10" s="145">
        <v>9344</v>
      </c>
      <c r="O10" s="143" t="s">
        <v>374</v>
      </c>
      <c r="P10" s="141">
        <v>50150</v>
      </c>
      <c r="Q10" s="141">
        <v>0</v>
      </c>
      <c r="R10" s="145">
        <v>9345</v>
      </c>
      <c r="S10" s="143" t="s">
        <v>375</v>
      </c>
      <c r="T10" s="141">
        <v>61759</v>
      </c>
      <c r="U10" s="141">
        <v>0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87</v>
      </c>
      <c r="B11" s="140" t="s">
        <v>391</v>
      </c>
      <c r="C11" s="142" t="s">
        <v>400</v>
      </c>
      <c r="D11" s="141">
        <f t="shared" si="0"/>
        <v>906285</v>
      </c>
      <c r="E11" s="141">
        <f t="shared" si="1"/>
        <v>362356</v>
      </c>
      <c r="F11" s="145">
        <v>9203</v>
      </c>
      <c r="G11" s="143" t="s">
        <v>358</v>
      </c>
      <c r="H11" s="141">
        <v>493495</v>
      </c>
      <c r="I11" s="141">
        <v>226544</v>
      </c>
      <c r="J11" s="145">
        <v>9321</v>
      </c>
      <c r="K11" s="143" t="s">
        <v>371</v>
      </c>
      <c r="L11" s="141">
        <v>30701</v>
      </c>
      <c r="M11" s="141">
        <v>19205</v>
      </c>
      <c r="N11" s="145">
        <v>9365</v>
      </c>
      <c r="O11" s="143" t="s">
        <v>378</v>
      </c>
      <c r="P11" s="141">
        <v>155450</v>
      </c>
      <c r="Q11" s="141">
        <v>79284</v>
      </c>
      <c r="R11" s="145">
        <v>9366</v>
      </c>
      <c r="S11" s="143" t="s">
        <v>379</v>
      </c>
      <c r="T11" s="141">
        <v>81475</v>
      </c>
      <c r="U11" s="141">
        <v>0</v>
      </c>
      <c r="V11" s="145">
        <v>9367</v>
      </c>
      <c r="W11" s="143" t="s">
        <v>380</v>
      </c>
      <c r="X11" s="141">
        <v>83786</v>
      </c>
      <c r="Y11" s="141">
        <v>0</v>
      </c>
      <c r="Z11" s="145">
        <v>9368</v>
      </c>
      <c r="AA11" s="143" t="s">
        <v>381</v>
      </c>
      <c r="AB11" s="141">
        <v>61378</v>
      </c>
      <c r="AC11" s="141">
        <v>37323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87</v>
      </c>
      <c r="B12" s="140" t="s">
        <v>392</v>
      </c>
      <c r="C12" s="142" t="s">
        <v>401</v>
      </c>
      <c r="D12" s="141">
        <f t="shared" si="0"/>
        <v>93472</v>
      </c>
      <c r="E12" s="141">
        <f t="shared" si="1"/>
        <v>251786</v>
      </c>
      <c r="F12" s="145">
        <v>9209</v>
      </c>
      <c r="G12" s="143" t="s">
        <v>363</v>
      </c>
      <c r="H12" s="141">
        <v>60443</v>
      </c>
      <c r="I12" s="141">
        <v>100393</v>
      </c>
      <c r="J12" s="145">
        <v>9342</v>
      </c>
      <c r="K12" s="143" t="s">
        <v>372</v>
      </c>
      <c r="L12" s="141">
        <v>14156</v>
      </c>
      <c r="M12" s="141">
        <v>51651</v>
      </c>
      <c r="N12" s="145">
        <v>9343</v>
      </c>
      <c r="O12" s="143" t="s">
        <v>373</v>
      </c>
      <c r="P12" s="141">
        <v>6440</v>
      </c>
      <c r="Q12" s="141">
        <v>33170</v>
      </c>
      <c r="R12" s="145">
        <v>9344</v>
      </c>
      <c r="S12" s="143" t="s">
        <v>374</v>
      </c>
      <c r="T12" s="141">
        <v>5518</v>
      </c>
      <c r="U12" s="141">
        <v>28307</v>
      </c>
      <c r="V12" s="145">
        <v>9345</v>
      </c>
      <c r="W12" s="143" t="s">
        <v>375</v>
      </c>
      <c r="X12" s="141">
        <v>6915</v>
      </c>
      <c r="Y12" s="141">
        <v>38265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87</v>
      </c>
      <c r="B13" s="140" t="s">
        <v>393</v>
      </c>
      <c r="C13" s="142" t="s">
        <v>402</v>
      </c>
      <c r="D13" s="141">
        <f t="shared" si="0"/>
        <v>333075</v>
      </c>
      <c r="E13" s="141">
        <f t="shared" si="1"/>
        <v>0</v>
      </c>
      <c r="F13" s="145">
        <v>9209</v>
      </c>
      <c r="G13" s="143" t="s">
        <v>363</v>
      </c>
      <c r="H13" s="141">
        <v>333075</v>
      </c>
      <c r="I13" s="141">
        <v>0</v>
      </c>
      <c r="J13" s="145"/>
      <c r="K13" s="143"/>
      <c r="L13" s="141">
        <v>0</v>
      </c>
      <c r="M13" s="141">
        <v>0</v>
      </c>
      <c r="N13" s="145"/>
      <c r="O13" s="143"/>
      <c r="P13" s="141">
        <v>0</v>
      </c>
      <c r="Q13" s="141">
        <v>0</v>
      </c>
      <c r="R13" s="145"/>
      <c r="S13" s="143"/>
      <c r="T13" s="141">
        <v>0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87</v>
      </c>
      <c r="B14" s="140" t="s">
        <v>394</v>
      </c>
      <c r="C14" s="142" t="s">
        <v>403</v>
      </c>
      <c r="D14" s="141">
        <f t="shared" si="0"/>
        <v>323200</v>
      </c>
      <c r="E14" s="141">
        <f t="shared" si="1"/>
        <v>140025</v>
      </c>
      <c r="F14" s="145">
        <v>9215</v>
      </c>
      <c r="G14" s="143" t="s">
        <v>368</v>
      </c>
      <c r="H14" s="141">
        <v>199027</v>
      </c>
      <c r="I14" s="141">
        <v>81061</v>
      </c>
      <c r="J14" s="145">
        <v>9411</v>
      </c>
      <c r="K14" s="143" t="s">
        <v>385</v>
      </c>
      <c r="L14" s="141">
        <v>124173</v>
      </c>
      <c r="M14" s="141">
        <v>58964</v>
      </c>
      <c r="N14" s="145"/>
      <c r="O14" s="143"/>
      <c r="P14" s="141">
        <v>0</v>
      </c>
      <c r="Q14" s="141">
        <v>0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87</v>
      </c>
      <c r="B15" s="140" t="s">
        <v>395</v>
      </c>
      <c r="C15" s="142" t="s">
        <v>404</v>
      </c>
      <c r="D15" s="141">
        <f t="shared" si="0"/>
        <v>555078</v>
      </c>
      <c r="E15" s="141">
        <f t="shared" si="1"/>
        <v>158058</v>
      </c>
      <c r="F15" s="145">
        <v>9211</v>
      </c>
      <c r="G15" s="143" t="s">
        <v>365</v>
      </c>
      <c r="H15" s="141">
        <v>177625</v>
      </c>
      <c r="I15" s="141">
        <v>42676</v>
      </c>
      <c r="J15" s="145">
        <v>9214</v>
      </c>
      <c r="K15" s="143" t="s">
        <v>367</v>
      </c>
      <c r="L15" s="141">
        <v>213705</v>
      </c>
      <c r="M15" s="141">
        <v>50579</v>
      </c>
      <c r="N15" s="145">
        <v>9384</v>
      </c>
      <c r="O15" s="143" t="s">
        <v>382</v>
      </c>
      <c r="P15" s="141">
        <v>52732</v>
      </c>
      <c r="Q15" s="141">
        <v>25289</v>
      </c>
      <c r="R15" s="145">
        <v>9386</v>
      </c>
      <c r="S15" s="143" t="s">
        <v>412</v>
      </c>
      <c r="T15" s="141">
        <v>111016</v>
      </c>
      <c r="U15" s="141">
        <v>39514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87</v>
      </c>
      <c r="B16" s="140" t="s">
        <v>396</v>
      </c>
      <c r="C16" s="142" t="s">
        <v>405</v>
      </c>
      <c r="D16" s="141">
        <f t="shared" si="0"/>
        <v>1086216</v>
      </c>
      <c r="E16" s="141">
        <f t="shared" si="1"/>
        <v>311394</v>
      </c>
      <c r="F16" s="145">
        <v>9208</v>
      </c>
      <c r="G16" s="143" t="s">
        <v>362</v>
      </c>
      <c r="H16" s="141">
        <v>713210</v>
      </c>
      <c r="I16" s="141">
        <v>176118</v>
      </c>
      <c r="J16" s="145">
        <v>9216</v>
      </c>
      <c r="K16" s="143" t="s">
        <v>369</v>
      </c>
      <c r="L16" s="141">
        <v>200639</v>
      </c>
      <c r="M16" s="141">
        <v>59426</v>
      </c>
      <c r="N16" s="145">
        <v>9364</v>
      </c>
      <c r="O16" s="143" t="s">
        <v>377</v>
      </c>
      <c r="P16" s="141">
        <v>172367</v>
      </c>
      <c r="Q16" s="141">
        <v>45062</v>
      </c>
      <c r="R16" s="145">
        <v>9301</v>
      </c>
      <c r="S16" s="143" t="s">
        <v>370</v>
      </c>
      <c r="T16" s="141">
        <v>0</v>
      </c>
      <c r="U16" s="141">
        <v>30788</v>
      </c>
      <c r="V16" s="145"/>
      <c r="W16" s="143"/>
      <c r="X16" s="141">
        <v>0</v>
      </c>
      <c r="Y16" s="141">
        <v>0</v>
      </c>
      <c r="Z16" s="145"/>
      <c r="AA16" s="143"/>
      <c r="AB16" s="141">
        <v>0</v>
      </c>
      <c r="AC16" s="141">
        <v>0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418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09</v>
      </c>
      <c r="M2" s="12" t="str">
        <f>IF(L2&lt;&gt;"",VLOOKUP(L2,$AK$6:$AL$52,2,FALSE),"-")</f>
        <v>栃木県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1432127</v>
      </c>
      <c r="F7" s="27">
        <f aca="true" t="shared" si="1" ref="F7:F12">AF14</f>
        <v>27059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1432127</v>
      </c>
      <c r="AG7" s="137"/>
      <c r="AH7" s="11" t="str">
        <f>'廃棄物事業経費（市町村）'!B7</f>
        <v>09000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59243</v>
      </c>
      <c r="F8" s="27">
        <f t="shared" si="1"/>
        <v>19500</v>
      </c>
      <c r="H8" s="188"/>
      <c r="I8" s="188"/>
      <c r="J8" s="182" t="s">
        <v>42</v>
      </c>
      <c r="K8" s="184"/>
      <c r="L8" s="27">
        <f t="shared" si="2"/>
        <v>8930312</v>
      </c>
      <c r="M8" s="27">
        <f t="shared" si="3"/>
        <v>400780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59243</v>
      </c>
      <c r="AG8" s="137"/>
      <c r="AH8" s="11" t="str">
        <f>'廃棄物事業経費（市町村）'!B8</f>
        <v>09201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1227400</v>
      </c>
      <c r="F9" s="27">
        <f t="shared" si="1"/>
        <v>0</v>
      </c>
      <c r="H9" s="188"/>
      <c r="I9" s="188"/>
      <c r="J9" s="200" t="s">
        <v>44</v>
      </c>
      <c r="K9" s="202"/>
      <c r="L9" s="27">
        <f t="shared" si="2"/>
        <v>28337</v>
      </c>
      <c r="M9" s="27">
        <f t="shared" si="3"/>
        <v>113</v>
      </c>
      <c r="AC9" s="25" t="s">
        <v>43</v>
      </c>
      <c r="AD9" s="138" t="s">
        <v>62</v>
      </c>
      <c r="AE9" s="137" t="s">
        <v>65</v>
      </c>
      <c r="AF9" s="133">
        <f ca="1" t="shared" si="4"/>
        <v>1227400</v>
      </c>
      <c r="AG9" s="137"/>
      <c r="AH9" s="11" t="str">
        <f>'廃棄物事業経費（市町村）'!B9</f>
        <v>09202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4068680</v>
      </c>
      <c r="F10" s="27">
        <f t="shared" si="1"/>
        <v>724583</v>
      </c>
      <c r="H10" s="188"/>
      <c r="I10" s="189"/>
      <c r="J10" s="200" t="s">
        <v>46</v>
      </c>
      <c r="K10" s="202"/>
      <c r="L10" s="27">
        <f t="shared" si="2"/>
        <v>59830</v>
      </c>
      <c r="M10" s="27">
        <f t="shared" si="3"/>
        <v>4830</v>
      </c>
      <c r="AC10" s="25" t="s">
        <v>45</v>
      </c>
      <c r="AD10" s="138" t="s">
        <v>62</v>
      </c>
      <c r="AE10" s="137" t="s">
        <v>66</v>
      </c>
      <c r="AF10" s="133">
        <f ca="1" t="shared" si="4"/>
        <v>4068680</v>
      </c>
      <c r="AG10" s="137"/>
      <c r="AH10" s="11" t="str">
        <f>'廃棄物事業経費（市町村）'!B10</f>
        <v>09203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9340423</v>
      </c>
      <c r="F11" s="27">
        <f t="shared" si="1"/>
        <v>1747550</v>
      </c>
      <c r="H11" s="188"/>
      <c r="I11" s="191" t="s">
        <v>47</v>
      </c>
      <c r="J11" s="191"/>
      <c r="K11" s="191"/>
      <c r="L11" s="27">
        <f t="shared" si="2"/>
        <v>106929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9340423</v>
      </c>
      <c r="AG11" s="137"/>
      <c r="AH11" s="11" t="str">
        <f>'廃棄物事業経費（市町村）'!B11</f>
        <v>09204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1951608</v>
      </c>
      <c r="F12" s="27">
        <f t="shared" si="1"/>
        <v>45853</v>
      </c>
      <c r="H12" s="188"/>
      <c r="I12" s="191" t="s">
        <v>48</v>
      </c>
      <c r="J12" s="191"/>
      <c r="K12" s="191"/>
      <c r="L12" s="27">
        <f t="shared" si="2"/>
        <v>5310585</v>
      </c>
      <c r="M12" s="27">
        <f t="shared" si="3"/>
        <v>49770</v>
      </c>
      <c r="AC12" s="25" t="s">
        <v>46</v>
      </c>
      <c r="AD12" s="138" t="s">
        <v>62</v>
      </c>
      <c r="AE12" s="137" t="s">
        <v>68</v>
      </c>
      <c r="AF12" s="133">
        <f ca="1" t="shared" si="4"/>
        <v>1951608</v>
      </c>
      <c r="AG12" s="137"/>
      <c r="AH12" s="11" t="str">
        <f>'廃棄物事業経費（市町村）'!B12</f>
        <v>09205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18079481</v>
      </c>
      <c r="F13" s="28">
        <f>SUM(F7:F12)</f>
        <v>2564545</v>
      </c>
      <c r="H13" s="188"/>
      <c r="I13" s="179" t="s">
        <v>32</v>
      </c>
      <c r="J13" s="194"/>
      <c r="K13" s="195"/>
      <c r="L13" s="29">
        <f>SUM(L7:L12)</f>
        <v>14435993</v>
      </c>
      <c r="M13" s="29">
        <f>SUM(M7:M12)</f>
        <v>455493</v>
      </c>
      <c r="AC13" s="25" t="s">
        <v>51</v>
      </c>
      <c r="AD13" s="138" t="s">
        <v>62</v>
      </c>
      <c r="AE13" s="137" t="s">
        <v>69</v>
      </c>
      <c r="AF13" s="133">
        <f ca="1" t="shared" si="4"/>
        <v>21197078</v>
      </c>
      <c r="AG13" s="137"/>
      <c r="AH13" s="11" t="str">
        <f>'廃棄物事業経費（市町村）'!B13</f>
        <v>09206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8739058</v>
      </c>
      <c r="F14" s="32">
        <f>F13-F11</f>
        <v>816995</v>
      </c>
      <c r="H14" s="189"/>
      <c r="I14" s="30"/>
      <c r="J14" s="34"/>
      <c r="K14" s="31" t="s">
        <v>50</v>
      </c>
      <c r="L14" s="33">
        <f>L13-L12</f>
        <v>9125408</v>
      </c>
      <c r="M14" s="33">
        <f>M13-M12</f>
        <v>405723</v>
      </c>
      <c r="AC14" s="25" t="s">
        <v>37</v>
      </c>
      <c r="AD14" s="138" t="s">
        <v>62</v>
      </c>
      <c r="AE14" s="137" t="s">
        <v>70</v>
      </c>
      <c r="AF14" s="133">
        <f ca="1" t="shared" si="4"/>
        <v>27059</v>
      </c>
      <c r="AG14" s="137"/>
      <c r="AH14" s="11" t="str">
        <f>'廃棄物事業経費（市町村）'!B14</f>
        <v>09208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21197078</v>
      </c>
      <c r="F15" s="27">
        <f>AF20</f>
        <v>3609258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2045665</v>
      </c>
      <c r="M15" s="27">
        <f>AF48</f>
        <v>488508</v>
      </c>
      <c r="AC15" s="25" t="s">
        <v>41</v>
      </c>
      <c r="AD15" s="138" t="s">
        <v>62</v>
      </c>
      <c r="AE15" s="137" t="s">
        <v>71</v>
      </c>
      <c r="AF15" s="133">
        <f ca="1" t="shared" si="4"/>
        <v>19500</v>
      </c>
      <c r="AG15" s="137"/>
      <c r="AH15" s="11" t="str">
        <f>'廃棄物事業経費（市町村）'!B15</f>
        <v>09209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39276559</v>
      </c>
      <c r="F16" s="28">
        <f>SUM(F13,F15)</f>
        <v>6173803</v>
      </c>
      <c r="H16" s="204"/>
      <c r="I16" s="188"/>
      <c r="J16" s="188" t="s">
        <v>183</v>
      </c>
      <c r="K16" s="23" t="s">
        <v>132</v>
      </c>
      <c r="L16" s="27">
        <f>AF28</f>
        <v>1397076</v>
      </c>
      <c r="M16" s="27">
        <f aca="true" t="shared" si="5" ref="M16:M28">AF49</f>
        <v>462881</v>
      </c>
      <c r="AC16" s="25" t="s">
        <v>43</v>
      </c>
      <c r="AD16" s="138" t="s">
        <v>62</v>
      </c>
      <c r="AE16" s="137" t="s">
        <v>72</v>
      </c>
      <c r="AF16" s="133">
        <f ca="1" t="shared" si="4"/>
        <v>0</v>
      </c>
      <c r="AG16" s="137"/>
      <c r="AH16" s="11" t="str">
        <f>'廃棄物事業経費（市町村）'!B16</f>
        <v>09210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29936136</v>
      </c>
      <c r="F17" s="32">
        <f>SUM(F14:F15)</f>
        <v>4426253</v>
      </c>
      <c r="H17" s="204"/>
      <c r="I17" s="188"/>
      <c r="J17" s="188"/>
      <c r="K17" s="23" t="s">
        <v>133</v>
      </c>
      <c r="L17" s="27">
        <f>AF29</f>
        <v>1704206</v>
      </c>
      <c r="M17" s="27">
        <f t="shared" si="5"/>
        <v>247890</v>
      </c>
      <c r="AC17" s="25" t="s">
        <v>45</v>
      </c>
      <c r="AD17" s="138" t="s">
        <v>62</v>
      </c>
      <c r="AE17" s="137" t="s">
        <v>73</v>
      </c>
      <c r="AF17" s="133">
        <f ca="1" t="shared" si="4"/>
        <v>724583</v>
      </c>
      <c r="AG17" s="137"/>
      <c r="AH17" s="11" t="str">
        <f>'廃棄物事業経費（市町村）'!B17</f>
        <v>09211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66296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1747550</v>
      </c>
      <c r="AG18" s="137"/>
      <c r="AH18" s="11" t="str">
        <f>'廃棄物事業経費（市町村）'!B18</f>
        <v>09213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298655</v>
      </c>
      <c r="M19" s="27">
        <f t="shared" si="5"/>
        <v>236003</v>
      </c>
      <c r="AC19" s="25" t="s">
        <v>46</v>
      </c>
      <c r="AD19" s="138" t="s">
        <v>62</v>
      </c>
      <c r="AE19" s="137" t="s">
        <v>75</v>
      </c>
      <c r="AF19" s="133">
        <f ca="1" t="shared" si="4"/>
        <v>45853</v>
      </c>
      <c r="AG19" s="137"/>
      <c r="AH19" s="11" t="str">
        <f>'廃棄物事業経費（市町村）'!B19</f>
        <v>09214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9340423</v>
      </c>
      <c r="F20" s="39">
        <f>F11</f>
        <v>1747550</v>
      </c>
      <c r="H20" s="204"/>
      <c r="I20" s="188"/>
      <c r="J20" s="200" t="s">
        <v>56</v>
      </c>
      <c r="K20" s="202"/>
      <c r="L20" s="27">
        <f t="shared" si="6"/>
        <v>3413231</v>
      </c>
      <c r="M20" s="27">
        <f t="shared" si="5"/>
        <v>1345048</v>
      </c>
      <c r="AC20" s="25" t="s">
        <v>51</v>
      </c>
      <c r="AD20" s="138" t="s">
        <v>62</v>
      </c>
      <c r="AE20" s="137" t="s">
        <v>76</v>
      </c>
      <c r="AF20" s="133">
        <f ca="1" t="shared" si="4"/>
        <v>3609258</v>
      </c>
      <c r="AG20" s="137"/>
      <c r="AH20" s="11" t="str">
        <f>'廃棄物事業経費（市町村）'!B20</f>
        <v>09215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9340423</v>
      </c>
      <c r="F21" s="39">
        <f>M12+M27</f>
        <v>1747550</v>
      </c>
      <c r="H21" s="204"/>
      <c r="I21" s="189"/>
      <c r="J21" s="200" t="s">
        <v>57</v>
      </c>
      <c r="K21" s="202"/>
      <c r="L21" s="27">
        <f t="shared" si="6"/>
        <v>239871</v>
      </c>
      <c r="M21" s="27">
        <f t="shared" si="5"/>
        <v>361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09216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15240</v>
      </c>
      <c r="M22" s="27">
        <f t="shared" si="5"/>
        <v>5662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8930312</v>
      </c>
      <c r="AH22" s="11" t="str">
        <f>'廃棄物事業経費（市町村）'!B22</f>
        <v>09301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4244661</v>
      </c>
      <c r="M23" s="27">
        <f t="shared" si="5"/>
        <v>240432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28337</v>
      </c>
      <c r="AH23" s="11" t="str">
        <f>'廃棄物事業経費（市町村）'!B23</f>
        <v>09321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5380127</v>
      </c>
      <c r="M24" s="27">
        <f t="shared" si="5"/>
        <v>766750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59830</v>
      </c>
      <c r="AH24" s="11" t="str">
        <f>'廃棄物事業経費（市町村）'!B24</f>
        <v>09342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788597</v>
      </c>
      <c r="M25" s="27">
        <f t="shared" si="5"/>
        <v>5387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106929</v>
      </c>
      <c r="AH25" s="11" t="str">
        <f>'廃棄物事業経費（市町村）'!B25</f>
        <v>09343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661266</v>
      </c>
      <c r="M26" s="27">
        <f t="shared" si="5"/>
        <v>26703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5310585</v>
      </c>
      <c r="AH26" s="11" t="str">
        <f>'廃棄物事業経費（市町村）'!B26</f>
        <v>09344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4029838</v>
      </c>
      <c r="M27" s="27">
        <f t="shared" si="5"/>
        <v>1697780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2045665</v>
      </c>
      <c r="AH27" s="11" t="str">
        <f>'廃棄物事業経費（市町村）'!B27</f>
        <v>09345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0</v>
      </c>
      <c r="M28" s="27">
        <f t="shared" si="5"/>
        <v>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1397076</v>
      </c>
      <c r="AH28" s="11" t="str">
        <f>'廃棄物事業経費（市町村）'!B28</f>
        <v>09361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24284729</v>
      </c>
      <c r="M29" s="29">
        <f>SUM(M15:M28)</f>
        <v>5523405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1704206</v>
      </c>
      <c r="AH29" s="11" t="str">
        <f>'廃棄物事業経費（市町村）'!B29</f>
        <v>09364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20254891</v>
      </c>
      <c r="M30" s="33">
        <f>M29-M27</f>
        <v>3825625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66296</v>
      </c>
      <c r="AH30" s="11" t="str">
        <f>'廃棄物事業経費（市町村）'!B30</f>
        <v>09365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555837</v>
      </c>
      <c r="M31" s="27">
        <f>AF62</f>
        <v>194905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298655</v>
      </c>
      <c r="AH31" s="11" t="str">
        <f>'廃棄物事業経費（市町村）'!B31</f>
        <v>09366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39276559</v>
      </c>
      <c r="M32" s="29">
        <f>SUM(M13,M29,M31)</f>
        <v>6173803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3413231</v>
      </c>
      <c r="AH32" s="11" t="str">
        <f>'廃棄物事業経費（市町村）'!B32</f>
        <v>09367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29936136</v>
      </c>
      <c r="M33" s="33">
        <f>SUM(M14,M30,M31)</f>
        <v>4426253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239871</v>
      </c>
      <c r="AH33" s="11" t="str">
        <f>'廃棄物事業経費（市町村）'!B33</f>
        <v>09368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15240</v>
      </c>
      <c r="AH34" s="11" t="str">
        <f>'廃棄物事業経費（市町村）'!B34</f>
        <v>09384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4244661</v>
      </c>
      <c r="AH35" s="11" t="str">
        <f>'廃棄物事業経費（市町村）'!B35</f>
        <v>09386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5380127</v>
      </c>
      <c r="AH36" s="11" t="str">
        <f>'廃棄物事業経費（市町村）'!B36</f>
        <v>09407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788597</v>
      </c>
      <c r="AH37" s="11" t="str">
        <f>'廃棄物事業経費（市町村）'!B37</f>
        <v>09411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661266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4029838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0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555837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400780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113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4830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49770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488508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462881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247890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236003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1345048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361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5662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240432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766750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5387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26703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1697780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194905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2010-04-10T01:44:10Z</dcterms:modified>
  <cp:category/>
  <cp:version/>
  <cp:contentType/>
  <cp:contentStatus/>
</cp:coreProperties>
</file>