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<sst xmlns="http://schemas.openxmlformats.org/spreadsheetml/2006/main" count="767" uniqueCount="341">
  <si>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</si>
  <si>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</si>
  <si>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</si>
  <si>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</si>
  <si>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</si>
  <si>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</si>
  <si>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</si>
  <si>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</si>
  <si>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</si>
  <si>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</si>
  <si>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</si>
  <si>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</si>
  <si>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</si>
  <si>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</si>
  <si>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</si>
  <si>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</si>
  <si>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</si>
  <si>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</si>
  <si>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</si>
  <si>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</si>
  <si>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</si>
  <si>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</si>
  <si>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</si>
  <si>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</si>
  <si>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</si>
  <si>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</si>
  <si>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</si>
  <si>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</si>
  <si>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</si>
  <si>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</si>
  <si>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</si>
  <si>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</si>
  <si>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</si>
  <si>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</si>
  <si>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</si>
  <si>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</si>
  <si>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</si>
  <si>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</si>
  <si>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</si>
  <si>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</si>
  <si>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</si>
  <si>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</si>
  <si>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</si>
  <si>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</si>
  <si>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</si>
  <si>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</si>
  <si>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</si>
  <si>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</si>
  <si>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</si>
  <si>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</si>
  <si>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</si>
  <si>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</si>
  <si>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</si>
  <si>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</si>
  <si>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</si>
  <si>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</si>
  <si>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</si>
  <si>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</si>
  <si>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</si>
  <si>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</si>
  <si>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</si>
  <si>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</si>
  <si>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</si>
  <si>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</si>
  <si>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</si>
  <si>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</si>
  <si>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</si>
  <si>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</si>
  <si>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</si>
  <si>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</si>
  <si>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</si>
  <si>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</si>
  <si>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</si>
  <si>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</si>
  <si>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</si>
  <si>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</si>
  <si>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</si>
  <si>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</si>
  <si>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</si>
  <si>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</si>
  <si>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</si>
  <si>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</si>
  <si>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</si>
  <si>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</si>
  <si>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</si>
  <si>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</si>
  <si>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</si>
  <si>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</si>
  <si>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</si>
  <si>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</si>
  <si>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</si>
  <si>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</si>
  <si>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</si>
  <si>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</si>
  <si>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</si>
  <si>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</si>
  <si>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</si>
  <si>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</si>
  <si>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</si>
  <si>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</si>
  <si>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</si>
  <si>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</si>
  <si>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</si>
  <si>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</si>
  <si>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</si>
  <si>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</si>
  <si>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</si>
  <si>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</si>
  <si>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</si>
  <si>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</si>
  <si>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</si>
  <si>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</si>
  <si>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</si>
  <si>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</si>
  <si>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</si>
  <si>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</si>
  <si>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</si>
  <si>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</si>
  <si>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</si>
  <si>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</si>
  <si>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</si>
  <si>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</si>
  <si>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</si>
  <si>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</si>
  <si>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</si>
  <si>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</si>
  <si>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</si>
  <si>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</si>
  <si>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</si>
  <si>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</si>
  <si>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</si>
  <si>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</si>
  <si>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</si>
  <si>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</si>
  <si>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</si>
  <si>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</si>
  <si>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</si>
  <si>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</si>
  <si>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</si>
  <si>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</si>
  <si>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</si>
  <si>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</si>
  <si>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</si>
  <si>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</si>
  <si>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</si>
  <si>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</si>
  <si>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</si>
  <si>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</si>
  <si>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</si>
  <si>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</si>
  <si>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</si>
  <si>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</si>
  <si>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</si>
  <si>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</si>
  <si>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</si>
  <si>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</si>
  <si>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</si>
  <si>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</si>
  <si>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</si>
  <si>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</si>
  <si>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</si>
  <si>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</si>
  <si>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</si>
  <si>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</si>
  <si>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</si>
  <si>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</si>
  <si>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</si>
  <si>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</si>
  <si>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</si>
  <si>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</si>
  <si>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</si>
  <si>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</si>
  <si>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</si>
  <si>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</si>
  <si>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</si>
  <si>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</si>
  <si>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</si>
  <si>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</si>
  <si>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</si>
  <si>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</si>
  <si>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</si>
  <si>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</si>
  <si>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</si>
  <si>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</si>
  <si>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</si>
  <si>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</si>
  <si>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</si>
  <si>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</si>
  <si>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</si>
  <si>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</si>
  <si>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</si>
  <si>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</si>
  <si>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</si>
  <si>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</si>
  <si>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</si>
  <si>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</si>
  <si>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</si>
  <si>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</si>
  <si>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</si>
  <si>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</si>
  <si>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</si>
  <si>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</si>
  <si>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</si>
  <si>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</si>
  <si>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</si>
  <si>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</si>
  <si>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</si>
  <si>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</si>
  <si>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</si>
  <si>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</si>
  <si>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</si>
  <si>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</si>
  <si>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</si>
  <si>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</si>
  <si>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</si>
  <si>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</si>
  <si>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</si>
  <si>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</si>
  <si>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</si>
  <si>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</si>
  <si>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</si>
  <si>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</si>
  <si>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</si>
  <si>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</si>
  <si>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</si>
  <si>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</si>
  <si>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</si>
  <si>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</si>
  <si>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</si>
  <si>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</si>
  <si>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</si>
  <si>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</si>
  <si>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</si>
  <si>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</si>
  <si>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</si>
  <si>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</si>
  <si>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</si>
  <si>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</si>
  <si>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</si>
  <si>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</si>
  <si>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</si>
  <si>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</si>
  <si>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</si>
  <si>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</si>
  <si>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</si>
  <si>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</si>
  <si>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</si>
  <si>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</si>
  <si>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</si>
  <si>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</si>
  <si>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</si>
  <si>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</si>
  <si>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</si>
  <si>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</si>
  <si>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</si>
  <si>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</si>
  <si>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</si>
  <si>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</si>
  <si>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</si>
  <si>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</si>
  <si>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</si>
  <si>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</si>
  <si>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</si>
  <si>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</si>
  <si>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</si>
  <si>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</si>
  <si>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</si>
  <si>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</si>
  <si>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</si>
  <si>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</si>
  <si>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</si>
  <si>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</si>
  <si>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</si>
  <si>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</si>
  <si>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</si>
  <si>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06210</t>
  </si>
  <si>
    <t>06211</t>
  </si>
  <si>
    <t>06212</t>
  </si>
  <si>
    <t>06213</t>
  </si>
  <si>
    <t>06301</t>
  </si>
  <si>
    <t>06302</t>
  </si>
  <si>
    <t>06321</t>
  </si>
  <si>
    <t>06322</t>
  </si>
  <si>
    <t>06323</t>
  </si>
  <si>
    <t>06324</t>
  </si>
  <si>
    <t>06341</t>
  </si>
  <si>
    <t>06361</t>
  </si>
  <si>
    <t>06362</t>
  </si>
  <si>
    <t>06363</t>
  </si>
  <si>
    <t>06364</t>
  </si>
  <si>
    <t>06365</t>
  </si>
  <si>
    <t>06366</t>
  </si>
  <si>
    <t>06367</t>
  </si>
  <si>
    <t>06381</t>
  </si>
  <si>
    <t>06382</t>
  </si>
  <si>
    <t>06401</t>
  </si>
  <si>
    <t>06402</t>
  </si>
  <si>
    <t>06403</t>
  </si>
  <si>
    <t>06426</t>
  </si>
  <si>
    <t>06428</t>
  </si>
  <si>
    <t>06461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</si>
  <si>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</si>
  <si>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</si>
  <si>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</si>
  <si>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</si>
  <si>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</si>
  <si>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</si>
  <si>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</si>
  <si>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</si>
  <si>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</si>
  <si>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</si>
  <si>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</si>
  <si>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</si>
  <si>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</si>
  <si>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</si>
  <si>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</si>
  <si>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</si>
  <si>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</si>
  <si>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</si>
  <si>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</si>
  <si>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</si>
  <si>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</si>
  <si>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</si>
  <si>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</si>
  <si>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</si>
  <si>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</si>
  <si>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</si>
  <si>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</si>
  <si>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</si>
  <si>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</si>
  <si>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</si>
  <si>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</si>
  <si>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</si>
  <si>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</si>
  <si>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</si>
  <si>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</si>
  <si>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○</t>
  </si>
  <si>
    <t>06000</t>
  </si>
  <si>
    <t>合計</t>
  </si>
  <si>
    <t>山形県</t>
  </si>
  <si>
    <t>06000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</si>
</sst>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339</v>
      </c>
      <c r="B7" s="100" t="s">
        <v>337</v>
      </c>
      <c r="C7" s="99" t="s">
        <v>338</v>
      </c>
      <c r="D7" s="101">
        <f>SUM(D8:D42)</f>
        <v>1191757</v>
      </c>
      <c r="E7" s="101">
        <f>SUM(E8:E42)</f>
        <v>155543</v>
      </c>
      <c r="F7" s="102">
        <f>IF(D7&gt;0,E7/D7*100,0)</f>
        <v>13.051570076785787</v>
      </c>
      <c r="G7" s="101">
        <f>SUM(G8:G42)</f>
        <v>155194</v>
      </c>
      <c r="H7" s="101">
        <f>SUM(H8:H42)</f>
        <v>349</v>
      </c>
      <c r="I7" s="101">
        <f>SUM(I8:I42)</f>
        <v>1036214</v>
      </c>
      <c r="J7" s="102">
        <f>IF($D7&gt;0,I7/$D7*100,0)</f>
        <v>86.9484299232142</v>
      </c>
      <c r="K7" s="101">
        <f>SUM(K8:K42)</f>
        <v>689859</v>
      </c>
      <c r="L7" s="102">
        <f>IF($D7&gt;0,K7/$D7*100,0)</f>
        <v>57.8858777418551</v>
      </c>
      <c r="M7" s="101">
        <f>SUM(M8:M42)</f>
        <v>0</v>
      </c>
      <c r="N7" s="102">
        <f>IF($D7&gt;0,M7/$D7*100,0)</f>
        <v>0</v>
      </c>
      <c r="O7" s="101">
        <f>SUM(O8:O42)</f>
        <v>346355</v>
      </c>
      <c r="P7" s="101">
        <f>SUM(P8:P42)</f>
        <v>144797</v>
      </c>
      <c r="Q7" s="102">
        <f>IF($D7&gt;0,O7/$D7*100,0)</f>
        <v>29.06255218135912</v>
      </c>
      <c r="R7" s="101">
        <f>SUM(R8:R42)</f>
        <v>7159</v>
      </c>
      <c r="S7" s="101">
        <f aca="true" t="shared" si="0" ref="S7:Z7">COUNTIF(S8:S42,"○")</f>
        <v>29</v>
      </c>
      <c r="T7" s="101">
        <f t="shared" si="0"/>
        <v>0</v>
      </c>
      <c r="U7" s="101">
        <f t="shared" si="0"/>
        <v>1</v>
      </c>
      <c r="V7" s="101">
        <f t="shared" si="0"/>
        <v>5</v>
      </c>
      <c r="W7" s="101">
        <f t="shared" si="0"/>
        <v>27</v>
      </c>
      <c r="X7" s="101">
        <f t="shared" si="0"/>
        <v>2</v>
      </c>
      <c r="Y7" s="101">
        <f t="shared" si="0"/>
        <v>1</v>
      </c>
      <c r="Z7" s="101">
        <f t="shared" si="0"/>
        <v>5</v>
      </c>
    </row>
    <row r="8" spans="1:58" ht="12" customHeight="1">
      <c r="A8" s="103" t="s">
        <v>127</v>
      </c>
      <c r="B8" s="104" t="s">
        <v>266</v>
      </c>
      <c r="C8" s="103" t="s">
        <v>301</v>
      </c>
      <c r="D8" s="101">
        <f>+SUM(E8,+I8)</f>
        <v>250138</v>
      </c>
      <c r="E8" s="101">
        <f>+SUM(G8,+H8)</f>
        <v>11618</v>
      </c>
      <c r="F8" s="102">
        <f>IF(D8&gt;0,E8/D8*100,0)</f>
        <v>4.644636160839217</v>
      </c>
      <c r="G8" s="101">
        <v>11618</v>
      </c>
      <c r="H8" s="101">
        <v>0</v>
      </c>
      <c r="I8" s="101">
        <f>+SUM(K8,+M8,+O8)</f>
        <v>238520</v>
      </c>
      <c r="J8" s="102">
        <f>IF($D8&gt;0,I8/$D8*100,0)</f>
        <v>95.35536383916077</v>
      </c>
      <c r="K8" s="101">
        <v>206799</v>
      </c>
      <c r="L8" s="102">
        <f>IF($D8&gt;0,K8/$D8*100,0)</f>
        <v>82.67396397188752</v>
      </c>
      <c r="M8" s="101">
        <v>0</v>
      </c>
      <c r="N8" s="102">
        <f>IF($D8&gt;0,M8/$D8*100,0)</f>
        <v>0</v>
      </c>
      <c r="O8" s="101">
        <v>31721</v>
      </c>
      <c r="P8" s="101">
        <v>10580</v>
      </c>
      <c r="Q8" s="102">
        <f>IF($D8&gt;0,O8/$D8*100,0)</f>
        <v>12.681399867273266</v>
      </c>
      <c r="R8" s="101">
        <v>1189</v>
      </c>
      <c r="S8" s="101" t="s">
        <v>336</v>
      </c>
      <c r="T8" s="101"/>
      <c r="U8" s="101"/>
      <c r="V8" s="101"/>
      <c r="W8" s="105" t="s">
        <v>336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127</v>
      </c>
      <c r="B9" s="104" t="s">
        <v>267</v>
      </c>
      <c r="C9" s="103" t="s">
        <v>302</v>
      </c>
      <c r="D9" s="101">
        <f aca="true" t="shared" si="1" ref="D9:D42">+SUM(E9,+I9)</f>
        <v>89272</v>
      </c>
      <c r="E9" s="101">
        <f aca="true" t="shared" si="2" ref="E9:E42">+SUM(G9,+H9)</f>
        <v>22883</v>
      </c>
      <c r="F9" s="102">
        <f aca="true" t="shared" si="3" ref="F9:F42">IF(D9&gt;0,E9/D9*100,0)</f>
        <v>25.63289721301192</v>
      </c>
      <c r="G9" s="101">
        <v>22883</v>
      </c>
      <c r="H9" s="101">
        <v>0</v>
      </c>
      <c r="I9" s="101">
        <f aca="true" t="shared" si="4" ref="I9:I42">+SUM(K9,+M9,+O9)</f>
        <v>66389</v>
      </c>
      <c r="J9" s="102">
        <f aca="true" t="shared" si="5" ref="J9:J42">IF($D9&gt;0,I9/$D9*100,0)</f>
        <v>74.36710278698808</v>
      </c>
      <c r="K9" s="101">
        <v>38610</v>
      </c>
      <c r="L9" s="102">
        <f aca="true" t="shared" si="6" ref="L9:L42">IF($D9&gt;0,K9/$D9*100,0)</f>
        <v>43.24984317591182</v>
      </c>
      <c r="M9" s="101">
        <v>0</v>
      </c>
      <c r="N9" s="102">
        <f aca="true" t="shared" si="7" ref="N9:N42">IF($D9&gt;0,M9/$D9*100,0)</f>
        <v>0</v>
      </c>
      <c r="O9" s="101">
        <v>27779</v>
      </c>
      <c r="P9" s="101">
        <v>14087</v>
      </c>
      <c r="Q9" s="102">
        <f aca="true" t="shared" si="8" ref="Q9:Q42">IF($D9&gt;0,O9/$D9*100,0)</f>
        <v>31.11725961107626</v>
      </c>
      <c r="R9" s="101">
        <v>556</v>
      </c>
      <c r="S9" s="101" t="s">
        <v>336</v>
      </c>
      <c r="T9" s="101"/>
      <c r="U9" s="101"/>
      <c r="V9" s="101"/>
      <c r="W9" s="105" t="s">
        <v>336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127</v>
      </c>
      <c r="B10" s="104" t="s">
        <v>268</v>
      </c>
      <c r="C10" s="103" t="s">
        <v>303</v>
      </c>
      <c r="D10" s="101">
        <f t="shared" si="1"/>
        <v>140470</v>
      </c>
      <c r="E10" s="101">
        <f t="shared" si="2"/>
        <v>11425</v>
      </c>
      <c r="F10" s="102">
        <f t="shared" si="3"/>
        <v>8.133409268883035</v>
      </c>
      <c r="G10" s="101">
        <v>11425</v>
      </c>
      <c r="H10" s="101">
        <v>0</v>
      </c>
      <c r="I10" s="101">
        <f t="shared" si="4"/>
        <v>129045</v>
      </c>
      <c r="J10" s="102">
        <f t="shared" si="5"/>
        <v>91.86659073111696</v>
      </c>
      <c r="K10" s="101">
        <v>85668</v>
      </c>
      <c r="L10" s="102">
        <f t="shared" si="6"/>
        <v>60.98668754894283</v>
      </c>
      <c r="M10" s="101">
        <v>0</v>
      </c>
      <c r="N10" s="102">
        <f t="shared" si="7"/>
        <v>0</v>
      </c>
      <c r="O10" s="101">
        <v>43377</v>
      </c>
      <c r="P10" s="101">
        <v>6916</v>
      </c>
      <c r="Q10" s="102">
        <f t="shared" si="8"/>
        <v>30.87990318217413</v>
      </c>
      <c r="R10" s="101">
        <v>876</v>
      </c>
      <c r="S10" s="101" t="s">
        <v>336</v>
      </c>
      <c r="T10" s="101"/>
      <c r="U10" s="101"/>
      <c r="V10" s="101"/>
      <c r="W10" s="105" t="s">
        <v>336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127</v>
      </c>
      <c r="B11" s="104" t="s">
        <v>269</v>
      </c>
      <c r="C11" s="103" t="s">
        <v>304</v>
      </c>
      <c r="D11" s="101">
        <f t="shared" si="1"/>
        <v>114586</v>
      </c>
      <c r="E11" s="101">
        <f t="shared" si="2"/>
        <v>8285</v>
      </c>
      <c r="F11" s="102">
        <f t="shared" si="3"/>
        <v>7.230377183949173</v>
      </c>
      <c r="G11" s="101">
        <v>8129</v>
      </c>
      <c r="H11" s="101">
        <v>156</v>
      </c>
      <c r="I11" s="101">
        <f t="shared" si="4"/>
        <v>106301</v>
      </c>
      <c r="J11" s="102">
        <f t="shared" si="5"/>
        <v>92.76962281605083</v>
      </c>
      <c r="K11" s="101">
        <v>59952</v>
      </c>
      <c r="L11" s="102">
        <f t="shared" si="6"/>
        <v>52.32052781317089</v>
      </c>
      <c r="M11" s="101">
        <v>0</v>
      </c>
      <c r="N11" s="102">
        <f t="shared" si="7"/>
        <v>0</v>
      </c>
      <c r="O11" s="101">
        <v>46349</v>
      </c>
      <c r="P11" s="101">
        <v>9977</v>
      </c>
      <c r="Q11" s="102">
        <f t="shared" si="8"/>
        <v>40.44909500287993</v>
      </c>
      <c r="R11" s="101">
        <v>544</v>
      </c>
      <c r="S11" s="101" t="s">
        <v>336</v>
      </c>
      <c r="T11" s="101"/>
      <c r="U11" s="101"/>
      <c r="V11" s="101"/>
      <c r="W11" s="105" t="s">
        <v>336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127</v>
      </c>
      <c r="B12" s="104" t="s">
        <v>270</v>
      </c>
      <c r="C12" s="103" t="s">
        <v>305</v>
      </c>
      <c r="D12" s="101">
        <f t="shared" si="1"/>
        <v>39798</v>
      </c>
      <c r="E12" s="101">
        <f t="shared" si="2"/>
        <v>7646</v>
      </c>
      <c r="F12" s="102">
        <f t="shared" si="3"/>
        <v>19.212020704558018</v>
      </c>
      <c r="G12" s="101">
        <v>7646</v>
      </c>
      <c r="H12" s="101">
        <v>0</v>
      </c>
      <c r="I12" s="101">
        <f t="shared" si="4"/>
        <v>32152</v>
      </c>
      <c r="J12" s="102">
        <f t="shared" si="5"/>
        <v>80.78797929544199</v>
      </c>
      <c r="K12" s="101">
        <v>16116</v>
      </c>
      <c r="L12" s="102">
        <f t="shared" si="6"/>
        <v>40.49449721091512</v>
      </c>
      <c r="M12" s="101">
        <v>0</v>
      </c>
      <c r="N12" s="102">
        <f t="shared" si="7"/>
        <v>0</v>
      </c>
      <c r="O12" s="101">
        <v>16036</v>
      </c>
      <c r="P12" s="101">
        <v>4259</v>
      </c>
      <c r="Q12" s="102">
        <f t="shared" si="8"/>
        <v>40.29348208452686</v>
      </c>
      <c r="R12" s="101">
        <v>373</v>
      </c>
      <c r="S12" s="101" t="s">
        <v>336</v>
      </c>
      <c r="T12" s="101"/>
      <c r="U12" s="101"/>
      <c r="V12" s="101"/>
      <c r="W12" s="105"/>
      <c r="X12" s="105" t="s">
        <v>336</v>
      </c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127</v>
      </c>
      <c r="B13" s="104" t="s">
        <v>271</v>
      </c>
      <c r="C13" s="103" t="s">
        <v>306</v>
      </c>
      <c r="D13" s="101">
        <f t="shared" si="1"/>
        <v>43352</v>
      </c>
      <c r="E13" s="101">
        <f t="shared" si="2"/>
        <v>1382</v>
      </c>
      <c r="F13" s="102">
        <f t="shared" si="3"/>
        <v>3.187857538291198</v>
      </c>
      <c r="G13" s="101">
        <v>1382</v>
      </c>
      <c r="H13" s="101">
        <v>0</v>
      </c>
      <c r="I13" s="101">
        <f t="shared" si="4"/>
        <v>41970</v>
      </c>
      <c r="J13" s="102">
        <f t="shared" si="5"/>
        <v>96.8121424617088</v>
      </c>
      <c r="K13" s="101">
        <v>27098</v>
      </c>
      <c r="L13" s="102">
        <f t="shared" si="6"/>
        <v>62.50692009595866</v>
      </c>
      <c r="M13" s="101">
        <v>0</v>
      </c>
      <c r="N13" s="102">
        <f t="shared" si="7"/>
        <v>0</v>
      </c>
      <c r="O13" s="101">
        <v>14872</v>
      </c>
      <c r="P13" s="101">
        <v>5203</v>
      </c>
      <c r="Q13" s="102">
        <f t="shared" si="8"/>
        <v>34.30522236575014</v>
      </c>
      <c r="R13" s="101">
        <v>431</v>
      </c>
      <c r="S13" s="101" t="s">
        <v>336</v>
      </c>
      <c r="T13" s="101"/>
      <c r="U13" s="101"/>
      <c r="V13" s="101"/>
      <c r="W13" s="105" t="s">
        <v>336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127</v>
      </c>
      <c r="B14" s="104" t="s">
        <v>272</v>
      </c>
      <c r="C14" s="103" t="s">
        <v>307</v>
      </c>
      <c r="D14" s="101">
        <f t="shared" si="1"/>
        <v>35008</v>
      </c>
      <c r="E14" s="101">
        <f t="shared" si="2"/>
        <v>3990</v>
      </c>
      <c r="F14" s="102">
        <f t="shared" si="3"/>
        <v>11.397394881170019</v>
      </c>
      <c r="G14" s="101">
        <v>3990</v>
      </c>
      <c r="H14" s="101">
        <v>0</v>
      </c>
      <c r="I14" s="101">
        <f t="shared" si="4"/>
        <v>31018</v>
      </c>
      <c r="J14" s="102">
        <f t="shared" si="5"/>
        <v>88.60260511882998</v>
      </c>
      <c r="K14" s="101">
        <v>20803</v>
      </c>
      <c r="L14" s="102">
        <f t="shared" si="6"/>
        <v>59.42356032906764</v>
      </c>
      <c r="M14" s="101">
        <v>0</v>
      </c>
      <c r="N14" s="102">
        <f t="shared" si="7"/>
        <v>0</v>
      </c>
      <c r="O14" s="101">
        <v>10215</v>
      </c>
      <c r="P14" s="101">
        <v>7206</v>
      </c>
      <c r="Q14" s="102">
        <f t="shared" si="8"/>
        <v>29.179044789762337</v>
      </c>
      <c r="R14" s="101">
        <v>165</v>
      </c>
      <c r="S14" s="101" t="s">
        <v>336</v>
      </c>
      <c r="T14" s="101"/>
      <c r="U14" s="101"/>
      <c r="V14" s="101"/>
      <c r="W14" s="105" t="s">
        <v>336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127</v>
      </c>
      <c r="B15" s="104" t="s">
        <v>273</v>
      </c>
      <c r="C15" s="103" t="s">
        <v>308</v>
      </c>
      <c r="D15" s="101">
        <f t="shared" si="1"/>
        <v>27976</v>
      </c>
      <c r="E15" s="101">
        <f t="shared" si="2"/>
        <v>4028</v>
      </c>
      <c r="F15" s="102">
        <f t="shared" si="3"/>
        <v>14.39805547612239</v>
      </c>
      <c r="G15" s="101">
        <v>4028</v>
      </c>
      <c r="H15" s="101">
        <v>0</v>
      </c>
      <c r="I15" s="101">
        <f t="shared" si="4"/>
        <v>23948</v>
      </c>
      <c r="J15" s="102">
        <f t="shared" si="5"/>
        <v>85.6019445238776</v>
      </c>
      <c r="K15" s="101">
        <v>15526</v>
      </c>
      <c r="L15" s="102">
        <f t="shared" si="6"/>
        <v>55.49756934515299</v>
      </c>
      <c r="M15" s="101">
        <v>0</v>
      </c>
      <c r="N15" s="102">
        <f t="shared" si="7"/>
        <v>0</v>
      </c>
      <c r="O15" s="101">
        <v>8422</v>
      </c>
      <c r="P15" s="101">
        <v>2823</v>
      </c>
      <c r="Q15" s="102">
        <f t="shared" si="8"/>
        <v>30.104375178724624</v>
      </c>
      <c r="R15" s="101">
        <v>197</v>
      </c>
      <c r="S15" s="101" t="s">
        <v>336</v>
      </c>
      <c r="T15" s="101"/>
      <c r="U15" s="101"/>
      <c r="V15" s="101"/>
      <c r="W15" s="105" t="s">
        <v>336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127</v>
      </c>
      <c r="B16" s="104" t="s">
        <v>274</v>
      </c>
      <c r="C16" s="103" t="s">
        <v>309</v>
      </c>
      <c r="D16" s="101">
        <f t="shared" si="1"/>
        <v>30090</v>
      </c>
      <c r="E16" s="101">
        <f t="shared" si="2"/>
        <v>4419</v>
      </c>
      <c r="F16" s="102">
        <f t="shared" si="3"/>
        <v>14.68594217347956</v>
      </c>
      <c r="G16" s="101">
        <v>4419</v>
      </c>
      <c r="H16" s="101">
        <v>0</v>
      </c>
      <c r="I16" s="101">
        <f t="shared" si="4"/>
        <v>25671</v>
      </c>
      <c r="J16" s="102">
        <f t="shared" si="5"/>
        <v>85.31405782652044</v>
      </c>
      <c r="K16" s="101">
        <v>13164</v>
      </c>
      <c r="L16" s="102">
        <f t="shared" si="6"/>
        <v>43.74875373878365</v>
      </c>
      <c r="M16" s="101">
        <v>0</v>
      </c>
      <c r="N16" s="102">
        <f t="shared" si="7"/>
        <v>0</v>
      </c>
      <c r="O16" s="101">
        <v>12507</v>
      </c>
      <c r="P16" s="101">
        <v>7802</v>
      </c>
      <c r="Q16" s="102">
        <f t="shared" si="8"/>
        <v>41.565304087736784</v>
      </c>
      <c r="R16" s="101">
        <v>232</v>
      </c>
      <c r="S16" s="101" t="s">
        <v>336</v>
      </c>
      <c r="T16" s="101"/>
      <c r="U16" s="101"/>
      <c r="V16" s="101"/>
      <c r="W16" s="105" t="s">
        <v>336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127</v>
      </c>
      <c r="B17" s="104" t="s">
        <v>275</v>
      </c>
      <c r="C17" s="103" t="s">
        <v>310</v>
      </c>
      <c r="D17" s="101">
        <f t="shared" si="1"/>
        <v>62962</v>
      </c>
      <c r="E17" s="101">
        <f t="shared" si="2"/>
        <v>5805</v>
      </c>
      <c r="F17" s="102">
        <f t="shared" si="3"/>
        <v>9.219846891775992</v>
      </c>
      <c r="G17" s="101">
        <v>5805</v>
      </c>
      <c r="H17" s="101">
        <v>0</v>
      </c>
      <c r="I17" s="101">
        <f t="shared" si="4"/>
        <v>57157</v>
      </c>
      <c r="J17" s="102">
        <f t="shared" si="5"/>
        <v>90.780153108224</v>
      </c>
      <c r="K17" s="101">
        <v>52973</v>
      </c>
      <c r="L17" s="102">
        <f t="shared" si="6"/>
        <v>84.13487500397065</v>
      </c>
      <c r="M17" s="101">
        <v>0</v>
      </c>
      <c r="N17" s="102">
        <f t="shared" si="7"/>
        <v>0</v>
      </c>
      <c r="O17" s="101">
        <v>4184</v>
      </c>
      <c r="P17" s="101">
        <v>754</v>
      </c>
      <c r="Q17" s="102">
        <f t="shared" si="8"/>
        <v>6.645278104253359</v>
      </c>
      <c r="R17" s="101">
        <v>351</v>
      </c>
      <c r="S17" s="101" t="s">
        <v>336</v>
      </c>
      <c r="T17" s="101"/>
      <c r="U17" s="101"/>
      <c r="V17" s="101"/>
      <c r="W17" s="105" t="s">
        <v>336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127</v>
      </c>
      <c r="B18" s="104" t="s">
        <v>276</v>
      </c>
      <c r="C18" s="103" t="s">
        <v>311</v>
      </c>
      <c r="D18" s="101">
        <f t="shared" si="1"/>
        <v>46642</v>
      </c>
      <c r="E18" s="101">
        <f t="shared" si="2"/>
        <v>8016</v>
      </c>
      <c r="F18" s="102">
        <f t="shared" si="3"/>
        <v>17.186227005703014</v>
      </c>
      <c r="G18" s="101">
        <v>8016</v>
      </c>
      <c r="H18" s="101">
        <v>0</v>
      </c>
      <c r="I18" s="101">
        <f t="shared" si="4"/>
        <v>38626</v>
      </c>
      <c r="J18" s="102">
        <f t="shared" si="5"/>
        <v>82.81377299429698</v>
      </c>
      <c r="K18" s="101">
        <v>28837</v>
      </c>
      <c r="L18" s="102">
        <f t="shared" si="6"/>
        <v>61.82625101839544</v>
      </c>
      <c r="M18" s="101">
        <v>0</v>
      </c>
      <c r="N18" s="102">
        <f t="shared" si="7"/>
        <v>0</v>
      </c>
      <c r="O18" s="101">
        <v>9789</v>
      </c>
      <c r="P18" s="101">
        <v>3137</v>
      </c>
      <c r="Q18" s="102">
        <f t="shared" si="8"/>
        <v>20.98752197590155</v>
      </c>
      <c r="R18" s="101">
        <v>212</v>
      </c>
      <c r="S18" s="101" t="s">
        <v>336</v>
      </c>
      <c r="T18" s="101"/>
      <c r="U18" s="101"/>
      <c r="V18" s="101"/>
      <c r="W18" s="105" t="s">
        <v>336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127</v>
      </c>
      <c r="B19" s="104" t="s">
        <v>277</v>
      </c>
      <c r="C19" s="103" t="s">
        <v>312</v>
      </c>
      <c r="D19" s="101">
        <f t="shared" si="1"/>
        <v>20109</v>
      </c>
      <c r="E19" s="101">
        <f t="shared" si="2"/>
        <v>4155</v>
      </c>
      <c r="F19" s="102">
        <f t="shared" si="3"/>
        <v>20.66238997463822</v>
      </c>
      <c r="G19" s="101">
        <v>4155</v>
      </c>
      <c r="H19" s="101">
        <v>0</v>
      </c>
      <c r="I19" s="101">
        <f t="shared" si="4"/>
        <v>15954</v>
      </c>
      <c r="J19" s="102">
        <f t="shared" si="5"/>
        <v>79.33761002536178</v>
      </c>
      <c r="K19" s="101">
        <v>2812</v>
      </c>
      <c r="L19" s="102">
        <f t="shared" si="6"/>
        <v>13.98378835347357</v>
      </c>
      <c r="M19" s="101">
        <v>0</v>
      </c>
      <c r="N19" s="102">
        <f t="shared" si="7"/>
        <v>0</v>
      </c>
      <c r="O19" s="101">
        <v>13142</v>
      </c>
      <c r="P19" s="101">
        <v>6482</v>
      </c>
      <c r="Q19" s="102">
        <f t="shared" si="8"/>
        <v>65.35382167188821</v>
      </c>
      <c r="R19" s="101">
        <v>129</v>
      </c>
      <c r="S19" s="101" t="s">
        <v>336</v>
      </c>
      <c r="T19" s="101"/>
      <c r="U19" s="101"/>
      <c r="V19" s="101"/>
      <c r="W19" s="105" t="s">
        <v>336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127</v>
      </c>
      <c r="B20" s="104" t="s">
        <v>278</v>
      </c>
      <c r="C20" s="103" t="s">
        <v>313</v>
      </c>
      <c r="D20" s="101">
        <f t="shared" si="1"/>
        <v>34808</v>
      </c>
      <c r="E20" s="101">
        <f t="shared" si="2"/>
        <v>6468</v>
      </c>
      <c r="F20" s="102">
        <f t="shared" si="3"/>
        <v>18.581935187313263</v>
      </c>
      <c r="G20" s="101">
        <v>6468</v>
      </c>
      <c r="H20" s="101">
        <v>0</v>
      </c>
      <c r="I20" s="101">
        <f t="shared" si="4"/>
        <v>28340</v>
      </c>
      <c r="J20" s="102">
        <f t="shared" si="5"/>
        <v>81.41806481268674</v>
      </c>
      <c r="K20" s="101">
        <v>16037</v>
      </c>
      <c r="L20" s="102">
        <f t="shared" si="6"/>
        <v>46.07274189841416</v>
      </c>
      <c r="M20" s="101">
        <v>0</v>
      </c>
      <c r="N20" s="102">
        <f t="shared" si="7"/>
        <v>0</v>
      </c>
      <c r="O20" s="101">
        <v>12303</v>
      </c>
      <c r="P20" s="101">
        <v>6175</v>
      </c>
      <c r="Q20" s="102">
        <f t="shared" si="8"/>
        <v>35.34532291427258</v>
      </c>
      <c r="R20" s="101">
        <v>233</v>
      </c>
      <c r="S20" s="101" t="s">
        <v>336</v>
      </c>
      <c r="T20" s="101"/>
      <c r="U20" s="101"/>
      <c r="V20" s="101"/>
      <c r="W20" s="105" t="s">
        <v>336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127</v>
      </c>
      <c r="B21" s="104" t="s">
        <v>279</v>
      </c>
      <c r="C21" s="103" t="s">
        <v>314</v>
      </c>
      <c r="D21" s="101">
        <f t="shared" si="1"/>
        <v>15539</v>
      </c>
      <c r="E21" s="101">
        <f t="shared" si="2"/>
        <v>1367</v>
      </c>
      <c r="F21" s="102">
        <f t="shared" si="3"/>
        <v>8.797219898320355</v>
      </c>
      <c r="G21" s="101">
        <v>1367</v>
      </c>
      <c r="H21" s="101">
        <v>0</v>
      </c>
      <c r="I21" s="101">
        <f t="shared" si="4"/>
        <v>14172</v>
      </c>
      <c r="J21" s="102">
        <f t="shared" si="5"/>
        <v>91.20278010167965</v>
      </c>
      <c r="K21" s="101">
        <v>13138</v>
      </c>
      <c r="L21" s="102">
        <f t="shared" si="6"/>
        <v>84.54855524808546</v>
      </c>
      <c r="M21" s="101">
        <v>0</v>
      </c>
      <c r="N21" s="102">
        <f t="shared" si="7"/>
        <v>0</v>
      </c>
      <c r="O21" s="101">
        <v>1034</v>
      </c>
      <c r="P21" s="101">
        <v>478</v>
      </c>
      <c r="Q21" s="102">
        <f t="shared" si="8"/>
        <v>6.654224853594181</v>
      </c>
      <c r="R21" s="101">
        <v>49</v>
      </c>
      <c r="S21" s="101" t="s">
        <v>336</v>
      </c>
      <c r="T21" s="101"/>
      <c r="U21" s="101"/>
      <c r="V21" s="101"/>
      <c r="W21" s="105" t="s">
        <v>336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127</v>
      </c>
      <c r="B22" s="104" t="s">
        <v>280</v>
      </c>
      <c r="C22" s="103" t="s">
        <v>315</v>
      </c>
      <c r="D22" s="101">
        <f t="shared" si="1"/>
        <v>12434</v>
      </c>
      <c r="E22" s="101">
        <f t="shared" si="2"/>
        <v>200</v>
      </c>
      <c r="F22" s="102">
        <f t="shared" si="3"/>
        <v>1.608492842206852</v>
      </c>
      <c r="G22" s="101">
        <v>200</v>
      </c>
      <c r="H22" s="101">
        <v>0</v>
      </c>
      <c r="I22" s="101">
        <f t="shared" si="4"/>
        <v>12234</v>
      </c>
      <c r="J22" s="102">
        <f t="shared" si="5"/>
        <v>98.39150715779314</v>
      </c>
      <c r="K22" s="101">
        <v>7405</v>
      </c>
      <c r="L22" s="102">
        <f t="shared" si="6"/>
        <v>59.5544474827087</v>
      </c>
      <c r="M22" s="101">
        <v>0</v>
      </c>
      <c r="N22" s="102">
        <f t="shared" si="7"/>
        <v>0</v>
      </c>
      <c r="O22" s="101">
        <v>4829</v>
      </c>
      <c r="P22" s="101">
        <v>2979</v>
      </c>
      <c r="Q22" s="102">
        <f t="shared" si="8"/>
        <v>38.83705967508445</v>
      </c>
      <c r="R22" s="101">
        <v>52</v>
      </c>
      <c r="S22" s="101"/>
      <c r="T22" s="101"/>
      <c r="U22" s="101" t="s">
        <v>336</v>
      </c>
      <c r="V22" s="101"/>
      <c r="W22" s="105"/>
      <c r="X22" s="105"/>
      <c r="Y22" s="105" t="s">
        <v>336</v>
      </c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127</v>
      </c>
      <c r="B23" s="104" t="s">
        <v>281</v>
      </c>
      <c r="C23" s="103" t="s">
        <v>316</v>
      </c>
      <c r="D23" s="101">
        <f t="shared" si="1"/>
        <v>20674</v>
      </c>
      <c r="E23" s="101">
        <f t="shared" si="2"/>
        <v>2309</v>
      </c>
      <c r="F23" s="102">
        <f t="shared" si="3"/>
        <v>11.168617587307729</v>
      </c>
      <c r="G23" s="101">
        <v>2309</v>
      </c>
      <c r="H23" s="101">
        <v>0</v>
      </c>
      <c r="I23" s="101">
        <f t="shared" si="4"/>
        <v>18365</v>
      </c>
      <c r="J23" s="102">
        <f t="shared" si="5"/>
        <v>88.83138241269228</v>
      </c>
      <c r="K23" s="101">
        <v>10804</v>
      </c>
      <c r="L23" s="102">
        <f t="shared" si="6"/>
        <v>52.258875882751276</v>
      </c>
      <c r="M23" s="101">
        <v>0</v>
      </c>
      <c r="N23" s="102">
        <f t="shared" si="7"/>
        <v>0</v>
      </c>
      <c r="O23" s="101">
        <v>7561</v>
      </c>
      <c r="P23" s="101">
        <v>2529</v>
      </c>
      <c r="Q23" s="102">
        <f t="shared" si="8"/>
        <v>36.57250652994099</v>
      </c>
      <c r="R23" s="101">
        <v>151</v>
      </c>
      <c r="S23" s="101" t="s">
        <v>336</v>
      </c>
      <c r="T23" s="101"/>
      <c r="U23" s="101"/>
      <c r="V23" s="101"/>
      <c r="W23" s="105" t="s">
        <v>336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127</v>
      </c>
      <c r="B24" s="104" t="s">
        <v>282</v>
      </c>
      <c r="C24" s="103" t="s">
        <v>317</v>
      </c>
      <c r="D24" s="101">
        <f t="shared" si="1"/>
        <v>6782</v>
      </c>
      <c r="E24" s="101">
        <f t="shared" si="2"/>
        <v>1490</v>
      </c>
      <c r="F24" s="102">
        <f t="shared" si="3"/>
        <v>21.969920377469773</v>
      </c>
      <c r="G24" s="101">
        <v>1490</v>
      </c>
      <c r="H24" s="101">
        <v>0</v>
      </c>
      <c r="I24" s="101">
        <f t="shared" si="4"/>
        <v>5292</v>
      </c>
      <c r="J24" s="102">
        <f t="shared" si="5"/>
        <v>78.03007962253022</v>
      </c>
      <c r="K24" s="101">
        <v>1874</v>
      </c>
      <c r="L24" s="102">
        <f t="shared" si="6"/>
        <v>27.631966971394867</v>
      </c>
      <c r="M24" s="101">
        <v>0</v>
      </c>
      <c r="N24" s="102">
        <f t="shared" si="7"/>
        <v>0</v>
      </c>
      <c r="O24" s="101">
        <v>3418</v>
      </c>
      <c r="P24" s="101">
        <v>1556</v>
      </c>
      <c r="Q24" s="102">
        <f t="shared" si="8"/>
        <v>50.398112651135364</v>
      </c>
      <c r="R24" s="101">
        <v>85</v>
      </c>
      <c r="S24" s="101"/>
      <c r="T24" s="101"/>
      <c r="U24" s="101"/>
      <c r="V24" s="101" t="s">
        <v>336</v>
      </c>
      <c r="W24" s="105"/>
      <c r="X24" s="105"/>
      <c r="Y24" s="105"/>
      <c r="Z24" s="105" t="s">
        <v>336</v>
      </c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127</v>
      </c>
      <c r="B25" s="104" t="s">
        <v>283</v>
      </c>
      <c r="C25" s="103" t="s">
        <v>318</v>
      </c>
      <c r="D25" s="101">
        <f t="shared" si="1"/>
        <v>8408</v>
      </c>
      <c r="E25" s="101">
        <f t="shared" si="2"/>
        <v>2123</v>
      </c>
      <c r="F25" s="102">
        <f t="shared" si="3"/>
        <v>25.24976213130352</v>
      </c>
      <c r="G25" s="101">
        <v>2123</v>
      </c>
      <c r="H25" s="101">
        <v>0</v>
      </c>
      <c r="I25" s="101">
        <f t="shared" si="4"/>
        <v>6285</v>
      </c>
      <c r="J25" s="102">
        <f t="shared" si="5"/>
        <v>74.75023786869647</v>
      </c>
      <c r="K25" s="101">
        <v>0</v>
      </c>
      <c r="L25" s="102">
        <f t="shared" si="6"/>
        <v>0</v>
      </c>
      <c r="M25" s="101">
        <v>0</v>
      </c>
      <c r="N25" s="102">
        <f t="shared" si="7"/>
        <v>0</v>
      </c>
      <c r="O25" s="101">
        <v>6285</v>
      </c>
      <c r="P25" s="101">
        <v>5746</v>
      </c>
      <c r="Q25" s="102">
        <f t="shared" si="8"/>
        <v>74.75023786869647</v>
      </c>
      <c r="R25" s="101">
        <v>66</v>
      </c>
      <c r="S25" s="101" t="s">
        <v>336</v>
      </c>
      <c r="T25" s="101"/>
      <c r="U25" s="101"/>
      <c r="V25" s="101"/>
      <c r="W25" s="105" t="s">
        <v>336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127</v>
      </c>
      <c r="B26" s="104" t="s">
        <v>284</v>
      </c>
      <c r="C26" s="103" t="s">
        <v>319</v>
      </c>
      <c r="D26" s="101">
        <f t="shared" si="1"/>
        <v>9636</v>
      </c>
      <c r="E26" s="101">
        <f t="shared" si="2"/>
        <v>2531</v>
      </c>
      <c r="F26" s="102">
        <f t="shared" si="3"/>
        <v>26.26608551266085</v>
      </c>
      <c r="G26" s="101">
        <v>2531</v>
      </c>
      <c r="H26" s="101">
        <v>0</v>
      </c>
      <c r="I26" s="101">
        <f t="shared" si="4"/>
        <v>7105</v>
      </c>
      <c r="J26" s="102">
        <f t="shared" si="5"/>
        <v>73.73391448733915</v>
      </c>
      <c r="K26" s="101">
        <v>2980</v>
      </c>
      <c r="L26" s="102">
        <f t="shared" si="6"/>
        <v>30.92569530925695</v>
      </c>
      <c r="M26" s="101">
        <v>0</v>
      </c>
      <c r="N26" s="102">
        <f t="shared" si="7"/>
        <v>0</v>
      </c>
      <c r="O26" s="101">
        <v>4125</v>
      </c>
      <c r="P26" s="101">
        <v>2486</v>
      </c>
      <c r="Q26" s="102">
        <f t="shared" si="8"/>
        <v>42.80821917808219</v>
      </c>
      <c r="R26" s="101">
        <v>101</v>
      </c>
      <c r="S26" s="101" t="s">
        <v>336</v>
      </c>
      <c r="T26" s="101"/>
      <c r="U26" s="101"/>
      <c r="V26" s="101"/>
      <c r="W26" s="105" t="s">
        <v>336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127</v>
      </c>
      <c r="B27" s="104" t="s">
        <v>285</v>
      </c>
      <c r="C27" s="103" t="s">
        <v>320</v>
      </c>
      <c r="D27" s="101">
        <f t="shared" si="1"/>
        <v>8760</v>
      </c>
      <c r="E27" s="101">
        <f t="shared" si="2"/>
        <v>1347</v>
      </c>
      <c r="F27" s="102">
        <f t="shared" si="3"/>
        <v>15.376712328767123</v>
      </c>
      <c r="G27" s="101">
        <v>1347</v>
      </c>
      <c r="H27" s="101">
        <v>0</v>
      </c>
      <c r="I27" s="101">
        <f t="shared" si="4"/>
        <v>7413</v>
      </c>
      <c r="J27" s="102">
        <f t="shared" si="5"/>
        <v>84.62328767123287</v>
      </c>
      <c r="K27" s="101">
        <v>3428</v>
      </c>
      <c r="L27" s="102">
        <f t="shared" si="6"/>
        <v>39.1324200913242</v>
      </c>
      <c r="M27" s="101">
        <v>0</v>
      </c>
      <c r="N27" s="102">
        <f t="shared" si="7"/>
        <v>0</v>
      </c>
      <c r="O27" s="101">
        <v>3985</v>
      </c>
      <c r="P27" s="101">
        <v>2484</v>
      </c>
      <c r="Q27" s="102">
        <f t="shared" si="8"/>
        <v>45.49086757990868</v>
      </c>
      <c r="R27" s="101">
        <v>77</v>
      </c>
      <c r="S27" s="101" t="s">
        <v>336</v>
      </c>
      <c r="T27" s="101"/>
      <c r="U27" s="101"/>
      <c r="V27" s="101"/>
      <c r="W27" s="105" t="s">
        <v>336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127</v>
      </c>
      <c r="B28" s="104" t="s">
        <v>286</v>
      </c>
      <c r="C28" s="103" t="s">
        <v>321</v>
      </c>
      <c r="D28" s="101">
        <f t="shared" si="1"/>
        <v>6677</v>
      </c>
      <c r="E28" s="101">
        <f t="shared" si="2"/>
        <v>1888</v>
      </c>
      <c r="F28" s="102">
        <f t="shared" si="3"/>
        <v>28.27617193350307</v>
      </c>
      <c r="G28" s="101">
        <v>1888</v>
      </c>
      <c r="H28" s="101">
        <v>0</v>
      </c>
      <c r="I28" s="101">
        <f t="shared" si="4"/>
        <v>4789</v>
      </c>
      <c r="J28" s="102">
        <f t="shared" si="5"/>
        <v>71.72382806649694</v>
      </c>
      <c r="K28" s="101">
        <v>1786</v>
      </c>
      <c r="L28" s="102">
        <f t="shared" si="6"/>
        <v>26.74853976336678</v>
      </c>
      <c r="M28" s="101">
        <v>0</v>
      </c>
      <c r="N28" s="102">
        <f t="shared" si="7"/>
        <v>0</v>
      </c>
      <c r="O28" s="101">
        <v>3003</v>
      </c>
      <c r="P28" s="101">
        <v>1265</v>
      </c>
      <c r="Q28" s="102">
        <f t="shared" si="8"/>
        <v>44.97528830313015</v>
      </c>
      <c r="R28" s="101">
        <v>53</v>
      </c>
      <c r="S28" s="101"/>
      <c r="T28" s="101"/>
      <c r="U28" s="101"/>
      <c r="V28" s="101" t="s">
        <v>336</v>
      </c>
      <c r="W28" s="105"/>
      <c r="X28" s="105"/>
      <c r="Y28" s="105"/>
      <c r="Z28" s="105" t="s">
        <v>336</v>
      </c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127</v>
      </c>
      <c r="B29" s="104" t="s">
        <v>287</v>
      </c>
      <c r="C29" s="103" t="s">
        <v>322</v>
      </c>
      <c r="D29" s="101">
        <f t="shared" si="1"/>
        <v>10498</v>
      </c>
      <c r="E29" s="101">
        <f t="shared" si="2"/>
        <v>5273</v>
      </c>
      <c r="F29" s="102">
        <f t="shared" si="3"/>
        <v>50.228614974280816</v>
      </c>
      <c r="G29" s="101">
        <v>5273</v>
      </c>
      <c r="H29" s="101">
        <v>0</v>
      </c>
      <c r="I29" s="101">
        <f t="shared" si="4"/>
        <v>5225</v>
      </c>
      <c r="J29" s="102">
        <f t="shared" si="5"/>
        <v>49.771385025719184</v>
      </c>
      <c r="K29" s="101">
        <v>2667</v>
      </c>
      <c r="L29" s="102">
        <f t="shared" si="6"/>
        <v>25.40483901695561</v>
      </c>
      <c r="M29" s="101">
        <v>0</v>
      </c>
      <c r="N29" s="102">
        <f t="shared" si="7"/>
        <v>0</v>
      </c>
      <c r="O29" s="101">
        <v>2558</v>
      </c>
      <c r="P29" s="101">
        <v>1603</v>
      </c>
      <c r="Q29" s="102">
        <f t="shared" si="8"/>
        <v>24.366546008763574</v>
      </c>
      <c r="R29" s="101">
        <v>100</v>
      </c>
      <c r="S29" s="101" t="s">
        <v>336</v>
      </c>
      <c r="T29" s="101"/>
      <c r="U29" s="101"/>
      <c r="V29" s="101"/>
      <c r="W29" s="105" t="s">
        <v>336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127</v>
      </c>
      <c r="B30" s="104" t="s">
        <v>288</v>
      </c>
      <c r="C30" s="103" t="s">
        <v>323</v>
      </c>
      <c r="D30" s="101">
        <f t="shared" si="1"/>
        <v>6442</v>
      </c>
      <c r="E30" s="101">
        <f t="shared" si="2"/>
        <v>1091</v>
      </c>
      <c r="F30" s="102">
        <f t="shared" si="3"/>
        <v>16.935734244023596</v>
      </c>
      <c r="G30" s="101">
        <v>1091</v>
      </c>
      <c r="H30" s="101">
        <v>0</v>
      </c>
      <c r="I30" s="101">
        <f t="shared" si="4"/>
        <v>5351</v>
      </c>
      <c r="J30" s="102">
        <f t="shared" si="5"/>
        <v>83.06426575597641</v>
      </c>
      <c r="K30" s="101">
        <v>1885</v>
      </c>
      <c r="L30" s="102">
        <f t="shared" si="6"/>
        <v>29.261099037565973</v>
      </c>
      <c r="M30" s="101">
        <v>0</v>
      </c>
      <c r="N30" s="102">
        <f t="shared" si="7"/>
        <v>0</v>
      </c>
      <c r="O30" s="101">
        <v>3466</v>
      </c>
      <c r="P30" s="101">
        <v>2614</v>
      </c>
      <c r="Q30" s="102">
        <f t="shared" si="8"/>
        <v>53.80316671841043</v>
      </c>
      <c r="R30" s="101">
        <v>49</v>
      </c>
      <c r="S30" s="101" t="s">
        <v>336</v>
      </c>
      <c r="T30" s="101"/>
      <c r="U30" s="101"/>
      <c r="V30" s="101"/>
      <c r="W30" s="105" t="s">
        <v>336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127</v>
      </c>
      <c r="B31" s="104" t="s">
        <v>289</v>
      </c>
      <c r="C31" s="103" t="s">
        <v>324</v>
      </c>
      <c r="D31" s="101">
        <f t="shared" si="1"/>
        <v>9646</v>
      </c>
      <c r="E31" s="101">
        <f t="shared" si="2"/>
        <v>5012</v>
      </c>
      <c r="F31" s="102">
        <f t="shared" si="3"/>
        <v>51.959361393323654</v>
      </c>
      <c r="G31" s="101">
        <v>4819</v>
      </c>
      <c r="H31" s="101">
        <v>193</v>
      </c>
      <c r="I31" s="101">
        <f t="shared" si="4"/>
        <v>4634</v>
      </c>
      <c r="J31" s="102">
        <f t="shared" si="5"/>
        <v>48.040638606676346</v>
      </c>
      <c r="K31" s="101">
        <v>654</v>
      </c>
      <c r="L31" s="102">
        <f t="shared" si="6"/>
        <v>6.7800124403897986</v>
      </c>
      <c r="M31" s="101">
        <v>0</v>
      </c>
      <c r="N31" s="102">
        <f t="shared" si="7"/>
        <v>0</v>
      </c>
      <c r="O31" s="101">
        <v>3980</v>
      </c>
      <c r="P31" s="101">
        <v>2677</v>
      </c>
      <c r="Q31" s="102">
        <f t="shared" si="8"/>
        <v>41.26062616628655</v>
      </c>
      <c r="R31" s="101">
        <v>47</v>
      </c>
      <c r="S31" s="101" t="s">
        <v>336</v>
      </c>
      <c r="T31" s="101"/>
      <c r="U31" s="101"/>
      <c r="V31" s="101"/>
      <c r="W31" s="105"/>
      <c r="X31" s="105" t="s">
        <v>336</v>
      </c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127</v>
      </c>
      <c r="B32" s="104" t="s">
        <v>290</v>
      </c>
      <c r="C32" s="103" t="s">
        <v>325</v>
      </c>
      <c r="D32" s="101">
        <f t="shared" si="1"/>
        <v>4008</v>
      </c>
      <c r="E32" s="101">
        <f t="shared" si="2"/>
        <v>1016</v>
      </c>
      <c r="F32" s="102">
        <f t="shared" si="3"/>
        <v>25.349301397205586</v>
      </c>
      <c r="G32" s="101">
        <v>1016</v>
      </c>
      <c r="H32" s="101">
        <v>0</v>
      </c>
      <c r="I32" s="101">
        <f t="shared" si="4"/>
        <v>2992</v>
      </c>
      <c r="J32" s="102">
        <f t="shared" si="5"/>
        <v>74.6506986027944</v>
      </c>
      <c r="K32" s="101">
        <v>1285</v>
      </c>
      <c r="L32" s="102">
        <f t="shared" si="6"/>
        <v>32.060878243512974</v>
      </c>
      <c r="M32" s="101">
        <v>0</v>
      </c>
      <c r="N32" s="102">
        <f t="shared" si="7"/>
        <v>0</v>
      </c>
      <c r="O32" s="101">
        <v>1707</v>
      </c>
      <c r="P32" s="101">
        <v>973</v>
      </c>
      <c r="Q32" s="102">
        <f t="shared" si="8"/>
        <v>42.58982035928144</v>
      </c>
      <c r="R32" s="101">
        <v>48</v>
      </c>
      <c r="S32" s="101"/>
      <c r="T32" s="101"/>
      <c r="U32" s="101"/>
      <c r="V32" s="101" t="s">
        <v>336</v>
      </c>
      <c r="W32" s="105"/>
      <c r="X32" s="105"/>
      <c r="Y32" s="105"/>
      <c r="Z32" s="105" t="s">
        <v>336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127</v>
      </c>
      <c r="B33" s="104" t="s">
        <v>291</v>
      </c>
      <c r="C33" s="103" t="s">
        <v>326</v>
      </c>
      <c r="D33" s="101">
        <f t="shared" si="1"/>
        <v>5302</v>
      </c>
      <c r="E33" s="101">
        <f t="shared" si="2"/>
        <v>2571</v>
      </c>
      <c r="F33" s="102">
        <f t="shared" si="3"/>
        <v>48.491135420595995</v>
      </c>
      <c r="G33" s="101">
        <v>2571</v>
      </c>
      <c r="H33" s="101">
        <v>0</v>
      </c>
      <c r="I33" s="101">
        <f t="shared" si="4"/>
        <v>2731</v>
      </c>
      <c r="J33" s="102">
        <f t="shared" si="5"/>
        <v>51.508864579404005</v>
      </c>
      <c r="K33" s="101">
        <v>0</v>
      </c>
      <c r="L33" s="102">
        <f t="shared" si="6"/>
        <v>0</v>
      </c>
      <c r="M33" s="101">
        <v>0</v>
      </c>
      <c r="N33" s="102">
        <f t="shared" si="7"/>
        <v>0</v>
      </c>
      <c r="O33" s="101">
        <v>2731</v>
      </c>
      <c r="P33" s="101">
        <v>1367</v>
      </c>
      <c r="Q33" s="102">
        <f t="shared" si="8"/>
        <v>51.508864579404005</v>
      </c>
      <c r="R33" s="101">
        <v>0</v>
      </c>
      <c r="S33" s="101" t="s">
        <v>336</v>
      </c>
      <c r="T33" s="101"/>
      <c r="U33" s="101"/>
      <c r="V33" s="101"/>
      <c r="W33" s="105" t="s">
        <v>336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127</v>
      </c>
      <c r="B34" s="104" t="s">
        <v>292</v>
      </c>
      <c r="C34" s="103" t="s">
        <v>327</v>
      </c>
      <c r="D34" s="101">
        <f t="shared" si="1"/>
        <v>5680</v>
      </c>
      <c r="E34" s="101">
        <f t="shared" si="2"/>
        <v>1470</v>
      </c>
      <c r="F34" s="102">
        <f t="shared" si="3"/>
        <v>25.880281690140844</v>
      </c>
      <c r="G34" s="101">
        <v>1470</v>
      </c>
      <c r="H34" s="101">
        <v>0</v>
      </c>
      <c r="I34" s="101">
        <f t="shared" si="4"/>
        <v>4210</v>
      </c>
      <c r="J34" s="102">
        <f t="shared" si="5"/>
        <v>74.11971830985915</v>
      </c>
      <c r="K34" s="101">
        <v>560</v>
      </c>
      <c r="L34" s="102">
        <f t="shared" si="6"/>
        <v>9.859154929577464</v>
      </c>
      <c r="M34" s="101">
        <v>0</v>
      </c>
      <c r="N34" s="102">
        <f t="shared" si="7"/>
        <v>0</v>
      </c>
      <c r="O34" s="101">
        <v>3650</v>
      </c>
      <c r="P34" s="101">
        <v>1014</v>
      </c>
      <c r="Q34" s="102">
        <f t="shared" si="8"/>
        <v>64.26056338028168</v>
      </c>
      <c r="R34" s="101">
        <v>68</v>
      </c>
      <c r="S34" s="101"/>
      <c r="T34" s="101"/>
      <c r="U34" s="101"/>
      <c r="V34" s="101" t="s">
        <v>336</v>
      </c>
      <c r="W34" s="105"/>
      <c r="X34" s="105"/>
      <c r="Y34" s="105"/>
      <c r="Z34" s="105" t="s">
        <v>336</v>
      </c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127</v>
      </c>
      <c r="B35" s="104" t="s">
        <v>293</v>
      </c>
      <c r="C35" s="103" t="s">
        <v>328</v>
      </c>
      <c r="D35" s="101">
        <f t="shared" si="1"/>
        <v>25553</v>
      </c>
      <c r="E35" s="101">
        <f t="shared" si="2"/>
        <v>3097</v>
      </c>
      <c r="F35" s="102">
        <f t="shared" si="3"/>
        <v>12.119907642938207</v>
      </c>
      <c r="G35" s="101">
        <v>3097</v>
      </c>
      <c r="H35" s="101">
        <v>0</v>
      </c>
      <c r="I35" s="101">
        <f t="shared" si="4"/>
        <v>22456</v>
      </c>
      <c r="J35" s="102">
        <f t="shared" si="5"/>
        <v>87.88009235706178</v>
      </c>
      <c r="K35" s="101">
        <v>15778</v>
      </c>
      <c r="L35" s="102">
        <f t="shared" si="6"/>
        <v>61.74617461746175</v>
      </c>
      <c r="M35" s="101">
        <v>0</v>
      </c>
      <c r="N35" s="102">
        <f t="shared" si="7"/>
        <v>0</v>
      </c>
      <c r="O35" s="101">
        <v>6678</v>
      </c>
      <c r="P35" s="101">
        <v>3980</v>
      </c>
      <c r="Q35" s="102">
        <f t="shared" si="8"/>
        <v>26.133917739600047</v>
      </c>
      <c r="R35" s="101">
        <v>183</v>
      </c>
      <c r="S35" s="101" t="s">
        <v>336</v>
      </c>
      <c r="T35" s="101"/>
      <c r="U35" s="101"/>
      <c r="V35" s="101"/>
      <c r="W35" s="105" t="s">
        <v>336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127</v>
      </c>
      <c r="B36" s="104" t="s">
        <v>294</v>
      </c>
      <c r="C36" s="103" t="s">
        <v>329</v>
      </c>
      <c r="D36" s="101">
        <f t="shared" si="1"/>
        <v>18066</v>
      </c>
      <c r="E36" s="101">
        <f t="shared" si="2"/>
        <v>6089</v>
      </c>
      <c r="F36" s="102">
        <f t="shared" si="3"/>
        <v>33.70419572677959</v>
      </c>
      <c r="G36" s="101">
        <v>6089</v>
      </c>
      <c r="H36" s="101">
        <v>0</v>
      </c>
      <c r="I36" s="101">
        <f t="shared" si="4"/>
        <v>11977</v>
      </c>
      <c r="J36" s="102">
        <f t="shared" si="5"/>
        <v>66.29580427322041</v>
      </c>
      <c r="K36" s="101">
        <v>6434</v>
      </c>
      <c r="L36" s="102">
        <f t="shared" si="6"/>
        <v>35.613860290047604</v>
      </c>
      <c r="M36" s="101">
        <v>0</v>
      </c>
      <c r="N36" s="102">
        <f t="shared" si="7"/>
        <v>0</v>
      </c>
      <c r="O36" s="101">
        <v>5543</v>
      </c>
      <c r="P36" s="101">
        <v>5543</v>
      </c>
      <c r="Q36" s="102">
        <f t="shared" si="8"/>
        <v>30.68194398317281</v>
      </c>
      <c r="R36" s="101">
        <v>107</v>
      </c>
      <c r="S36" s="101" t="s">
        <v>336</v>
      </c>
      <c r="T36" s="101"/>
      <c r="U36" s="101"/>
      <c r="V36" s="101"/>
      <c r="W36" s="105" t="s">
        <v>336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127</v>
      </c>
      <c r="B37" s="104" t="s">
        <v>295</v>
      </c>
      <c r="C37" s="103" t="s">
        <v>330</v>
      </c>
      <c r="D37" s="101">
        <f t="shared" si="1"/>
        <v>9404</v>
      </c>
      <c r="E37" s="101">
        <f t="shared" si="2"/>
        <v>4153</v>
      </c>
      <c r="F37" s="102">
        <f t="shared" si="3"/>
        <v>44.16205869842621</v>
      </c>
      <c r="G37" s="101">
        <v>4153</v>
      </c>
      <c r="H37" s="101">
        <v>0</v>
      </c>
      <c r="I37" s="101">
        <f t="shared" si="4"/>
        <v>5251</v>
      </c>
      <c r="J37" s="102">
        <f t="shared" si="5"/>
        <v>55.8379413015738</v>
      </c>
      <c r="K37" s="101">
        <v>3340</v>
      </c>
      <c r="L37" s="102">
        <f t="shared" si="6"/>
        <v>35.51680136112292</v>
      </c>
      <c r="M37" s="101">
        <v>0</v>
      </c>
      <c r="N37" s="102">
        <f t="shared" si="7"/>
        <v>0</v>
      </c>
      <c r="O37" s="101">
        <v>1911</v>
      </c>
      <c r="P37" s="101">
        <v>1070</v>
      </c>
      <c r="Q37" s="102">
        <f t="shared" si="8"/>
        <v>20.321139940450873</v>
      </c>
      <c r="R37" s="101">
        <v>30</v>
      </c>
      <c r="S37" s="101" t="s">
        <v>336</v>
      </c>
      <c r="T37" s="101"/>
      <c r="U37" s="101"/>
      <c r="V37" s="101"/>
      <c r="W37" s="105" t="s">
        <v>336</v>
      </c>
      <c r="X37" s="105"/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127</v>
      </c>
      <c r="B38" s="104" t="s">
        <v>296</v>
      </c>
      <c r="C38" s="103" t="s">
        <v>331</v>
      </c>
      <c r="D38" s="101">
        <f t="shared" si="1"/>
        <v>16215</v>
      </c>
      <c r="E38" s="101">
        <f t="shared" si="2"/>
        <v>3988</v>
      </c>
      <c r="F38" s="102">
        <f t="shared" si="3"/>
        <v>24.594511255010794</v>
      </c>
      <c r="G38" s="101">
        <v>3988</v>
      </c>
      <c r="H38" s="101">
        <v>0</v>
      </c>
      <c r="I38" s="101">
        <f t="shared" si="4"/>
        <v>12227</v>
      </c>
      <c r="J38" s="102">
        <f t="shared" si="5"/>
        <v>75.40548874498921</v>
      </c>
      <c r="K38" s="101">
        <v>7724</v>
      </c>
      <c r="L38" s="102">
        <f t="shared" si="6"/>
        <v>47.63490595127968</v>
      </c>
      <c r="M38" s="101">
        <v>0</v>
      </c>
      <c r="N38" s="102">
        <f t="shared" si="7"/>
        <v>0</v>
      </c>
      <c r="O38" s="101">
        <v>4503</v>
      </c>
      <c r="P38" s="101">
        <v>1920</v>
      </c>
      <c r="Q38" s="102">
        <f t="shared" si="8"/>
        <v>27.77058279370953</v>
      </c>
      <c r="R38" s="101">
        <v>122</v>
      </c>
      <c r="S38" s="101"/>
      <c r="T38" s="101"/>
      <c r="U38" s="101"/>
      <c r="V38" s="101" t="s">
        <v>336</v>
      </c>
      <c r="W38" s="105"/>
      <c r="X38" s="105"/>
      <c r="Y38" s="105"/>
      <c r="Z38" s="105" t="s">
        <v>336</v>
      </c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127</v>
      </c>
      <c r="B39" s="104" t="s">
        <v>297</v>
      </c>
      <c r="C39" s="103" t="s">
        <v>332</v>
      </c>
      <c r="D39" s="101">
        <f t="shared" si="1"/>
        <v>8520</v>
      </c>
      <c r="E39" s="101">
        <f t="shared" si="2"/>
        <v>2658</v>
      </c>
      <c r="F39" s="102">
        <f t="shared" si="3"/>
        <v>31.197183098591548</v>
      </c>
      <c r="G39" s="101">
        <v>2658</v>
      </c>
      <c r="H39" s="101">
        <v>0</v>
      </c>
      <c r="I39" s="101">
        <f t="shared" si="4"/>
        <v>5862</v>
      </c>
      <c r="J39" s="102">
        <f t="shared" si="5"/>
        <v>68.80281690140845</v>
      </c>
      <c r="K39" s="101">
        <v>0</v>
      </c>
      <c r="L39" s="102">
        <f t="shared" si="6"/>
        <v>0</v>
      </c>
      <c r="M39" s="101">
        <v>0</v>
      </c>
      <c r="N39" s="102">
        <f t="shared" si="7"/>
        <v>0</v>
      </c>
      <c r="O39" s="101">
        <v>5862</v>
      </c>
      <c r="P39" s="101">
        <v>5245</v>
      </c>
      <c r="Q39" s="102">
        <f t="shared" si="8"/>
        <v>68.80281690140845</v>
      </c>
      <c r="R39" s="101">
        <v>68</v>
      </c>
      <c r="S39" s="101" t="s">
        <v>336</v>
      </c>
      <c r="T39" s="101"/>
      <c r="U39" s="101"/>
      <c r="V39" s="101"/>
      <c r="W39" s="105" t="s">
        <v>336</v>
      </c>
      <c r="X39" s="105"/>
      <c r="Y39" s="105"/>
      <c r="Z39" s="105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127</v>
      </c>
      <c r="B40" s="104" t="s">
        <v>298</v>
      </c>
      <c r="C40" s="103" t="s">
        <v>333</v>
      </c>
      <c r="D40" s="101">
        <f t="shared" si="1"/>
        <v>7714</v>
      </c>
      <c r="E40" s="101">
        <f t="shared" si="2"/>
        <v>323</v>
      </c>
      <c r="F40" s="102">
        <f t="shared" si="3"/>
        <v>4.1871921182266005</v>
      </c>
      <c r="G40" s="101">
        <v>323</v>
      </c>
      <c r="H40" s="101">
        <v>0</v>
      </c>
      <c r="I40" s="101">
        <f t="shared" si="4"/>
        <v>7391</v>
      </c>
      <c r="J40" s="102">
        <f t="shared" si="5"/>
        <v>95.8128078817734</v>
      </c>
      <c r="K40" s="101">
        <v>4001</v>
      </c>
      <c r="L40" s="102">
        <f t="shared" si="6"/>
        <v>51.86673580502982</v>
      </c>
      <c r="M40" s="101">
        <v>0</v>
      </c>
      <c r="N40" s="102">
        <f t="shared" si="7"/>
        <v>0</v>
      </c>
      <c r="O40" s="101">
        <v>3390</v>
      </c>
      <c r="P40" s="101">
        <v>3390</v>
      </c>
      <c r="Q40" s="102">
        <f t="shared" si="8"/>
        <v>43.94607207674358</v>
      </c>
      <c r="R40" s="101">
        <v>34</v>
      </c>
      <c r="S40" s="101" t="s">
        <v>336</v>
      </c>
      <c r="T40" s="101"/>
      <c r="U40" s="101"/>
      <c r="V40" s="101"/>
      <c r="W40" s="105" t="s">
        <v>336</v>
      </c>
      <c r="X40" s="105"/>
      <c r="Y40" s="105"/>
      <c r="Z40" s="105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127</v>
      </c>
      <c r="B41" s="104" t="s">
        <v>299</v>
      </c>
      <c r="C41" s="103" t="s">
        <v>334</v>
      </c>
      <c r="D41" s="101">
        <f t="shared" si="1"/>
        <v>24031</v>
      </c>
      <c r="E41" s="101">
        <f t="shared" si="2"/>
        <v>2219</v>
      </c>
      <c r="F41" s="102">
        <f t="shared" si="3"/>
        <v>9.233906204485873</v>
      </c>
      <c r="G41" s="101">
        <v>2219</v>
      </c>
      <c r="H41" s="101">
        <v>0</v>
      </c>
      <c r="I41" s="101">
        <f t="shared" si="4"/>
        <v>21812</v>
      </c>
      <c r="J41" s="102">
        <f t="shared" si="5"/>
        <v>90.76609379551412</v>
      </c>
      <c r="K41" s="101">
        <v>12982</v>
      </c>
      <c r="L41" s="102">
        <f t="shared" si="6"/>
        <v>54.02188839415755</v>
      </c>
      <c r="M41" s="101">
        <v>0</v>
      </c>
      <c r="N41" s="102">
        <f t="shared" si="7"/>
        <v>0</v>
      </c>
      <c r="O41" s="101">
        <v>8830</v>
      </c>
      <c r="P41" s="101">
        <v>5800</v>
      </c>
      <c r="Q41" s="102">
        <f t="shared" si="8"/>
        <v>36.74420540135658</v>
      </c>
      <c r="R41" s="101">
        <v>119</v>
      </c>
      <c r="S41" s="101" t="s">
        <v>336</v>
      </c>
      <c r="T41" s="101"/>
      <c r="U41" s="101"/>
      <c r="V41" s="101"/>
      <c r="W41" s="105" t="s">
        <v>336</v>
      </c>
      <c r="X41" s="105"/>
      <c r="Y41" s="105"/>
      <c r="Z41" s="105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127</v>
      </c>
      <c r="B42" s="104" t="s">
        <v>300</v>
      </c>
      <c r="C42" s="103" t="s">
        <v>335</v>
      </c>
      <c r="D42" s="101">
        <f t="shared" si="1"/>
        <v>16557</v>
      </c>
      <c r="E42" s="101">
        <f t="shared" si="2"/>
        <v>3208</v>
      </c>
      <c r="F42" s="102">
        <f t="shared" si="3"/>
        <v>19.375490728996798</v>
      </c>
      <c r="G42" s="101">
        <v>3208</v>
      </c>
      <c r="H42" s="101">
        <v>0</v>
      </c>
      <c r="I42" s="101">
        <f t="shared" si="4"/>
        <v>13349</v>
      </c>
      <c r="J42" s="102">
        <f t="shared" si="5"/>
        <v>80.62450927100319</v>
      </c>
      <c r="K42" s="101">
        <v>6739</v>
      </c>
      <c r="L42" s="102">
        <f t="shared" si="6"/>
        <v>40.701817962191214</v>
      </c>
      <c r="M42" s="101">
        <v>0</v>
      </c>
      <c r="N42" s="102">
        <f t="shared" si="7"/>
        <v>0</v>
      </c>
      <c r="O42" s="101">
        <v>6610</v>
      </c>
      <c r="P42" s="101">
        <v>2677</v>
      </c>
      <c r="Q42" s="102">
        <f t="shared" si="8"/>
        <v>39.92269130881198</v>
      </c>
      <c r="R42" s="101">
        <v>62</v>
      </c>
      <c r="S42" s="101" t="s">
        <v>336</v>
      </c>
      <c r="T42" s="101"/>
      <c r="U42" s="101"/>
      <c r="V42" s="101"/>
      <c r="W42" s="105" t="s">
        <v>336</v>
      </c>
      <c r="X42" s="105"/>
      <c r="Y42" s="105"/>
      <c r="Z42" s="10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339</v>
      </c>
      <c r="B7" s="109" t="s">
        <v>337</v>
      </c>
      <c r="C7" s="108" t="s">
        <v>338</v>
      </c>
      <c r="D7" s="110">
        <f aca="true" t="shared" si="0" ref="D7:AI7">SUM(D8:D42)</f>
        <v>275303</v>
      </c>
      <c r="E7" s="110">
        <f t="shared" si="0"/>
        <v>23680</v>
      </c>
      <c r="F7" s="110">
        <f t="shared" si="0"/>
        <v>8782</v>
      </c>
      <c r="G7" s="110">
        <f t="shared" si="0"/>
        <v>14898</v>
      </c>
      <c r="H7" s="110">
        <f t="shared" si="0"/>
        <v>40324</v>
      </c>
      <c r="I7" s="110">
        <f t="shared" si="0"/>
        <v>18579</v>
      </c>
      <c r="J7" s="110">
        <f t="shared" si="0"/>
        <v>21745</v>
      </c>
      <c r="K7" s="110">
        <f t="shared" si="0"/>
        <v>211299</v>
      </c>
      <c r="L7" s="110">
        <f t="shared" si="0"/>
        <v>69675</v>
      </c>
      <c r="M7" s="110">
        <f t="shared" si="0"/>
        <v>141624</v>
      </c>
      <c r="N7" s="110">
        <f t="shared" si="0"/>
        <v>275480</v>
      </c>
      <c r="O7" s="110">
        <f t="shared" si="0"/>
        <v>97036</v>
      </c>
      <c r="P7" s="110">
        <f t="shared" si="0"/>
        <v>97036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178267</v>
      </c>
      <c r="W7" s="110">
        <f t="shared" si="0"/>
        <v>178267</v>
      </c>
      <c r="X7" s="110">
        <f t="shared" si="0"/>
        <v>0</v>
      </c>
      <c r="Y7" s="110">
        <f t="shared" si="0"/>
        <v>0</v>
      </c>
      <c r="Z7" s="110">
        <f t="shared" si="0"/>
        <v>0</v>
      </c>
      <c r="AA7" s="110">
        <f t="shared" si="0"/>
        <v>0</v>
      </c>
      <c r="AB7" s="110">
        <f t="shared" si="0"/>
        <v>0</v>
      </c>
      <c r="AC7" s="110">
        <f t="shared" si="0"/>
        <v>177</v>
      </c>
      <c r="AD7" s="110">
        <f t="shared" si="0"/>
        <v>177</v>
      </c>
      <c r="AE7" s="110">
        <f t="shared" si="0"/>
        <v>0</v>
      </c>
      <c r="AF7" s="110">
        <f t="shared" si="0"/>
        <v>10127</v>
      </c>
      <c r="AG7" s="110">
        <f t="shared" si="0"/>
        <v>10127</v>
      </c>
      <c r="AH7" s="110">
        <f t="shared" si="0"/>
        <v>0</v>
      </c>
      <c r="AI7" s="110">
        <f t="shared" si="0"/>
        <v>0</v>
      </c>
      <c r="AJ7" s="110">
        <f aca="true" t="shared" si="1" ref="AJ7:BC7">SUM(AJ8:AJ42)</f>
        <v>12574</v>
      </c>
      <c r="AK7" s="110">
        <f t="shared" si="1"/>
        <v>2335</v>
      </c>
      <c r="AL7" s="110">
        <f t="shared" si="1"/>
        <v>242</v>
      </c>
      <c r="AM7" s="110">
        <f t="shared" si="1"/>
        <v>4925</v>
      </c>
      <c r="AN7" s="110">
        <f t="shared" si="1"/>
        <v>1332</v>
      </c>
      <c r="AO7" s="110">
        <f t="shared" si="1"/>
        <v>0</v>
      </c>
      <c r="AP7" s="110">
        <f t="shared" si="1"/>
        <v>0</v>
      </c>
      <c r="AQ7" s="110">
        <f t="shared" si="1"/>
        <v>0</v>
      </c>
      <c r="AR7" s="110">
        <f t="shared" si="1"/>
        <v>3737</v>
      </c>
      <c r="AS7" s="110">
        <f t="shared" si="1"/>
        <v>3</v>
      </c>
      <c r="AT7" s="110">
        <f t="shared" si="1"/>
        <v>448</v>
      </c>
      <c r="AU7" s="110">
        <f t="shared" si="1"/>
        <v>130</v>
      </c>
      <c r="AV7" s="110">
        <f t="shared" si="1"/>
        <v>0</v>
      </c>
      <c r="AW7" s="110">
        <f t="shared" si="1"/>
        <v>318</v>
      </c>
      <c r="AX7" s="110">
        <f t="shared" si="1"/>
        <v>0</v>
      </c>
      <c r="AY7" s="110">
        <f t="shared" si="1"/>
        <v>0</v>
      </c>
      <c r="AZ7" s="110">
        <f t="shared" si="1"/>
        <v>242</v>
      </c>
      <c r="BA7" s="110">
        <f t="shared" si="1"/>
        <v>242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127</v>
      </c>
      <c r="B8" s="112" t="s">
        <v>266</v>
      </c>
      <c r="C8" s="111" t="s">
        <v>301</v>
      </c>
      <c r="D8" s="101">
        <f>SUM(E8,+H8,+K8)</f>
        <v>30950</v>
      </c>
      <c r="E8" s="101">
        <f>SUM(F8:G8)</f>
        <v>7</v>
      </c>
      <c r="F8" s="101">
        <v>7</v>
      </c>
      <c r="G8" s="101">
        <v>0</v>
      </c>
      <c r="H8" s="101">
        <f>SUM(I8:J8)</f>
        <v>30943</v>
      </c>
      <c r="I8" s="101">
        <v>9198</v>
      </c>
      <c r="J8" s="101">
        <v>21745</v>
      </c>
      <c r="K8" s="101">
        <f>SUM(L8:M8)</f>
        <v>0</v>
      </c>
      <c r="L8" s="101">
        <v>0</v>
      </c>
      <c r="M8" s="101">
        <v>0</v>
      </c>
      <c r="N8" s="101">
        <f>SUM(O8,+V8,+AC8)</f>
        <v>30950</v>
      </c>
      <c r="O8" s="101">
        <f>SUM(P8:U8)</f>
        <v>9205</v>
      </c>
      <c r="P8" s="101">
        <v>9205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21745</v>
      </c>
      <c r="W8" s="101">
        <v>21745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1059</v>
      </c>
      <c r="AG8" s="101">
        <v>1059</v>
      </c>
      <c r="AH8" s="101">
        <v>0</v>
      </c>
      <c r="AI8" s="101">
        <v>0</v>
      </c>
      <c r="AJ8" s="101">
        <f>SUM(AK8:AS8)</f>
        <v>1059</v>
      </c>
      <c r="AK8" s="101">
        <v>0</v>
      </c>
      <c r="AL8" s="101">
        <v>0</v>
      </c>
      <c r="AM8" s="101">
        <v>42</v>
      </c>
      <c r="AN8" s="101">
        <v>985</v>
      </c>
      <c r="AO8" s="101">
        <v>0</v>
      </c>
      <c r="AP8" s="101">
        <v>0</v>
      </c>
      <c r="AQ8" s="101">
        <v>0</v>
      </c>
      <c r="AR8" s="101">
        <v>32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127</v>
      </c>
      <c r="B9" s="112" t="s">
        <v>267</v>
      </c>
      <c r="C9" s="111" t="s">
        <v>302</v>
      </c>
      <c r="D9" s="101">
        <f aca="true" t="shared" si="2" ref="D9:D42">SUM(E9,+H9,+K9)</f>
        <v>26621</v>
      </c>
      <c r="E9" s="101">
        <f aca="true" t="shared" si="3" ref="E9:E42">SUM(F9:G9)</f>
        <v>0</v>
      </c>
      <c r="F9" s="101">
        <v>0</v>
      </c>
      <c r="G9" s="101">
        <v>0</v>
      </c>
      <c r="H9" s="101">
        <f aca="true" t="shared" si="4" ref="H9:H42">SUM(I9:J9)</f>
        <v>0</v>
      </c>
      <c r="I9" s="101">
        <v>0</v>
      </c>
      <c r="J9" s="101">
        <v>0</v>
      </c>
      <c r="K9" s="101">
        <f aca="true" t="shared" si="5" ref="K9:K42">SUM(L9:M9)</f>
        <v>26621</v>
      </c>
      <c r="L9" s="101">
        <v>15528</v>
      </c>
      <c r="M9" s="101">
        <v>11093</v>
      </c>
      <c r="N9" s="101">
        <f aca="true" t="shared" si="6" ref="N9:N42">SUM(O9,+V9,+AC9)</f>
        <v>26621</v>
      </c>
      <c r="O9" s="101">
        <f aca="true" t="shared" si="7" ref="O9:O42">SUM(P9:U9)</f>
        <v>15528</v>
      </c>
      <c r="P9" s="101">
        <v>15528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42">SUM(W9:AB9)</f>
        <v>11093</v>
      </c>
      <c r="W9" s="101">
        <v>11093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42">SUM(AD9:AE9)</f>
        <v>0</v>
      </c>
      <c r="AD9" s="101">
        <v>0</v>
      </c>
      <c r="AE9" s="101">
        <v>0</v>
      </c>
      <c r="AF9" s="101">
        <f aca="true" t="shared" si="10" ref="AF9:AF42">SUM(AG9:AI9)</f>
        <v>1210</v>
      </c>
      <c r="AG9" s="101">
        <v>1210</v>
      </c>
      <c r="AH9" s="101">
        <v>0</v>
      </c>
      <c r="AI9" s="101">
        <v>0</v>
      </c>
      <c r="AJ9" s="101">
        <f aca="true" t="shared" si="11" ref="AJ9:AJ42">SUM(AK9:AS9)</f>
        <v>1210</v>
      </c>
      <c r="AK9" s="101">
        <v>0</v>
      </c>
      <c r="AL9" s="101">
        <v>0</v>
      </c>
      <c r="AM9" s="101">
        <v>120</v>
      </c>
      <c r="AN9" s="101">
        <v>0</v>
      </c>
      <c r="AO9" s="101">
        <v>0</v>
      </c>
      <c r="AP9" s="101">
        <v>0</v>
      </c>
      <c r="AQ9" s="101">
        <v>0</v>
      </c>
      <c r="AR9" s="101">
        <v>1090</v>
      </c>
      <c r="AS9" s="101">
        <v>0</v>
      </c>
      <c r="AT9" s="101">
        <f aca="true" t="shared" si="12" ref="AT9:AT42">SUM(AU9:AY9)</f>
        <v>14</v>
      </c>
      <c r="AU9" s="101">
        <v>0</v>
      </c>
      <c r="AV9" s="101">
        <v>0</v>
      </c>
      <c r="AW9" s="101">
        <v>14</v>
      </c>
      <c r="AX9" s="101">
        <v>0</v>
      </c>
      <c r="AY9" s="101">
        <v>0</v>
      </c>
      <c r="AZ9" s="101">
        <f aca="true" t="shared" si="13" ref="AZ9:AZ42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127</v>
      </c>
      <c r="B10" s="112" t="s">
        <v>268</v>
      </c>
      <c r="C10" s="111" t="s">
        <v>303</v>
      </c>
      <c r="D10" s="101">
        <f t="shared" si="2"/>
        <v>30809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30809</v>
      </c>
      <c r="L10" s="101">
        <v>5838</v>
      </c>
      <c r="M10" s="101">
        <v>24971</v>
      </c>
      <c r="N10" s="101">
        <f t="shared" si="6"/>
        <v>30809</v>
      </c>
      <c r="O10" s="101">
        <f t="shared" si="7"/>
        <v>5838</v>
      </c>
      <c r="P10" s="101">
        <v>5838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24971</v>
      </c>
      <c r="W10" s="101">
        <v>24971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1797</v>
      </c>
      <c r="AG10" s="101">
        <v>1797</v>
      </c>
      <c r="AH10" s="101">
        <v>0</v>
      </c>
      <c r="AI10" s="101">
        <v>0</v>
      </c>
      <c r="AJ10" s="101">
        <f t="shared" si="11"/>
        <v>1797</v>
      </c>
      <c r="AK10" s="101">
        <v>0</v>
      </c>
      <c r="AL10" s="101">
        <v>0</v>
      </c>
      <c r="AM10" s="101">
        <v>1797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233</v>
      </c>
      <c r="AU10" s="101">
        <v>0</v>
      </c>
      <c r="AV10" s="101">
        <v>0</v>
      </c>
      <c r="AW10" s="101">
        <v>233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127</v>
      </c>
      <c r="B11" s="112" t="s">
        <v>269</v>
      </c>
      <c r="C11" s="111" t="s">
        <v>304</v>
      </c>
      <c r="D11" s="101">
        <f t="shared" si="2"/>
        <v>29928</v>
      </c>
      <c r="E11" s="101">
        <f t="shared" si="3"/>
        <v>0</v>
      </c>
      <c r="F11" s="101">
        <v>0</v>
      </c>
      <c r="G11" s="101">
        <v>0</v>
      </c>
      <c r="H11" s="101">
        <f t="shared" si="4"/>
        <v>194</v>
      </c>
      <c r="I11" s="101">
        <v>194</v>
      </c>
      <c r="J11" s="101">
        <v>0</v>
      </c>
      <c r="K11" s="101">
        <f t="shared" si="5"/>
        <v>29734</v>
      </c>
      <c r="L11" s="101">
        <v>5889</v>
      </c>
      <c r="M11" s="101">
        <v>23845</v>
      </c>
      <c r="N11" s="101">
        <f t="shared" si="6"/>
        <v>30008</v>
      </c>
      <c r="O11" s="101">
        <f t="shared" si="7"/>
        <v>6083</v>
      </c>
      <c r="P11" s="101">
        <v>6083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23845</v>
      </c>
      <c r="W11" s="101">
        <v>23845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80</v>
      </c>
      <c r="AD11" s="101">
        <v>80</v>
      </c>
      <c r="AE11" s="101">
        <v>0</v>
      </c>
      <c r="AF11" s="101">
        <f t="shared" si="10"/>
        <v>618</v>
      </c>
      <c r="AG11" s="101">
        <v>618</v>
      </c>
      <c r="AH11" s="101">
        <v>0</v>
      </c>
      <c r="AI11" s="101">
        <v>0</v>
      </c>
      <c r="AJ11" s="101">
        <f t="shared" si="11"/>
        <v>618</v>
      </c>
      <c r="AK11" s="101">
        <v>0</v>
      </c>
      <c r="AL11" s="101">
        <v>0</v>
      </c>
      <c r="AM11" s="101">
        <v>618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127</v>
      </c>
      <c r="B12" s="112" t="s">
        <v>270</v>
      </c>
      <c r="C12" s="111" t="s">
        <v>305</v>
      </c>
      <c r="D12" s="101">
        <f t="shared" si="2"/>
        <v>12845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12845</v>
      </c>
      <c r="L12" s="101">
        <v>6084</v>
      </c>
      <c r="M12" s="101">
        <v>6761</v>
      </c>
      <c r="N12" s="101">
        <f t="shared" si="6"/>
        <v>12845</v>
      </c>
      <c r="O12" s="101">
        <f t="shared" si="7"/>
        <v>6084</v>
      </c>
      <c r="P12" s="101">
        <v>6084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6761</v>
      </c>
      <c r="W12" s="101">
        <v>6761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159</v>
      </c>
      <c r="AG12" s="101">
        <v>159</v>
      </c>
      <c r="AH12" s="101">
        <v>0</v>
      </c>
      <c r="AI12" s="101">
        <v>0</v>
      </c>
      <c r="AJ12" s="101">
        <f t="shared" si="11"/>
        <v>1295</v>
      </c>
      <c r="AK12" s="101">
        <v>1204</v>
      </c>
      <c r="AL12" s="101">
        <v>0</v>
      </c>
      <c r="AM12" s="101">
        <v>13</v>
      </c>
      <c r="AN12" s="101">
        <v>0</v>
      </c>
      <c r="AO12" s="101">
        <v>0</v>
      </c>
      <c r="AP12" s="101">
        <v>0</v>
      </c>
      <c r="AQ12" s="101">
        <v>0</v>
      </c>
      <c r="AR12" s="101">
        <v>78</v>
      </c>
      <c r="AS12" s="101">
        <v>0</v>
      </c>
      <c r="AT12" s="101">
        <f t="shared" si="12"/>
        <v>69</v>
      </c>
      <c r="AU12" s="101">
        <v>68</v>
      </c>
      <c r="AV12" s="101">
        <v>0</v>
      </c>
      <c r="AW12" s="101">
        <v>1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127</v>
      </c>
      <c r="B13" s="112" t="s">
        <v>271</v>
      </c>
      <c r="C13" s="111" t="s">
        <v>306</v>
      </c>
      <c r="D13" s="101">
        <f t="shared" si="2"/>
        <v>11260</v>
      </c>
      <c r="E13" s="101">
        <f t="shared" si="3"/>
        <v>49</v>
      </c>
      <c r="F13" s="101">
        <v>49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11211</v>
      </c>
      <c r="L13" s="101">
        <v>3746</v>
      </c>
      <c r="M13" s="101">
        <v>7465</v>
      </c>
      <c r="N13" s="101">
        <f t="shared" si="6"/>
        <v>11260</v>
      </c>
      <c r="O13" s="101">
        <f t="shared" si="7"/>
        <v>3795</v>
      </c>
      <c r="P13" s="101">
        <v>3795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7465</v>
      </c>
      <c r="W13" s="101">
        <v>7465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699</v>
      </c>
      <c r="AG13" s="101">
        <v>699</v>
      </c>
      <c r="AH13" s="101">
        <v>0</v>
      </c>
      <c r="AI13" s="101">
        <v>0</v>
      </c>
      <c r="AJ13" s="101">
        <f t="shared" si="11"/>
        <v>699</v>
      </c>
      <c r="AK13" s="101">
        <v>0</v>
      </c>
      <c r="AL13" s="101">
        <v>0</v>
      </c>
      <c r="AM13" s="101">
        <v>699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127</v>
      </c>
      <c r="B14" s="112" t="s">
        <v>272</v>
      </c>
      <c r="C14" s="111" t="s">
        <v>307</v>
      </c>
      <c r="D14" s="101">
        <f t="shared" si="2"/>
        <v>6538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6538</v>
      </c>
      <c r="L14" s="101">
        <v>2146</v>
      </c>
      <c r="M14" s="101">
        <v>4392</v>
      </c>
      <c r="N14" s="101">
        <f t="shared" si="6"/>
        <v>6538</v>
      </c>
      <c r="O14" s="101">
        <f t="shared" si="7"/>
        <v>2146</v>
      </c>
      <c r="P14" s="101">
        <v>2146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4392</v>
      </c>
      <c r="W14" s="101">
        <v>4392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224</v>
      </c>
      <c r="AG14" s="101">
        <v>224</v>
      </c>
      <c r="AH14" s="101">
        <v>0</v>
      </c>
      <c r="AI14" s="101">
        <v>0</v>
      </c>
      <c r="AJ14" s="101">
        <f t="shared" si="11"/>
        <v>224</v>
      </c>
      <c r="AK14" s="101">
        <v>0</v>
      </c>
      <c r="AL14" s="101">
        <v>0</v>
      </c>
      <c r="AM14" s="101">
        <v>9</v>
      </c>
      <c r="AN14" s="101">
        <v>208</v>
      </c>
      <c r="AO14" s="101">
        <v>0</v>
      </c>
      <c r="AP14" s="101">
        <v>0</v>
      </c>
      <c r="AQ14" s="101">
        <v>0</v>
      </c>
      <c r="AR14" s="101">
        <v>7</v>
      </c>
      <c r="AS14" s="101">
        <v>0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127</v>
      </c>
      <c r="B15" s="112" t="s">
        <v>273</v>
      </c>
      <c r="C15" s="111" t="s">
        <v>308</v>
      </c>
      <c r="D15" s="101">
        <f t="shared" si="2"/>
        <v>4586</v>
      </c>
      <c r="E15" s="101">
        <f t="shared" si="3"/>
        <v>4586</v>
      </c>
      <c r="F15" s="101">
        <v>1997</v>
      </c>
      <c r="G15" s="101">
        <v>2589</v>
      </c>
      <c r="H15" s="101">
        <f t="shared" si="4"/>
        <v>0</v>
      </c>
      <c r="I15" s="101">
        <v>0</v>
      </c>
      <c r="J15" s="101">
        <v>0</v>
      </c>
      <c r="K15" s="101">
        <f t="shared" si="5"/>
        <v>0</v>
      </c>
      <c r="L15" s="101">
        <v>0</v>
      </c>
      <c r="M15" s="101">
        <v>0</v>
      </c>
      <c r="N15" s="101">
        <f t="shared" si="6"/>
        <v>4586</v>
      </c>
      <c r="O15" s="101">
        <f t="shared" si="7"/>
        <v>1997</v>
      </c>
      <c r="P15" s="101">
        <v>1997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2589</v>
      </c>
      <c r="W15" s="101">
        <v>2589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36</v>
      </c>
      <c r="AG15" s="101">
        <v>36</v>
      </c>
      <c r="AH15" s="101">
        <v>0</v>
      </c>
      <c r="AI15" s="101">
        <v>0</v>
      </c>
      <c r="AJ15" s="101">
        <f t="shared" si="11"/>
        <v>83</v>
      </c>
      <c r="AK15" s="101">
        <v>0</v>
      </c>
      <c r="AL15" s="101">
        <v>47</v>
      </c>
      <c r="AM15" s="101">
        <v>36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47</v>
      </c>
      <c r="BA15" s="101">
        <v>47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127</v>
      </c>
      <c r="B16" s="112" t="s">
        <v>274</v>
      </c>
      <c r="C16" s="111" t="s">
        <v>309</v>
      </c>
      <c r="D16" s="101">
        <f t="shared" si="2"/>
        <v>9498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9498</v>
      </c>
      <c r="L16" s="101">
        <v>4252</v>
      </c>
      <c r="M16" s="101">
        <v>5246</v>
      </c>
      <c r="N16" s="101">
        <f t="shared" si="6"/>
        <v>9498</v>
      </c>
      <c r="O16" s="101">
        <f t="shared" si="7"/>
        <v>4252</v>
      </c>
      <c r="P16" s="101">
        <v>4252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5246</v>
      </c>
      <c r="W16" s="101">
        <v>5246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376</v>
      </c>
      <c r="AG16" s="101">
        <v>376</v>
      </c>
      <c r="AH16" s="101">
        <v>0</v>
      </c>
      <c r="AI16" s="101">
        <v>0</v>
      </c>
      <c r="AJ16" s="101">
        <f t="shared" si="11"/>
        <v>376</v>
      </c>
      <c r="AK16" s="101">
        <v>0</v>
      </c>
      <c r="AL16" s="101">
        <v>0</v>
      </c>
      <c r="AM16" s="101">
        <v>89</v>
      </c>
      <c r="AN16" s="101">
        <v>0</v>
      </c>
      <c r="AO16" s="101">
        <v>0</v>
      </c>
      <c r="AP16" s="101">
        <v>0</v>
      </c>
      <c r="AQ16" s="101">
        <v>0</v>
      </c>
      <c r="AR16" s="101">
        <v>287</v>
      </c>
      <c r="AS16" s="101">
        <v>0</v>
      </c>
      <c r="AT16" s="101">
        <f t="shared" si="12"/>
        <v>10</v>
      </c>
      <c r="AU16" s="101">
        <v>0</v>
      </c>
      <c r="AV16" s="101">
        <v>0</v>
      </c>
      <c r="AW16" s="101">
        <v>10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127</v>
      </c>
      <c r="B17" s="112" t="s">
        <v>275</v>
      </c>
      <c r="C17" s="111" t="s">
        <v>310</v>
      </c>
      <c r="D17" s="101">
        <f t="shared" si="2"/>
        <v>5100</v>
      </c>
      <c r="E17" s="101">
        <f t="shared" si="3"/>
        <v>5100</v>
      </c>
      <c r="F17" s="101">
        <v>1949</v>
      </c>
      <c r="G17" s="101">
        <v>3151</v>
      </c>
      <c r="H17" s="101">
        <f t="shared" si="4"/>
        <v>0</v>
      </c>
      <c r="I17" s="101">
        <v>0</v>
      </c>
      <c r="J17" s="101">
        <v>0</v>
      </c>
      <c r="K17" s="101">
        <f t="shared" si="5"/>
        <v>0</v>
      </c>
      <c r="L17" s="101">
        <v>0</v>
      </c>
      <c r="M17" s="101">
        <v>0</v>
      </c>
      <c r="N17" s="101">
        <f t="shared" si="6"/>
        <v>5100</v>
      </c>
      <c r="O17" s="101">
        <f t="shared" si="7"/>
        <v>1949</v>
      </c>
      <c r="P17" s="101">
        <v>1949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3151</v>
      </c>
      <c r="W17" s="101">
        <v>3151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40</v>
      </c>
      <c r="AG17" s="101">
        <v>40</v>
      </c>
      <c r="AH17" s="101">
        <v>0</v>
      </c>
      <c r="AI17" s="101">
        <v>0</v>
      </c>
      <c r="AJ17" s="101">
        <f t="shared" si="11"/>
        <v>92</v>
      </c>
      <c r="AK17" s="101">
        <v>0</v>
      </c>
      <c r="AL17" s="101">
        <v>52</v>
      </c>
      <c r="AM17" s="101">
        <v>40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52</v>
      </c>
      <c r="BA17" s="101">
        <v>52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127</v>
      </c>
      <c r="B18" s="112" t="s">
        <v>276</v>
      </c>
      <c r="C18" s="111" t="s">
        <v>311</v>
      </c>
      <c r="D18" s="101">
        <f t="shared" si="2"/>
        <v>9770</v>
      </c>
      <c r="E18" s="101">
        <f t="shared" si="3"/>
        <v>9770</v>
      </c>
      <c r="F18" s="101">
        <v>3102</v>
      </c>
      <c r="G18" s="101">
        <v>6668</v>
      </c>
      <c r="H18" s="101">
        <f t="shared" si="4"/>
        <v>0</v>
      </c>
      <c r="I18" s="101">
        <v>0</v>
      </c>
      <c r="J18" s="101">
        <v>0</v>
      </c>
      <c r="K18" s="101">
        <f t="shared" si="5"/>
        <v>0</v>
      </c>
      <c r="L18" s="101">
        <v>0</v>
      </c>
      <c r="M18" s="101">
        <v>0</v>
      </c>
      <c r="N18" s="101">
        <f t="shared" si="6"/>
        <v>9770</v>
      </c>
      <c r="O18" s="101">
        <f t="shared" si="7"/>
        <v>3102</v>
      </c>
      <c r="P18" s="101">
        <v>3102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6668</v>
      </c>
      <c r="W18" s="101">
        <v>6668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76</v>
      </c>
      <c r="AG18" s="101">
        <v>76</v>
      </c>
      <c r="AH18" s="101">
        <v>0</v>
      </c>
      <c r="AI18" s="101">
        <v>0</v>
      </c>
      <c r="AJ18" s="101">
        <f t="shared" si="11"/>
        <v>176</v>
      </c>
      <c r="AK18" s="101">
        <v>0</v>
      </c>
      <c r="AL18" s="101">
        <v>100</v>
      </c>
      <c r="AM18" s="101">
        <v>76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100</v>
      </c>
      <c r="BA18" s="101">
        <v>100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127</v>
      </c>
      <c r="B19" s="112" t="s">
        <v>277</v>
      </c>
      <c r="C19" s="111" t="s">
        <v>312</v>
      </c>
      <c r="D19" s="101">
        <f t="shared" si="2"/>
        <v>9804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9804</v>
      </c>
      <c r="L19" s="101">
        <v>2895</v>
      </c>
      <c r="M19" s="101">
        <v>6909</v>
      </c>
      <c r="N19" s="101">
        <f t="shared" si="6"/>
        <v>9804</v>
      </c>
      <c r="O19" s="101">
        <f t="shared" si="7"/>
        <v>2895</v>
      </c>
      <c r="P19" s="101">
        <v>2895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6909</v>
      </c>
      <c r="W19" s="101">
        <v>6909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264</v>
      </c>
      <c r="AG19" s="101">
        <v>264</v>
      </c>
      <c r="AH19" s="101">
        <v>0</v>
      </c>
      <c r="AI19" s="101">
        <v>0</v>
      </c>
      <c r="AJ19" s="101">
        <f t="shared" si="11"/>
        <v>264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264</v>
      </c>
      <c r="AS19" s="101">
        <v>0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127</v>
      </c>
      <c r="B20" s="112" t="s">
        <v>278</v>
      </c>
      <c r="C20" s="111" t="s">
        <v>313</v>
      </c>
      <c r="D20" s="101">
        <f t="shared" si="2"/>
        <v>11630</v>
      </c>
      <c r="E20" s="101">
        <f t="shared" si="3"/>
        <v>0</v>
      </c>
      <c r="F20" s="101">
        <v>0</v>
      </c>
      <c r="G20" s="101">
        <v>0</v>
      </c>
      <c r="H20" s="101">
        <f t="shared" si="4"/>
        <v>4397</v>
      </c>
      <c r="I20" s="101">
        <v>4397</v>
      </c>
      <c r="J20" s="101">
        <v>0</v>
      </c>
      <c r="K20" s="101">
        <f t="shared" si="5"/>
        <v>7233</v>
      </c>
      <c r="L20" s="101">
        <v>0</v>
      </c>
      <c r="M20" s="101">
        <v>7233</v>
      </c>
      <c r="N20" s="101">
        <f t="shared" si="6"/>
        <v>11630</v>
      </c>
      <c r="O20" s="101">
        <f t="shared" si="7"/>
        <v>4397</v>
      </c>
      <c r="P20" s="101">
        <v>4397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7233</v>
      </c>
      <c r="W20" s="101">
        <v>7233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623</v>
      </c>
      <c r="AG20" s="101">
        <v>623</v>
      </c>
      <c r="AH20" s="101">
        <v>0</v>
      </c>
      <c r="AI20" s="101">
        <v>0</v>
      </c>
      <c r="AJ20" s="101">
        <f t="shared" si="11"/>
        <v>623</v>
      </c>
      <c r="AK20" s="101">
        <v>0</v>
      </c>
      <c r="AL20" s="101">
        <v>0</v>
      </c>
      <c r="AM20" s="101">
        <v>48</v>
      </c>
      <c r="AN20" s="101">
        <v>0</v>
      </c>
      <c r="AO20" s="101">
        <v>0</v>
      </c>
      <c r="AP20" s="101">
        <v>0</v>
      </c>
      <c r="AQ20" s="101">
        <v>0</v>
      </c>
      <c r="AR20" s="101">
        <v>575</v>
      </c>
      <c r="AS20" s="101">
        <v>0</v>
      </c>
      <c r="AT20" s="101">
        <f t="shared" si="12"/>
        <v>6</v>
      </c>
      <c r="AU20" s="101">
        <v>0</v>
      </c>
      <c r="AV20" s="101">
        <v>0</v>
      </c>
      <c r="AW20" s="101">
        <v>6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127</v>
      </c>
      <c r="B21" s="112" t="s">
        <v>279</v>
      </c>
      <c r="C21" s="111" t="s">
        <v>314</v>
      </c>
      <c r="D21" s="101">
        <f t="shared" si="2"/>
        <v>2161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2161</v>
      </c>
      <c r="L21" s="101">
        <v>753</v>
      </c>
      <c r="M21" s="101">
        <v>1408</v>
      </c>
      <c r="N21" s="101">
        <f t="shared" si="6"/>
        <v>2161</v>
      </c>
      <c r="O21" s="101">
        <f t="shared" si="7"/>
        <v>753</v>
      </c>
      <c r="P21" s="101">
        <v>753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1408</v>
      </c>
      <c r="W21" s="101">
        <v>1408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74</v>
      </c>
      <c r="AG21" s="101">
        <v>74</v>
      </c>
      <c r="AH21" s="101">
        <v>0</v>
      </c>
      <c r="AI21" s="101">
        <v>0</v>
      </c>
      <c r="AJ21" s="101">
        <f t="shared" si="11"/>
        <v>74</v>
      </c>
      <c r="AK21" s="101">
        <v>0</v>
      </c>
      <c r="AL21" s="101">
        <v>0</v>
      </c>
      <c r="AM21" s="101">
        <v>0</v>
      </c>
      <c r="AN21" s="101">
        <v>69</v>
      </c>
      <c r="AO21" s="101">
        <v>0</v>
      </c>
      <c r="AP21" s="101">
        <v>0</v>
      </c>
      <c r="AQ21" s="101">
        <v>0</v>
      </c>
      <c r="AR21" s="101">
        <v>2</v>
      </c>
      <c r="AS21" s="101">
        <v>3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127</v>
      </c>
      <c r="B22" s="112" t="s">
        <v>280</v>
      </c>
      <c r="C22" s="111" t="s">
        <v>315</v>
      </c>
      <c r="D22" s="101">
        <f t="shared" si="2"/>
        <v>2183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2183</v>
      </c>
      <c r="L22" s="101">
        <v>488</v>
      </c>
      <c r="M22" s="101">
        <v>1695</v>
      </c>
      <c r="N22" s="101">
        <f t="shared" si="6"/>
        <v>2183</v>
      </c>
      <c r="O22" s="101">
        <f t="shared" si="7"/>
        <v>488</v>
      </c>
      <c r="P22" s="101">
        <v>488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1695</v>
      </c>
      <c r="W22" s="101">
        <v>1695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75</v>
      </c>
      <c r="AG22" s="101">
        <v>75</v>
      </c>
      <c r="AH22" s="101">
        <v>0</v>
      </c>
      <c r="AI22" s="101">
        <v>0</v>
      </c>
      <c r="AJ22" s="101">
        <f t="shared" si="11"/>
        <v>75</v>
      </c>
      <c r="AK22" s="101">
        <v>0</v>
      </c>
      <c r="AL22" s="101">
        <v>0</v>
      </c>
      <c r="AM22" s="101">
        <v>3</v>
      </c>
      <c r="AN22" s="101">
        <v>70</v>
      </c>
      <c r="AO22" s="101">
        <v>0</v>
      </c>
      <c r="AP22" s="101">
        <v>0</v>
      </c>
      <c r="AQ22" s="101">
        <v>0</v>
      </c>
      <c r="AR22" s="101">
        <v>2</v>
      </c>
      <c r="AS22" s="101">
        <v>0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127</v>
      </c>
      <c r="B23" s="112" t="s">
        <v>281</v>
      </c>
      <c r="C23" s="111" t="s">
        <v>316</v>
      </c>
      <c r="D23" s="101">
        <f t="shared" si="2"/>
        <v>4159</v>
      </c>
      <c r="E23" s="101">
        <f t="shared" si="3"/>
        <v>4159</v>
      </c>
      <c r="F23" s="101">
        <v>1669</v>
      </c>
      <c r="G23" s="101">
        <v>2490</v>
      </c>
      <c r="H23" s="101">
        <f t="shared" si="4"/>
        <v>0</v>
      </c>
      <c r="I23" s="101">
        <v>0</v>
      </c>
      <c r="J23" s="101">
        <v>0</v>
      </c>
      <c r="K23" s="101">
        <f t="shared" si="5"/>
        <v>0</v>
      </c>
      <c r="L23" s="101">
        <v>0</v>
      </c>
      <c r="M23" s="101">
        <v>0</v>
      </c>
      <c r="N23" s="101">
        <f t="shared" si="6"/>
        <v>4159</v>
      </c>
      <c r="O23" s="101">
        <f t="shared" si="7"/>
        <v>1669</v>
      </c>
      <c r="P23" s="101">
        <v>1669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2490</v>
      </c>
      <c r="W23" s="101">
        <v>2490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33</v>
      </c>
      <c r="AG23" s="101">
        <v>33</v>
      </c>
      <c r="AH23" s="101">
        <v>0</v>
      </c>
      <c r="AI23" s="101">
        <v>0</v>
      </c>
      <c r="AJ23" s="101">
        <f t="shared" si="11"/>
        <v>76</v>
      </c>
      <c r="AK23" s="101">
        <v>0</v>
      </c>
      <c r="AL23" s="101">
        <v>43</v>
      </c>
      <c r="AM23" s="101">
        <v>33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43</v>
      </c>
      <c r="BA23" s="101">
        <v>43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127</v>
      </c>
      <c r="B24" s="112" t="s">
        <v>282</v>
      </c>
      <c r="C24" s="111" t="s">
        <v>317</v>
      </c>
      <c r="D24" s="101">
        <f t="shared" si="2"/>
        <v>3288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3288</v>
      </c>
      <c r="L24" s="101">
        <v>770</v>
      </c>
      <c r="M24" s="101">
        <v>2518</v>
      </c>
      <c r="N24" s="101">
        <f t="shared" si="6"/>
        <v>3288</v>
      </c>
      <c r="O24" s="101">
        <f t="shared" si="7"/>
        <v>770</v>
      </c>
      <c r="P24" s="101">
        <v>770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2518</v>
      </c>
      <c r="W24" s="101">
        <v>2518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200</v>
      </c>
      <c r="AG24" s="101">
        <v>200</v>
      </c>
      <c r="AH24" s="101">
        <v>0</v>
      </c>
      <c r="AI24" s="101">
        <v>0</v>
      </c>
      <c r="AJ24" s="101">
        <f t="shared" si="11"/>
        <v>200</v>
      </c>
      <c r="AK24" s="101">
        <v>0</v>
      </c>
      <c r="AL24" s="101">
        <v>0</v>
      </c>
      <c r="AM24" s="101">
        <v>200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127</v>
      </c>
      <c r="B25" s="112" t="s">
        <v>283</v>
      </c>
      <c r="C25" s="111" t="s">
        <v>318</v>
      </c>
      <c r="D25" s="101">
        <f t="shared" si="2"/>
        <v>4167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4167</v>
      </c>
      <c r="L25" s="101">
        <v>1342</v>
      </c>
      <c r="M25" s="101">
        <v>2825</v>
      </c>
      <c r="N25" s="101">
        <f t="shared" si="6"/>
        <v>4167</v>
      </c>
      <c r="O25" s="101">
        <f t="shared" si="7"/>
        <v>1342</v>
      </c>
      <c r="P25" s="101">
        <v>1342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2825</v>
      </c>
      <c r="W25" s="101">
        <v>2825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250</v>
      </c>
      <c r="AG25" s="101">
        <v>250</v>
      </c>
      <c r="AH25" s="101">
        <v>0</v>
      </c>
      <c r="AI25" s="101">
        <v>0</v>
      </c>
      <c r="AJ25" s="101">
        <f t="shared" si="11"/>
        <v>250</v>
      </c>
      <c r="AK25" s="101">
        <v>0</v>
      </c>
      <c r="AL25" s="101">
        <v>0</v>
      </c>
      <c r="AM25" s="101">
        <v>250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127</v>
      </c>
      <c r="B26" s="112" t="s">
        <v>284</v>
      </c>
      <c r="C26" s="111" t="s">
        <v>319</v>
      </c>
      <c r="D26" s="101">
        <f t="shared" si="2"/>
        <v>3920</v>
      </c>
      <c r="E26" s="101">
        <f t="shared" si="3"/>
        <v>9</v>
      </c>
      <c r="F26" s="101">
        <v>9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3911</v>
      </c>
      <c r="L26" s="101">
        <v>1402</v>
      </c>
      <c r="M26" s="101">
        <v>2509</v>
      </c>
      <c r="N26" s="101">
        <f t="shared" si="6"/>
        <v>3920</v>
      </c>
      <c r="O26" s="101">
        <f t="shared" si="7"/>
        <v>1411</v>
      </c>
      <c r="P26" s="101">
        <v>1411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2509</v>
      </c>
      <c r="W26" s="101">
        <v>2509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242</v>
      </c>
      <c r="AG26" s="101">
        <v>242</v>
      </c>
      <c r="AH26" s="101">
        <v>0</v>
      </c>
      <c r="AI26" s="101">
        <v>0</v>
      </c>
      <c r="AJ26" s="101">
        <f t="shared" si="11"/>
        <v>242</v>
      </c>
      <c r="AK26" s="101">
        <v>0</v>
      </c>
      <c r="AL26" s="101">
        <v>0</v>
      </c>
      <c r="AM26" s="101">
        <v>242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127</v>
      </c>
      <c r="B27" s="112" t="s">
        <v>285</v>
      </c>
      <c r="C27" s="111" t="s">
        <v>320</v>
      </c>
      <c r="D27" s="101">
        <f t="shared" si="2"/>
        <v>3682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3682</v>
      </c>
      <c r="L27" s="101">
        <v>612</v>
      </c>
      <c r="M27" s="101">
        <v>3070</v>
      </c>
      <c r="N27" s="101">
        <f t="shared" si="6"/>
        <v>3682</v>
      </c>
      <c r="O27" s="101">
        <f t="shared" si="7"/>
        <v>612</v>
      </c>
      <c r="P27" s="101">
        <v>612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3070</v>
      </c>
      <c r="W27" s="101">
        <v>3070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97</v>
      </c>
      <c r="AG27" s="101">
        <v>97</v>
      </c>
      <c r="AH27" s="101">
        <v>0</v>
      </c>
      <c r="AI27" s="101">
        <v>0</v>
      </c>
      <c r="AJ27" s="101">
        <f t="shared" si="11"/>
        <v>97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97</v>
      </c>
      <c r="AS27" s="101">
        <v>0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127</v>
      </c>
      <c r="B28" s="112" t="s">
        <v>286</v>
      </c>
      <c r="C28" s="111" t="s">
        <v>321</v>
      </c>
      <c r="D28" s="101">
        <f t="shared" si="2"/>
        <v>2232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2232</v>
      </c>
      <c r="L28" s="101">
        <v>842</v>
      </c>
      <c r="M28" s="101">
        <v>1390</v>
      </c>
      <c r="N28" s="101">
        <f t="shared" si="6"/>
        <v>2232</v>
      </c>
      <c r="O28" s="101">
        <f t="shared" si="7"/>
        <v>842</v>
      </c>
      <c r="P28" s="101">
        <v>842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1390</v>
      </c>
      <c r="W28" s="101">
        <v>1390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25</v>
      </c>
      <c r="AG28" s="101">
        <v>25</v>
      </c>
      <c r="AH28" s="101">
        <v>0</v>
      </c>
      <c r="AI28" s="101">
        <v>0</v>
      </c>
      <c r="AJ28" s="101">
        <f t="shared" si="11"/>
        <v>229</v>
      </c>
      <c r="AK28" s="101">
        <v>216</v>
      </c>
      <c r="AL28" s="101">
        <v>0</v>
      </c>
      <c r="AM28" s="101">
        <v>2</v>
      </c>
      <c r="AN28" s="101">
        <v>0</v>
      </c>
      <c r="AO28" s="101">
        <v>0</v>
      </c>
      <c r="AP28" s="101">
        <v>0</v>
      </c>
      <c r="AQ28" s="101">
        <v>0</v>
      </c>
      <c r="AR28" s="101">
        <v>11</v>
      </c>
      <c r="AS28" s="101">
        <v>0</v>
      </c>
      <c r="AT28" s="101">
        <f t="shared" si="12"/>
        <v>12</v>
      </c>
      <c r="AU28" s="101">
        <v>12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127</v>
      </c>
      <c r="B29" s="112" t="s">
        <v>287</v>
      </c>
      <c r="C29" s="111" t="s">
        <v>322</v>
      </c>
      <c r="D29" s="101">
        <f t="shared" si="2"/>
        <v>4197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4197</v>
      </c>
      <c r="L29" s="101">
        <v>1987</v>
      </c>
      <c r="M29" s="101">
        <v>2210</v>
      </c>
      <c r="N29" s="101">
        <f t="shared" si="6"/>
        <v>4197</v>
      </c>
      <c r="O29" s="101">
        <f t="shared" si="7"/>
        <v>1987</v>
      </c>
      <c r="P29" s="101">
        <v>1987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2210</v>
      </c>
      <c r="W29" s="101">
        <v>2210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209</v>
      </c>
      <c r="AG29" s="101">
        <v>209</v>
      </c>
      <c r="AH29" s="101">
        <v>0</v>
      </c>
      <c r="AI29" s="101">
        <v>0</v>
      </c>
      <c r="AJ29" s="101">
        <f t="shared" si="11"/>
        <v>209</v>
      </c>
      <c r="AK29" s="101">
        <v>0</v>
      </c>
      <c r="AL29" s="101">
        <v>0</v>
      </c>
      <c r="AM29" s="101">
        <v>31</v>
      </c>
      <c r="AN29" s="101">
        <v>0</v>
      </c>
      <c r="AO29" s="101">
        <v>0</v>
      </c>
      <c r="AP29" s="101">
        <v>0</v>
      </c>
      <c r="AQ29" s="101">
        <v>0</v>
      </c>
      <c r="AR29" s="101">
        <v>178</v>
      </c>
      <c r="AS29" s="101">
        <v>0</v>
      </c>
      <c r="AT29" s="101">
        <f t="shared" si="12"/>
        <v>3</v>
      </c>
      <c r="AU29" s="101">
        <v>0</v>
      </c>
      <c r="AV29" s="101">
        <v>0</v>
      </c>
      <c r="AW29" s="101">
        <v>3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127</v>
      </c>
      <c r="B30" s="112" t="s">
        <v>288</v>
      </c>
      <c r="C30" s="111" t="s">
        <v>323</v>
      </c>
      <c r="D30" s="101">
        <f t="shared" si="2"/>
        <v>1037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1037</v>
      </c>
      <c r="L30" s="101">
        <v>522</v>
      </c>
      <c r="M30" s="101">
        <v>515</v>
      </c>
      <c r="N30" s="101">
        <f t="shared" si="6"/>
        <v>1037</v>
      </c>
      <c r="O30" s="101">
        <f t="shared" si="7"/>
        <v>522</v>
      </c>
      <c r="P30" s="101">
        <v>522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515</v>
      </c>
      <c r="W30" s="101">
        <v>515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52</v>
      </c>
      <c r="AG30" s="101">
        <v>52</v>
      </c>
      <c r="AH30" s="101">
        <v>0</v>
      </c>
      <c r="AI30" s="101">
        <v>0</v>
      </c>
      <c r="AJ30" s="101">
        <f t="shared" si="11"/>
        <v>53</v>
      </c>
      <c r="AK30" s="101">
        <v>1</v>
      </c>
      <c r="AL30" s="101">
        <v>0</v>
      </c>
      <c r="AM30" s="101">
        <v>8</v>
      </c>
      <c r="AN30" s="101">
        <v>0</v>
      </c>
      <c r="AO30" s="101">
        <v>0</v>
      </c>
      <c r="AP30" s="101">
        <v>0</v>
      </c>
      <c r="AQ30" s="101">
        <v>0</v>
      </c>
      <c r="AR30" s="101">
        <v>44</v>
      </c>
      <c r="AS30" s="101">
        <v>0</v>
      </c>
      <c r="AT30" s="101">
        <f t="shared" si="12"/>
        <v>1</v>
      </c>
      <c r="AU30" s="101">
        <v>0</v>
      </c>
      <c r="AV30" s="101">
        <v>0</v>
      </c>
      <c r="AW30" s="101">
        <v>1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127</v>
      </c>
      <c r="B31" s="112" t="s">
        <v>289</v>
      </c>
      <c r="C31" s="111" t="s">
        <v>324</v>
      </c>
      <c r="D31" s="101">
        <f t="shared" si="2"/>
        <v>5029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5029</v>
      </c>
      <c r="L31" s="101">
        <v>2412</v>
      </c>
      <c r="M31" s="101">
        <v>2617</v>
      </c>
      <c r="N31" s="101">
        <f t="shared" si="6"/>
        <v>5126</v>
      </c>
      <c r="O31" s="101">
        <f t="shared" si="7"/>
        <v>2412</v>
      </c>
      <c r="P31" s="101">
        <v>2412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2617</v>
      </c>
      <c r="W31" s="101">
        <v>2617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97</v>
      </c>
      <c r="AD31" s="101">
        <v>97</v>
      </c>
      <c r="AE31" s="101">
        <v>0</v>
      </c>
      <c r="AF31" s="101">
        <f t="shared" si="10"/>
        <v>62</v>
      </c>
      <c r="AG31" s="101">
        <v>62</v>
      </c>
      <c r="AH31" s="101">
        <v>0</v>
      </c>
      <c r="AI31" s="101">
        <v>0</v>
      </c>
      <c r="AJ31" s="101">
        <f t="shared" si="11"/>
        <v>507</v>
      </c>
      <c r="AK31" s="101">
        <v>471</v>
      </c>
      <c r="AL31" s="101">
        <v>0</v>
      </c>
      <c r="AM31" s="101">
        <v>5</v>
      </c>
      <c r="AN31" s="101">
        <v>0</v>
      </c>
      <c r="AO31" s="101">
        <v>0</v>
      </c>
      <c r="AP31" s="101">
        <v>0</v>
      </c>
      <c r="AQ31" s="101">
        <v>0</v>
      </c>
      <c r="AR31" s="101">
        <v>31</v>
      </c>
      <c r="AS31" s="101">
        <v>0</v>
      </c>
      <c r="AT31" s="101">
        <f t="shared" si="12"/>
        <v>26</v>
      </c>
      <c r="AU31" s="101">
        <v>26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127</v>
      </c>
      <c r="B32" s="112" t="s">
        <v>290</v>
      </c>
      <c r="C32" s="111" t="s">
        <v>325</v>
      </c>
      <c r="D32" s="101">
        <f t="shared" si="2"/>
        <v>1105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1105</v>
      </c>
      <c r="L32" s="101">
        <v>482</v>
      </c>
      <c r="M32" s="101">
        <v>623</v>
      </c>
      <c r="N32" s="101">
        <f t="shared" si="6"/>
        <v>1105</v>
      </c>
      <c r="O32" s="101">
        <f t="shared" si="7"/>
        <v>482</v>
      </c>
      <c r="P32" s="101">
        <v>482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623</v>
      </c>
      <c r="W32" s="101">
        <v>623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10</v>
      </c>
      <c r="AG32" s="101">
        <v>10</v>
      </c>
      <c r="AH32" s="101">
        <v>0</v>
      </c>
      <c r="AI32" s="101">
        <v>0</v>
      </c>
      <c r="AJ32" s="101">
        <f t="shared" si="11"/>
        <v>116</v>
      </c>
      <c r="AK32" s="101">
        <v>112</v>
      </c>
      <c r="AL32" s="101">
        <v>0</v>
      </c>
      <c r="AM32" s="101">
        <v>1</v>
      </c>
      <c r="AN32" s="101">
        <v>0</v>
      </c>
      <c r="AO32" s="101">
        <v>0</v>
      </c>
      <c r="AP32" s="101">
        <v>0</v>
      </c>
      <c r="AQ32" s="101">
        <v>0</v>
      </c>
      <c r="AR32" s="101">
        <v>3</v>
      </c>
      <c r="AS32" s="101">
        <v>0</v>
      </c>
      <c r="AT32" s="101">
        <f t="shared" si="12"/>
        <v>6</v>
      </c>
      <c r="AU32" s="101">
        <v>6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127</v>
      </c>
      <c r="B33" s="112" t="s">
        <v>291</v>
      </c>
      <c r="C33" s="111" t="s">
        <v>326</v>
      </c>
      <c r="D33" s="101">
        <f t="shared" si="2"/>
        <v>2059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2059</v>
      </c>
      <c r="L33" s="101">
        <v>1206</v>
      </c>
      <c r="M33" s="101">
        <v>853</v>
      </c>
      <c r="N33" s="101">
        <f t="shared" si="6"/>
        <v>2059</v>
      </c>
      <c r="O33" s="101">
        <f t="shared" si="7"/>
        <v>1206</v>
      </c>
      <c r="P33" s="101">
        <v>1206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853</v>
      </c>
      <c r="W33" s="101">
        <v>853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38</v>
      </c>
      <c r="AG33" s="101">
        <v>38</v>
      </c>
      <c r="AH33" s="101">
        <v>0</v>
      </c>
      <c r="AI33" s="101">
        <v>0</v>
      </c>
      <c r="AJ33" s="101">
        <f t="shared" si="11"/>
        <v>190</v>
      </c>
      <c r="AK33" s="101">
        <v>161</v>
      </c>
      <c r="AL33" s="101">
        <v>0</v>
      </c>
      <c r="AM33" s="101">
        <v>4</v>
      </c>
      <c r="AN33" s="101">
        <v>0</v>
      </c>
      <c r="AO33" s="101">
        <v>0</v>
      </c>
      <c r="AP33" s="101">
        <v>0</v>
      </c>
      <c r="AQ33" s="101">
        <v>0</v>
      </c>
      <c r="AR33" s="101">
        <v>25</v>
      </c>
      <c r="AS33" s="101">
        <v>0</v>
      </c>
      <c r="AT33" s="101">
        <f t="shared" si="12"/>
        <v>9</v>
      </c>
      <c r="AU33" s="101">
        <v>9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127</v>
      </c>
      <c r="B34" s="112" t="s">
        <v>292</v>
      </c>
      <c r="C34" s="111" t="s">
        <v>327</v>
      </c>
      <c r="D34" s="101">
        <f t="shared" si="2"/>
        <v>1971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1971</v>
      </c>
      <c r="L34" s="101">
        <v>859</v>
      </c>
      <c r="M34" s="101">
        <v>1112</v>
      </c>
      <c r="N34" s="101">
        <f t="shared" si="6"/>
        <v>1971</v>
      </c>
      <c r="O34" s="101">
        <f t="shared" si="7"/>
        <v>859</v>
      </c>
      <c r="P34" s="101">
        <v>859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1112</v>
      </c>
      <c r="W34" s="101">
        <v>1112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30</v>
      </c>
      <c r="AG34" s="101">
        <v>30</v>
      </c>
      <c r="AH34" s="101">
        <v>0</v>
      </c>
      <c r="AI34" s="101">
        <v>0</v>
      </c>
      <c r="AJ34" s="101">
        <f t="shared" si="11"/>
        <v>191</v>
      </c>
      <c r="AK34" s="101">
        <v>170</v>
      </c>
      <c r="AL34" s="101">
        <v>0</v>
      </c>
      <c r="AM34" s="101">
        <v>3</v>
      </c>
      <c r="AN34" s="101">
        <v>0</v>
      </c>
      <c r="AO34" s="101">
        <v>0</v>
      </c>
      <c r="AP34" s="101">
        <v>0</v>
      </c>
      <c r="AQ34" s="101">
        <v>0</v>
      </c>
      <c r="AR34" s="101">
        <v>18</v>
      </c>
      <c r="AS34" s="101">
        <v>0</v>
      </c>
      <c r="AT34" s="101">
        <f t="shared" si="12"/>
        <v>9</v>
      </c>
      <c r="AU34" s="101">
        <v>9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127</v>
      </c>
      <c r="B35" s="112" t="s">
        <v>293</v>
      </c>
      <c r="C35" s="111" t="s">
        <v>328</v>
      </c>
      <c r="D35" s="101">
        <f t="shared" si="2"/>
        <v>5591</v>
      </c>
      <c r="E35" s="101">
        <f t="shared" si="3"/>
        <v>0</v>
      </c>
      <c r="F35" s="101">
        <v>0</v>
      </c>
      <c r="G35" s="101">
        <v>0</v>
      </c>
      <c r="H35" s="101">
        <f t="shared" si="4"/>
        <v>1887</v>
      </c>
      <c r="I35" s="101">
        <v>1887</v>
      </c>
      <c r="J35" s="101">
        <v>0</v>
      </c>
      <c r="K35" s="101">
        <f t="shared" si="5"/>
        <v>3704</v>
      </c>
      <c r="L35" s="101">
        <v>0</v>
      </c>
      <c r="M35" s="101">
        <v>3704</v>
      </c>
      <c r="N35" s="101">
        <f t="shared" si="6"/>
        <v>5591</v>
      </c>
      <c r="O35" s="101">
        <f t="shared" si="7"/>
        <v>1887</v>
      </c>
      <c r="P35" s="101">
        <v>1887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3704</v>
      </c>
      <c r="W35" s="101">
        <v>3704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300</v>
      </c>
      <c r="AG35" s="101">
        <v>300</v>
      </c>
      <c r="AH35" s="101">
        <v>0</v>
      </c>
      <c r="AI35" s="101">
        <v>0</v>
      </c>
      <c r="AJ35" s="101">
        <f t="shared" si="11"/>
        <v>300</v>
      </c>
      <c r="AK35" s="101">
        <v>0</v>
      </c>
      <c r="AL35" s="101">
        <v>0</v>
      </c>
      <c r="AM35" s="101">
        <v>23</v>
      </c>
      <c r="AN35" s="101">
        <v>0</v>
      </c>
      <c r="AO35" s="101">
        <v>0</v>
      </c>
      <c r="AP35" s="101">
        <v>0</v>
      </c>
      <c r="AQ35" s="101">
        <v>0</v>
      </c>
      <c r="AR35" s="101">
        <v>277</v>
      </c>
      <c r="AS35" s="101">
        <v>0</v>
      </c>
      <c r="AT35" s="101">
        <f t="shared" si="12"/>
        <v>3</v>
      </c>
      <c r="AU35" s="101">
        <v>0</v>
      </c>
      <c r="AV35" s="101">
        <v>0</v>
      </c>
      <c r="AW35" s="101">
        <v>3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127</v>
      </c>
      <c r="B36" s="112" t="s">
        <v>294</v>
      </c>
      <c r="C36" s="111" t="s">
        <v>329</v>
      </c>
      <c r="D36" s="101">
        <f t="shared" si="2"/>
        <v>6901</v>
      </c>
      <c r="E36" s="101">
        <f t="shared" si="3"/>
        <v>0</v>
      </c>
      <c r="F36" s="101">
        <v>0</v>
      </c>
      <c r="G36" s="101">
        <v>0</v>
      </c>
      <c r="H36" s="101">
        <f t="shared" si="4"/>
        <v>2903</v>
      </c>
      <c r="I36" s="101">
        <v>2903</v>
      </c>
      <c r="J36" s="101">
        <v>0</v>
      </c>
      <c r="K36" s="101">
        <f t="shared" si="5"/>
        <v>3998</v>
      </c>
      <c r="L36" s="101">
        <v>0</v>
      </c>
      <c r="M36" s="101">
        <v>3998</v>
      </c>
      <c r="N36" s="101">
        <f t="shared" si="6"/>
        <v>6901</v>
      </c>
      <c r="O36" s="101">
        <f t="shared" si="7"/>
        <v>2903</v>
      </c>
      <c r="P36" s="101">
        <v>2903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3998</v>
      </c>
      <c r="W36" s="101">
        <v>3998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369</v>
      </c>
      <c r="AG36" s="101">
        <v>369</v>
      </c>
      <c r="AH36" s="101">
        <v>0</v>
      </c>
      <c r="AI36" s="101">
        <v>0</v>
      </c>
      <c r="AJ36" s="101">
        <f t="shared" si="11"/>
        <v>369</v>
      </c>
      <c r="AK36" s="101">
        <v>0</v>
      </c>
      <c r="AL36" s="101">
        <v>0</v>
      </c>
      <c r="AM36" s="101">
        <v>28</v>
      </c>
      <c r="AN36" s="101">
        <v>0</v>
      </c>
      <c r="AO36" s="101">
        <v>0</v>
      </c>
      <c r="AP36" s="101">
        <v>0</v>
      </c>
      <c r="AQ36" s="101">
        <v>0</v>
      </c>
      <c r="AR36" s="101">
        <v>341</v>
      </c>
      <c r="AS36" s="101">
        <v>0</v>
      </c>
      <c r="AT36" s="101">
        <f t="shared" si="12"/>
        <v>3</v>
      </c>
      <c r="AU36" s="101">
        <v>0</v>
      </c>
      <c r="AV36" s="101">
        <v>0</v>
      </c>
      <c r="AW36" s="101">
        <v>3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127</v>
      </c>
      <c r="B37" s="112" t="s">
        <v>295</v>
      </c>
      <c r="C37" s="111" t="s">
        <v>330</v>
      </c>
      <c r="D37" s="101">
        <f t="shared" si="2"/>
        <v>3469</v>
      </c>
      <c r="E37" s="101">
        <f t="shared" si="3"/>
        <v>0</v>
      </c>
      <c r="F37" s="101">
        <v>0</v>
      </c>
      <c r="G37" s="101">
        <v>0</v>
      </c>
      <c r="H37" s="101">
        <f t="shared" si="4"/>
        <v>0</v>
      </c>
      <c r="I37" s="101">
        <v>0</v>
      </c>
      <c r="J37" s="101">
        <v>0</v>
      </c>
      <c r="K37" s="101">
        <f t="shared" si="5"/>
        <v>3469</v>
      </c>
      <c r="L37" s="101">
        <v>2387</v>
      </c>
      <c r="M37" s="101">
        <v>1082</v>
      </c>
      <c r="N37" s="101">
        <f t="shared" si="6"/>
        <v>3469</v>
      </c>
      <c r="O37" s="101">
        <f t="shared" si="7"/>
        <v>2387</v>
      </c>
      <c r="P37" s="101">
        <v>2387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1082</v>
      </c>
      <c r="W37" s="101">
        <v>1082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146</v>
      </c>
      <c r="AG37" s="101">
        <v>146</v>
      </c>
      <c r="AH37" s="101">
        <v>0</v>
      </c>
      <c r="AI37" s="101">
        <v>0</v>
      </c>
      <c r="AJ37" s="101">
        <f t="shared" si="11"/>
        <v>146</v>
      </c>
      <c r="AK37" s="101">
        <v>0</v>
      </c>
      <c r="AL37" s="101">
        <v>0</v>
      </c>
      <c r="AM37" s="101">
        <v>25</v>
      </c>
      <c r="AN37" s="101">
        <v>0</v>
      </c>
      <c r="AO37" s="101">
        <v>0</v>
      </c>
      <c r="AP37" s="101">
        <v>0</v>
      </c>
      <c r="AQ37" s="101">
        <v>0</v>
      </c>
      <c r="AR37" s="101">
        <v>121</v>
      </c>
      <c r="AS37" s="101">
        <v>0</v>
      </c>
      <c r="AT37" s="101">
        <f t="shared" si="12"/>
        <v>3</v>
      </c>
      <c r="AU37" s="101">
        <v>0</v>
      </c>
      <c r="AV37" s="101">
        <v>0</v>
      </c>
      <c r="AW37" s="101">
        <v>3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127</v>
      </c>
      <c r="B38" s="112" t="s">
        <v>296</v>
      </c>
      <c r="C38" s="111" t="s">
        <v>331</v>
      </c>
      <c r="D38" s="101">
        <f t="shared" si="2"/>
        <v>4495</v>
      </c>
      <c r="E38" s="101">
        <f t="shared" si="3"/>
        <v>0</v>
      </c>
      <c r="F38" s="101">
        <v>0</v>
      </c>
      <c r="G38" s="101">
        <v>0</v>
      </c>
      <c r="H38" s="101">
        <f t="shared" si="4"/>
        <v>0</v>
      </c>
      <c r="I38" s="101">
        <v>0</v>
      </c>
      <c r="J38" s="101">
        <v>0</v>
      </c>
      <c r="K38" s="101">
        <f t="shared" si="5"/>
        <v>4495</v>
      </c>
      <c r="L38" s="101">
        <v>2511</v>
      </c>
      <c r="M38" s="101">
        <v>1984</v>
      </c>
      <c r="N38" s="101">
        <f t="shared" si="6"/>
        <v>4495</v>
      </c>
      <c r="O38" s="101">
        <f t="shared" si="7"/>
        <v>2511</v>
      </c>
      <c r="P38" s="101">
        <v>2511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1984</v>
      </c>
      <c r="W38" s="101">
        <v>1984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178</v>
      </c>
      <c r="AG38" s="101">
        <v>178</v>
      </c>
      <c r="AH38" s="101">
        <v>0</v>
      </c>
      <c r="AI38" s="101">
        <v>0</v>
      </c>
      <c r="AJ38" s="101">
        <f t="shared" si="11"/>
        <v>178</v>
      </c>
      <c r="AK38" s="101">
        <v>0</v>
      </c>
      <c r="AL38" s="101">
        <v>0</v>
      </c>
      <c r="AM38" s="101">
        <v>42</v>
      </c>
      <c r="AN38" s="101">
        <v>0</v>
      </c>
      <c r="AO38" s="101">
        <v>0</v>
      </c>
      <c r="AP38" s="101">
        <v>0</v>
      </c>
      <c r="AQ38" s="101">
        <v>0</v>
      </c>
      <c r="AR38" s="101">
        <v>136</v>
      </c>
      <c r="AS38" s="101">
        <v>0</v>
      </c>
      <c r="AT38" s="101">
        <f t="shared" si="12"/>
        <v>5</v>
      </c>
      <c r="AU38" s="101">
        <v>0</v>
      </c>
      <c r="AV38" s="101">
        <v>0</v>
      </c>
      <c r="AW38" s="101">
        <v>5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127</v>
      </c>
      <c r="B39" s="112" t="s">
        <v>297</v>
      </c>
      <c r="C39" s="111" t="s">
        <v>332</v>
      </c>
      <c r="D39" s="101">
        <f t="shared" si="2"/>
        <v>3909</v>
      </c>
      <c r="E39" s="101">
        <f t="shared" si="3"/>
        <v>0</v>
      </c>
      <c r="F39" s="101">
        <v>0</v>
      </c>
      <c r="G39" s="101">
        <v>0</v>
      </c>
      <c r="H39" s="101">
        <f t="shared" si="4"/>
        <v>0</v>
      </c>
      <c r="I39" s="101">
        <v>0</v>
      </c>
      <c r="J39" s="101">
        <v>0</v>
      </c>
      <c r="K39" s="101">
        <f t="shared" si="5"/>
        <v>3909</v>
      </c>
      <c r="L39" s="101">
        <v>1174</v>
      </c>
      <c r="M39" s="101">
        <v>2735</v>
      </c>
      <c r="N39" s="101">
        <f t="shared" si="6"/>
        <v>3909</v>
      </c>
      <c r="O39" s="101">
        <f t="shared" si="7"/>
        <v>1174</v>
      </c>
      <c r="P39" s="101">
        <v>1174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2735</v>
      </c>
      <c r="W39" s="101">
        <v>2735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154</v>
      </c>
      <c r="AG39" s="101">
        <v>154</v>
      </c>
      <c r="AH39" s="101">
        <v>0</v>
      </c>
      <c r="AI39" s="101">
        <v>0</v>
      </c>
      <c r="AJ39" s="101">
        <f t="shared" si="11"/>
        <v>154</v>
      </c>
      <c r="AK39" s="101">
        <v>0</v>
      </c>
      <c r="AL39" s="101">
        <v>0</v>
      </c>
      <c r="AM39" s="101">
        <v>36</v>
      </c>
      <c r="AN39" s="101">
        <v>0</v>
      </c>
      <c r="AO39" s="101">
        <v>0</v>
      </c>
      <c r="AP39" s="101">
        <v>0</v>
      </c>
      <c r="AQ39" s="101">
        <v>0</v>
      </c>
      <c r="AR39" s="101">
        <v>118</v>
      </c>
      <c r="AS39" s="101">
        <v>0</v>
      </c>
      <c r="AT39" s="101">
        <f t="shared" si="12"/>
        <v>4</v>
      </c>
      <c r="AU39" s="101">
        <v>0</v>
      </c>
      <c r="AV39" s="101">
        <v>0</v>
      </c>
      <c r="AW39" s="101">
        <v>4</v>
      </c>
      <c r="AX39" s="101">
        <v>0</v>
      </c>
      <c r="AY39" s="101">
        <v>0</v>
      </c>
      <c r="AZ39" s="101">
        <f t="shared" si="13"/>
        <v>0</v>
      </c>
      <c r="BA39" s="101">
        <v>0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127</v>
      </c>
      <c r="B40" s="112" t="s">
        <v>298</v>
      </c>
      <c r="C40" s="111" t="s">
        <v>333</v>
      </c>
      <c r="D40" s="101">
        <f t="shared" si="2"/>
        <v>1899</v>
      </c>
      <c r="E40" s="101">
        <f t="shared" si="3"/>
        <v>0</v>
      </c>
      <c r="F40" s="101">
        <v>0</v>
      </c>
      <c r="G40" s="101">
        <v>0</v>
      </c>
      <c r="H40" s="101">
        <f t="shared" si="4"/>
        <v>0</v>
      </c>
      <c r="I40" s="101">
        <v>0</v>
      </c>
      <c r="J40" s="101">
        <v>0</v>
      </c>
      <c r="K40" s="101">
        <f t="shared" si="5"/>
        <v>1899</v>
      </c>
      <c r="L40" s="101">
        <v>273</v>
      </c>
      <c r="M40" s="101">
        <v>1626</v>
      </c>
      <c r="N40" s="101">
        <f t="shared" si="6"/>
        <v>1899</v>
      </c>
      <c r="O40" s="101">
        <f t="shared" si="7"/>
        <v>273</v>
      </c>
      <c r="P40" s="101">
        <v>273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1626</v>
      </c>
      <c r="W40" s="101">
        <v>1626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247</v>
      </c>
      <c r="AG40" s="101">
        <v>247</v>
      </c>
      <c r="AH40" s="101">
        <v>0</v>
      </c>
      <c r="AI40" s="101">
        <v>0</v>
      </c>
      <c r="AJ40" s="101">
        <f t="shared" si="11"/>
        <v>247</v>
      </c>
      <c r="AK40" s="101">
        <v>0</v>
      </c>
      <c r="AL40" s="101">
        <v>0</v>
      </c>
      <c r="AM40" s="101">
        <v>247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 t="shared" si="12"/>
        <v>32</v>
      </c>
      <c r="AU40" s="101">
        <v>0</v>
      </c>
      <c r="AV40" s="101">
        <v>0</v>
      </c>
      <c r="AW40" s="101">
        <v>32</v>
      </c>
      <c r="AX40" s="101">
        <v>0</v>
      </c>
      <c r="AY40" s="101">
        <v>0</v>
      </c>
      <c r="AZ40" s="101">
        <f t="shared" si="13"/>
        <v>0</v>
      </c>
      <c r="BA40" s="101">
        <v>0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127</v>
      </c>
      <c r="B41" s="112" t="s">
        <v>299</v>
      </c>
      <c r="C41" s="111" t="s">
        <v>334</v>
      </c>
      <c r="D41" s="101">
        <f t="shared" si="2"/>
        <v>3942</v>
      </c>
      <c r="E41" s="101">
        <f t="shared" si="3"/>
        <v>0</v>
      </c>
      <c r="F41" s="101">
        <v>0</v>
      </c>
      <c r="G41" s="101">
        <v>0</v>
      </c>
      <c r="H41" s="101">
        <f t="shared" si="4"/>
        <v>0</v>
      </c>
      <c r="I41" s="101">
        <v>0</v>
      </c>
      <c r="J41" s="101">
        <v>0</v>
      </c>
      <c r="K41" s="101">
        <f t="shared" si="5"/>
        <v>3942</v>
      </c>
      <c r="L41" s="101">
        <v>1555</v>
      </c>
      <c r="M41" s="101">
        <v>2387</v>
      </c>
      <c r="N41" s="101">
        <f t="shared" si="6"/>
        <v>3942</v>
      </c>
      <c r="O41" s="101">
        <f t="shared" si="7"/>
        <v>1555</v>
      </c>
      <c r="P41" s="101">
        <v>1555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2387</v>
      </c>
      <c r="W41" s="101">
        <v>2387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0</v>
      </c>
      <c r="AD41" s="101">
        <v>0</v>
      </c>
      <c r="AE41" s="101">
        <v>0</v>
      </c>
      <c r="AF41" s="101">
        <f t="shared" si="10"/>
        <v>61</v>
      </c>
      <c r="AG41" s="101">
        <v>61</v>
      </c>
      <c r="AH41" s="101">
        <v>0</v>
      </c>
      <c r="AI41" s="101">
        <v>0</v>
      </c>
      <c r="AJ41" s="101">
        <f t="shared" si="11"/>
        <v>61</v>
      </c>
      <c r="AK41" s="101">
        <v>0</v>
      </c>
      <c r="AL41" s="101">
        <v>0</v>
      </c>
      <c r="AM41" s="101">
        <v>61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 t="shared" si="12"/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 t="shared" si="13"/>
        <v>0</v>
      </c>
      <c r="BA41" s="101">
        <v>0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127</v>
      </c>
      <c r="B42" s="112" t="s">
        <v>300</v>
      </c>
      <c r="C42" s="111" t="s">
        <v>335</v>
      </c>
      <c r="D42" s="101">
        <f t="shared" si="2"/>
        <v>4568</v>
      </c>
      <c r="E42" s="101">
        <f t="shared" si="3"/>
        <v>0</v>
      </c>
      <c r="F42" s="101">
        <v>0</v>
      </c>
      <c r="G42" s="101">
        <v>0</v>
      </c>
      <c r="H42" s="101">
        <f t="shared" si="4"/>
        <v>0</v>
      </c>
      <c r="I42" s="101">
        <v>0</v>
      </c>
      <c r="J42" s="101">
        <v>0</v>
      </c>
      <c r="K42" s="101">
        <f t="shared" si="5"/>
        <v>4568</v>
      </c>
      <c r="L42" s="101">
        <v>1720</v>
      </c>
      <c r="M42" s="101">
        <v>2848</v>
      </c>
      <c r="N42" s="101">
        <f t="shared" si="6"/>
        <v>4568</v>
      </c>
      <c r="O42" s="101">
        <f t="shared" si="7"/>
        <v>1720</v>
      </c>
      <c r="P42" s="101">
        <v>1720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 t="shared" si="8"/>
        <v>2848</v>
      </c>
      <c r="W42" s="101">
        <v>2848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 t="shared" si="9"/>
        <v>0</v>
      </c>
      <c r="AD42" s="101">
        <v>0</v>
      </c>
      <c r="AE42" s="101">
        <v>0</v>
      </c>
      <c r="AF42" s="101">
        <f t="shared" si="10"/>
        <v>94</v>
      </c>
      <c r="AG42" s="101">
        <v>94</v>
      </c>
      <c r="AH42" s="101">
        <v>0</v>
      </c>
      <c r="AI42" s="101">
        <v>0</v>
      </c>
      <c r="AJ42" s="101">
        <f t="shared" si="11"/>
        <v>94</v>
      </c>
      <c r="AK42" s="101">
        <v>0</v>
      </c>
      <c r="AL42" s="101">
        <v>0</v>
      </c>
      <c r="AM42" s="101">
        <v>94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 t="shared" si="12"/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 t="shared" si="13"/>
        <v>0</v>
      </c>
      <c r="BA42" s="101">
        <v>0</v>
      </c>
      <c r="BB42" s="101">
        <v>0</v>
      </c>
      <c r="BC42" s="101">
        <v>0</v>
      </c>
      <c r="BD42" s="79"/>
      <c r="BE42" s="79"/>
      <c r="BF42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340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06</v>
      </c>
      <c r="M2" s="19" t="str">
        <f>IF(L2&lt;&gt;"",VLOOKUP(L2,$AI$6:$AJ$52,2,FALSE),"-")</f>
        <v>山形県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155194</v>
      </c>
      <c r="F7" s="164" t="s">
        <v>45</v>
      </c>
      <c r="G7" s="23" t="s">
        <v>46</v>
      </c>
      <c r="H7" s="37">
        <f aca="true" t="shared" si="0" ref="H7:H12">AD14</f>
        <v>97036</v>
      </c>
      <c r="I7" s="37">
        <f aca="true" t="shared" si="1" ref="I7:I12">AD24</f>
        <v>178267</v>
      </c>
      <c r="J7" s="37">
        <f aca="true" t="shared" si="2" ref="J7:J12">SUM(H7:I7)</f>
        <v>275303</v>
      </c>
      <c r="K7" s="38">
        <f aca="true" t="shared" si="3" ref="K7:K12">IF(J$13&gt;0,J7/J$13,0)</f>
        <v>1</v>
      </c>
      <c r="L7" s="39">
        <f>AD34</f>
        <v>10127</v>
      </c>
      <c r="M7" s="40">
        <f>AD37</f>
        <v>242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155194</v>
      </c>
      <c r="AF7" s="28" t="str">
        <f>'水洗化人口等'!B7</f>
        <v>06000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349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349</v>
      </c>
      <c r="AF8" s="28" t="str">
        <f>'水洗化人口等'!B8</f>
        <v>06201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155543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689859</v>
      </c>
      <c r="AF9" s="28" t="str">
        <f>'水洗化人口等'!B9</f>
        <v>06202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689859</v>
      </c>
      <c r="F10" s="165"/>
      <c r="G10" s="23" t="s">
        <v>53</v>
      </c>
      <c r="H10" s="37">
        <f t="shared" si="0"/>
        <v>0</v>
      </c>
      <c r="I10" s="37">
        <f t="shared" si="1"/>
        <v>0</v>
      </c>
      <c r="J10" s="37">
        <f t="shared" si="2"/>
        <v>0</v>
      </c>
      <c r="K10" s="38">
        <f t="shared" si="3"/>
        <v>0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0</v>
      </c>
      <c r="AF10" s="28" t="str">
        <f>'水洗化人口等'!B10</f>
        <v>06203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0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346355</v>
      </c>
      <c r="AF11" s="28" t="str">
        <f>'水洗化人口等'!B11</f>
        <v>06204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346355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144797</v>
      </c>
      <c r="AF12" s="28" t="str">
        <f>'水洗化人口等'!B12</f>
        <v>06205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1036214</v>
      </c>
      <c r="F13" s="166"/>
      <c r="G13" s="23" t="s">
        <v>49</v>
      </c>
      <c r="H13" s="37">
        <f>SUM(H7:H12)</f>
        <v>97036</v>
      </c>
      <c r="I13" s="37">
        <f>SUM(I7:I12)</f>
        <v>178267</v>
      </c>
      <c r="J13" s="37">
        <f>SUM(J7:J12)</f>
        <v>275303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7159</v>
      </c>
      <c r="AF13" s="28" t="str">
        <f>'水洗化人口等'!B13</f>
        <v>06206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1191757</v>
      </c>
      <c r="F14" s="167" t="s">
        <v>59</v>
      </c>
      <c r="G14" s="168"/>
      <c r="H14" s="37">
        <f>AD20</f>
        <v>177</v>
      </c>
      <c r="I14" s="37">
        <f>AD30</f>
        <v>0</v>
      </c>
      <c r="J14" s="37">
        <f>SUM(H14:I14)</f>
        <v>177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97036</v>
      </c>
      <c r="AF14" s="28" t="str">
        <f>'水洗化人口等'!B14</f>
        <v>06207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7159</v>
      </c>
      <c r="F15" s="156" t="s">
        <v>4</v>
      </c>
      <c r="G15" s="157"/>
      <c r="H15" s="47">
        <f>SUM(H13:H14)</f>
        <v>97213</v>
      </c>
      <c r="I15" s="47">
        <f>SUM(I13:I14)</f>
        <v>178267</v>
      </c>
      <c r="J15" s="47">
        <f>SUM(J13:J14)</f>
        <v>275480</v>
      </c>
      <c r="K15" s="48" t="s">
        <v>152</v>
      </c>
      <c r="L15" s="49">
        <f>SUM(L7:L9)</f>
        <v>10127</v>
      </c>
      <c r="M15" s="50">
        <f>SUM(M7:M9)</f>
        <v>242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06208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06209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144797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0</v>
      </c>
      <c r="AF17" s="28" t="str">
        <f>'水洗化人口等'!B17</f>
        <v>06210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06211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0.8694842992321421</v>
      </c>
      <c r="F19" s="167" t="s">
        <v>65</v>
      </c>
      <c r="G19" s="168"/>
      <c r="H19" s="37">
        <f>AD21</f>
        <v>8782</v>
      </c>
      <c r="I19" s="37">
        <f>AD31</f>
        <v>14898</v>
      </c>
      <c r="J19" s="41">
        <f>SUM(H19:I19)</f>
        <v>23680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06212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0.13051570076785787</v>
      </c>
      <c r="F20" s="167" t="s">
        <v>67</v>
      </c>
      <c r="G20" s="168"/>
      <c r="H20" s="37">
        <f>AD22</f>
        <v>18579</v>
      </c>
      <c r="I20" s="37">
        <f>AD32</f>
        <v>21745</v>
      </c>
      <c r="J20" s="41">
        <f>SUM(H20:I20)</f>
        <v>40324</v>
      </c>
      <c r="AA20" s="20" t="s">
        <v>59</v>
      </c>
      <c r="AB20" s="81" t="s">
        <v>83</v>
      </c>
      <c r="AC20" s="81" t="s">
        <v>158</v>
      </c>
      <c r="AD20" s="28">
        <f ca="1" t="shared" si="4"/>
        <v>177</v>
      </c>
      <c r="AF20" s="28" t="str">
        <f>'水洗化人口等'!B20</f>
        <v>06213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0.578858777418551</v>
      </c>
      <c r="F21" s="167" t="s">
        <v>69</v>
      </c>
      <c r="G21" s="168"/>
      <c r="H21" s="37">
        <f>AD23</f>
        <v>69675</v>
      </c>
      <c r="I21" s="37">
        <f>AD33</f>
        <v>141624</v>
      </c>
      <c r="J21" s="41">
        <f>SUM(H21:I21)</f>
        <v>211299</v>
      </c>
      <c r="AA21" s="20" t="s">
        <v>65</v>
      </c>
      <c r="AB21" s="81" t="s">
        <v>83</v>
      </c>
      <c r="AC21" s="81" t="s">
        <v>159</v>
      </c>
      <c r="AD21" s="28">
        <f ca="1" t="shared" si="4"/>
        <v>8782</v>
      </c>
      <c r="AF21" s="28" t="str">
        <f>'水洗化人口等'!B21</f>
        <v>06301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0.2906255218135912</v>
      </c>
      <c r="F22" s="156" t="s">
        <v>4</v>
      </c>
      <c r="G22" s="157"/>
      <c r="H22" s="47">
        <f>SUM(H19:H21)</f>
        <v>97036</v>
      </c>
      <c r="I22" s="47">
        <f>SUM(I19:I21)</f>
        <v>178267</v>
      </c>
      <c r="J22" s="52">
        <f>SUM(J19:J21)</f>
        <v>275303</v>
      </c>
      <c r="AA22" s="20" t="s">
        <v>67</v>
      </c>
      <c r="AB22" s="81" t="s">
        <v>83</v>
      </c>
      <c r="AC22" s="81" t="s">
        <v>160</v>
      </c>
      <c r="AD22" s="28">
        <f ca="1" t="shared" si="4"/>
        <v>18579</v>
      </c>
      <c r="AF22" s="28" t="str">
        <f>'水洗化人口等'!B22</f>
        <v>06302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0.12149876191203408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69675</v>
      </c>
      <c r="AF23" s="28" t="str">
        <f>'水洗化人口等'!B23</f>
        <v>06321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0.9977562474685456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178267</v>
      </c>
      <c r="AF24" s="28" t="str">
        <f>'水洗化人口等'!B24</f>
        <v>06322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0.0022437525314543245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06323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06324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2335</v>
      </c>
      <c r="J27" s="55">
        <f>AD49</f>
        <v>130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 t="str">
        <f>'水洗化人口等'!B27</f>
        <v>06341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242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06361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4925</v>
      </c>
      <c r="J29" s="55">
        <f>AD51</f>
        <v>318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06362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1332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06363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14898</v>
      </c>
      <c r="AF31" s="28" t="str">
        <f>'水洗化人口等'!B31</f>
        <v>06364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21745</v>
      </c>
      <c r="AF32" s="28" t="str">
        <f>'水洗化人口等'!B32</f>
        <v>06365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0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141624</v>
      </c>
      <c r="AF33" s="28" t="str">
        <f>'水洗化人口等'!B33</f>
        <v>06366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3737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10127</v>
      </c>
      <c r="AF34" s="28" t="str">
        <f>'水洗化人口等'!B34</f>
        <v>06367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3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06381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12574</v>
      </c>
      <c r="J36" s="57">
        <f>SUM(J27:J31)</f>
        <v>448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06382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242</v>
      </c>
      <c r="AF37" s="28" t="str">
        <f>'水洗化人口等'!B37</f>
        <v>06401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06402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06403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2335</v>
      </c>
      <c r="AF40" s="28" t="str">
        <f>'水洗化人口等'!B40</f>
        <v>06426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242</v>
      </c>
      <c r="AF41" s="28" t="str">
        <f>'水洗化人口等'!B41</f>
        <v>06428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4925</v>
      </c>
      <c r="AF42" s="28" t="str">
        <f>'水洗化人口等'!B42</f>
        <v>06461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1332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0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3737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3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130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318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2010-04-10T01:39:27Z</dcterms:modified>
  <cp:category/>
  <cp:version/>
  <cp:contentType/>
  <cp:contentStatus/>
</cp:coreProperties>
</file>