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<sst xmlns="http://schemas.openxmlformats.org/spreadsheetml/2006/main" count="775" uniqueCount="343">
  <si>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</si>
  <si>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</si>
  <si>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</si>
  <si>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</si>
  <si>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</si>
  <si>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</si>
  <si>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</si>
  <si>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</si>
  <si>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</si>
  <si>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</si>
  <si>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</si>
  <si>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</si>
  <si>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</si>
  <si>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</si>
  <si>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</si>
  <si>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</si>
  <si>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</si>
  <si>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</si>
  <si>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</si>
  <si>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</si>
  <si>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</si>
  <si>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</si>
  <si>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</si>
  <si>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</si>
  <si>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</si>
  <si>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</si>
  <si>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</si>
  <si>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</si>
  <si>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</si>
  <si>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</si>
  <si>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</si>
  <si>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</si>
  <si>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</si>
  <si>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</si>
  <si>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</si>
  <si>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</si>
  <si>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</si>
  <si>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</si>
  <si>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</si>
  <si>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</si>
  <si>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</si>
  <si>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</si>
  <si>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</si>
  <si>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</si>
  <si>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</si>
  <si>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</si>
  <si>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</si>
  <si>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</si>
  <si>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</si>
  <si>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</si>
  <si>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</si>
  <si>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</si>
  <si>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</si>
  <si>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</si>
  <si>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</si>
  <si>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</si>
  <si>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</si>
  <si>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</si>
  <si>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</si>
  <si>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</si>
  <si>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</si>
  <si>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</si>
  <si>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</si>
  <si>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</si>
  <si>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</si>
  <si>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</si>
  <si>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</si>
  <si>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</si>
  <si>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</si>
  <si>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</si>
  <si>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</si>
  <si>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</si>
  <si>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</si>
  <si>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</si>
  <si>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</si>
  <si>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</si>
  <si>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</si>
  <si>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</si>
  <si>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</si>
  <si>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</si>
  <si>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</si>
  <si>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</si>
  <si>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</si>
  <si>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</si>
  <si>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</si>
  <si>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</si>
  <si>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</si>
  <si>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</si>
  <si>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</si>
  <si>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</si>
  <si>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</si>
  <si>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</si>
  <si>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</si>
  <si>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</si>
  <si>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</si>
  <si>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</si>
  <si>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</si>
  <si>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</si>
  <si>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</si>
  <si>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</si>
  <si>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</si>
  <si>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</si>
  <si>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</si>
  <si>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</si>
  <si>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</si>
  <si>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</si>
  <si>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</si>
  <si>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</si>
  <si>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</si>
  <si>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</si>
  <si>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</si>
  <si>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</si>
  <si>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</si>
  <si>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</si>
  <si>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</si>
  <si>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</si>
  <si>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</si>
  <si>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</si>
  <si>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</si>
  <si>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</si>
  <si>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</si>
  <si>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</si>
  <si>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</si>
  <si>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</si>
  <si>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</si>
  <si>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</si>
  <si>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</si>
  <si>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</si>
  <si>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</si>
  <si>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</si>
  <si>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</si>
  <si>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</si>
  <si>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</si>
  <si>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</si>
  <si>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</si>
  <si>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</si>
  <si>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</si>
  <si>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</si>
  <si>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</si>
  <si>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</si>
  <si>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</si>
  <si>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</si>
  <si>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</si>
  <si>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</si>
  <si>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</si>
  <si>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</si>
  <si>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</si>
  <si>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</si>
  <si>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</si>
  <si>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</si>
  <si>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</si>
  <si>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</si>
  <si>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</si>
  <si>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</si>
  <si>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</si>
  <si>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</si>
  <si>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</si>
  <si>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</si>
  <si>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</si>
  <si>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</si>
  <si>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</si>
  <si>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</si>
  <si>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</si>
  <si>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</si>
  <si>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</si>
  <si>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</si>
  <si>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</si>
  <si>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</si>
  <si>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</si>
  <si>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</si>
  <si>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</si>
  <si>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</si>
  <si>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</si>
  <si>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</si>
  <si>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</si>
  <si>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</si>
  <si>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</si>
  <si>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</si>
  <si>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</si>
  <si>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</si>
  <si>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</si>
  <si>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</si>
  <si>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</si>
  <si>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</si>
  <si>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</si>
  <si>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</si>
  <si>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</si>
  <si>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</si>
  <si>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</si>
  <si>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</si>
  <si>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</si>
  <si>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</si>
  <si>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</si>
  <si>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</si>
  <si>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</si>
  <si>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</si>
  <si>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</si>
  <si>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</si>
  <si>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</si>
  <si>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</si>
  <si>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</si>
  <si>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</si>
  <si>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</si>
  <si>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</si>
  <si>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</si>
  <si>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</si>
  <si>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</si>
  <si>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</si>
  <si>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</si>
  <si>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</si>
  <si>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</si>
  <si>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</si>
  <si>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</si>
  <si>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</si>
  <si>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</si>
  <si>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</si>
  <si>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</si>
  <si>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</si>
  <si>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</si>
  <si>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</si>
  <si>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</si>
  <si>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</si>
  <si>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</si>
  <si>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</si>
  <si>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</si>
  <si>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</si>
  <si>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</si>
  <si>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</si>
  <si>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</si>
  <si>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</si>
  <si>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</si>
  <si>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</si>
  <si>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</si>
  <si>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</si>
  <si>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</si>
  <si>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</si>
  <si>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</si>
  <si>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</si>
  <si>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</si>
  <si>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</si>
  <si>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</si>
  <si>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</si>
  <si>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</si>
  <si>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</si>
  <si>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</si>
  <si>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</si>
  <si>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</si>
  <si>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</si>
  <si>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</si>
  <si>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</si>
  <si>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</si>
  <si>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</si>
  <si>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</si>
  <si>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</si>
  <si>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</si>
  <si>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</si>
  <si>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</si>
  <si>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</si>
  <si>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</si>
  <si>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</si>
  <si>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</si>
  <si>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</si>
  <si>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</si>
  <si>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</si>
  <si>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</si>
  <si>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</si>
  <si>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04100</t>
  </si>
  <si>
    <t>04202</t>
  </si>
  <si>
    <t>04203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</si>
  <si>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</si>
  <si>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</si>
  <si>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</si>
  <si>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</si>
  <si>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</si>
  <si>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</si>
  <si>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</si>
  <si>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</si>
  <si>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</si>
  <si>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04215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</si>
  <si>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</si>
  <si>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</si>
  <si>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</si>
  <si>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</si>
  <si>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</si>
  <si>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</si>
  <si>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</si>
  <si>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</si>
  <si>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</si>
  <si>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</si>
  <si>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</si>
  <si>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</si>
  <si>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</si>
  <si>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</si>
  <si>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04423</t>
  </si>
  <si>
    <t>04424</t>
  </si>
  <si>
    <t>04444</t>
  </si>
  <si>
    <t>04445</t>
  </si>
  <si>
    <t>04501</t>
  </si>
  <si>
    <t>04505</t>
  </si>
  <si>
    <t>04581</t>
  </si>
  <si>
    <t>04603</t>
  </si>
  <si>
    <t>04606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</si>
  <si>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</si>
  <si>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</si>
  <si>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</si>
  <si>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</si>
  <si>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</si>
  <si>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</si>
  <si>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</si>
  <si>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</si>
  <si>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</si>
  <si>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</si>
  <si>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</si>
  <si>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</si>
  <si>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</si>
  <si>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</si>
  <si>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</si>
  <si>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</si>
  <si>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</si>
  <si>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</si>
  <si>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</si>
  <si>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</si>
  <si>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</si>
  <si>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</si>
  <si>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</si>
  <si>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</si>
  <si>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</si>
  <si>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</si>
  <si>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</si>
  <si>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</si>
  <si>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</si>
  <si>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</si>
  <si>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</si>
  <si>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</si>
  <si>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</si>
  <si>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</si>
  <si>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</si>
  <si>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</si>
  <si>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○</t>
  </si>
  <si>
    <t>04000</t>
  </si>
  <si>
    <t>合計</t>
  </si>
  <si>
    <t>宮城県</t>
  </si>
  <si>
    <t>04000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</si>
</sst>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341</v>
      </c>
      <c r="B7" s="100" t="s">
        <v>339</v>
      </c>
      <c r="C7" s="99" t="s">
        <v>340</v>
      </c>
      <c r="D7" s="101">
        <f>SUM(D8:D43)</f>
        <v>2340427</v>
      </c>
      <c r="E7" s="101">
        <f>SUM(E8:E43)</f>
        <v>408200</v>
      </c>
      <c r="F7" s="102">
        <f>IF(D7&gt;0,E7/D7*100,0)</f>
        <v>17.44126178684488</v>
      </c>
      <c r="G7" s="101">
        <f>SUM(G8:G43)</f>
        <v>397481</v>
      </c>
      <c r="H7" s="101">
        <f>SUM(H8:H43)</f>
        <v>10719</v>
      </c>
      <c r="I7" s="101">
        <f>SUM(I8:I43)</f>
        <v>1932227</v>
      </c>
      <c r="J7" s="102">
        <f>IF($D7&gt;0,I7/$D7*100,0)</f>
        <v>82.55873821315512</v>
      </c>
      <c r="K7" s="101">
        <f>SUM(K8:K43)</f>
        <v>1636555</v>
      </c>
      <c r="L7" s="102">
        <f>IF($D7&gt;0,K7/$D7*100,0)</f>
        <v>69.92548795583028</v>
      </c>
      <c r="M7" s="101">
        <f>SUM(M8:M43)</f>
        <v>6144</v>
      </c>
      <c r="N7" s="102">
        <f>IF($D7&gt;0,M7/$D7*100,0)</f>
        <v>0.26251619896711154</v>
      </c>
      <c r="O7" s="101">
        <f>SUM(O8:O43)</f>
        <v>289528</v>
      </c>
      <c r="P7" s="101">
        <f>SUM(P8:P43)</f>
        <v>166288</v>
      </c>
      <c r="Q7" s="102">
        <f>IF($D7&gt;0,O7/$D7*100,0)</f>
        <v>12.370734058357726</v>
      </c>
      <c r="R7" s="101">
        <f>SUM(R8:R43)</f>
        <v>15991</v>
      </c>
      <c r="S7" s="101">
        <f aca="true" t="shared" si="0" ref="S7:Z7">COUNTIF(S8:S43,"○")</f>
        <v>35</v>
      </c>
      <c r="T7" s="101">
        <f t="shared" si="0"/>
        <v>0</v>
      </c>
      <c r="U7" s="101">
        <f t="shared" si="0"/>
        <v>0</v>
      </c>
      <c r="V7" s="101">
        <f t="shared" si="0"/>
        <v>1</v>
      </c>
      <c r="W7" s="101">
        <f t="shared" si="0"/>
        <v>29</v>
      </c>
      <c r="X7" s="101">
        <f t="shared" si="0"/>
        <v>2</v>
      </c>
      <c r="Y7" s="101">
        <f t="shared" si="0"/>
        <v>1</v>
      </c>
      <c r="Z7" s="101">
        <f t="shared" si="0"/>
        <v>4</v>
      </c>
    </row>
    <row r="8" spans="1:58" ht="12" customHeight="1">
      <c r="A8" s="103" t="s">
        <v>129</v>
      </c>
      <c r="B8" s="104" t="s">
        <v>266</v>
      </c>
      <c r="C8" s="103" t="s">
        <v>302</v>
      </c>
      <c r="D8" s="101">
        <f>+SUM(E8,+I8)</f>
        <v>1009709</v>
      </c>
      <c r="E8" s="101">
        <f>+SUM(G8,+H8)</f>
        <v>12022</v>
      </c>
      <c r="F8" s="102">
        <f>IF(D8&gt;0,E8/D8*100,0)</f>
        <v>1.1906400755069035</v>
      </c>
      <c r="G8" s="101">
        <v>12022</v>
      </c>
      <c r="H8" s="101">
        <v>0</v>
      </c>
      <c r="I8" s="101">
        <f>+SUM(K8,+M8,+O8)</f>
        <v>997687</v>
      </c>
      <c r="J8" s="102">
        <f>IF($D8&gt;0,I8/$D8*100,0)</f>
        <v>98.8093599244931</v>
      </c>
      <c r="K8" s="101">
        <v>976477</v>
      </c>
      <c r="L8" s="102">
        <f>IF($D8&gt;0,K8/$D8*100,0)</f>
        <v>96.70875470061176</v>
      </c>
      <c r="M8" s="101">
        <v>4318</v>
      </c>
      <c r="N8" s="102">
        <f>IF($D8&gt;0,M8/$D8*100,0)</f>
        <v>0.4276479658990858</v>
      </c>
      <c r="O8" s="101">
        <v>16892</v>
      </c>
      <c r="P8" s="101">
        <v>14061</v>
      </c>
      <c r="Q8" s="102">
        <f>IF($D8&gt;0,O8/$D8*100,0)</f>
        <v>1.6729572579822505</v>
      </c>
      <c r="R8" s="101">
        <v>9869</v>
      </c>
      <c r="S8" s="101" t="s">
        <v>338</v>
      </c>
      <c r="T8" s="101"/>
      <c r="U8" s="101"/>
      <c r="V8" s="101"/>
      <c r="W8" s="105"/>
      <c r="X8" s="105"/>
      <c r="Y8" s="105"/>
      <c r="Z8" s="105" t="s">
        <v>338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129</v>
      </c>
      <c r="B9" s="104" t="s">
        <v>267</v>
      </c>
      <c r="C9" s="103" t="s">
        <v>303</v>
      </c>
      <c r="D9" s="101">
        <f aca="true" t="shared" si="1" ref="D9:D43">+SUM(E9,+I9)</f>
        <v>165894</v>
      </c>
      <c r="E9" s="101">
        <f aca="true" t="shared" si="2" ref="E9:E43">+SUM(G9,+H9)</f>
        <v>40113</v>
      </c>
      <c r="F9" s="102">
        <f aca="true" t="shared" si="3" ref="F9:F43">IF(D9&gt;0,E9/D9*100,0)</f>
        <v>24.1798980071612</v>
      </c>
      <c r="G9" s="101">
        <v>40113</v>
      </c>
      <c r="H9" s="101">
        <v>0</v>
      </c>
      <c r="I9" s="101">
        <f aca="true" t="shared" si="4" ref="I9:I43">+SUM(K9,+M9,+O9)</f>
        <v>125781</v>
      </c>
      <c r="J9" s="102">
        <f aca="true" t="shared" si="5" ref="J9:J43">IF($D9&gt;0,I9/$D9*100,0)</f>
        <v>75.8201019928388</v>
      </c>
      <c r="K9" s="101">
        <v>60083</v>
      </c>
      <c r="L9" s="102">
        <f aca="true" t="shared" si="6" ref="L9:L43">IF($D9&gt;0,K9/$D9*100,0)</f>
        <v>36.217705281685895</v>
      </c>
      <c r="M9" s="101">
        <v>0</v>
      </c>
      <c r="N9" s="102">
        <f aca="true" t="shared" si="7" ref="N9:N43">IF($D9&gt;0,M9/$D9*100,0)</f>
        <v>0</v>
      </c>
      <c r="O9" s="101">
        <v>65698</v>
      </c>
      <c r="P9" s="101">
        <v>24841</v>
      </c>
      <c r="Q9" s="102">
        <f aca="true" t="shared" si="8" ref="Q9:Q43">IF($D9&gt;0,O9/$D9*100,0)</f>
        <v>39.602396711152906</v>
      </c>
      <c r="R9" s="101">
        <v>788</v>
      </c>
      <c r="S9" s="101" t="s">
        <v>338</v>
      </c>
      <c r="T9" s="101"/>
      <c r="U9" s="101"/>
      <c r="V9" s="101"/>
      <c r="W9" s="105" t="s">
        <v>338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129</v>
      </c>
      <c r="B10" s="104" t="s">
        <v>268</v>
      </c>
      <c r="C10" s="103" t="s">
        <v>304</v>
      </c>
      <c r="D10" s="101">
        <f t="shared" si="1"/>
        <v>58966</v>
      </c>
      <c r="E10" s="101">
        <f t="shared" si="2"/>
        <v>979</v>
      </c>
      <c r="F10" s="102">
        <f t="shared" si="3"/>
        <v>1.660278804734932</v>
      </c>
      <c r="G10" s="101">
        <v>810</v>
      </c>
      <c r="H10" s="101">
        <v>169</v>
      </c>
      <c r="I10" s="101">
        <f t="shared" si="4"/>
        <v>57987</v>
      </c>
      <c r="J10" s="102">
        <f t="shared" si="5"/>
        <v>98.33972119526507</v>
      </c>
      <c r="K10" s="101">
        <v>56772</v>
      </c>
      <c r="L10" s="102">
        <f t="shared" si="6"/>
        <v>96.27921174914358</v>
      </c>
      <c r="M10" s="101">
        <v>0</v>
      </c>
      <c r="N10" s="102">
        <f t="shared" si="7"/>
        <v>0</v>
      </c>
      <c r="O10" s="101">
        <v>1215</v>
      </c>
      <c r="P10" s="101">
        <v>393</v>
      </c>
      <c r="Q10" s="102">
        <f t="shared" si="8"/>
        <v>2.0605094461214937</v>
      </c>
      <c r="R10" s="101">
        <v>381</v>
      </c>
      <c r="S10" s="101" t="s">
        <v>338</v>
      </c>
      <c r="T10" s="101"/>
      <c r="U10" s="101"/>
      <c r="V10" s="101"/>
      <c r="W10" s="105" t="s">
        <v>338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129</v>
      </c>
      <c r="B11" s="104" t="s">
        <v>269</v>
      </c>
      <c r="C11" s="103" t="s">
        <v>305</v>
      </c>
      <c r="D11" s="101">
        <f t="shared" si="1"/>
        <v>64964</v>
      </c>
      <c r="E11" s="101">
        <f t="shared" si="2"/>
        <v>37124</v>
      </c>
      <c r="F11" s="102">
        <f t="shared" si="3"/>
        <v>57.1454959669971</v>
      </c>
      <c r="G11" s="101">
        <v>32747</v>
      </c>
      <c r="H11" s="101">
        <v>4377</v>
      </c>
      <c r="I11" s="101">
        <f t="shared" si="4"/>
        <v>27840</v>
      </c>
      <c r="J11" s="102">
        <f t="shared" si="5"/>
        <v>42.8545040330029</v>
      </c>
      <c r="K11" s="101">
        <v>10804</v>
      </c>
      <c r="L11" s="102">
        <f t="shared" si="6"/>
        <v>16.630749338094944</v>
      </c>
      <c r="M11" s="101">
        <v>0</v>
      </c>
      <c r="N11" s="102">
        <f t="shared" si="7"/>
        <v>0</v>
      </c>
      <c r="O11" s="101">
        <v>17036</v>
      </c>
      <c r="P11" s="101">
        <v>12334</v>
      </c>
      <c r="Q11" s="102">
        <f t="shared" si="8"/>
        <v>26.223754694907946</v>
      </c>
      <c r="R11" s="101">
        <v>410</v>
      </c>
      <c r="S11" s="101" t="s">
        <v>338</v>
      </c>
      <c r="T11" s="101"/>
      <c r="U11" s="101"/>
      <c r="V11" s="101"/>
      <c r="W11" s="105" t="s">
        <v>338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129</v>
      </c>
      <c r="B12" s="104" t="s">
        <v>270</v>
      </c>
      <c r="C12" s="103" t="s">
        <v>306</v>
      </c>
      <c r="D12" s="101">
        <f t="shared" si="1"/>
        <v>38723</v>
      </c>
      <c r="E12" s="101">
        <f t="shared" si="2"/>
        <v>10809</v>
      </c>
      <c r="F12" s="102">
        <f t="shared" si="3"/>
        <v>27.913643054515404</v>
      </c>
      <c r="G12" s="101">
        <v>10809</v>
      </c>
      <c r="H12" s="101">
        <v>0</v>
      </c>
      <c r="I12" s="101">
        <f t="shared" si="4"/>
        <v>27914</v>
      </c>
      <c r="J12" s="102">
        <f t="shared" si="5"/>
        <v>72.0863569454846</v>
      </c>
      <c r="K12" s="101">
        <v>20329</v>
      </c>
      <c r="L12" s="102">
        <f t="shared" si="6"/>
        <v>52.498515094388345</v>
      </c>
      <c r="M12" s="101">
        <v>0</v>
      </c>
      <c r="N12" s="102">
        <f t="shared" si="7"/>
        <v>0</v>
      </c>
      <c r="O12" s="101">
        <v>7585</v>
      </c>
      <c r="P12" s="101">
        <v>6655</v>
      </c>
      <c r="Q12" s="102">
        <f t="shared" si="8"/>
        <v>19.587841851096247</v>
      </c>
      <c r="R12" s="101">
        <v>168</v>
      </c>
      <c r="S12" s="101" t="s">
        <v>338</v>
      </c>
      <c r="T12" s="101"/>
      <c r="U12" s="101"/>
      <c r="V12" s="101"/>
      <c r="W12" s="105" t="s">
        <v>338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129</v>
      </c>
      <c r="B13" s="104" t="s">
        <v>271</v>
      </c>
      <c r="C13" s="103" t="s">
        <v>307</v>
      </c>
      <c r="D13" s="101">
        <f t="shared" si="1"/>
        <v>70167</v>
      </c>
      <c r="E13" s="101">
        <f t="shared" si="2"/>
        <v>7473</v>
      </c>
      <c r="F13" s="102">
        <f t="shared" si="3"/>
        <v>10.650305699260336</v>
      </c>
      <c r="G13" s="101">
        <v>7473</v>
      </c>
      <c r="H13" s="101">
        <v>0</v>
      </c>
      <c r="I13" s="101">
        <f t="shared" si="4"/>
        <v>62694</v>
      </c>
      <c r="J13" s="102">
        <f t="shared" si="5"/>
        <v>89.34969430073967</v>
      </c>
      <c r="K13" s="101">
        <v>58480</v>
      </c>
      <c r="L13" s="102">
        <f t="shared" si="6"/>
        <v>83.34402211865977</v>
      </c>
      <c r="M13" s="101">
        <v>0</v>
      </c>
      <c r="N13" s="102">
        <f t="shared" si="7"/>
        <v>0</v>
      </c>
      <c r="O13" s="101">
        <v>4214</v>
      </c>
      <c r="P13" s="101">
        <v>3361</v>
      </c>
      <c r="Q13" s="102">
        <f t="shared" si="8"/>
        <v>6.005672182079895</v>
      </c>
      <c r="R13" s="101">
        <v>279</v>
      </c>
      <c r="S13" s="101" t="s">
        <v>338</v>
      </c>
      <c r="T13" s="101"/>
      <c r="U13" s="101"/>
      <c r="V13" s="101"/>
      <c r="W13" s="105" t="s">
        <v>338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129</v>
      </c>
      <c r="B14" s="104" t="s">
        <v>272</v>
      </c>
      <c r="C14" s="103" t="s">
        <v>308</v>
      </c>
      <c r="D14" s="101">
        <f t="shared" si="1"/>
        <v>32569</v>
      </c>
      <c r="E14" s="101">
        <f t="shared" si="2"/>
        <v>9366</v>
      </c>
      <c r="F14" s="102">
        <f t="shared" si="3"/>
        <v>28.75740735054807</v>
      </c>
      <c r="G14" s="101">
        <v>9366</v>
      </c>
      <c r="H14" s="101">
        <v>0</v>
      </c>
      <c r="I14" s="101">
        <f t="shared" si="4"/>
        <v>23203</v>
      </c>
      <c r="J14" s="102">
        <f t="shared" si="5"/>
        <v>71.24259264945194</v>
      </c>
      <c r="K14" s="101">
        <v>11361</v>
      </c>
      <c r="L14" s="102">
        <f t="shared" si="6"/>
        <v>34.88286407319844</v>
      </c>
      <c r="M14" s="101">
        <v>0</v>
      </c>
      <c r="N14" s="102">
        <f t="shared" si="7"/>
        <v>0</v>
      </c>
      <c r="O14" s="101">
        <v>11842</v>
      </c>
      <c r="P14" s="101">
        <v>0</v>
      </c>
      <c r="Q14" s="102">
        <f t="shared" si="8"/>
        <v>36.35972857625349</v>
      </c>
      <c r="R14" s="101">
        <v>173</v>
      </c>
      <c r="S14" s="101" t="s">
        <v>338</v>
      </c>
      <c r="T14" s="101"/>
      <c r="U14" s="101"/>
      <c r="V14" s="101"/>
      <c r="W14" s="105" t="s">
        <v>338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129</v>
      </c>
      <c r="B15" s="104" t="s">
        <v>273</v>
      </c>
      <c r="C15" s="103" t="s">
        <v>309</v>
      </c>
      <c r="D15" s="101">
        <f t="shared" si="1"/>
        <v>62955</v>
      </c>
      <c r="E15" s="101">
        <f t="shared" si="2"/>
        <v>2460</v>
      </c>
      <c r="F15" s="102">
        <f t="shared" si="3"/>
        <v>3.9075530140576604</v>
      </c>
      <c r="G15" s="101">
        <v>2460</v>
      </c>
      <c r="H15" s="101">
        <v>0</v>
      </c>
      <c r="I15" s="101">
        <f t="shared" si="4"/>
        <v>60495</v>
      </c>
      <c r="J15" s="102">
        <f t="shared" si="5"/>
        <v>96.09244698594233</v>
      </c>
      <c r="K15" s="101">
        <v>59962</v>
      </c>
      <c r="L15" s="102">
        <f t="shared" si="6"/>
        <v>95.24581049956318</v>
      </c>
      <c r="M15" s="101">
        <v>0</v>
      </c>
      <c r="N15" s="102">
        <f t="shared" si="7"/>
        <v>0</v>
      </c>
      <c r="O15" s="101">
        <v>533</v>
      </c>
      <c r="P15" s="101">
        <v>125</v>
      </c>
      <c r="Q15" s="102">
        <f t="shared" si="8"/>
        <v>0.8466364863791598</v>
      </c>
      <c r="R15" s="101">
        <v>333</v>
      </c>
      <c r="S15" s="101" t="s">
        <v>338</v>
      </c>
      <c r="T15" s="101"/>
      <c r="U15" s="101"/>
      <c r="V15" s="101"/>
      <c r="W15" s="105" t="s">
        <v>338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129</v>
      </c>
      <c r="B16" s="104" t="s">
        <v>274</v>
      </c>
      <c r="C16" s="103" t="s">
        <v>310</v>
      </c>
      <c r="D16" s="101">
        <f t="shared" si="1"/>
        <v>44396</v>
      </c>
      <c r="E16" s="101">
        <f t="shared" si="2"/>
        <v>6434</v>
      </c>
      <c r="F16" s="102">
        <f t="shared" si="3"/>
        <v>14.492296603297595</v>
      </c>
      <c r="G16" s="101">
        <v>6434</v>
      </c>
      <c r="H16" s="101">
        <v>0</v>
      </c>
      <c r="I16" s="101">
        <f t="shared" si="4"/>
        <v>37962</v>
      </c>
      <c r="J16" s="102">
        <f t="shared" si="5"/>
        <v>85.50770339670241</v>
      </c>
      <c r="K16" s="101">
        <v>35354</v>
      </c>
      <c r="L16" s="102">
        <f t="shared" si="6"/>
        <v>79.63330029732408</v>
      </c>
      <c r="M16" s="101">
        <v>0</v>
      </c>
      <c r="N16" s="102">
        <f t="shared" si="7"/>
        <v>0</v>
      </c>
      <c r="O16" s="101">
        <v>2608</v>
      </c>
      <c r="P16" s="101">
        <v>2124</v>
      </c>
      <c r="Q16" s="102">
        <f t="shared" si="8"/>
        <v>5.8744030993783225</v>
      </c>
      <c r="R16" s="101">
        <v>153</v>
      </c>
      <c r="S16" s="101" t="s">
        <v>338</v>
      </c>
      <c r="T16" s="101"/>
      <c r="U16" s="101"/>
      <c r="V16" s="101"/>
      <c r="W16" s="105" t="s">
        <v>338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129</v>
      </c>
      <c r="B17" s="104" t="s">
        <v>275</v>
      </c>
      <c r="C17" s="103" t="s">
        <v>311</v>
      </c>
      <c r="D17" s="101">
        <f t="shared" si="1"/>
        <v>88064</v>
      </c>
      <c r="E17" s="101">
        <f t="shared" si="2"/>
        <v>39803</v>
      </c>
      <c r="F17" s="102">
        <f t="shared" si="3"/>
        <v>45.19781068313954</v>
      </c>
      <c r="G17" s="101">
        <v>35154</v>
      </c>
      <c r="H17" s="101">
        <v>4649</v>
      </c>
      <c r="I17" s="101">
        <f t="shared" si="4"/>
        <v>48261</v>
      </c>
      <c r="J17" s="102">
        <f t="shared" si="5"/>
        <v>54.80218931686046</v>
      </c>
      <c r="K17" s="101">
        <v>21444</v>
      </c>
      <c r="L17" s="102">
        <f t="shared" si="6"/>
        <v>24.35047238372093</v>
      </c>
      <c r="M17" s="101">
        <v>0</v>
      </c>
      <c r="N17" s="102">
        <f t="shared" si="7"/>
        <v>0</v>
      </c>
      <c r="O17" s="101">
        <v>26817</v>
      </c>
      <c r="P17" s="101">
        <v>21446</v>
      </c>
      <c r="Q17" s="102">
        <f t="shared" si="8"/>
        <v>30.451716933139533</v>
      </c>
      <c r="R17" s="101">
        <v>425</v>
      </c>
      <c r="S17" s="101" t="s">
        <v>338</v>
      </c>
      <c r="T17" s="101"/>
      <c r="U17" s="101"/>
      <c r="V17" s="101"/>
      <c r="W17" s="105" t="s">
        <v>338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129</v>
      </c>
      <c r="B18" s="104" t="s">
        <v>276</v>
      </c>
      <c r="C18" s="103" t="s">
        <v>312</v>
      </c>
      <c r="D18" s="101">
        <f t="shared" si="1"/>
        <v>78932</v>
      </c>
      <c r="E18" s="101">
        <f t="shared" si="2"/>
        <v>45027</v>
      </c>
      <c r="F18" s="102">
        <f t="shared" si="3"/>
        <v>57.04530481933816</v>
      </c>
      <c r="G18" s="101">
        <v>45027</v>
      </c>
      <c r="H18" s="101">
        <v>0</v>
      </c>
      <c r="I18" s="101">
        <f t="shared" si="4"/>
        <v>33905</v>
      </c>
      <c r="J18" s="102">
        <f t="shared" si="5"/>
        <v>42.95469518066184</v>
      </c>
      <c r="K18" s="101">
        <v>17966</v>
      </c>
      <c r="L18" s="102">
        <f t="shared" si="6"/>
        <v>22.761364212233314</v>
      </c>
      <c r="M18" s="101">
        <v>0</v>
      </c>
      <c r="N18" s="102">
        <f t="shared" si="7"/>
        <v>0</v>
      </c>
      <c r="O18" s="101">
        <v>15939</v>
      </c>
      <c r="P18" s="101">
        <v>7870</v>
      </c>
      <c r="Q18" s="102">
        <f t="shared" si="8"/>
        <v>20.193330968428523</v>
      </c>
      <c r="R18" s="101">
        <v>352</v>
      </c>
      <c r="S18" s="101" t="s">
        <v>338</v>
      </c>
      <c r="T18" s="101"/>
      <c r="U18" s="101"/>
      <c r="V18" s="101"/>
      <c r="W18" s="105" t="s">
        <v>338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129</v>
      </c>
      <c r="B19" s="104" t="s">
        <v>277</v>
      </c>
      <c r="C19" s="103" t="s">
        <v>313</v>
      </c>
      <c r="D19" s="101">
        <f t="shared" si="1"/>
        <v>43720</v>
      </c>
      <c r="E19" s="101">
        <f t="shared" si="2"/>
        <v>11154</v>
      </c>
      <c r="F19" s="102">
        <f t="shared" si="3"/>
        <v>25.51235132662397</v>
      </c>
      <c r="G19" s="101">
        <v>11154</v>
      </c>
      <c r="H19" s="101">
        <v>0</v>
      </c>
      <c r="I19" s="101">
        <f t="shared" si="4"/>
        <v>32566</v>
      </c>
      <c r="J19" s="102">
        <f t="shared" si="5"/>
        <v>74.48764867337603</v>
      </c>
      <c r="K19" s="101">
        <v>18329</v>
      </c>
      <c r="L19" s="102">
        <f t="shared" si="6"/>
        <v>41.923604757548034</v>
      </c>
      <c r="M19" s="101">
        <v>0</v>
      </c>
      <c r="N19" s="102">
        <f t="shared" si="7"/>
        <v>0</v>
      </c>
      <c r="O19" s="101">
        <v>14237</v>
      </c>
      <c r="P19" s="101">
        <v>6466</v>
      </c>
      <c r="Q19" s="102">
        <f t="shared" si="8"/>
        <v>32.564043915827995</v>
      </c>
      <c r="R19" s="101">
        <v>102</v>
      </c>
      <c r="S19" s="101" t="s">
        <v>338</v>
      </c>
      <c r="T19" s="101"/>
      <c r="U19" s="101"/>
      <c r="V19" s="101"/>
      <c r="W19" s="105"/>
      <c r="X19" s="105" t="s">
        <v>338</v>
      </c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129</v>
      </c>
      <c r="B20" s="104" t="s">
        <v>278</v>
      </c>
      <c r="C20" s="103" t="s">
        <v>314</v>
      </c>
      <c r="D20" s="101">
        <f t="shared" si="1"/>
        <v>137521</v>
      </c>
      <c r="E20" s="101">
        <f t="shared" si="2"/>
        <v>67582</v>
      </c>
      <c r="F20" s="102">
        <f t="shared" si="3"/>
        <v>49.14303997207699</v>
      </c>
      <c r="G20" s="101">
        <v>67582</v>
      </c>
      <c r="H20" s="101">
        <v>0</v>
      </c>
      <c r="I20" s="101">
        <f t="shared" si="4"/>
        <v>69939</v>
      </c>
      <c r="J20" s="102">
        <f t="shared" si="5"/>
        <v>50.856960027923</v>
      </c>
      <c r="K20" s="101">
        <v>38273</v>
      </c>
      <c r="L20" s="102">
        <f t="shared" si="6"/>
        <v>27.830658590324386</v>
      </c>
      <c r="M20" s="101">
        <v>286</v>
      </c>
      <c r="N20" s="102">
        <f t="shared" si="7"/>
        <v>0.2079682375782608</v>
      </c>
      <c r="O20" s="101">
        <v>31380</v>
      </c>
      <c r="P20" s="101">
        <v>22072</v>
      </c>
      <c r="Q20" s="102">
        <f t="shared" si="8"/>
        <v>22.818333200020362</v>
      </c>
      <c r="R20" s="101">
        <v>672</v>
      </c>
      <c r="S20" s="101" t="s">
        <v>338</v>
      </c>
      <c r="T20" s="101"/>
      <c r="U20" s="101"/>
      <c r="V20" s="101"/>
      <c r="W20" s="105" t="s">
        <v>338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129</v>
      </c>
      <c r="B21" s="104" t="s">
        <v>279</v>
      </c>
      <c r="C21" s="103" t="s">
        <v>315</v>
      </c>
      <c r="D21" s="101">
        <f t="shared" si="1"/>
        <v>13440</v>
      </c>
      <c r="E21" s="101">
        <f t="shared" si="2"/>
        <v>3161</v>
      </c>
      <c r="F21" s="102">
        <f t="shared" si="3"/>
        <v>23.519345238095237</v>
      </c>
      <c r="G21" s="101">
        <v>3161</v>
      </c>
      <c r="H21" s="101">
        <v>0</v>
      </c>
      <c r="I21" s="101">
        <f t="shared" si="4"/>
        <v>10279</v>
      </c>
      <c r="J21" s="102">
        <f t="shared" si="5"/>
        <v>76.48065476190476</v>
      </c>
      <c r="K21" s="101">
        <v>5379</v>
      </c>
      <c r="L21" s="102">
        <f t="shared" si="6"/>
        <v>40.02232142857143</v>
      </c>
      <c r="M21" s="101">
        <v>0</v>
      </c>
      <c r="N21" s="102">
        <f t="shared" si="7"/>
        <v>0</v>
      </c>
      <c r="O21" s="101">
        <v>4900</v>
      </c>
      <c r="P21" s="101">
        <v>3838</v>
      </c>
      <c r="Q21" s="102">
        <f t="shared" si="8"/>
        <v>36.45833333333333</v>
      </c>
      <c r="R21" s="101">
        <v>56</v>
      </c>
      <c r="S21" s="101"/>
      <c r="T21" s="101"/>
      <c r="U21" s="101"/>
      <c r="V21" s="101" t="s">
        <v>338</v>
      </c>
      <c r="W21" s="105"/>
      <c r="X21" s="105"/>
      <c r="Y21" s="105"/>
      <c r="Z21" s="105" t="s">
        <v>338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129</v>
      </c>
      <c r="B22" s="104" t="s">
        <v>280</v>
      </c>
      <c r="C22" s="103" t="s">
        <v>316</v>
      </c>
      <c r="D22" s="101">
        <f t="shared" si="1"/>
        <v>1849</v>
      </c>
      <c r="E22" s="101">
        <f t="shared" si="2"/>
        <v>283</v>
      </c>
      <c r="F22" s="102">
        <f t="shared" si="3"/>
        <v>15.305570578691185</v>
      </c>
      <c r="G22" s="101">
        <v>283</v>
      </c>
      <c r="H22" s="101">
        <v>0</v>
      </c>
      <c r="I22" s="101">
        <f t="shared" si="4"/>
        <v>1566</v>
      </c>
      <c r="J22" s="102">
        <f t="shared" si="5"/>
        <v>84.69442942130881</v>
      </c>
      <c r="K22" s="101">
        <v>1472</v>
      </c>
      <c r="L22" s="102">
        <f t="shared" si="6"/>
        <v>79.61060032449973</v>
      </c>
      <c r="M22" s="101">
        <v>0</v>
      </c>
      <c r="N22" s="102">
        <f t="shared" si="7"/>
        <v>0</v>
      </c>
      <c r="O22" s="101">
        <v>94</v>
      </c>
      <c r="P22" s="101">
        <v>89</v>
      </c>
      <c r="Q22" s="102">
        <f t="shared" si="8"/>
        <v>5.083829096809086</v>
      </c>
      <c r="R22" s="101">
        <v>13</v>
      </c>
      <c r="S22" s="101" t="s">
        <v>338</v>
      </c>
      <c r="T22" s="101"/>
      <c r="U22" s="101"/>
      <c r="V22" s="101"/>
      <c r="W22" s="105" t="s">
        <v>338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129</v>
      </c>
      <c r="B23" s="104" t="s">
        <v>281</v>
      </c>
      <c r="C23" s="103" t="s">
        <v>317</v>
      </c>
      <c r="D23" s="101">
        <f t="shared" si="1"/>
        <v>23544</v>
      </c>
      <c r="E23" s="101">
        <f t="shared" si="2"/>
        <v>1949</v>
      </c>
      <c r="F23" s="102">
        <f t="shared" si="3"/>
        <v>8.278117567108392</v>
      </c>
      <c r="G23" s="101">
        <v>1949</v>
      </c>
      <c r="H23" s="101">
        <v>0</v>
      </c>
      <c r="I23" s="101">
        <f t="shared" si="4"/>
        <v>21595</v>
      </c>
      <c r="J23" s="102">
        <f t="shared" si="5"/>
        <v>91.7218824328916</v>
      </c>
      <c r="K23" s="101">
        <v>19966</v>
      </c>
      <c r="L23" s="102">
        <f t="shared" si="6"/>
        <v>84.80292218824329</v>
      </c>
      <c r="M23" s="101">
        <v>0</v>
      </c>
      <c r="N23" s="102">
        <f t="shared" si="7"/>
        <v>0</v>
      </c>
      <c r="O23" s="101">
        <v>1629</v>
      </c>
      <c r="P23" s="101">
        <v>982</v>
      </c>
      <c r="Q23" s="102">
        <f t="shared" si="8"/>
        <v>6.918960244648319</v>
      </c>
      <c r="R23" s="101">
        <v>86</v>
      </c>
      <c r="S23" s="101" t="s">
        <v>338</v>
      </c>
      <c r="T23" s="101"/>
      <c r="U23" s="101"/>
      <c r="V23" s="101"/>
      <c r="W23" s="105" t="s">
        <v>338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129</v>
      </c>
      <c r="B24" s="104" t="s">
        <v>282</v>
      </c>
      <c r="C24" s="103" t="s">
        <v>318</v>
      </c>
      <c r="D24" s="101">
        <f t="shared" si="1"/>
        <v>12472</v>
      </c>
      <c r="E24" s="101">
        <f t="shared" si="2"/>
        <v>2955</v>
      </c>
      <c r="F24" s="102">
        <f t="shared" si="3"/>
        <v>23.69307248236049</v>
      </c>
      <c r="G24" s="101">
        <v>2955</v>
      </c>
      <c r="H24" s="101">
        <v>0</v>
      </c>
      <c r="I24" s="101">
        <f t="shared" si="4"/>
        <v>9517</v>
      </c>
      <c r="J24" s="102">
        <f t="shared" si="5"/>
        <v>76.30692751763951</v>
      </c>
      <c r="K24" s="101">
        <v>6678</v>
      </c>
      <c r="L24" s="102">
        <f t="shared" si="6"/>
        <v>53.54393842206543</v>
      </c>
      <c r="M24" s="101">
        <v>0</v>
      </c>
      <c r="N24" s="102">
        <f t="shared" si="7"/>
        <v>0</v>
      </c>
      <c r="O24" s="101">
        <v>2839</v>
      </c>
      <c r="P24" s="101">
        <v>2157</v>
      </c>
      <c r="Q24" s="102">
        <f t="shared" si="8"/>
        <v>22.762989095574085</v>
      </c>
      <c r="R24" s="101">
        <v>35</v>
      </c>
      <c r="S24" s="101" t="s">
        <v>338</v>
      </c>
      <c r="T24" s="101"/>
      <c r="U24" s="101"/>
      <c r="V24" s="101"/>
      <c r="W24" s="105"/>
      <c r="X24" s="105"/>
      <c r="Y24" s="105"/>
      <c r="Z24" s="105" t="s">
        <v>338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129</v>
      </c>
      <c r="B25" s="104" t="s">
        <v>283</v>
      </c>
      <c r="C25" s="103" t="s">
        <v>319</v>
      </c>
      <c r="D25" s="101">
        <f t="shared" si="1"/>
        <v>38698</v>
      </c>
      <c r="E25" s="101">
        <f t="shared" si="2"/>
        <v>8805</v>
      </c>
      <c r="F25" s="102">
        <f t="shared" si="3"/>
        <v>22.75311385601323</v>
      </c>
      <c r="G25" s="101">
        <v>8805</v>
      </c>
      <c r="H25" s="101">
        <v>0</v>
      </c>
      <c r="I25" s="101">
        <f t="shared" si="4"/>
        <v>29893</v>
      </c>
      <c r="J25" s="102">
        <f t="shared" si="5"/>
        <v>77.24688614398677</v>
      </c>
      <c r="K25" s="101">
        <v>25081</v>
      </c>
      <c r="L25" s="102">
        <f t="shared" si="6"/>
        <v>64.81213499405654</v>
      </c>
      <c r="M25" s="101">
        <v>0</v>
      </c>
      <c r="N25" s="102">
        <f t="shared" si="7"/>
        <v>0</v>
      </c>
      <c r="O25" s="101">
        <v>4812</v>
      </c>
      <c r="P25" s="101">
        <v>3669</v>
      </c>
      <c r="Q25" s="102">
        <f t="shared" si="8"/>
        <v>12.434751149930229</v>
      </c>
      <c r="R25" s="101">
        <v>149</v>
      </c>
      <c r="S25" s="101" t="s">
        <v>338</v>
      </c>
      <c r="T25" s="101"/>
      <c r="U25" s="101"/>
      <c r="V25" s="101"/>
      <c r="W25" s="105"/>
      <c r="X25" s="105"/>
      <c r="Y25" s="105"/>
      <c r="Z25" s="105" t="s">
        <v>338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129</v>
      </c>
      <c r="B26" s="104" t="s">
        <v>284</v>
      </c>
      <c r="C26" s="103" t="s">
        <v>320</v>
      </c>
      <c r="D26" s="101">
        <f t="shared" si="1"/>
        <v>10392</v>
      </c>
      <c r="E26" s="101">
        <f t="shared" si="2"/>
        <v>2208</v>
      </c>
      <c r="F26" s="102">
        <f t="shared" si="3"/>
        <v>21.247113163972287</v>
      </c>
      <c r="G26" s="101">
        <v>2208</v>
      </c>
      <c r="H26" s="101">
        <v>0</v>
      </c>
      <c r="I26" s="101">
        <f t="shared" si="4"/>
        <v>8184</v>
      </c>
      <c r="J26" s="102">
        <f t="shared" si="5"/>
        <v>78.75288683602771</v>
      </c>
      <c r="K26" s="101">
        <v>6464</v>
      </c>
      <c r="L26" s="102">
        <f t="shared" si="6"/>
        <v>62.20169361046959</v>
      </c>
      <c r="M26" s="101">
        <v>0</v>
      </c>
      <c r="N26" s="102">
        <f t="shared" si="7"/>
        <v>0</v>
      </c>
      <c r="O26" s="101">
        <v>1720</v>
      </c>
      <c r="P26" s="101">
        <v>1606</v>
      </c>
      <c r="Q26" s="102">
        <f t="shared" si="8"/>
        <v>16.551193225558123</v>
      </c>
      <c r="R26" s="101">
        <v>42</v>
      </c>
      <c r="S26" s="101" t="s">
        <v>338</v>
      </c>
      <c r="T26" s="101"/>
      <c r="U26" s="101"/>
      <c r="V26" s="101"/>
      <c r="W26" s="105"/>
      <c r="X26" s="105"/>
      <c r="Y26" s="105" t="s">
        <v>338</v>
      </c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129</v>
      </c>
      <c r="B27" s="104" t="s">
        <v>285</v>
      </c>
      <c r="C27" s="103" t="s">
        <v>321</v>
      </c>
      <c r="D27" s="101">
        <f t="shared" si="1"/>
        <v>16370</v>
      </c>
      <c r="E27" s="101">
        <f t="shared" si="2"/>
        <v>6187</v>
      </c>
      <c r="F27" s="102">
        <f t="shared" si="3"/>
        <v>37.79474648747709</v>
      </c>
      <c r="G27" s="101">
        <v>6187</v>
      </c>
      <c r="H27" s="101">
        <v>0</v>
      </c>
      <c r="I27" s="101">
        <f t="shared" si="4"/>
        <v>10183</v>
      </c>
      <c r="J27" s="102">
        <f t="shared" si="5"/>
        <v>62.20525351252291</v>
      </c>
      <c r="K27" s="101">
        <v>3952</v>
      </c>
      <c r="L27" s="102">
        <f t="shared" si="6"/>
        <v>24.141722663408675</v>
      </c>
      <c r="M27" s="101">
        <v>0</v>
      </c>
      <c r="N27" s="102">
        <f t="shared" si="7"/>
        <v>0</v>
      </c>
      <c r="O27" s="101">
        <v>6231</v>
      </c>
      <c r="P27" s="101">
        <v>4644</v>
      </c>
      <c r="Q27" s="102">
        <f t="shared" si="8"/>
        <v>38.06353084911424</v>
      </c>
      <c r="R27" s="101">
        <v>100</v>
      </c>
      <c r="S27" s="101" t="s">
        <v>338</v>
      </c>
      <c r="T27" s="101"/>
      <c r="U27" s="101"/>
      <c r="V27" s="101"/>
      <c r="W27" s="105" t="s">
        <v>338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129</v>
      </c>
      <c r="B28" s="104" t="s">
        <v>286</v>
      </c>
      <c r="C28" s="103" t="s">
        <v>322</v>
      </c>
      <c r="D28" s="101">
        <f t="shared" si="1"/>
        <v>35767</v>
      </c>
      <c r="E28" s="101">
        <f t="shared" si="2"/>
        <v>8402</v>
      </c>
      <c r="F28" s="102">
        <f t="shared" si="3"/>
        <v>23.490927391170633</v>
      </c>
      <c r="G28" s="101">
        <v>8402</v>
      </c>
      <c r="H28" s="101">
        <v>0</v>
      </c>
      <c r="I28" s="101">
        <f t="shared" si="4"/>
        <v>27365</v>
      </c>
      <c r="J28" s="102">
        <f t="shared" si="5"/>
        <v>76.50907260882937</v>
      </c>
      <c r="K28" s="101">
        <v>19750</v>
      </c>
      <c r="L28" s="102">
        <f t="shared" si="6"/>
        <v>55.218497497693406</v>
      </c>
      <c r="M28" s="101">
        <v>0</v>
      </c>
      <c r="N28" s="102">
        <f t="shared" si="7"/>
        <v>0</v>
      </c>
      <c r="O28" s="101">
        <v>7615</v>
      </c>
      <c r="P28" s="101">
        <v>4995</v>
      </c>
      <c r="Q28" s="102">
        <f t="shared" si="8"/>
        <v>21.29057511113596</v>
      </c>
      <c r="R28" s="101">
        <v>132</v>
      </c>
      <c r="S28" s="101" t="s">
        <v>338</v>
      </c>
      <c r="T28" s="101"/>
      <c r="U28" s="101"/>
      <c r="V28" s="101"/>
      <c r="W28" s="105" t="s">
        <v>338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129</v>
      </c>
      <c r="B29" s="104" t="s">
        <v>287</v>
      </c>
      <c r="C29" s="103" t="s">
        <v>323</v>
      </c>
      <c r="D29" s="101">
        <f t="shared" si="1"/>
        <v>17136</v>
      </c>
      <c r="E29" s="101">
        <f t="shared" si="2"/>
        <v>4828</v>
      </c>
      <c r="F29" s="102">
        <f t="shared" si="3"/>
        <v>28.174603174603174</v>
      </c>
      <c r="G29" s="101">
        <v>4828</v>
      </c>
      <c r="H29" s="101">
        <v>0</v>
      </c>
      <c r="I29" s="101">
        <f t="shared" si="4"/>
        <v>12308</v>
      </c>
      <c r="J29" s="102">
        <f t="shared" si="5"/>
        <v>71.82539682539682</v>
      </c>
      <c r="K29" s="101">
        <v>6821</v>
      </c>
      <c r="L29" s="102">
        <f t="shared" si="6"/>
        <v>39.80508870214752</v>
      </c>
      <c r="M29" s="101">
        <v>0</v>
      </c>
      <c r="N29" s="102">
        <f t="shared" si="7"/>
        <v>0</v>
      </c>
      <c r="O29" s="101">
        <v>5487</v>
      </c>
      <c r="P29" s="101">
        <v>2273</v>
      </c>
      <c r="Q29" s="102">
        <f t="shared" si="8"/>
        <v>32.02030812324929</v>
      </c>
      <c r="R29" s="101">
        <v>65</v>
      </c>
      <c r="S29" s="101" t="s">
        <v>338</v>
      </c>
      <c r="T29" s="101"/>
      <c r="U29" s="101"/>
      <c r="V29" s="101"/>
      <c r="W29" s="105" t="s">
        <v>338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129</v>
      </c>
      <c r="B30" s="104" t="s">
        <v>288</v>
      </c>
      <c r="C30" s="103" t="s">
        <v>324</v>
      </c>
      <c r="D30" s="101">
        <f t="shared" si="1"/>
        <v>15763</v>
      </c>
      <c r="E30" s="101">
        <f t="shared" si="2"/>
        <v>3122</v>
      </c>
      <c r="F30" s="102">
        <f t="shared" si="3"/>
        <v>19.805874516272283</v>
      </c>
      <c r="G30" s="101">
        <v>3122</v>
      </c>
      <c r="H30" s="101">
        <v>0</v>
      </c>
      <c r="I30" s="101">
        <f t="shared" si="4"/>
        <v>12641</v>
      </c>
      <c r="J30" s="102">
        <f t="shared" si="5"/>
        <v>80.19412548372772</v>
      </c>
      <c r="K30" s="101">
        <v>9181</v>
      </c>
      <c r="L30" s="102">
        <f t="shared" si="6"/>
        <v>58.24398908837151</v>
      </c>
      <c r="M30" s="101">
        <v>0</v>
      </c>
      <c r="N30" s="102">
        <f t="shared" si="7"/>
        <v>0</v>
      </c>
      <c r="O30" s="101">
        <v>3460</v>
      </c>
      <c r="P30" s="101">
        <v>1644</v>
      </c>
      <c r="Q30" s="102">
        <f t="shared" si="8"/>
        <v>21.950136395356214</v>
      </c>
      <c r="R30" s="101">
        <v>35</v>
      </c>
      <c r="S30" s="101" t="s">
        <v>338</v>
      </c>
      <c r="T30" s="101"/>
      <c r="U30" s="101"/>
      <c r="V30" s="101"/>
      <c r="W30" s="105" t="s">
        <v>338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129</v>
      </c>
      <c r="B31" s="104" t="s">
        <v>289</v>
      </c>
      <c r="C31" s="103" t="s">
        <v>325</v>
      </c>
      <c r="D31" s="101">
        <f t="shared" si="1"/>
        <v>21161</v>
      </c>
      <c r="E31" s="101">
        <f t="shared" si="2"/>
        <v>1405</v>
      </c>
      <c r="F31" s="102">
        <f t="shared" si="3"/>
        <v>6.63957279901706</v>
      </c>
      <c r="G31" s="101">
        <v>1405</v>
      </c>
      <c r="H31" s="101">
        <v>0</v>
      </c>
      <c r="I31" s="101">
        <f t="shared" si="4"/>
        <v>19756</v>
      </c>
      <c r="J31" s="102">
        <f t="shared" si="5"/>
        <v>93.36042720098294</v>
      </c>
      <c r="K31" s="101">
        <v>19595</v>
      </c>
      <c r="L31" s="102">
        <f t="shared" si="6"/>
        <v>92.59959359198525</v>
      </c>
      <c r="M31" s="101">
        <v>0</v>
      </c>
      <c r="N31" s="102">
        <f t="shared" si="7"/>
        <v>0</v>
      </c>
      <c r="O31" s="101">
        <v>161</v>
      </c>
      <c r="P31" s="101">
        <v>56</v>
      </c>
      <c r="Q31" s="102">
        <f t="shared" si="8"/>
        <v>0.7608336089976844</v>
      </c>
      <c r="R31" s="101">
        <v>70</v>
      </c>
      <c r="S31" s="101" t="s">
        <v>338</v>
      </c>
      <c r="T31" s="101"/>
      <c r="U31" s="101"/>
      <c r="V31" s="101"/>
      <c r="W31" s="105"/>
      <c r="X31" s="105" t="s">
        <v>338</v>
      </c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129</v>
      </c>
      <c r="B32" s="104" t="s">
        <v>290</v>
      </c>
      <c r="C32" s="103" t="s">
        <v>326</v>
      </c>
      <c r="D32" s="101">
        <f t="shared" si="1"/>
        <v>33473</v>
      </c>
      <c r="E32" s="101">
        <f t="shared" si="2"/>
        <v>1923</v>
      </c>
      <c r="F32" s="102">
        <f t="shared" si="3"/>
        <v>5.744928748543603</v>
      </c>
      <c r="G32" s="101">
        <v>1923</v>
      </c>
      <c r="H32" s="101">
        <v>0</v>
      </c>
      <c r="I32" s="101">
        <f t="shared" si="4"/>
        <v>31550</v>
      </c>
      <c r="J32" s="102">
        <f t="shared" si="5"/>
        <v>94.2550712514564</v>
      </c>
      <c r="K32" s="101">
        <v>30667</v>
      </c>
      <c r="L32" s="102">
        <f t="shared" si="6"/>
        <v>91.61712424939503</v>
      </c>
      <c r="M32" s="101">
        <v>0</v>
      </c>
      <c r="N32" s="102">
        <f t="shared" si="7"/>
        <v>0</v>
      </c>
      <c r="O32" s="101">
        <v>883</v>
      </c>
      <c r="P32" s="101">
        <v>574</v>
      </c>
      <c r="Q32" s="102">
        <f t="shared" si="8"/>
        <v>2.6379470020613627</v>
      </c>
      <c r="R32" s="101">
        <v>90</v>
      </c>
      <c r="S32" s="101" t="s">
        <v>338</v>
      </c>
      <c r="T32" s="101"/>
      <c r="U32" s="101"/>
      <c r="V32" s="101"/>
      <c r="W32" s="105" t="s">
        <v>338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129</v>
      </c>
      <c r="B33" s="104" t="s">
        <v>291</v>
      </c>
      <c r="C33" s="103" t="s">
        <v>327</v>
      </c>
      <c r="D33" s="101">
        <f t="shared" si="1"/>
        <v>24546</v>
      </c>
      <c r="E33" s="101">
        <f t="shared" si="2"/>
        <v>5783</v>
      </c>
      <c r="F33" s="102">
        <f t="shared" si="3"/>
        <v>23.559846818218855</v>
      </c>
      <c r="G33" s="101">
        <v>5783</v>
      </c>
      <c r="H33" s="101">
        <v>0</v>
      </c>
      <c r="I33" s="101">
        <f t="shared" si="4"/>
        <v>18763</v>
      </c>
      <c r="J33" s="102">
        <f t="shared" si="5"/>
        <v>76.44015318178114</v>
      </c>
      <c r="K33" s="101">
        <v>16587</v>
      </c>
      <c r="L33" s="102">
        <f t="shared" si="6"/>
        <v>67.57516499633341</v>
      </c>
      <c r="M33" s="101">
        <v>0</v>
      </c>
      <c r="N33" s="102">
        <f t="shared" si="7"/>
        <v>0</v>
      </c>
      <c r="O33" s="101">
        <v>2176</v>
      </c>
      <c r="P33" s="101">
        <v>2113</v>
      </c>
      <c r="Q33" s="102">
        <f t="shared" si="8"/>
        <v>8.86498818544773</v>
      </c>
      <c r="R33" s="101">
        <v>167</v>
      </c>
      <c r="S33" s="101" t="s">
        <v>338</v>
      </c>
      <c r="T33" s="101"/>
      <c r="U33" s="101"/>
      <c r="V33" s="101"/>
      <c r="W33" s="105" t="s">
        <v>338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129</v>
      </c>
      <c r="B34" s="104" t="s">
        <v>292</v>
      </c>
      <c r="C34" s="103" t="s">
        <v>328</v>
      </c>
      <c r="D34" s="101">
        <f t="shared" si="1"/>
        <v>9242</v>
      </c>
      <c r="E34" s="101">
        <f t="shared" si="2"/>
        <v>4204</v>
      </c>
      <c r="F34" s="102">
        <f t="shared" si="3"/>
        <v>45.48798961263796</v>
      </c>
      <c r="G34" s="101">
        <v>4204</v>
      </c>
      <c r="H34" s="101">
        <v>0</v>
      </c>
      <c r="I34" s="101">
        <f t="shared" si="4"/>
        <v>5038</v>
      </c>
      <c r="J34" s="102">
        <f t="shared" si="5"/>
        <v>54.51201038736204</v>
      </c>
      <c r="K34" s="101">
        <v>3256</v>
      </c>
      <c r="L34" s="102">
        <f t="shared" si="6"/>
        <v>35.23046959532569</v>
      </c>
      <c r="M34" s="101">
        <v>0</v>
      </c>
      <c r="N34" s="102">
        <f t="shared" si="7"/>
        <v>0</v>
      </c>
      <c r="O34" s="101">
        <v>1782</v>
      </c>
      <c r="P34" s="101">
        <v>0</v>
      </c>
      <c r="Q34" s="102">
        <f t="shared" si="8"/>
        <v>19.281540792036356</v>
      </c>
      <c r="R34" s="101">
        <v>34</v>
      </c>
      <c r="S34" s="101" t="s">
        <v>338</v>
      </c>
      <c r="T34" s="101"/>
      <c r="U34" s="101"/>
      <c r="V34" s="101"/>
      <c r="W34" s="105" t="s">
        <v>338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129</v>
      </c>
      <c r="B35" s="104" t="s">
        <v>293</v>
      </c>
      <c r="C35" s="103" t="s">
        <v>329</v>
      </c>
      <c r="D35" s="101">
        <f t="shared" si="1"/>
        <v>45602</v>
      </c>
      <c r="E35" s="101">
        <f t="shared" si="2"/>
        <v>902</v>
      </c>
      <c r="F35" s="102">
        <f t="shared" si="3"/>
        <v>1.9779834217797463</v>
      </c>
      <c r="G35" s="101">
        <v>871</v>
      </c>
      <c r="H35" s="101">
        <v>31</v>
      </c>
      <c r="I35" s="101">
        <f t="shared" si="4"/>
        <v>44700</v>
      </c>
      <c r="J35" s="102">
        <f t="shared" si="5"/>
        <v>98.02201657822025</v>
      </c>
      <c r="K35" s="101">
        <v>43234</v>
      </c>
      <c r="L35" s="102">
        <f t="shared" si="6"/>
        <v>94.80724529625894</v>
      </c>
      <c r="M35" s="101">
        <v>0</v>
      </c>
      <c r="N35" s="102">
        <f t="shared" si="7"/>
        <v>0</v>
      </c>
      <c r="O35" s="101">
        <v>1466</v>
      </c>
      <c r="P35" s="101">
        <v>1350</v>
      </c>
      <c r="Q35" s="102">
        <f t="shared" si="8"/>
        <v>3.2147712819613177</v>
      </c>
      <c r="R35" s="101">
        <v>109</v>
      </c>
      <c r="S35" s="101" t="s">
        <v>338</v>
      </c>
      <c r="T35" s="101"/>
      <c r="U35" s="101"/>
      <c r="V35" s="101"/>
      <c r="W35" s="105" t="s">
        <v>338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129</v>
      </c>
      <c r="B36" s="104" t="s">
        <v>294</v>
      </c>
      <c r="C36" s="103" t="s">
        <v>330</v>
      </c>
      <c r="D36" s="101">
        <f t="shared" si="1"/>
        <v>5623</v>
      </c>
      <c r="E36" s="101">
        <f t="shared" si="2"/>
        <v>1638</v>
      </c>
      <c r="F36" s="102">
        <f t="shared" si="3"/>
        <v>29.13035746043037</v>
      </c>
      <c r="G36" s="101">
        <v>1638</v>
      </c>
      <c r="H36" s="101">
        <v>0</v>
      </c>
      <c r="I36" s="101">
        <f t="shared" si="4"/>
        <v>3985</v>
      </c>
      <c r="J36" s="102">
        <f t="shared" si="5"/>
        <v>70.86964253956963</v>
      </c>
      <c r="K36" s="101">
        <v>2823</v>
      </c>
      <c r="L36" s="102">
        <f t="shared" si="6"/>
        <v>50.20451716165748</v>
      </c>
      <c r="M36" s="101">
        <v>0</v>
      </c>
      <c r="N36" s="102">
        <f t="shared" si="7"/>
        <v>0</v>
      </c>
      <c r="O36" s="101">
        <v>1162</v>
      </c>
      <c r="P36" s="101">
        <v>1162</v>
      </c>
      <c r="Q36" s="102">
        <f t="shared" si="8"/>
        <v>20.665125377912148</v>
      </c>
      <c r="R36" s="101">
        <v>27</v>
      </c>
      <c r="S36" s="101" t="s">
        <v>338</v>
      </c>
      <c r="T36" s="101"/>
      <c r="U36" s="101"/>
      <c r="V36" s="101"/>
      <c r="W36" s="105" t="s">
        <v>338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129</v>
      </c>
      <c r="B37" s="104" t="s">
        <v>295</v>
      </c>
      <c r="C37" s="103" t="s">
        <v>331</v>
      </c>
      <c r="D37" s="101">
        <f t="shared" si="1"/>
        <v>7693</v>
      </c>
      <c r="E37" s="101">
        <f t="shared" si="2"/>
        <v>3601</v>
      </c>
      <c r="F37" s="102">
        <f t="shared" si="3"/>
        <v>46.80878720915118</v>
      </c>
      <c r="G37" s="101">
        <v>3601</v>
      </c>
      <c r="H37" s="101">
        <v>0</v>
      </c>
      <c r="I37" s="101">
        <f t="shared" si="4"/>
        <v>4092</v>
      </c>
      <c r="J37" s="102">
        <f t="shared" si="5"/>
        <v>53.191212790848816</v>
      </c>
      <c r="K37" s="101">
        <v>2802</v>
      </c>
      <c r="L37" s="102">
        <f t="shared" si="6"/>
        <v>36.422721955024045</v>
      </c>
      <c r="M37" s="101">
        <v>0</v>
      </c>
      <c r="N37" s="102">
        <f t="shared" si="7"/>
        <v>0</v>
      </c>
      <c r="O37" s="101">
        <v>1290</v>
      </c>
      <c r="P37" s="101">
        <v>704</v>
      </c>
      <c r="Q37" s="102">
        <f t="shared" si="8"/>
        <v>16.768490835824775</v>
      </c>
      <c r="R37" s="101">
        <v>27</v>
      </c>
      <c r="S37" s="101" t="s">
        <v>338</v>
      </c>
      <c r="T37" s="101"/>
      <c r="U37" s="101"/>
      <c r="V37" s="101"/>
      <c r="W37" s="105" t="s">
        <v>338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129</v>
      </c>
      <c r="B38" s="104" t="s">
        <v>296</v>
      </c>
      <c r="C38" s="103" t="s">
        <v>332</v>
      </c>
      <c r="D38" s="101">
        <f t="shared" si="1"/>
        <v>26808</v>
      </c>
      <c r="E38" s="101">
        <f t="shared" si="2"/>
        <v>11448</v>
      </c>
      <c r="F38" s="102">
        <f t="shared" si="3"/>
        <v>42.703670546105634</v>
      </c>
      <c r="G38" s="101">
        <v>11448</v>
      </c>
      <c r="H38" s="101">
        <v>0</v>
      </c>
      <c r="I38" s="101">
        <f t="shared" si="4"/>
        <v>15360</v>
      </c>
      <c r="J38" s="102">
        <f t="shared" si="5"/>
        <v>57.29632945389436</v>
      </c>
      <c r="K38" s="101">
        <v>12095</v>
      </c>
      <c r="L38" s="102">
        <f t="shared" si="6"/>
        <v>45.11712921515965</v>
      </c>
      <c r="M38" s="101">
        <v>0</v>
      </c>
      <c r="N38" s="102">
        <f t="shared" si="7"/>
        <v>0</v>
      </c>
      <c r="O38" s="101">
        <v>3265</v>
      </c>
      <c r="P38" s="101">
        <v>1315</v>
      </c>
      <c r="Q38" s="102">
        <f t="shared" si="8"/>
        <v>12.179200238734705</v>
      </c>
      <c r="R38" s="101">
        <v>99</v>
      </c>
      <c r="S38" s="101" t="s">
        <v>338</v>
      </c>
      <c r="T38" s="101"/>
      <c r="U38" s="101"/>
      <c r="V38" s="101"/>
      <c r="W38" s="105" t="s">
        <v>338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129</v>
      </c>
      <c r="B39" s="104" t="s">
        <v>297</v>
      </c>
      <c r="C39" s="103" t="s">
        <v>333</v>
      </c>
      <c r="D39" s="101">
        <f t="shared" si="1"/>
        <v>18150</v>
      </c>
      <c r="E39" s="101">
        <f t="shared" si="2"/>
        <v>11892</v>
      </c>
      <c r="F39" s="102">
        <f t="shared" si="3"/>
        <v>65.52066115702479</v>
      </c>
      <c r="G39" s="101">
        <v>11892</v>
      </c>
      <c r="H39" s="101">
        <v>0</v>
      </c>
      <c r="I39" s="101">
        <f t="shared" si="4"/>
        <v>6258</v>
      </c>
      <c r="J39" s="102">
        <f t="shared" si="5"/>
        <v>34.4793388429752</v>
      </c>
      <c r="K39" s="101">
        <v>3383</v>
      </c>
      <c r="L39" s="102">
        <f t="shared" si="6"/>
        <v>18.639118457300274</v>
      </c>
      <c r="M39" s="101">
        <v>0</v>
      </c>
      <c r="N39" s="102">
        <f t="shared" si="7"/>
        <v>0</v>
      </c>
      <c r="O39" s="101">
        <v>2875</v>
      </c>
      <c r="P39" s="101">
        <v>1155</v>
      </c>
      <c r="Q39" s="102">
        <f t="shared" si="8"/>
        <v>15.84022038567493</v>
      </c>
      <c r="R39" s="101">
        <v>43</v>
      </c>
      <c r="S39" s="101" t="s">
        <v>338</v>
      </c>
      <c r="T39" s="101"/>
      <c r="U39" s="101"/>
      <c r="V39" s="101"/>
      <c r="W39" s="105" t="s">
        <v>338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129</v>
      </c>
      <c r="B40" s="104" t="s">
        <v>298</v>
      </c>
      <c r="C40" s="103" t="s">
        <v>334</v>
      </c>
      <c r="D40" s="101">
        <f t="shared" si="1"/>
        <v>26032</v>
      </c>
      <c r="E40" s="101">
        <f t="shared" si="2"/>
        <v>10996</v>
      </c>
      <c r="F40" s="102">
        <f t="shared" si="3"/>
        <v>42.24031960663798</v>
      </c>
      <c r="G40" s="101">
        <v>10996</v>
      </c>
      <c r="H40" s="101">
        <v>0</v>
      </c>
      <c r="I40" s="101">
        <f t="shared" si="4"/>
        <v>15036</v>
      </c>
      <c r="J40" s="102">
        <f t="shared" si="5"/>
        <v>57.75968039336201</v>
      </c>
      <c r="K40" s="101">
        <v>5636</v>
      </c>
      <c r="L40" s="102">
        <f t="shared" si="6"/>
        <v>21.650276582667484</v>
      </c>
      <c r="M40" s="101">
        <v>1540</v>
      </c>
      <c r="N40" s="102">
        <f t="shared" si="7"/>
        <v>5.91579594345421</v>
      </c>
      <c r="O40" s="101">
        <v>7860</v>
      </c>
      <c r="P40" s="101">
        <v>1790</v>
      </c>
      <c r="Q40" s="102">
        <f t="shared" si="8"/>
        <v>30.193607867240317</v>
      </c>
      <c r="R40" s="101">
        <v>71</v>
      </c>
      <c r="S40" s="101" t="s">
        <v>338</v>
      </c>
      <c r="T40" s="101"/>
      <c r="U40" s="101"/>
      <c r="V40" s="101"/>
      <c r="W40" s="105" t="s">
        <v>338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129</v>
      </c>
      <c r="B41" s="104" t="s">
        <v>299</v>
      </c>
      <c r="C41" s="103" t="s">
        <v>335</v>
      </c>
      <c r="D41" s="101">
        <f t="shared" si="1"/>
        <v>10513</v>
      </c>
      <c r="E41" s="101">
        <f t="shared" si="2"/>
        <v>4159</v>
      </c>
      <c r="F41" s="102">
        <f t="shared" si="3"/>
        <v>39.56054408827166</v>
      </c>
      <c r="G41" s="101">
        <v>4159</v>
      </c>
      <c r="H41" s="101">
        <v>0</v>
      </c>
      <c r="I41" s="101">
        <f t="shared" si="4"/>
        <v>6354</v>
      </c>
      <c r="J41" s="102">
        <f t="shared" si="5"/>
        <v>60.43945591172834</v>
      </c>
      <c r="K41" s="101">
        <v>3588</v>
      </c>
      <c r="L41" s="102">
        <f t="shared" si="6"/>
        <v>34.129173404356514</v>
      </c>
      <c r="M41" s="101">
        <v>0</v>
      </c>
      <c r="N41" s="102">
        <f t="shared" si="7"/>
        <v>0</v>
      </c>
      <c r="O41" s="101">
        <v>2766</v>
      </c>
      <c r="P41" s="101">
        <v>597</v>
      </c>
      <c r="Q41" s="102">
        <f t="shared" si="8"/>
        <v>26.310282507371824</v>
      </c>
      <c r="R41" s="101">
        <v>212</v>
      </c>
      <c r="S41" s="101" t="s">
        <v>338</v>
      </c>
      <c r="T41" s="101"/>
      <c r="U41" s="101"/>
      <c r="V41" s="101"/>
      <c r="W41" s="105" t="s">
        <v>338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129</v>
      </c>
      <c r="B42" s="104" t="s">
        <v>300</v>
      </c>
      <c r="C42" s="103" t="s">
        <v>336</v>
      </c>
      <c r="D42" s="101">
        <f t="shared" si="1"/>
        <v>11409</v>
      </c>
      <c r="E42" s="101">
        <f t="shared" si="2"/>
        <v>7752</v>
      </c>
      <c r="F42" s="102">
        <f t="shared" si="3"/>
        <v>67.94635813831185</v>
      </c>
      <c r="G42" s="101">
        <v>6259</v>
      </c>
      <c r="H42" s="101">
        <v>1493</v>
      </c>
      <c r="I42" s="101">
        <f t="shared" si="4"/>
        <v>3657</v>
      </c>
      <c r="J42" s="102">
        <f t="shared" si="5"/>
        <v>32.05364186168814</v>
      </c>
      <c r="K42" s="101">
        <v>798</v>
      </c>
      <c r="L42" s="102">
        <f t="shared" si="6"/>
        <v>6.9944780436497505</v>
      </c>
      <c r="M42" s="101">
        <v>0</v>
      </c>
      <c r="N42" s="102">
        <f t="shared" si="7"/>
        <v>0</v>
      </c>
      <c r="O42" s="101">
        <v>2859</v>
      </c>
      <c r="P42" s="101">
        <v>2736</v>
      </c>
      <c r="Q42" s="102">
        <f t="shared" si="8"/>
        <v>25.05916381803839</v>
      </c>
      <c r="R42" s="101">
        <v>61</v>
      </c>
      <c r="S42" s="101" t="s">
        <v>338</v>
      </c>
      <c r="T42" s="101"/>
      <c r="U42" s="101"/>
      <c r="V42" s="101"/>
      <c r="W42" s="105" t="s">
        <v>338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129</v>
      </c>
      <c r="B43" s="104" t="s">
        <v>301</v>
      </c>
      <c r="C43" s="103" t="s">
        <v>337</v>
      </c>
      <c r="D43" s="101">
        <f t="shared" si="1"/>
        <v>18164</v>
      </c>
      <c r="E43" s="101">
        <f t="shared" si="2"/>
        <v>10251</v>
      </c>
      <c r="F43" s="102">
        <f t="shared" si="3"/>
        <v>56.43580709094913</v>
      </c>
      <c r="G43" s="101">
        <v>10251</v>
      </c>
      <c r="H43" s="101">
        <v>0</v>
      </c>
      <c r="I43" s="101">
        <f t="shared" si="4"/>
        <v>7913</v>
      </c>
      <c r="J43" s="102">
        <f t="shared" si="5"/>
        <v>43.56419290905087</v>
      </c>
      <c r="K43" s="101">
        <v>1713</v>
      </c>
      <c r="L43" s="102">
        <f t="shared" si="6"/>
        <v>9.430742127284738</v>
      </c>
      <c r="M43" s="101">
        <v>0</v>
      </c>
      <c r="N43" s="102">
        <f t="shared" si="7"/>
        <v>0</v>
      </c>
      <c r="O43" s="101">
        <v>6200</v>
      </c>
      <c r="P43" s="101">
        <v>5091</v>
      </c>
      <c r="Q43" s="102">
        <f t="shared" si="8"/>
        <v>34.13345078176613</v>
      </c>
      <c r="R43" s="101">
        <v>163</v>
      </c>
      <c r="S43" s="101" t="s">
        <v>338</v>
      </c>
      <c r="T43" s="101"/>
      <c r="U43" s="101"/>
      <c r="V43" s="101"/>
      <c r="W43" s="105" t="s">
        <v>338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341</v>
      </c>
      <c r="B7" s="109" t="s">
        <v>339</v>
      </c>
      <c r="C7" s="108" t="s">
        <v>340</v>
      </c>
      <c r="D7" s="110">
        <f aca="true" t="shared" si="0" ref="D7:AI7">SUM(D8:D43)</f>
        <v>527098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141033</v>
      </c>
      <c r="I7" s="110">
        <f t="shared" si="0"/>
        <v>141033</v>
      </c>
      <c r="J7" s="110">
        <f t="shared" si="0"/>
        <v>0</v>
      </c>
      <c r="K7" s="110">
        <f t="shared" si="0"/>
        <v>386065</v>
      </c>
      <c r="L7" s="110">
        <f t="shared" si="0"/>
        <v>192870</v>
      </c>
      <c r="M7" s="110">
        <f t="shared" si="0"/>
        <v>193195</v>
      </c>
      <c r="N7" s="110">
        <f t="shared" si="0"/>
        <v>530217</v>
      </c>
      <c r="O7" s="110">
        <f t="shared" si="0"/>
        <v>330177</v>
      </c>
      <c r="P7" s="110">
        <f t="shared" si="0"/>
        <v>330103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74</v>
      </c>
      <c r="U7" s="110">
        <f t="shared" si="0"/>
        <v>0</v>
      </c>
      <c r="V7" s="110">
        <f t="shared" si="0"/>
        <v>192087</v>
      </c>
      <c r="W7" s="110">
        <f t="shared" si="0"/>
        <v>192087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7953</v>
      </c>
      <c r="AD7" s="110">
        <f t="shared" si="0"/>
        <v>7953</v>
      </c>
      <c r="AE7" s="110">
        <f t="shared" si="0"/>
        <v>0</v>
      </c>
      <c r="AF7" s="110">
        <f t="shared" si="0"/>
        <v>3915</v>
      </c>
      <c r="AG7" s="110">
        <f t="shared" si="0"/>
        <v>3915</v>
      </c>
      <c r="AH7" s="110">
        <f t="shared" si="0"/>
        <v>0</v>
      </c>
      <c r="AI7" s="110">
        <f t="shared" si="0"/>
        <v>0</v>
      </c>
      <c r="AJ7" s="110">
        <f aca="true" t="shared" si="1" ref="AJ7:BC7">SUM(AJ8:AJ43)</f>
        <v>15135</v>
      </c>
      <c r="AK7" s="110">
        <f t="shared" si="1"/>
        <v>9087</v>
      </c>
      <c r="AL7" s="110">
        <f t="shared" si="1"/>
        <v>2989</v>
      </c>
      <c r="AM7" s="110">
        <f t="shared" si="1"/>
        <v>645</v>
      </c>
      <c r="AN7" s="110">
        <f t="shared" si="1"/>
        <v>77</v>
      </c>
      <c r="AO7" s="110">
        <f t="shared" si="1"/>
        <v>0</v>
      </c>
      <c r="AP7" s="110">
        <f t="shared" si="1"/>
        <v>0</v>
      </c>
      <c r="AQ7" s="110">
        <f t="shared" si="1"/>
        <v>33</v>
      </c>
      <c r="AR7" s="110">
        <f t="shared" si="1"/>
        <v>14</v>
      </c>
      <c r="AS7" s="110">
        <f t="shared" si="1"/>
        <v>2290</v>
      </c>
      <c r="AT7" s="110">
        <f t="shared" si="1"/>
        <v>861</v>
      </c>
      <c r="AU7" s="110">
        <f t="shared" si="1"/>
        <v>856</v>
      </c>
      <c r="AV7" s="110">
        <f t="shared" si="1"/>
        <v>0</v>
      </c>
      <c r="AW7" s="110">
        <f t="shared" si="1"/>
        <v>5</v>
      </c>
      <c r="AX7" s="110">
        <f t="shared" si="1"/>
        <v>0</v>
      </c>
      <c r="AY7" s="110">
        <f t="shared" si="1"/>
        <v>0</v>
      </c>
      <c r="AZ7" s="110">
        <f t="shared" si="1"/>
        <v>1309</v>
      </c>
      <c r="BA7" s="110">
        <f t="shared" si="1"/>
        <v>1309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129</v>
      </c>
      <c r="B8" s="112" t="s">
        <v>266</v>
      </c>
      <c r="C8" s="111" t="s">
        <v>302</v>
      </c>
      <c r="D8" s="101">
        <f>SUM(E8,+H8,+K8)</f>
        <v>29062</v>
      </c>
      <c r="E8" s="101">
        <f>SUM(F8:G8)</f>
        <v>0</v>
      </c>
      <c r="F8" s="101">
        <v>0</v>
      </c>
      <c r="G8" s="101">
        <v>0</v>
      </c>
      <c r="H8" s="101">
        <f>SUM(I8:J8)</f>
        <v>15367</v>
      </c>
      <c r="I8" s="101">
        <v>15367</v>
      </c>
      <c r="J8" s="101">
        <v>0</v>
      </c>
      <c r="K8" s="101">
        <f>SUM(L8:M8)</f>
        <v>13695</v>
      </c>
      <c r="L8" s="101">
        <v>3166</v>
      </c>
      <c r="M8" s="101">
        <v>10529</v>
      </c>
      <c r="N8" s="101">
        <f>SUM(O8,+V8,+AC8)</f>
        <v>29062</v>
      </c>
      <c r="O8" s="101">
        <f>SUM(P8:U8)</f>
        <v>18533</v>
      </c>
      <c r="P8" s="101">
        <v>18533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10529</v>
      </c>
      <c r="W8" s="101">
        <v>10529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667</v>
      </c>
      <c r="AG8" s="101">
        <v>667</v>
      </c>
      <c r="AH8" s="101">
        <v>0</v>
      </c>
      <c r="AI8" s="101">
        <v>0</v>
      </c>
      <c r="AJ8" s="101">
        <f>SUM(AK8:AS8)</f>
        <v>657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657</v>
      </c>
      <c r="AT8" s="101">
        <f>SUM(AU8:AY8)</f>
        <v>10</v>
      </c>
      <c r="AU8" s="101">
        <v>10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129</v>
      </c>
      <c r="B9" s="112" t="s">
        <v>267</v>
      </c>
      <c r="C9" s="111" t="s">
        <v>303</v>
      </c>
      <c r="D9" s="101">
        <f aca="true" t="shared" si="2" ref="D9:D43">SUM(E9,+H9,+K9)</f>
        <v>64915</v>
      </c>
      <c r="E9" s="101">
        <f aca="true" t="shared" si="3" ref="E9:E43">SUM(F9:G9)</f>
        <v>0</v>
      </c>
      <c r="F9" s="101">
        <v>0</v>
      </c>
      <c r="G9" s="101">
        <v>0</v>
      </c>
      <c r="H9" s="101">
        <f aca="true" t="shared" si="4" ref="H9:H43">SUM(I9:J9)</f>
        <v>0</v>
      </c>
      <c r="I9" s="101">
        <v>0</v>
      </c>
      <c r="J9" s="101">
        <v>0</v>
      </c>
      <c r="K9" s="101">
        <f aca="true" t="shared" si="5" ref="K9:K43">SUM(L9:M9)</f>
        <v>64915</v>
      </c>
      <c r="L9" s="101">
        <v>33455</v>
      </c>
      <c r="M9" s="101">
        <v>31460</v>
      </c>
      <c r="N9" s="101">
        <f aca="true" t="shared" si="6" ref="N9:N43">SUM(O9,+V9,+AC9)</f>
        <v>64915</v>
      </c>
      <c r="O9" s="101">
        <f aca="true" t="shared" si="7" ref="O9:O43">SUM(P9:U9)</f>
        <v>33455</v>
      </c>
      <c r="P9" s="101">
        <v>33455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3">SUM(W9:AB9)</f>
        <v>31460</v>
      </c>
      <c r="W9" s="101">
        <v>31460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3">SUM(AD9:AE9)</f>
        <v>0</v>
      </c>
      <c r="AD9" s="101">
        <v>0</v>
      </c>
      <c r="AE9" s="101">
        <v>0</v>
      </c>
      <c r="AF9" s="101">
        <f aca="true" t="shared" si="10" ref="AF9:AF43">SUM(AG9:AI9)</f>
        <v>448</v>
      </c>
      <c r="AG9" s="101">
        <v>448</v>
      </c>
      <c r="AH9" s="101">
        <v>0</v>
      </c>
      <c r="AI9" s="101">
        <v>0</v>
      </c>
      <c r="AJ9" s="101">
        <f aca="true" t="shared" si="11" ref="AJ9:AJ43">SUM(AK9:AS9)</f>
        <v>2622</v>
      </c>
      <c r="AK9" s="101">
        <v>2366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256</v>
      </c>
      <c r="AT9" s="101">
        <f aca="true" t="shared" si="12" ref="AT9:AT43">SUM(AU9:AY9)</f>
        <v>192</v>
      </c>
      <c r="AU9" s="101">
        <v>192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43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129</v>
      </c>
      <c r="B10" s="112" t="s">
        <v>268</v>
      </c>
      <c r="C10" s="111" t="s">
        <v>304</v>
      </c>
      <c r="D10" s="101">
        <f t="shared" si="2"/>
        <v>2886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2886</v>
      </c>
      <c r="L10" s="101">
        <v>2267</v>
      </c>
      <c r="M10" s="101">
        <v>619</v>
      </c>
      <c r="N10" s="101">
        <f t="shared" si="6"/>
        <v>3359</v>
      </c>
      <c r="O10" s="101">
        <f t="shared" si="7"/>
        <v>2267</v>
      </c>
      <c r="P10" s="101">
        <v>2267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619</v>
      </c>
      <c r="W10" s="101">
        <v>619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473</v>
      </c>
      <c r="AD10" s="101">
        <v>473</v>
      </c>
      <c r="AE10" s="101">
        <v>0</v>
      </c>
      <c r="AF10" s="101">
        <f t="shared" si="10"/>
        <v>9</v>
      </c>
      <c r="AG10" s="101">
        <v>9</v>
      </c>
      <c r="AH10" s="101">
        <v>0</v>
      </c>
      <c r="AI10" s="101">
        <v>0</v>
      </c>
      <c r="AJ10" s="101">
        <f t="shared" si="11"/>
        <v>65</v>
      </c>
      <c r="AK10" s="101">
        <v>0</v>
      </c>
      <c r="AL10" s="101">
        <v>56</v>
      </c>
      <c r="AM10" s="101">
        <v>9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1</v>
      </c>
      <c r="AU10" s="101">
        <v>0</v>
      </c>
      <c r="AV10" s="101">
        <v>0</v>
      </c>
      <c r="AW10" s="101">
        <v>1</v>
      </c>
      <c r="AX10" s="101">
        <v>0</v>
      </c>
      <c r="AY10" s="101">
        <v>0</v>
      </c>
      <c r="AZ10" s="101">
        <f t="shared" si="13"/>
        <v>56</v>
      </c>
      <c r="BA10" s="101">
        <v>56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129</v>
      </c>
      <c r="B11" s="112" t="s">
        <v>269</v>
      </c>
      <c r="C11" s="111" t="s">
        <v>305</v>
      </c>
      <c r="D11" s="101">
        <f t="shared" si="2"/>
        <v>34306</v>
      </c>
      <c r="E11" s="101">
        <f t="shared" si="3"/>
        <v>0</v>
      </c>
      <c r="F11" s="101">
        <v>0</v>
      </c>
      <c r="G11" s="101">
        <v>0</v>
      </c>
      <c r="H11" s="101">
        <f t="shared" si="4"/>
        <v>24384</v>
      </c>
      <c r="I11" s="101">
        <v>24384</v>
      </c>
      <c r="J11" s="101">
        <v>0</v>
      </c>
      <c r="K11" s="101">
        <f t="shared" si="5"/>
        <v>9922</v>
      </c>
      <c r="L11" s="101">
        <v>0</v>
      </c>
      <c r="M11" s="101">
        <v>9922</v>
      </c>
      <c r="N11" s="101">
        <f t="shared" si="6"/>
        <v>36538</v>
      </c>
      <c r="O11" s="101">
        <f t="shared" si="7"/>
        <v>24384</v>
      </c>
      <c r="P11" s="101">
        <v>24312</v>
      </c>
      <c r="Q11" s="101">
        <v>0</v>
      </c>
      <c r="R11" s="101">
        <v>0</v>
      </c>
      <c r="S11" s="101">
        <v>0</v>
      </c>
      <c r="T11" s="101">
        <v>72</v>
      </c>
      <c r="U11" s="101">
        <v>0</v>
      </c>
      <c r="V11" s="101">
        <f t="shared" si="8"/>
        <v>9922</v>
      </c>
      <c r="W11" s="101">
        <v>9922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2232</v>
      </c>
      <c r="AD11" s="101">
        <v>2232</v>
      </c>
      <c r="AE11" s="101">
        <v>0</v>
      </c>
      <c r="AF11" s="101">
        <f t="shared" si="10"/>
        <v>68</v>
      </c>
      <c r="AG11" s="101">
        <v>68</v>
      </c>
      <c r="AH11" s="101">
        <v>0</v>
      </c>
      <c r="AI11" s="101">
        <v>0</v>
      </c>
      <c r="AJ11" s="101">
        <f t="shared" si="11"/>
        <v>596</v>
      </c>
      <c r="AK11" s="101">
        <v>567</v>
      </c>
      <c r="AL11" s="101">
        <v>0</v>
      </c>
      <c r="AM11" s="101">
        <v>15</v>
      </c>
      <c r="AN11" s="101">
        <v>0</v>
      </c>
      <c r="AO11" s="101">
        <v>0</v>
      </c>
      <c r="AP11" s="101">
        <v>0</v>
      </c>
      <c r="AQ11" s="101">
        <v>0</v>
      </c>
      <c r="AR11" s="101">
        <v>14</v>
      </c>
      <c r="AS11" s="101">
        <v>0</v>
      </c>
      <c r="AT11" s="101">
        <f t="shared" si="12"/>
        <v>41</v>
      </c>
      <c r="AU11" s="101">
        <v>39</v>
      </c>
      <c r="AV11" s="101">
        <v>0</v>
      </c>
      <c r="AW11" s="101">
        <v>2</v>
      </c>
      <c r="AX11" s="101">
        <v>0</v>
      </c>
      <c r="AY11" s="101">
        <v>0</v>
      </c>
      <c r="AZ11" s="101">
        <f t="shared" si="13"/>
        <v>164</v>
      </c>
      <c r="BA11" s="101">
        <v>164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129</v>
      </c>
      <c r="B12" s="112" t="s">
        <v>270</v>
      </c>
      <c r="C12" s="111" t="s">
        <v>306</v>
      </c>
      <c r="D12" s="101">
        <f t="shared" si="2"/>
        <v>13871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13871</v>
      </c>
      <c r="L12" s="101">
        <v>9778</v>
      </c>
      <c r="M12" s="101">
        <v>4093</v>
      </c>
      <c r="N12" s="101">
        <f t="shared" si="6"/>
        <v>13871</v>
      </c>
      <c r="O12" s="101">
        <f t="shared" si="7"/>
        <v>9778</v>
      </c>
      <c r="P12" s="101">
        <v>9778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4093</v>
      </c>
      <c r="W12" s="101">
        <v>4093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687</v>
      </c>
      <c r="AG12" s="101">
        <v>687</v>
      </c>
      <c r="AH12" s="101">
        <v>0</v>
      </c>
      <c r="AI12" s="101">
        <v>0</v>
      </c>
      <c r="AJ12" s="101">
        <f t="shared" si="11"/>
        <v>687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687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129</v>
      </c>
      <c r="B13" s="112" t="s">
        <v>271</v>
      </c>
      <c r="C13" s="111" t="s">
        <v>307</v>
      </c>
      <c r="D13" s="101">
        <f t="shared" si="2"/>
        <v>9249</v>
      </c>
      <c r="E13" s="101">
        <f t="shared" si="3"/>
        <v>0</v>
      </c>
      <c r="F13" s="101">
        <v>0</v>
      </c>
      <c r="G13" s="101">
        <v>0</v>
      </c>
      <c r="H13" s="101">
        <f t="shared" si="4"/>
        <v>4580</v>
      </c>
      <c r="I13" s="101">
        <v>4580</v>
      </c>
      <c r="J13" s="101">
        <v>0</v>
      </c>
      <c r="K13" s="101">
        <f t="shared" si="5"/>
        <v>4669</v>
      </c>
      <c r="L13" s="101">
        <v>0</v>
      </c>
      <c r="M13" s="101">
        <v>4669</v>
      </c>
      <c r="N13" s="101">
        <f t="shared" si="6"/>
        <v>9249</v>
      </c>
      <c r="O13" s="101">
        <f t="shared" si="7"/>
        <v>4580</v>
      </c>
      <c r="P13" s="101">
        <v>4580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4669</v>
      </c>
      <c r="W13" s="101">
        <v>4669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25</v>
      </c>
      <c r="AG13" s="101">
        <v>25</v>
      </c>
      <c r="AH13" s="101">
        <v>0</v>
      </c>
      <c r="AI13" s="101">
        <v>0</v>
      </c>
      <c r="AJ13" s="101">
        <f t="shared" si="11"/>
        <v>123</v>
      </c>
      <c r="AK13" s="101">
        <v>123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25</v>
      </c>
      <c r="AU13" s="101">
        <v>25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129</v>
      </c>
      <c r="B14" s="112" t="s">
        <v>272</v>
      </c>
      <c r="C14" s="111" t="s">
        <v>308</v>
      </c>
      <c r="D14" s="101">
        <f t="shared" si="2"/>
        <v>13005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13005</v>
      </c>
      <c r="L14" s="101">
        <v>6730</v>
      </c>
      <c r="M14" s="101">
        <v>6275</v>
      </c>
      <c r="N14" s="101">
        <f t="shared" si="6"/>
        <v>13005</v>
      </c>
      <c r="O14" s="101">
        <f t="shared" si="7"/>
        <v>6730</v>
      </c>
      <c r="P14" s="101">
        <v>6730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6275</v>
      </c>
      <c r="W14" s="101">
        <v>6275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436</v>
      </c>
      <c r="AG14" s="101">
        <v>436</v>
      </c>
      <c r="AH14" s="101">
        <v>0</v>
      </c>
      <c r="AI14" s="101">
        <v>0</v>
      </c>
      <c r="AJ14" s="101">
        <f t="shared" si="11"/>
        <v>436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436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129</v>
      </c>
      <c r="B15" s="112" t="s">
        <v>273</v>
      </c>
      <c r="C15" s="111" t="s">
        <v>309</v>
      </c>
      <c r="D15" s="101">
        <f t="shared" si="2"/>
        <v>2096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2096</v>
      </c>
      <c r="L15" s="101">
        <v>1598</v>
      </c>
      <c r="M15" s="101">
        <v>498</v>
      </c>
      <c r="N15" s="101">
        <f t="shared" si="6"/>
        <v>2096</v>
      </c>
      <c r="O15" s="101">
        <f t="shared" si="7"/>
        <v>1598</v>
      </c>
      <c r="P15" s="101">
        <v>1598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498</v>
      </c>
      <c r="W15" s="101">
        <v>498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6</v>
      </c>
      <c r="AG15" s="101">
        <v>6</v>
      </c>
      <c r="AH15" s="101">
        <v>0</v>
      </c>
      <c r="AI15" s="101">
        <v>0</v>
      </c>
      <c r="AJ15" s="101">
        <f t="shared" si="11"/>
        <v>49</v>
      </c>
      <c r="AK15" s="101">
        <v>0</v>
      </c>
      <c r="AL15" s="101">
        <v>43</v>
      </c>
      <c r="AM15" s="101">
        <v>6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43</v>
      </c>
      <c r="BA15" s="101">
        <v>43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129</v>
      </c>
      <c r="B16" s="112" t="s">
        <v>274</v>
      </c>
      <c r="C16" s="111" t="s">
        <v>310</v>
      </c>
      <c r="D16" s="101">
        <f t="shared" si="2"/>
        <v>5158</v>
      </c>
      <c r="E16" s="101">
        <f t="shared" si="3"/>
        <v>0</v>
      </c>
      <c r="F16" s="101">
        <v>0</v>
      </c>
      <c r="G16" s="101">
        <v>0</v>
      </c>
      <c r="H16" s="101">
        <f t="shared" si="4"/>
        <v>2172</v>
      </c>
      <c r="I16" s="101">
        <v>2172</v>
      </c>
      <c r="J16" s="101">
        <v>0</v>
      </c>
      <c r="K16" s="101">
        <f t="shared" si="5"/>
        <v>2986</v>
      </c>
      <c r="L16" s="101">
        <v>0</v>
      </c>
      <c r="M16" s="101">
        <v>2986</v>
      </c>
      <c r="N16" s="101">
        <f t="shared" si="6"/>
        <v>5158</v>
      </c>
      <c r="O16" s="101">
        <f t="shared" si="7"/>
        <v>2172</v>
      </c>
      <c r="P16" s="101">
        <v>2172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2986</v>
      </c>
      <c r="W16" s="101">
        <v>2986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14</v>
      </c>
      <c r="AG16" s="101">
        <v>14</v>
      </c>
      <c r="AH16" s="101">
        <v>0</v>
      </c>
      <c r="AI16" s="101">
        <v>0</v>
      </c>
      <c r="AJ16" s="101">
        <f t="shared" si="11"/>
        <v>65</v>
      </c>
      <c r="AK16" s="101">
        <v>65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14</v>
      </c>
      <c r="AU16" s="101">
        <v>14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129</v>
      </c>
      <c r="B17" s="112" t="s">
        <v>275</v>
      </c>
      <c r="C17" s="111" t="s">
        <v>311</v>
      </c>
      <c r="D17" s="101">
        <f t="shared" si="2"/>
        <v>51299</v>
      </c>
      <c r="E17" s="101">
        <f t="shared" si="3"/>
        <v>0</v>
      </c>
      <c r="F17" s="101">
        <v>0</v>
      </c>
      <c r="G17" s="101">
        <v>0</v>
      </c>
      <c r="H17" s="101">
        <f t="shared" si="4"/>
        <v>30916</v>
      </c>
      <c r="I17" s="101">
        <v>30916</v>
      </c>
      <c r="J17" s="101">
        <v>0</v>
      </c>
      <c r="K17" s="101">
        <f t="shared" si="5"/>
        <v>20383</v>
      </c>
      <c r="L17" s="101">
        <v>0</v>
      </c>
      <c r="M17" s="101">
        <v>20383</v>
      </c>
      <c r="N17" s="101">
        <f t="shared" si="6"/>
        <v>55769</v>
      </c>
      <c r="O17" s="101">
        <f t="shared" si="7"/>
        <v>30916</v>
      </c>
      <c r="P17" s="101">
        <v>30916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20383</v>
      </c>
      <c r="W17" s="101">
        <v>20383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4470</v>
      </c>
      <c r="AD17" s="101">
        <v>4470</v>
      </c>
      <c r="AE17" s="101">
        <v>0</v>
      </c>
      <c r="AF17" s="101">
        <f t="shared" si="10"/>
        <v>112</v>
      </c>
      <c r="AG17" s="101">
        <v>112</v>
      </c>
      <c r="AH17" s="101">
        <v>0</v>
      </c>
      <c r="AI17" s="101">
        <v>0</v>
      </c>
      <c r="AJ17" s="101">
        <f t="shared" si="11"/>
        <v>598</v>
      </c>
      <c r="AK17" s="101">
        <v>0</v>
      </c>
      <c r="AL17" s="101">
        <v>486</v>
      </c>
      <c r="AM17" s="101">
        <v>112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486</v>
      </c>
      <c r="BA17" s="101">
        <v>486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129</v>
      </c>
      <c r="B18" s="112" t="s">
        <v>276</v>
      </c>
      <c r="C18" s="111" t="s">
        <v>312</v>
      </c>
      <c r="D18" s="101">
        <f t="shared" si="2"/>
        <v>41769</v>
      </c>
      <c r="E18" s="101">
        <f t="shared" si="3"/>
        <v>0</v>
      </c>
      <c r="F18" s="101">
        <v>0</v>
      </c>
      <c r="G18" s="101">
        <v>0</v>
      </c>
      <c r="H18" s="101">
        <f t="shared" si="4"/>
        <v>32699</v>
      </c>
      <c r="I18" s="101">
        <v>32699</v>
      </c>
      <c r="J18" s="101">
        <v>0</v>
      </c>
      <c r="K18" s="101">
        <f t="shared" si="5"/>
        <v>9070</v>
      </c>
      <c r="L18" s="101">
        <v>0</v>
      </c>
      <c r="M18" s="101">
        <v>9070</v>
      </c>
      <c r="N18" s="101">
        <f t="shared" si="6"/>
        <v>41769</v>
      </c>
      <c r="O18" s="101">
        <f t="shared" si="7"/>
        <v>32699</v>
      </c>
      <c r="P18" s="101">
        <v>32699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9070</v>
      </c>
      <c r="W18" s="101">
        <v>9070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9</v>
      </c>
      <c r="AG18" s="101">
        <v>9</v>
      </c>
      <c r="AH18" s="101">
        <v>0</v>
      </c>
      <c r="AI18" s="101">
        <v>0</v>
      </c>
      <c r="AJ18" s="101">
        <f t="shared" si="11"/>
        <v>1471</v>
      </c>
      <c r="AK18" s="101">
        <v>459</v>
      </c>
      <c r="AL18" s="101">
        <v>1012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9</v>
      </c>
      <c r="AU18" s="101">
        <v>9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129</v>
      </c>
      <c r="B19" s="112" t="s">
        <v>277</v>
      </c>
      <c r="C19" s="111" t="s">
        <v>313</v>
      </c>
      <c r="D19" s="101">
        <f t="shared" si="2"/>
        <v>16517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16517</v>
      </c>
      <c r="L19" s="101">
        <v>7834</v>
      </c>
      <c r="M19" s="101">
        <v>8683</v>
      </c>
      <c r="N19" s="101">
        <f t="shared" si="6"/>
        <v>16517</v>
      </c>
      <c r="O19" s="101">
        <f t="shared" si="7"/>
        <v>7834</v>
      </c>
      <c r="P19" s="101">
        <v>7834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8683</v>
      </c>
      <c r="W19" s="101">
        <v>8683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49</v>
      </c>
      <c r="AG19" s="101">
        <v>49</v>
      </c>
      <c r="AH19" s="101">
        <v>0</v>
      </c>
      <c r="AI19" s="101">
        <v>0</v>
      </c>
      <c r="AJ19" s="101">
        <f t="shared" si="11"/>
        <v>602</v>
      </c>
      <c r="AK19" s="101">
        <v>602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49</v>
      </c>
      <c r="AU19" s="101">
        <v>49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129</v>
      </c>
      <c r="B20" s="112" t="s">
        <v>278</v>
      </c>
      <c r="C20" s="111" t="s">
        <v>314</v>
      </c>
      <c r="D20" s="101">
        <f t="shared" si="2"/>
        <v>98137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98137</v>
      </c>
      <c r="L20" s="101">
        <v>72628</v>
      </c>
      <c r="M20" s="101">
        <v>25509</v>
      </c>
      <c r="N20" s="101">
        <f t="shared" si="6"/>
        <v>98137</v>
      </c>
      <c r="O20" s="101">
        <f t="shared" si="7"/>
        <v>72628</v>
      </c>
      <c r="P20" s="101">
        <v>72628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25509</v>
      </c>
      <c r="W20" s="101">
        <v>25509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700</v>
      </c>
      <c r="AG20" s="101">
        <v>700</v>
      </c>
      <c r="AH20" s="101">
        <v>0</v>
      </c>
      <c r="AI20" s="101">
        <v>0</v>
      </c>
      <c r="AJ20" s="101">
        <f t="shared" si="11"/>
        <v>3634</v>
      </c>
      <c r="AK20" s="101">
        <v>2714</v>
      </c>
      <c r="AL20" s="101">
        <v>501</v>
      </c>
      <c r="AM20" s="101">
        <v>419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281</v>
      </c>
      <c r="AU20" s="101">
        <v>281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67</v>
      </c>
      <c r="BA20" s="101">
        <v>67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129</v>
      </c>
      <c r="B21" s="112" t="s">
        <v>279</v>
      </c>
      <c r="C21" s="111" t="s">
        <v>315</v>
      </c>
      <c r="D21" s="101">
        <f t="shared" si="2"/>
        <v>5093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5093</v>
      </c>
      <c r="L21" s="101">
        <v>2745</v>
      </c>
      <c r="M21" s="101">
        <v>2348</v>
      </c>
      <c r="N21" s="101">
        <f t="shared" si="6"/>
        <v>5093</v>
      </c>
      <c r="O21" s="101">
        <f t="shared" si="7"/>
        <v>2745</v>
      </c>
      <c r="P21" s="101">
        <v>2745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2348</v>
      </c>
      <c r="W21" s="101">
        <v>2348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45</v>
      </c>
      <c r="BA21" s="101">
        <v>45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129</v>
      </c>
      <c r="B22" s="112" t="s">
        <v>280</v>
      </c>
      <c r="C22" s="111" t="s">
        <v>316</v>
      </c>
      <c r="D22" s="101">
        <f t="shared" si="2"/>
        <v>407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407</v>
      </c>
      <c r="L22" s="101">
        <v>232</v>
      </c>
      <c r="M22" s="101">
        <v>175</v>
      </c>
      <c r="N22" s="101">
        <f t="shared" si="6"/>
        <v>407</v>
      </c>
      <c r="O22" s="101">
        <f t="shared" si="7"/>
        <v>232</v>
      </c>
      <c r="P22" s="101">
        <v>232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175</v>
      </c>
      <c r="W22" s="101">
        <v>175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20</v>
      </c>
      <c r="AG22" s="101">
        <v>20</v>
      </c>
      <c r="AH22" s="101">
        <v>0</v>
      </c>
      <c r="AI22" s="101">
        <v>0</v>
      </c>
      <c r="AJ22" s="101">
        <f t="shared" si="11"/>
        <v>20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20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129</v>
      </c>
      <c r="B23" s="112" t="s">
        <v>281</v>
      </c>
      <c r="C23" s="111" t="s">
        <v>317</v>
      </c>
      <c r="D23" s="101">
        <f t="shared" si="2"/>
        <v>3128</v>
      </c>
      <c r="E23" s="101">
        <f t="shared" si="3"/>
        <v>0</v>
      </c>
      <c r="F23" s="101">
        <v>0</v>
      </c>
      <c r="G23" s="101">
        <v>0</v>
      </c>
      <c r="H23" s="101">
        <f t="shared" si="4"/>
        <v>2035</v>
      </c>
      <c r="I23" s="101">
        <v>2035</v>
      </c>
      <c r="J23" s="101">
        <v>0</v>
      </c>
      <c r="K23" s="101">
        <f t="shared" si="5"/>
        <v>1093</v>
      </c>
      <c r="L23" s="101">
        <v>0</v>
      </c>
      <c r="M23" s="101">
        <v>1093</v>
      </c>
      <c r="N23" s="101">
        <f t="shared" si="6"/>
        <v>3128</v>
      </c>
      <c r="O23" s="101">
        <f t="shared" si="7"/>
        <v>2035</v>
      </c>
      <c r="P23" s="101">
        <v>2035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1093</v>
      </c>
      <c r="W23" s="101">
        <v>1093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28</v>
      </c>
      <c r="BA23" s="101">
        <v>28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129</v>
      </c>
      <c r="B24" s="112" t="s">
        <v>282</v>
      </c>
      <c r="C24" s="111" t="s">
        <v>318</v>
      </c>
      <c r="D24" s="101">
        <f t="shared" si="2"/>
        <v>3409</v>
      </c>
      <c r="E24" s="101">
        <f t="shared" si="3"/>
        <v>0</v>
      </c>
      <c r="F24" s="101">
        <v>0</v>
      </c>
      <c r="G24" s="101">
        <v>0</v>
      </c>
      <c r="H24" s="101">
        <f t="shared" si="4"/>
        <v>2250</v>
      </c>
      <c r="I24" s="101">
        <v>2250</v>
      </c>
      <c r="J24" s="101">
        <v>0</v>
      </c>
      <c r="K24" s="101">
        <f t="shared" si="5"/>
        <v>1159</v>
      </c>
      <c r="L24" s="101">
        <v>0</v>
      </c>
      <c r="M24" s="101">
        <v>1159</v>
      </c>
      <c r="N24" s="101">
        <f t="shared" si="6"/>
        <v>3409</v>
      </c>
      <c r="O24" s="101">
        <f t="shared" si="7"/>
        <v>2250</v>
      </c>
      <c r="P24" s="101">
        <v>2250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1159</v>
      </c>
      <c r="W24" s="101">
        <v>1159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0</v>
      </c>
      <c r="AG24" s="101">
        <v>0</v>
      </c>
      <c r="AH24" s="101">
        <v>0</v>
      </c>
      <c r="AI24" s="101">
        <v>0</v>
      </c>
      <c r="AJ24" s="101">
        <f t="shared" si="11"/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30</v>
      </c>
      <c r="BA24" s="101">
        <v>30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129</v>
      </c>
      <c r="B25" s="112" t="s">
        <v>283</v>
      </c>
      <c r="C25" s="111" t="s">
        <v>319</v>
      </c>
      <c r="D25" s="101">
        <f t="shared" si="2"/>
        <v>11250</v>
      </c>
      <c r="E25" s="101">
        <f t="shared" si="3"/>
        <v>0</v>
      </c>
      <c r="F25" s="101">
        <v>0</v>
      </c>
      <c r="G25" s="101">
        <v>0</v>
      </c>
      <c r="H25" s="101">
        <f t="shared" si="4"/>
        <v>6184</v>
      </c>
      <c r="I25" s="101">
        <v>6184</v>
      </c>
      <c r="J25" s="101">
        <v>0</v>
      </c>
      <c r="K25" s="101">
        <f t="shared" si="5"/>
        <v>5066</v>
      </c>
      <c r="L25" s="101">
        <v>0</v>
      </c>
      <c r="M25" s="101">
        <v>5066</v>
      </c>
      <c r="N25" s="101">
        <f t="shared" si="6"/>
        <v>11250</v>
      </c>
      <c r="O25" s="101">
        <f t="shared" si="7"/>
        <v>6184</v>
      </c>
      <c r="P25" s="101">
        <v>6184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5066</v>
      </c>
      <c r="W25" s="101">
        <v>5066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101</v>
      </c>
      <c r="BA25" s="101">
        <v>101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129</v>
      </c>
      <c r="B26" s="112" t="s">
        <v>284</v>
      </c>
      <c r="C26" s="111" t="s">
        <v>320</v>
      </c>
      <c r="D26" s="101">
        <f t="shared" si="2"/>
        <v>2763</v>
      </c>
      <c r="E26" s="101">
        <f t="shared" si="3"/>
        <v>0</v>
      </c>
      <c r="F26" s="101">
        <v>0</v>
      </c>
      <c r="G26" s="101">
        <v>0</v>
      </c>
      <c r="H26" s="101">
        <f t="shared" si="4"/>
        <v>2020</v>
      </c>
      <c r="I26" s="101">
        <v>2020</v>
      </c>
      <c r="J26" s="101">
        <v>0</v>
      </c>
      <c r="K26" s="101">
        <f t="shared" si="5"/>
        <v>743</v>
      </c>
      <c r="L26" s="101">
        <v>0</v>
      </c>
      <c r="M26" s="101">
        <v>743</v>
      </c>
      <c r="N26" s="101">
        <f t="shared" si="6"/>
        <v>2763</v>
      </c>
      <c r="O26" s="101">
        <f t="shared" si="7"/>
        <v>2020</v>
      </c>
      <c r="P26" s="101">
        <v>2020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743</v>
      </c>
      <c r="W26" s="101">
        <v>743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93</v>
      </c>
      <c r="AG26" s="101">
        <v>93</v>
      </c>
      <c r="AH26" s="101">
        <v>0</v>
      </c>
      <c r="AI26" s="101">
        <v>0</v>
      </c>
      <c r="AJ26" s="101">
        <f t="shared" si="11"/>
        <v>93</v>
      </c>
      <c r="AK26" s="101">
        <v>0</v>
      </c>
      <c r="AL26" s="101">
        <v>0</v>
      </c>
      <c r="AM26" s="101">
        <v>16</v>
      </c>
      <c r="AN26" s="101">
        <v>77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2</v>
      </c>
      <c r="AU26" s="101">
        <v>0</v>
      </c>
      <c r="AV26" s="101">
        <v>0</v>
      </c>
      <c r="AW26" s="101">
        <v>2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129</v>
      </c>
      <c r="B27" s="112" t="s">
        <v>285</v>
      </c>
      <c r="C27" s="111" t="s">
        <v>321</v>
      </c>
      <c r="D27" s="101">
        <f t="shared" si="2"/>
        <v>6961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6961</v>
      </c>
      <c r="L27" s="101">
        <v>3351</v>
      </c>
      <c r="M27" s="101">
        <v>3610</v>
      </c>
      <c r="N27" s="101">
        <f t="shared" si="6"/>
        <v>6961</v>
      </c>
      <c r="O27" s="101">
        <f t="shared" si="7"/>
        <v>3351</v>
      </c>
      <c r="P27" s="101">
        <v>3351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3610</v>
      </c>
      <c r="W27" s="101">
        <v>3610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234</v>
      </c>
      <c r="AG27" s="101">
        <v>234</v>
      </c>
      <c r="AH27" s="101">
        <v>0</v>
      </c>
      <c r="AI27" s="101">
        <v>0</v>
      </c>
      <c r="AJ27" s="101">
        <f t="shared" si="11"/>
        <v>234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234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129</v>
      </c>
      <c r="B28" s="112" t="s">
        <v>286</v>
      </c>
      <c r="C28" s="111" t="s">
        <v>322</v>
      </c>
      <c r="D28" s="101">
        <f t="shared" si="2"/>
        <v>10951</v>
      </c>
      <c r="E28" s="101">
        <f t="shared" si="3"/>
        <v>0</v>
      </c>
      <c r="F28" s="101">
        <v>0</v>
      </c>
      <c r="G28" s="101">
        <v>0</v>
      </c>
      <c r="H28" s="101">
        <f t="shared" si="4"/>
        <v>4519</v>
      </c>
      <c r="I28" s="101">
        <v>4519</v>
      </c>
      <c r="J28" s="101">
        <v>0</v>
      </c>
      <c r="K28" s="101">
        <f t="shared" si="5"/>
        <v>6432</v>
      </c>
      <c r="L28" s="101">
        <v>0</v>
      </c>
      <c r="M28" s="101">
        <v>6432</v>
      </c>
      <c r="N28" s="101">
        <f t="shared" si="6"/>
        <v>10951</v>
      </c>
      <c r="O28" s="101">
        <f t="shared" si="7"/>
        <v>4519</v>
      </c>
      <c r="P28" s="101">
        <v>4519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6432</v>
      </c>
      <c r="W28" s="101">
        <v>6432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28</v>
      </c>
      <c r="AG28" s="101">
        <v>28</v>
      </c>
      <c r="AH28" s="101">
        <v>0</v>
      </c>
      <c r="AI28" s="101">
        <v>0</v>
      </c>
      <c r="AJ28" s="101">
        <f t="shared" si="11"/>
        <v>136</v>
      </c>
      <c r="AK28" s="101">
        <v>136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28</v>
      </c>
      <c r="AU28" s="101">
        <v>28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129</v>
      </c>
      <c r="B29" s="112" t="s">
        <v>287</v>
      </c>
      <c r="C29" s="111" t="s">
        <v>323</v>
      </c>
      <c r="D29" s="101">
        <f t="shared" si="2"/>
        <v>4840</v>
      </c>
      <c r="E29" s="101">
        <f t="shared" si="3"/>
        <v>0</v>
      </c>
      <c r="F29" s="101">
        <v>0</v>
      </c>
      <c r="G29" s="101">
        <v>0</v>
      </c>
      <c r="H29" s="101">
        <f t="shared" si="4"/>
        <v>2300</v>
      </c>
      <c r="I29" s="101">
        <v>2300</v>
      </c>
      <c r="J29" s="101">
        <v>0</v>
      </c>
      <c r="K29" s="101">
        <f t="shared" si="5"/>
        <v>2540</v>
      </c>
      <c r="L29" s="101">
        <v>0</v>
      </c>
      <c r="M29" s="101">
        <v>2540</v>
      </c>
      <c r="N29" s="101">
        <f t="shared" si="6"/>
        <v>4840</v>
      </c>
      <c r="O29" s="101">
        <f t="shared" si="7"/>
        <v>2300</v>
      </c>
      <c r="P29" s="101">
        <v>2300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2540</v>
      </c>
      <c r="W29" s="101">
        <v>2540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13</v>
      </c>
      <c r="AG29" s="101">
        <v>13</v>
      </c>
      <c r="AH29" s="101">
        <v>0</v>
      </c>
      <c r="AI29" s="101">
        <v>0</v>
      </c>
      <c r="AJ29" s="101">
        <f t="shared" si="11"/>
        <v>63</v>
      </c>
      <c r="AK29" s="101">
        <v>63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13</v>
      </c>
      <c r="AU29" s="101">
        <v>13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129</v>
      </c>
      <c r="B30" s="112" t="s">
        <v>288</v>
      </c>
      <c r="C30" s="111" t="s">
        <v>324</v>
      </c>
      <c r="D30" s="101">
        <f t="shared" si="2"/>
        <v>4834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4834</v>
      </c>
      <c r="L30" s="101">
        <v>3726</v>
      </c>
      <c r="M30" s="101">
        <v>1108</v>
      </c>
      <c r="N30" s="101">
        <f t="shared" si="6"/>
        <v>0</v>
      </c>
      <c r="O30" s="101">
        <f t="shared" si="7"/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15</v>
      </c>
      <c r="AG30" s="101">
        <v>15</v>
      </c>
      <c r="AH30" s="101">
        <v>0</v>
      </c>
      <c r="AI30" s="101">
        <v>0</v>
      </c>
      <c r="AJ30" s="101">
        <f t="shared" si="11"/>
        <v>111</v>
      </c>
      <c r="AK30" s="101">
        <v>0</v>
      </c>
      <c r="AL30" s="101">
        <v>96</v>
      </c>
      <c r="AM30" s="101">
        <v>15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96</v>
      </c>
      <c r="BA30" s="101">
        <v>96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129</v>
      </c>
      <c r="B31" s="112" t="s">
        <v>289</v>
      </c>
      <c r="C31" s="111" t="s">
        <v>325</v>
      </c>
      <c r="D31" s="101">
        <f t="shared" si="2"/>
        <v>1165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1165</v>
      </c>
      <c r="L31" s="101">
        <v>824</v>
      </c>
      <c r="M31" s="101">
        <v>341</v>
      </c>
      <c r="N31" s="101">
        <f t="shared" si="6"/>
        <v>1165</v>
      </c>
      <c r="O31" s="101">
        <f t="shared" si="7"/>
        <v>824</v>
      </c>
      <c r="P31" s="101">
        <v>824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341</v>
      </c>
      <c r="W31" s="101">
        <v>341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4</v>
      </c>
      <c r="AG31" s="101">
        <v>4</v>
      </c>
      <c r="AH31" s="101">
        <v>0</v>
      </c>
      <c r="AI31" s="101">
        <v>0</v>
      </c>
      <c r="AJ31" s="101">
        <f t="shared" si="11"/>
        <v>28</v>
      </c>
      <c r="AK31" s="101">
        <v>0</v>
      </c>
      <c r="AL31" s="101">
        <v>24</v>
      </c>
      <c r="AM31" s="101">
        <v>4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24</v>
      </c>
      <c r="BA31" s="101">
        <v>24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129</v>
      </c>
      <c r="B32" s="112" t="s">
        <v>290</v>
      </c>
      <c r="C32" s="111" t="s">
        <v>326</v>
      </c>
      <c r="D32" s="101">
        <f t="shared" si="2"/>
        <v>2467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2467</v>
      </c>
      <c r="L32" s="101">
        <v>1708</v>
      </c>
      <c r="M32" s="101">
        <v>759</v>
      </c>
      <c r="N32" s="101">
        <f t="shared" si="6"/>
        <v>2467</v>
      </c>
      <c r="O32" s="101">
        <f t="shared" si="7"/>
        <v>1708</v>
      </c>
      <c r="P32" s="101">
        <v>1708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759</v>
      </c>
      <c r="W32" s="101">
        <v>759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8</v>
      </c>
      <c r="AG32" s="101">
        <v>8</v>
      </c>
      <c r="AH32" s="101">
        <v>0</v>
      </c>
      <c r="AI32" s="101">
        <v>0</v>
      </c>
      <c r="AJ32" s="101">
        <f t="shared" si="11"/>
        <v>56</v>
      </c>
      <c r="AK32" s="101">
        <v>0</v>
      </c>
      <c r="AL32" s="101">
        <v>48</v>
      </c>
      <c r="AM32" s="101">
        <v>8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48</v>
      </c>
      <c r="BA32" s="101">
        <v>48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129</v>
      </c>
      <c r="B33" s="112" t="s">
        <v>291</v>
      </c>
      <c r="C33" s="111" t="s">
        <v>327</v>
      </c>
      <c r="D33" s="101">
        <f t="shared" si="2"/>
        <v>6404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6404</v>
      </c>
      <c r="L33" s="101">
        <v>3160</v>
      </c>
      <c r="M33" s="101">
        <v>3244</v>
      </c>
      <c r="N33" s="101">
        <f t="shared" si="6"/>
        <v>6404</v>
      </c>
      <c r="O33" s="101">
        <f t="shared" si="7"/>
        <v>3160</v>
      </c>
      <c r="P33" s="101">
        <v>3160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3244</v>
      </c>
      <c r="W33" s="101">
        <v>3244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12</v>
      </c>
      <c r="AG33" s="101">
        <v>12</v>
      </c>
      <c r="AH33" s="101">
        <v>0</v>
      </c>
      <c r="AI33" s="101">
        <v>0</v>
      </c>
      <c r="AJ33" s="101">
        <f t="shared" si="11"/>
        <v>12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12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129</v>
      </c>
      <c r="B34" s="112" t="s">
        <v>292</v>
      </c>
      <c r="C34" s="111" t="s">
        <v>328</v>
      </c>
      <c r="D34" s="101">
        <f t="shared" si="2"/>
        <v>4752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4752</v>
      </c>
      <c r="L34" s="101">
        <v>2563</v>
      </c>
      <c r="M34" s="101">
        <v>2189</v>
      </c>
      <c r="N34" s="101">
        <f t="shared" si="6"/>
        <v>4752</v>
      </c>
      <c r="O34" s="101">
        <f t="shared" si="7"/>
        <v>2563</v>
      </c>
      <c r="P34" s="101">
        <v>2563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2189</v>
      </c>
      <c r="W34" s="101">
        <v>2189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9</v>
      </c>
      <c r="AG34" s="101">
        <v>9</v>
      </c>
      <c r="AH34" s="101">
        <v>0</v>
      </c>
      <c r="AI34" s="101">
        <v>0</v>
      </c>
      <c r="AJ34" s="101">
        <f t="shared" si="11"/>
        <v>9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9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129</v>
      </c>
      <c r="B35" s="112" t="s">
        <v>293</v>
      </c>
      <c r="C35" s="111" t="s">
        <v>329</v>
      </c>
      <c r="D35" s="101">
        <f t="shared" si="2"/>
        <v>2357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2357</v>
      </c>
      <c r="L35" s="101">
        <v>703</v>
      </c>
      <c r="M35" s="101">
        <v>1654</v>
      </c>
      <c r="N35" s="101">
        <f t="shared" si="6"/>
        <v>2373</v>
      </c>
      <c r="O35" s="101">
        <f t="shared" si="7"/>
        <v>703</v>
      </c>
      <c r="P35" s="101">
        <v>703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1654</v>
      </c>
      <c r="W35" s="101">
        <v>1654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16</v>
      </c>
      <c r="AD35" s="101">
        <v>16</v>
      </c>
      <c r="AE35" s="101">
        <v>0</v>
      </c>
      <c r="AF35" s="101">
        <f t="shared" si="10"/>
        <v>9</v>
      </c>
      <c r="AG35" s="101">
        <v>9</v>
      </c>
      <c r="AH35" s="101">
        <v>0</v>
      </c>
      <c r="AI35" s="101">
        <v>0</v>
      </c>
      <c r="AJ35" s="101">
        <f t="shared" si="11"/>
        <v>9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9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129</v>
      </c>
      <c r="B36" s="112" t="s">
        <v>294</v>
      </c>
      <c r="C36" s="111" t="s">
        <v>330</v>
      </c>
      <c r="D36" s="101">
        <f t="shared" si="2"/>
        <v>3038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3038</v>
      </c>
      <c r="L36" s="101">
        <v>1153</v>
      </c>
      <c r="M36" s="101">
        <v>1885</v>
      </c>
      <c r="N36" s="101">
        <f t="shared" si="6"/>
        <v>3038</v>
      </c>
      <c r="O36" s="101">
        <f t="shared" si="7"/>
        <v>1153</v>
      </c>
      <c r="P36" s="101">
        <v>1153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1885</v>
      </c>
      <c r="W36" s="101">
        <v>1885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3</v>
      </c>
      <c r="AG36" s="101">
        <v>3</v>
      </c>
      <c r="AH36" s="101">
        <v>0</v>
      </c>
      <c r="AI36" s="101">
        <v>0</v>
      </c>
      <c r="AJ36" s="101">
        <f t="shared" si="11"/>
        <v>3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3</v>
      </c>
      <c r="AR36" s="101">
        <v>0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129</v>
      </c>
      <c r="B37" s="112" t="s">
        <v>295</v>
      </c>
      <c r="C37" s="111" t="s">
        <v>331</v>
      </c>
      <c r="D37" s="101">
        <f t="shared" si="2"/>
        <v>4763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4763</v>
      </c>
      <c r="L37" s="101">
        <v>3511</v>
      </c>
      <c r="M37" s="101">
        <v>1252</v>
      </c>
      <c r="N37" s="101">
        <f t="shared" si="6"/>
        <v>4763</v>
      </c>
      <c r="O37" s="101">
        <f t="shared" si="7"/>
        <v>3511</v>
      </c>
      <c r="P37" s="101">
        <v>3511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1252</v>
      </c>
      <c r="W37" s="101">
        <v>1252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19</v>
      </c>
      <c r="AG37" s="101">
        <v>19</v>
      </c>
      <c r="AH37" s="101">
        <v>0</v>
      </c>
      <c r="AI37" s="101">
        <v>0</v>
      </c>
      <c r="AJ37" s="101">
        <f t="shared" si="11"/>
        <v>140</v>
      </c>
      <c r="AK37" s="101">
        <v>84</v>
      </c>
      <c r="AL37" s="101">
        <v>56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19</v>
      </c>
      <c r="AU37" s="101">
        <v>19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10</v>
      </c>
      <c r="BA37" s="101">
        <v>10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129</v>
      </c>
      <c r="B38" s="112" t="s">
        <v>296</v>
      </c>
      <c r="C38" s="111" t="s">
        <v>332</v>
      </c>
      <c r="D38" s="101">
        <f t="shared" si="2"/>
        <v>13443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13443</v>
      </c>
      <c r="L38" s="101">
        <v>10615</v>
      </c>
      <c r="M38" s="101">
        <v>2828</v>
      </c>
      <c r="N38" s="101">
        <f t="shared" si="6"/>
        <v>13443</v>
      </c>
      <c r="O38" s="101">
        <f t="shared" si="7"/>
        <v>10615</v>
      </c>
      <c r="P38" s="101">
        <v>10615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2828</v>
      </c>
      <c r="W38" s="101">
        <v>2828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54</v>
      </c>
      <c r="AG38" s="101">
        <v>54</v>
      </c>
      <c r="AH38" s="101">
        <v>0</v>
      </c>
      <c r="AI38" s="101">
        <v>0</v>
      </c>
      <c r="AJ38" s="101">
        <f t="shared" si="11"/>
        <v>396</v>
      </c>
      <c r="AK38" s="101">
        <v>237</v>
      </c>
      <c r="AL38" s="101">
        <v>159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54</v>
      </c>
      <c r="AU38" s="101">
        <v>54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31</v>
      </c>
      <c r="BA38" s="101">
        <v>31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129</v>
      </c>
      <c r="B39" s="112" t="s">
        <v>297</v>
      </c>
      <c r="C39" s="111" t="s">
        <v>333</v>
      </c>
      <c r="D39" s="101">
        <f t="shared" si="2"/>
        <v>11783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11783</v>
      </c>
      <c r="L39" s="101">
        <v>8341</v>
      </c>
      <c r="M39" s="101">
        <v>3442</v>
      </c>
      <c r="N39" s="101">
        <f t="shared" si="6"/>
        <v>11783</v>
      </c>
      <c r="O39" s="101">
        <f t="shared" si="7"/>
        <v>8341</v>
      </c>
      <c r="P39" s="101">
        <v>8341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3442</v>
      </c>
      <c r="W39" s="101">
        <v>3442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61</v>
      </c>
      <c r="AG39" s="101">
        <v>61</v>
      </c>
      <c r="AH39" s="101">
        <v>0</v>
      </c>
      <c r="AI39" s="101">
        <v>0</v>
      </c>
      <c r="AJ39" s="101">
        <f t="shared" si="11"/>
        <v>826</v>
      </c>
      <c r="AK39" s="101">
        <v>602</v>
      </c>
      <c r="AL39" s="101">
        <v>207</v>
      </c>
      <c r="AM39" s="101">
        <v>17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44</v>
      </c>
      <c r="AU39" s="101">
        <v>44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23</v>
      </c>
      <c r="BA39" s="101">
        <v>23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129</v>
      </c>
      <c r="B40" s="112" t="s">
        <v>298</v>
      </c>
      <c r="C40" s="111" t="s">
        <v>334</v>
      </c>
      <c r="D40" s="101">
        <f t="shared" si="2"/>
        <v>17125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17125</v>
      </c>
      <c r="L40" s="101">
        <v>9045</v>
      </c>
      <c r="M40" s="101">
        <v>8080</v>
      </c>
      <c r="N40" s="101">
        <f t="shared" si="6"/>
        <v>17125</v>
      </c>
      <c r="O40" s="101">
        <f t="shared" si="7"/>
        <v>9045</v>
      </c>
      <c r="P40" s="101">
        <v>9045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8080</v>
      </c>
      <c r="W40" s="101">
        <v>8080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88</v>
      </c>
      <c r="AG40" s="101">
        <v>88</v>
      </c>
      <c r="AH40" s="101">
        <v>0</v>
      </c>
      <c r="AI40" s="101">
        <v>0</v>
      </c>
      <c r="AJ40" s="101">
        <f t="shared" si="11"/>
        <v>1201</v>
      </c>
      <c r="AK40" s="101">
        <v>876</v>
      </c>
      <c r="AL40" s="101">
        <v>301</v>
      </c>
      <c r="AM40" s="101">
        <v>24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64</v>
      </c>
      <c r="AU40" s="101">
        <v>64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34</v>
      </c>
      <c r="BA40" s="101">
        <v>34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129</v>
      </c>
      <c r="B41" s="112" t="s">
        <v>299</v>
      </c>
      <c r="C41" s="111" t="s">
        <v>335</v>
      </c>
      <c r="D41" s="101">
        <f t="shared" si="2"/>
        <v>5281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5281</v>
      </c>
      <c r="L41" s="101">
        <v>3737</v>
      </c>
      <c r="M41" s="101">
        <v>1544</v>
      </c>
      <c r="N41" s="101">
        <f t="shared" si="6"/>
        <v>5281</v>
      </c>
      <c r="O41" s="101">
        <f t="shared" si="7"/>
        <v>3737</v>
      </c>
      <c r="P41" s="101">
        <v>3737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1544</v>
      </c>
      <c r="W41" s="101">
        <v>1544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15</v>
      </c>
      <c r="AG41" s="101">
        <v>15</v>
      </c>
      <c r="AH41" s="101">
        <v>0</v>
      </c>
      <c r="AI41" s="101">
        <v>0</v>
      </c>
      <c r="AJ41" s="101">
        <f t="shared" si="11"/>
        <v>193</v>
      </c>
      <c r="AK41" s="101">
        <v>193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15</v>
      </c>
      <c r="AU41" s="101">
        <v>15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129</v>
      </c>
      <c r="B42" s="112" t="s">
        <v>300</v>
      </c>
      <c r="C42" s="111" t="s">
        <v>336</v>
      </c>
      <c r="D42" s="101">
        <f t="shared" si="2"/>
        <v>6037</v>
      </c>
      <c r="E42" s="101">
        <f t="shared" si="3"/>
        <v>0</v>
      </c>
      <c r="F42" s="101">
        <v>0</v>
      </c>
      <c r="G42" s="101">
        <v>0</v>
      </c>
      <c r="H42" s="101">
        <f t="shared" si="4"/>
        <v>4142</v>
      </c>
      <c r="I42" s="101">
        <v>4142</v>
      </c>
      <c r="J42" s="101">
        <v>0</v>
      </c>
      <c r="K42" s="101">
        <f t="shared" si="5"/>
        <v>1895</v>
      </c>
      <c r="L42" s="101">
        <v>0</v>
      </c>
      <c r="M42" s="101">
        <v>1895</v>
      </c>
      <c r="N42" s="101">
        <f t="shared" si="6"/>
        <v>6799</v>
      </c>
      <c r="O42" s="101">
        <f t="shared" si="7"/>
        <v>4142</v>
      </c>
      <c r="P42" s="101">
        <v>4140</v>
      </c>
      <c r="Q42" s="101">
        <v>0</v>
      </c>
      <c r="R42" s="101">
        <v>0</v>
      </c>
      <c r="S42" s="101">
        <v>0</v>
      </c>
      <c r="T42" s="101">
        <v>2</v>
      </c>
      <c r="U42" s="101">
        <v>0</v>
      </c>
      <c r="V42" s="101">
        <f t="shared" si="8"/>
        <v>1895</v>
      </c>
      <c r="W42" s="101">
        <v>1895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762</v>
      </c>
      <c r="AD42" s="101">
        <v>762</v>
      </c>
      <c r="AE42" s="101">
        <v>0</v>
      </c>
      <c r="AF42" s="101">
        <f t="shared" si="10"/>
        <v>0</v>
      </c>
      <c r="AG42" s="101">
        <v>0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23</v>
      </c>
      <c r="BA42" s="101">
        <v>23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129</v>
      </c>
      <c r="B43" s="112" t="s">
        <v>301</v>
      </c>
      <c r="C43" s="111" t="s">
        <v>337</v>
      </c>
      <c r="D43" s="101">
        <f t="shared" si="2"/>
        <v>12577</v>
      </c>
      <c r="E43" s="101">
        <f t="shared" si="3"/>
        <v>0</v>
      </c>
      <c r="F43" s="101">
        <v>0</v>
      </c>
      <c r="G43" s="101">
        <v>0</v>
      </c>
      <c r="H43" s="101">
        <f t="shared" si="4"/>
        <v>7465</v>
      </c>
      <c r="I43" s="101">
        <v>7465</v>
      </c>
      <c r="J43" s="101">
        <v>0</v>
      </c>
      <c r="K43" s="101">
        <f t="shared" si="5"/>
        <v>5112</v>
      </c>
      <c r="L43" s="101">
        <v>0</v>
      </c>
      <c r="M43" s="101">
        <v>5112</v>
      </c>
      <c r="N43" s="101">
        <f t="shared" si="6"/>
        <v>12577</v>
      </c>
      <c r="O43" s="101">
        <f t="shared" si="7"/>
        <v>7465</v>
      </c>
      <c r="P43" s="101">
        <v>7465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5112</v>
      </c>
      <c r="W43" s="101">
        <v>5112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0</v>
      </c>
      <c r="AG43" s="101">
        <v>0</v>
      </c>
      <c r="AH43" s="101">
        <v>0</v>
      </c>
      <c r="AI43" s="101">
        <v>0</v>
      </c>
      <c r="AJ43" s="101">
        <f t="shared" si="11"/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342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04</v>
      </c>
      <c r="M2" s="19" t="str">
        <f>IF(L2&lt;&gt;"",VLOOKUP(L2,$AI$6:$AJ$52,2,FALSE),"-")</f>
        <v>宮城県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397481</v>
      </c>
      <c r="F7" s="164" t="s">
        <v>45</v>
      </c>
      <c r="G7" s="23" t="s">
        <v>46</v>
      </c>
      <c r="H7" s="37">
        <f aca="true" t="shared" si="0" ref="H7:H12">AD14</f>
        <v>330103</v>
      </c>
      <c r="I7" s="37">
        <f aca="true" t="shared" si="1" ref="I7:I12">AD24</f>
        <v>192087</v>
      </c>
      <c r="J7" s="37">
        <f aca="true" t="shared" si="2" ref="J7:J12">SUM(H7:I7)</f>
        <v>522190</v>
      </c>
      <c r="K7" s="38">
        <f aca="true" t="shared" si="3" ref="K7:K12">IF(J$13&gt;0,J7/J$13,0)</f>
        <v>0.9998583092076038</v>
      </c>
      <c r="L7" s="39">
        <f>AD34</f>
        <v>3915</v>
      </c>
      <c r="M7" s="40">
        <f>AD37</f>
        <v>1309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397481</v>
      </c>
      <c r="AF7" s="28" t="str">
        <f>'水洗化人口等'!B7</f>
        <v>04000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10719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10719</v>
      </c>
      <c r="AF8" s="28" t="str">
        <f>'水洗化人口等'!B8</f>
        <v>04100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408200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1636555</v>
      </c>
      <c r="AF9" s="28" t="str">
        <f>'水洗化人口等'!B9</f>
        <v>04202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1636555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6144</v>
      </c>
      <c r="AF10" s="28" t="str">
        <f>'水洗化人口等'!B10</f>
        <v>04203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6144</v>
      </c>
      <c r="F11" s="165"/>
      <c r="G11" s="23" t="s">
        <v>56</v>
      </c>
      <c r="H11" s="37">
        <f t="shared" si="0"/>
        <v>74</v>
      </c>
      <c r="I11" s="37">
        <f t="shared" si="1"/>
        <v>0</v>
      </c>
      <c r="J11" s="37">
        <f t="shared" si="2"/>
        <v>74</v>
      </c>
      <c r="K11" s="38">
        <f t="shared" si="3"/>
        <v>0.00014169079239618277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289528</v>
      </c>
      <c r="AF11" s="28" t="str">
        <f>'水洗化人口等'!B11</f>
        <v>04205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289528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166288</v>
      </c>
      <c r="AF12" s="28" t="str">
        <f>'水洗化人口等'!B12</f>
        <v>04206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1932227</v>
      </c>
      <c r="F13" s="166"/>
      <c r="G13" s="23" t="s">
        <v>49</v>
      </c>
      <c r="H13" s="37">
        <f>SUM(H7:H12)</f>
        <v>330177</v>
      </c>
      <c r="I13" s="37">
        <f>SUM(I7:I12)</f>
        <v>192087</v>
      </c>
      <c r="J13" s="37">
        <f>SUM(J7:J12)</f>
        <v>522264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15991</v>
      </c>
      <c r="AF13" s="28" t="str">
        <f>'水洗化人口等'!B13</f>
        <v>04207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2340427</v>
      </c>
      <c r="F14" s="167" t="s">
        <v>59</v>
      </c>
      <c r="G14" s="168"/>
      <c r="H14" s="37">
        <f>AD20</f>
        <v>7953</v>
      </c>
      <c r="I14" s="37">
        <f>AD30</f>
        <v>0</v>
      </c>
      <c r="J14" s="37">
        <f>SUM(H14:I14)</f>
        <v>7953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330103</v>
      </c>
      <c r="AF14" s="28" t="str">
        <f>'水洗化人口等'!B14</f>
        <v>04208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15991</v>
      </c>
      <c r="F15" s="156" t="s">
        <v>4</v>
      </c>
      <c r="G15" s="157"/>
      <c r="H15" s="47">
        <f>SUM(H13:H14)</f>
        <v>338130</v>
      </c>
      <c r="I15" s="47">
        <f>SUM(I13:I14)</f>
        <v>192087</v>
      </c>
      <c r="J15" s="47">
        <f>SUM(J13:J14)</f>
        <v>530217</v>
      </c>
      <c r="K15" s="48" t="s">
        <v>152</v>
      </c>
      <c r="L15" s="49">
        <f>SUM(L7:L9)</f>
        <v>3915</v>
      </c>
      <c r="M15" s="50">
        <f>SUM(M7:M9)</f>
        <v>1309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04209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04211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166288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04212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74</v>
      </c>
      <c r="AF18" s="28" t="str">
        <f>'水洗化人口等'!B18</f>
        <v>04213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0.8255873821315513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04214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0.1744126178684488</v>
      </c>
      <c r="F20" s="167" t="s">
        <v>67</v>
      </c>
      <c r="G20" s="168"/>
      <c r="H20" s="37">
        <f>AD22</f>
        <v>141033</v>
      </c>
      <c r="I20" s="37">
        <f>AD32</f>
        <v>0</v>
      </c>
      <c r="J20" s="41">
        <f>SUM(H20:I20)</f>
        <v>141033</v>
      </c>
      <c r="AA20" s="20" t="s">
        <v>59</v>
      </c>
      <c r="AB20" s="81" t="s">
        <v>83</v>
      </c>
      <c r="AC20" s="81" t="s">
        <v>158</v>
      </c>
      <c r="AD20" s="28">
        <f ca="1" t="shared" si="4"/>
        <v>7953</v>
      </c>
      <c r="AF20" s="28" t="str">
        <f>'水洗化人口等'!B20</f>
        <v>04215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0.6992548795583028</v>
      </c>
      <c r="F21" s="167" t="s">
        <v>69</v>
      </c>
      <c r="G21" s="168"/>
      <c r="H21" s="37">
        <f>AD23</f>
        <v>192870</v>
      </c>
      <c r="I21" s="37">
        <f>AD33</f>
        <v>193195</v>
      </c>
      <c r="J21" s="41">
        <f>SUM(H21:I21)</f>
        <v>386065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04301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0.12370734058357727</v>
      </c>
      <c r="F22" s="156" t="s">
        <v>4</v>
      </c>
      <c r="G22" s="157"/>
      <c r="H22" s="47">
        <f>SUM(H19:H21)</f>
        <v>333903</v>
      </c>
      <c r="I22" s="47">
        <f>SUM(I19:I21)</f>
        <v>193195</v>
      </c>
      <c r="J22" s="52">
        <f>SUM(J19:J21)</f>
        <v>527098</v>
      </c>
      <c r="AA22" s="20" t="s">
        <v>67</v>
      </c>
      <c r="AB22" s="81" t="s">
        <v>83</v>
      </c>
      <c r="AC22" s="81" t="s">
        <v>160</v>
      </c>
      <c r="AD22" s="28">
        <f ca="1" t="shared" si="4"/>
        <v>141033</v>
      </c>
      <c r="AF22" s="28" t="str">
        <f>'水洗化人口等'!B22</f>
        <v>04302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0.07105028270482266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192870</v>
      </c>
      <c r="AF23" s="28" t="str">
        <f>'水洗化人口等'!B23</f>
        <v>04321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0.9737408133268006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192087</v>
      </c>
      <c r="AF24" s="28" t="str">
        <f>'水洗化人口等'!B24</f>
        <v>04322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0.026259186673199413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04323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04324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9087</v>
      </c>
      <c r="J27" s="55">
        <f>AD49</f>
        <v>856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04341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2989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04361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645</v>
      </c>
      <c r="J29" s="55">
        <f>AD51</f>
        <v>5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04362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77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04401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04404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 t="str">
        <f>'水洗化人口等'!B32</f>
        <v>04406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33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193195</v>
      </c>
      <c r="AF33" s="28" t="str">
        <f>'水洗化人口等'!B33</f>
        <v>04421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14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3915</v>
      </c>
      <c r="AF34" s="28" t="str">
        <f>'水洗化人口等'!B34</f>
        <v>04422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2290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04423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15135</v>
      </c>
      <c r="J36" s="57">
        <f>SUM(J27:J31)</f>
        <v>861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04424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1309</v>
      </c>
      <c r="AF37" s="28" t="str">
        <f>'水洗化人口等'!B37</f>
        <v>04444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04445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04501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9087</v>
      </c>
      <c r="AF40" s="28" t="str">
        <f>'水洗化人口等'!B40</f>
        <v>04505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2989</v>
      </c>
      <c r="AF41" s="28" t="str">
        <f>'水洗化人口等'!B41</f>
        <v>04581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645</v>
      </c>
      <c r="AF42" s="28" t="str">
        <f>'水洗化人口等'!B42</f>
        <v>04603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77</v>
      </c>
      <c r="AF43" s="28" t="str">
        <f>'水洗化人口等'!B43</f>
        <v>04606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33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14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2290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856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5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2010-04-10T01:36:40Z</dcterms:modified>
  <cp:category/>
  <cp:version/>
  <cp:contentType/>
  <cp:contentStatus/>
</cp:coreProperties>
</file>