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<sst xmlns="http://schemas.openxmlformats.org/spreadsheetml/2006/main" count="1132" uniqueCount="433">
  <si>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</si>
  <si>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</si>
  <si>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</si>
  <si>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</si>
  <si>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</si>
  <si>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</si>
  <si>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</si>
  <si>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</si>
  <si>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</si>
  <si>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</si>
  <si>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</si>
  <si>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</si>
  <si>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</si>
  <si>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</si>
  <si>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</si>
  <si>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</si>
  <si>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</si>
  <si>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</si>
  <si>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</si>
  <si>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</si>
  <si>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</si>
  <si>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</si>
  <si>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</si>
  <si>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</si>
  <si>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</si>
  <si>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</si>
  <si>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</si>
  <si>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</si>
  <si>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</si>
  <si>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</si>
  <si>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</si>
  <si>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</si>
  <si>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</si>
  <si>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</si>
  <si>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</si>
  <si>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</si>
  <si>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</si>
  <si>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</si>
  <si>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</si>
  <si>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</si>
  <si>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</si>
  <si>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</si>
  <si>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</si>
  <si>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</si>
  <si>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</si>
  <si>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</si>
  <si>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</si>
  <si>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</si>
  <si>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</si>
  <si>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</si>
  <si>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</si>
  <si>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</si>
  <si>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</si>
  <si>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</si>
  <si>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</si>
  <si>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</si>
  <si>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</si>
  <si>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</si>
  <si>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</si>
  <si>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</si>
  <si>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</si>
  <si>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</si>
  <si>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</si>
  <si>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</si>
  <si>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</si>
  <si>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</si>
  <si>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</si>
  <si>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</si>
  <si>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</si>
  <si>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</si>
  <si>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</si>
  <si>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</si>
  <si>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</si>
  <si>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</si>
  <si>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</si>
  <si>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</si>
  <si>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</si>
  <si>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</si>
  <si>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</si>
  <si>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</si>
  <si>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</si>
  <si>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</si>
  <si>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</si>
  <si>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</si>
  <si>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</si>
  <si>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</si>
  <si>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</si>
  <si>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</si>
  <si>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</si>
  <si>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</si>
  <si>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</si>
  <si>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</si>
  <si>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</si>
  <si>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</si>
  <si>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</si>
  <si>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</si>
  <si>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</si>
  <si>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</si>
  <si>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</si>
  <si>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</si>
  <si>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</si>
  <si>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</si>
  <si>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</si>
  <si>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</si>
  <si>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</si>
  <si>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</si>
  <si>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</si>
  <si>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</si>
  <si>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</si>
  <si>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</si>
  <si>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</si>
  <si>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</si>
  <si>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</si>
  <si>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</si>
  <si>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</si>
  <si>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</si>
  <si>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</si>
  <si>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</si>
  <si>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</si>
  <si>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</si>
  <si>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</si>
  <si>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</si>
  <si>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</si>
  <si>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</si>
  <si>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</si>
  <si>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</si>
  <si>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</si>
  <si>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</si>
  <si>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</si>
  <si>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</si>
  <si>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</si>
  <si>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</si>
  <si>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</si>
  <si>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</si>
  <si>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</si>
  <si>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</si>
  <si>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</si>
  <si>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</si>
  <si>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</si>
  <si>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</si>
  <si>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</si>
  <si>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</si>
  <si>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</si>
  <si>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</si>
  <si>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</si>
  <si>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</si>
  <si>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</si>
  <si>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</si>
  <si>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</si>
  <si>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</si>
  <si>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</si>
  <si>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</si>
  <si>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</si>
  <si>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</si>
  <si>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</si>
  <si>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</si>
  <si>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</si>
  <si>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</si>
  <si>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</si>
  <si>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</si>
  <si>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</si>
  <si>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</si>
  <si>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</si>
  <si>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</si>
  <si>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</si>
  <si>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</si>
  <si>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</si>
  <si>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</si>
  <si>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</si>
  <si>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</si>
  <si>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</si>
  <si>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</si>
  <si>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</si>
  <si>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</si>
  <si>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</si>
  <si>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</si>
  <si>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</si>
  <si>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</si>
  <si>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</si>
  <si>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</si>
  <si>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</si>
  <si>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</si>
  <si>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</si>
  <si>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</si>
  <si>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</si>
  <si>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</si>
  <si>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</si>
  <si>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</si>
  <si>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</si>
  <si>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</si>
  <si>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</si>
  <si>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</si>
  <si>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</si>
  <si>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</si>
  <si>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</si>
  <si>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</si>
  <si>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</si>
  <si>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</si>
  <si>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</si>
  <si>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</si>
  <si>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</si>
  <si>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</si>
  <si>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</si>
  <si>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</si>
  <si>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</si>
  <si>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</si>
  <si>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</si>
  <si>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</si>
  <si>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</si>
  <si>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</si>
  <si>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</si>
  <si>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</si>
  <si>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</si>
  <si>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</si>
  <si>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</si>
  <si>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</si>
  <si>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</si>
  <si>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</si>
  <si>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</si>
  <si>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</si>
  <si>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</si>
  <si>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</si>
  <si>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</si>
  <si>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</si>
  <si>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</si>
  <si>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</si>
  <si>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</si>
  <si>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</si>
  <si>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</si>
  <si>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</si>
  <si>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</si>
  <si>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</si>
  <si>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</si>
  <si>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</si>
  <si>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</si>
  <si>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</si>
  <si>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</si>
  <si>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</si>
  <si>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</si>
  <si>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</si>
  <si>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</si>
  <si>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</si>
  <si>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</si>
  <si>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</si>
  <si>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</si>
  <si>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</si>
  <si>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</si>
  <si>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</si>
  <si>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</si>
  <si>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</si>
  <si>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</si>
  <si>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</si>
  <si>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</si>
  <si>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</si>
  <si>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</si>
  <si>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</si>
  <si>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</si>
  <si>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</si>
  <si>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</si>
  <si>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</si>
  <si>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</si>
  <si>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</si>
  <si>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</si>
  <si>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</si>
  <si>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</si>
  <si>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</si>
  <si>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</si>
  <si>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</si>
  <si>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</si>
  <si>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</si>
  <si>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池田町</t>
  </si>
  <si>
    <t>南牧村</t>
  </si>
  <si>
    <t>高山村</t>
  </si>
  <si>
    <t>朝日村</t>
  </si>
  <si>
    <t>20000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</si>
  <si>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</si>
  <si>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</si>
  <si>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</si>
  <si>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</si>
  <si>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</si>
  <si>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</si>
  <si>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</si>
  <si>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</si>
  <si>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</si>
  <si>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</si>
  <si>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</si>
  <si>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</si>
  <si>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</si>
  <si>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</si>
  <si>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</si>
  <si>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</si>
  <si>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</si>
  <si>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</si>
  <si>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</si>
  <si>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</si>
  <si>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</si>
  <si>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</si>
  <si>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</si>
  <si>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</si>
  <si>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</si>
  <si>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</si>
  <si>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</si>
  <si>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</si>
  <si>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</si>
  <si>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</si>
  <si>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</si>
  <si>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</si>
  <si>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</si>
  <si>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</si>
  <si>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</si>
  <si>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</si>
  <si>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</si>
  <si>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</si>
  <si>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</si>
  <si>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</si>
  <si>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</si>
  <si>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</si>
  <si>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</si>
  <si>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</si>
  <si>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</si>
  <si>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</si>
  <si>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</si>
  <si>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</si>
  <si>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</si>
  <si>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</si>
  <si>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</si>
  <si>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</si>
  <si>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</si>
  <si>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</si>
  <si>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</si>
  <si>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</si>
  <si>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</si>
  <si>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</si>
  <si>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</si>
  <si>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</si>
  <si>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</si>
  <si>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</si>
  <si>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</si>
  <si>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</si>
  <si>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</si>
  <si>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</si>
  <si>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</si>
  <si>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</si>
  <si>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</si>
  <si>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</si>
  <si>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</si>
  <si>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</si>
  <si>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</si>
  <si>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</si>
  <si>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</si>
  <si>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</si>
  <si>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</si>
  <si>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</si>
  <si>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</si>
  <si>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</si>
  <si>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</si>
  <si>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</si>
  <si>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</si>
  <si>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20406</t>
  </si>
  <si>
    <t>清内路村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</si>
  <si>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</si>
  <si>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</si>
  <si>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</si>
  <si>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</si>
  <si>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</si>
  <si>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</si>
  <si>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</si>
  <si>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</si>
  <si>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</si>
  <si>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</si>
  <si>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</si>
  <si>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</si>
  <si>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</si>
  <si>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</si>
  <si>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</si>
  <si>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</si>
  <si>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</si>
  <si>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</si>
  <si>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</si>
  <si>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</si>
  <si>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</si>
  <si>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</si>
  <si>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</si>
  <si>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</si>
  <si>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</si>
  <si>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</si>
  <si>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</si>
  <si>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</si>
  <si>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</si>
  <si>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</si>
  <si>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</si>
  <si>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</si>
  <si>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</si>
  <si>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</si>
  <si>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</si>
  <si>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</si>
  <si>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20449</t>
  </si>
  <si>
    <t>波田町</t>
  </si>
  <si>
    <t>20450</t>
  </si>
  <si>
    <t>山形村</t>
  </si>
  <si>
    <t>20451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</si>
  <si>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</si>
  <si>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</si>
  <si>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</si>
  <si>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</si>
  <si>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</si>
  <si>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</si>
  <si>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</si>
  <si>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</si>
  <si>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</si>
  <si>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</si>
  <si>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</si>
  <si>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</si>
  <si>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</si>
  <si>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</si>
  <si>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</si>
  <si>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</si>
  <si>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</si>
  <si>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</si>
  <si>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</si>
  <si>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</si>
  <si>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20581</t>
  </si>
  <si>
    <t>信州新町</t>
  </si>
  <si>
    <t>20583</t>
  </si>
  <si>
    <t>信濃町</t>
  </si>
  <si>
    <t>20588</t>
  </si>
  <si>
    <t>小川村</t>
  </si>
  <si>
    <t>20589</t>
  </si>
  <si>
    <t>中条村</t>
  </si>
  <si>
    <t>20590</t>
  </si>
  <si>
    <t>飯綱町</t>
  </si>
  <si>
    <t>20602</t>
  </si>
  <si>
    <t>栄村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</si>
</sst>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21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0</v>
      </c>
      <c r="B2" s="112" t="s">
        <v>195</v>
      </c>
      <c r="C2" s="114" t="s">
        <v>196</v>
      </c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130</v>
      </c>
      <c r="S2" s="116" t="s">
        <v>2</v>
      </c>
      <c r="T2" s="106"/>
      <c r="U2" s="106"/>
      <c r="V2" s="107"/>
      <c r="W2" s="122" t="s">
        <v>3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4</v>
      </c>
      <c r="F3" s="7"/>
      <c r="G3" s="7"/>
      <c r="H3" s="11"/>
      <c r="I3" s="10" t="s">
        <v>197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5</v>
      </c>
      <c r="F4" s="118" t="s">
        <v>198</v>
      </c>
      <c r="G4" s="118" t="s">
        <v>199</v>
      </c>
      <c r="H4" s="118" t="s">
        <v>200</v>
      </c>
      <c r="I4" s="12" t="s">
        <v>5</v>
      </c>
      <c r="J4" s="118" t="s">
        <v>201</v>
      </c>
      <c r="K4" s="118" t="s">
        <v>202</v>
      </c>
      <c r="L4" s="118" t="s">
        <v>203</v>
      </c>
      <c r="M4" s="118" t="s">
        <v>204</v>
      </c>
      <c r="N4" s="118" t="s">
        <v>205</v>
      </c>
      <c r="O4" s="123" t="s">
        <v>206</v>
      </c>
      <c r="P4" s="13"/>
      <c r="Q4" s="118" t="s">
        <v>207</v>
      </c>
      <c r="R4" s="41"/>
      <c r="S4" s="118" t="s">
        <v>6</v>
      </c>
      <c r="T4" s="118" t="s">
        <v>7</v>
      </c>
      <c r="U4" s="120" t="s">
        <v>8</v>
      </c>
      <c r="V4" s="120" t="s">
        <v>9</v>
      </c>
      <c r="W4" s="118" t="s">
        <v>6</v>
      </c>
      <c r="X4" s="118" t="s">
        <v>7</v>
      </c>
      <c r="Y4" s="120" t="s">
        <v>8</v>
      </c>
      <c r="Z4" s="120" t="s">
        <v>9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10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11</v>
      </c>
      <c r="E6" s="37" t="s">
        <v>11</v>
      </c>
      <c r="F6" s="14" t="s">
        <v>208</v>
      </c>
      <c r="G6" s="37" t="s">
        <v>11</v>
      </c>
      <c r="H6" s="37" t="s">
        <v>11</v>
      </c>
      <c r="I6" s="37" t="s">
        <v>11</v>
      </c>
      <c r="J6" s="14" t="s">
        <v>208</v>
      </c>
      <c r="K6" s="37" t="s">
        <v>11</v>
      </c>
      <c r="L6" s="14" t="s">
        <v>208</v>
      </c>
      <c r="M6" s="37" t="s">
        <v>11</v>
      </c>
      <c r="N6" s="14" t="s">
        <v>208</v>
      </c>
      <c r="O6" s="37" t="s">
        <v>11</v>
      </c>
      <c r="P6" s="37" t="s">
        <v>11</v>
      </c>
      <c r="Q6" s="14" t="s">
        <v>208</v>
      </c>
      <c r="R6" s="43" t="s">
        <v>131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105</v>
      </c>
      <c r="B7" s="174" t="s">
        <v>274</v>
      </c>
      <c r="C7" s="173" t="s">
        <v>268</v>
      </c>
      <c r="D7" s="99">
        <f>SUM(D8:D300)</f>
        <v>2184768</v>
      </c>
      <c r="E7" s="99">
        <f>SUM(E8:E300)</f>
        <v>353552</v>
      </c>
      <c r="F7" s="96">
        <f>IF(D7&gt;0,E7/D7*100,0)</f>
        <v>16.18258780795032</v>
      </c>
      <c r="G7" s="99">
        <f>SUM(G8:G300)</f>
        <v>352634</v>
      </c>
      <c r="H7" s="99">
        <f>SUM(H8:H300)</f>
        <v>918</v>
      </c>
      <c r="I7" s="99">
        <f>SUM(I8:I300)</f>
        <v>1831216</v>
      </c>
      <c r="J7" s="96">
        <f>IF($D7&gt;0,I7/$D7*100,0)</f>
        <v>83.81741219204967</v>
      </c>
      <c r="K7" s="99">
        <f>SUM(K8:K300)</f>
        <v>1431866</v>
      </c>
      <c r="L7" s="96">
        <f>IF($D7&gt;0,K7/$D7*100,0)</f>
        <v>65.53858350177228</v>
      </c>
      <c r="M7" s="99">
        <f>SUM(M8:M300)</f>
        <v>7194</v>
      </c>
      <c r="N7" s="96">
        <f>IF($D7&gt;0,M7/$D7*100,0)</f>
        <v>0.3292798136918885</v>
      </c>
      <c r="O7" s="99">
        <f>SUM(O8:O300)</f>
        <v>392156</v>
      </c>
      <c r="P7" s="99">
        <f>SUM(P8:P300)</f>
        <v>266613</v>
      </c>
      <c r="Q7" s="96">
        <f>IF($D7&gt;0,O7/$D7*100,0)</f>
        <v>17.94954887658552</v>
      </c>
      <c r="R7" s="99">
        <f>SUM(R8:R300)</f>
        <v>43518</v>
      </c>
      <c r="S7" s="175">
        <f>COUNTIF(S8:S300,"○")</f>
        <v>74</v>
      </c>
      <c r="T7" s="175">
        <f>COUNTIF(T8:T300,"○")</f>
        <v>1</v>
      </c>
      <c r="U7" s="175">
        <f>COUNTIF(U8:U300,"○")</f>
        <v>3</v>
      </c>
      <c r="V7" s="175">
        <f>COUNTIF(V8:V300,"○")</f>
        <v>3</v>
      </c>
      <c r="W7" s="175">
        <f>COUNTIF(W8:W300,"○")</f>
        <v>75</v>
      </c>
      <c r="X7" s="175">
        <f>COUNTIF(X8:X300,"○")</f>
        <v>2</v>
      </c>
      <c r="Y7" s="175">
        <f>COUNTIF(Y8:Y300,"○")</f>
        <v>2</v>
      </c>
      <c r="Z7" s="175">
        <f>COUNTIF(Z8:Z300,"○")</f>
        <v>2</v>
      </c>
    </row>
    <row r="8" spans="1:26" s="92" customFormat="1" ht="11.25">
      <c r="A8" s="94" t="s">
        <v>105</v>
      </c>
      <c r="B8" s="95" t="s">
        <v>275</v>
      </c>
      <c r="C8" s="94" t="s">
        <v>276</v>
      </c>
      <c r="D8" s="93">
        <v>379302</v>
      </c>
      <c r="E8" s="93">
        <v>60677</v>
      </c>
      <c r="F8" s="97">
        <f aca="true" t="shared" si="0" ref="F7:F70">IF(D8&gt;0,E8/D8*100,0)</f>
        <v>15.997015570706191</v>
      </c>
      <c r="G8" s="93">
        <v>60677</v>
      </c>
      <c r="H8" s="93">
        <v>0</v>
      </c>
      <c r="I8" s="93">
        <v>318625</v>
      </c>
      <c r="J8" s="97">
        <f aca="true" t="shared" si="1" ref="J7:J70">IF($D8&gt;0,I8/$D8*100,0)</f>
        <v>84.0029844292938</v>
      </c>
      <c r="K8" s="93">
        <v>291225</v>
      </c>
      <c r="L8" s="97">
        <f aca="true" t="shared" si="2" ref="L7:L70">IF($D8&gt;0,K8/$D8*100,0)</f>
        <v>76.77918914216113</v>
      </c>
      <c r="M8" s="93">
        <v>0</v>
      </c>
      <c r="N8" s="97">
        <f aca="true" t="shared" si="3" ref="N7:N70">IF($D8&gt;0,M8/$D8*100,0)</f>
        <v>0</v>
      </c>
      <c r="O8" s="93">
        <v>27400</v>
      </c>
      <c r="P8" s="93">
        <v>23384</v>
      </c>
      <c r="Q8" s="97">
        <f aca="true" t="shared" si="4" ref="Q7:Q70">IF($D8&gt;0,O8/$D8*100,0)</f>
        <v>7.223795287132681</v>
      </c>
      <c r="R8" s="93">
        <v>3519</v>
      </c>
      <c r="S8" s="94" t="s">
        <v>269</v>
      </c>
      <c r="T8" s="94"/>
      <c r="U8" s="94"/>
      <c r="V8" s="94"/>
      <c r="W8" s="94" t="s">
        <v>269</v>
      </c>
      <c r="X8" s="94"/>
      <c r="Y8" s="94"/>
      <c r="Z8" s="94"/>
    </row>
    <row r="9" spans="1:26" s="92" customFormat="1" ht="11.25">
      <c r="A9" s="94" t="s">
        <v>105</v>
      </c>
      <c r="B9" s="95" t="s">
        <v>277</v>
      </c>
      <c r="C9" s="94" t="s">
        <v>278</v>
      </c>
      <c r="D9" s="93">
        <v>223476</v>
      </c>
      <c r="E9" s="93">
        <v>12354</v>
      </c>
      <c r="F9" s="97">
        <f t="shared" si="0"/>
        <v>5.528110401116899</v>
      </c>
      <c r="G9" s="93">
        <v>12354</v>
      </c>
      <c r="H9" s="93">
        <v>0</v>
      </c>
      <c r="I9" s="93">
        <v>211122</v>
      </c>
      <c r="J9" s="97">
        <f t="shared" si="1"/>
        <v>94.4718895988831</v>
      </c>
      <c r="K9" s="93">
        <v>200872</v>
      </c>
      <c r="L9" s="97">
        <f t="shared" si="2"/>
        <v>89.88526732177057</v>
      </c>
      <c r="M9" s="93">
        <v>0</v>
      </c>
      <c r="N9" s="97">
        <f t="shared" si="3"/>
        <v>0</v>
      </c>
      <c r="O9" s="93">
        <v>10250</v>
      </c>
      <c r="P9" s="93">
        <v>8797</v>
      </c>
      <c r="Q9" s="97">
        <f t="shared" si="4"/>
        <v>4.5866222771125305</v>
      </c>
      <c r="R9" s="93">
        <v>4332</v>
      </c>
      <c r="S9" s="94" t="s">
        <v>269</v>
      </c>
      <c r="T9" s="94"/>
      <c r="U9" s="94"/>
      <c r="V9" s="94"/>
      <c r="W9" s="94" t="s">
        <v>269</v>
      </c>
      <c r="X9" s="94"/>
      <c r="Y9" s="94"/>
      <c r="Z9" s="94"/>
    </row>
    <row r="10" spans="1:26" s="92" customFormat="1" ht="11.25">
      <c r="A10" s="94" t="s">
        <v>105</v>
      </c>
      <c r="B10" s="95" t="s">
        <v>279</v>
      </c>
      <c r="C10" s="94" t="s">
        <v>280</v>
      </c>
      <c r="D10" s="93">
        <v>160743</v>
      </c>
      <c r="E10" s="93">
        <v>27333</v>
      </c>
      <c r="F10" s="97">
        <f t="shared" si="0"/>
        <v>17.004161923069745</v>
      </c>
      <c r="G10" s="93">
        <v>27333</v>
      </c>
      <c r="H10" s="93">
        <v>0</v>
      </c>
      <c r="I10" s="93">
        <v>133410</v>
      </c>
      <c r="J10" s="97">
        <f t="shared" si="1"/>
        <v>82.99583807693026</v>
      </c>
      <c r="K10" s="93">
        <v>101725</v>
      </c>
      <c r="L10" s="97">
        <f t="shared" si="2"/>
        <v>63.28424876977535</v>
      </c>
      <c r="M10" s="93">
        <v>0</v>
      </c>
      <c r="N10" s="97">
        <f t="shared" si="3"/>
        <v>0</v>
      </c>
      <c r="O10" s="93">
        <v>31685</v>
      </c>
      <c r="P10" s="93">
        <v>7088</v>
      </c>
      <c r="Q10" s="97">
        <f t="shared" si="4"/>
        <v>19.7115893071549</v>
      </c>
      <c r="R10" s="93">
        <v>5297</v>
      </c>
      <c r="S10" s="94" t="s">
        <v>269</v>
      </c>
      <c r="T10" s="94"/>
      <c r="U10" s="94"/>
      <c r="V10" s="94"/>
      <c r="W10" s="94" t="s">
        <v>269</v>
      </c>
      <c r="X10" s="94"/>
      <c r="Y10" s="94"/>
      <c r="Z10" s="94"/>
    </row>
    <row r="11" spans="1:26" s="92" customFormat="1" ht="11.25">
      <c r="A11" s="94" t="s">
        <v>105</v>
      </c>
      <c r="B11" s="95" t="s">
        <v>281</v>
      </c>
      <c r="C11" s="94" t="s">
        <v>282</v>
      </c>
      <c r="D11" s="93">
        <v>54135</v>
      </c>
      <c r="E11" s="93">
        <v>1719</v>
      </c>
      <c r="F11" s="97">
        <f t="shared" si="0"/>
        <v>3.175394846217789</v>
      </c>
      <c r="G11" s="93">
        <v>1719</v>
      </c>
      <c r="H11" s="93">
        <v>0</v>
      </c>
      <c r="I11" s="93">
        <v>52416</v>
      </c>
      <c r="J11" s="97">
        <f t="shared" si="1"/>
        <v>96.8246051537822</v>
      </c>
      <c r="K11" s="93">
        <v>51918</v>
      </c>
      <c r="L11" s="97">
        <f t="shared" si="2"/>
        <v>95.90468273760044</v>
      </c>
      <c r="M11" s="93">
        <v>0</v>
      </c>
      <c r="N11" s="97">
        <f t="shared" si="3"/>
        <v>0</v>
      </c>
      <c r="O11" s="93">
        <v>498</v>
      </c>
      <c r="P11" s="93">
        <v>240</v>
      </c>
      <c r="Q11" s="97">
        <f t="shared" si="4"/>
        <v>0.9199224161817678</v>
      </c>
      <c r="R11" s="93">
        <v>1004</v>
      </c>
      <c r="S11" s="94" t="s">
        <v>269</v>
      </c>
      <c r="T11" s="94"/>
      <c r="U11" s="94"/>
      <c r="V11" s="94"/>
      <c r="W11" s="94" t="s">
        <v>269</v>
      </c>
      <c r="X11" s="94"/>
      <c r="Y11" s="94"/>
      <c r="Z11" s="94"/>
    </row>
    <row r="12" spans="1:26" s="92" customFormat="1" ht="11.25">
      <c r="A12" s="94" t="s">
        <v>105</v>
      </c>
      <c r="B12" s="95" t="s">
        <v>283</v>
      </c>
      <c r="C12" s="94" t="s">
        <v>284</v>
      </c>
      <c r="D12" s="93">
        <v>107036</v>
      </c>
      <c r="E12" s="93">
        <v>20183</v>
      </c>
      <c r="F12" s="97">
        <f t="shared" si="0"/>
        <v>18.856272655928848</v>
      </c>
      <c r="G12" s="93">
        <v>20168</v>
      </c>
      <c r="H12" s="93">
        <v>15</v>
      </c>
      <c r="I12" s="93">
        <v>86853</v>
      </c>
      <c r="J12" s="97">
        <f t="shared" si="1"/>
        <v>81.14372734407115</v>
      </c>
      <c r="K12" s="93">
        <v>69061</v>
      </c>
      <c r="L12" s="97">
        <f t="shared" si="2"/>
        <v>64.52128255913898</v>
      </c>
      <c r="M12" s="93">
        <v>0</v>
      </c>
      <c r="N12" s="97">
        <f t="shared" si="3"/>
        <v>0</v>
      </c>
      <c r="O12" s="93">
        <v>17792</v>
      </c>
      <c r="P12" s="93">
        <v>17656</v>
      </c>
      <c r="Q12" s="97">
        <f t="shared" si="4"/>
        <v>16.62244478493217</v>
      </c>
      <c r="R12" s="93">
        <v>3017</v>
      </c>
      <c r="S12" s="94" t="s">
        <v>269</v>
      </c>
      <c r="T12" s="94"/>
      <c r="U12" s="94"/>
      <c r="V12" s="94"/>
      <c r="W12" s="94" t="s">
        <v>269</v>
      </c>
      <c r="X12" s="94"/>
      <c r="Y12" s="94"/>
      <c r="Z12" s="94"/>
    </row>
    <row r="13" spans="1:26" s="92" customFormat="1" ht="11.25">
      <c r="A13" s="94" t="s">
        <v>105</v>
      </c>
      <c r="B13" s="95" t="s">
        <v>285</v>
      </c>
      <c r="C13" s="94" t="s">
        <v>286</v>
      </c>
      <c r="D13" s="93">
        <v>52029</v>
      </c>
      <c r="E13" s="93">
        <v>1060</v>
      </c>
      <c r="F13" s="97">
        <f t="shared" si="0"/>
        <v>2.037325337792385</v>
      </c>
      <c r="G13" s="93">
        <v>1060</v>
      </c>
      <c r="H13" s="93">
        <v>0</v>
      </c>
      <c r="I13" s="93">
        <v>50969</v>
      </c>
      <c r="J13" s="97">
        <f t="shared" si="1"/>
        <v>97.96267466220762</v>
      </c>
      <c r="K13" s="93">
        <v>49477</v>
      </c>
      <c r="L13" s="97">
        <f t="shared" si="2"/>
        <v>95.09504314901305</v>
      </c>
      <c r="M13" s="93">
        <v>0</v>
      </c>
      <c r="N13" s="97">
        <f t="shared" si="3"/>
        <v>0</v>
      </c>
      <c r="O13" s="93">
        <v>1492</v>
      </c>
      <c r="P13" s="93">
        <v>1204</v>
      </c>
      <c r="Q13" s="97">
        <f t="shared" si="4"/>
        <v>2.8676315131945644</v>
      </c>
      <c r="R13" s="93">
        <v>1958</v>
      </c>
      <c r="S13" s="94" t="s">
        <v>269</v>
      </c>
      <c r="T13" s="94"/>
      <c r="U13" s="94"/>
      <c r="V13" s="94"/>
      <c r="W13" s="94" t="s">
        <v>269</v>
      </c>
      <c r="X13" s="94"/>
      <c r="Y13" s="94"/>
      <c r="Z13" s="94"/>
    </row>
    <row r="14" spans="1:26" s="92" customFormat="1" ht="11.25">
      <c r="A14" s="94" t="s">
        <v>105</v>
      </c>
      <c r="B14" s="95" t="s">
        <v>287</v>
      </c>
      <c r="C14" s="94" t="s">
        <v>288</v>
      </c>
      <c r="D14" s="93">
        <v>53104</v>
      </c>
      <c r="E14" s="93">
        <v>6637</v>
      </c>
      <c r="F14" s="97">
        <f t="shared" si="0"/>
        <v>12.49811690268153</v>
      </c>
      <c r="G14" s="93">
        <v>6637</v>
      </c>
      <c r="H14" s="93">
        <v>0</v>
      </c>
      <c r="I14" s="93">
        <v>46467</v>
      </c>
      <c r="J14" s="97">
        <f t="shared" si="1"/>
        <v>87.50188309731847</v>
      </c>
      <c r="K14" s="93">
        <v>41479</v>
      </c>
      <c r="L14" s="97">
        <f t="shared" si="2"/>
        <v>78.10899367279302</v>
      </c>
      <c r="M14" s="93">
        <v>0</v>
      </c>
      <c r="N14" s="97">
        <f t="shared" si="3"/>
        <v>0</v>
      </c>
      <c r="O14" s="93">
        <v>4988</v>
      </c>
      <c r="P14" s="93">
        <v>4716</v>
      </c>
      <c r="Q14" s="97">
        <f t="shared" si="4"/>
        <v>9.392889424525459</v>
      </c>
      <c r="R14" s="93">
        <v>532</v>
      </c>
      <c r="S14" s="94" t="s">
        <v>269</v>
      </c>
      <c r="T14" s="94"/>
      <c r="U14" s="94"/>
      <c r="V14" s="94"/>
      <c r="W14" s="94" t="s">
        <v>269</v>
      </c>
      <c r="X14" s="94"/>
      <c r="Y14" s="94"/>
      <c r="Z14" s="94"/>
    </row>
    <row r="15" spans="1:26" s="92" customFormat="1" ht="11.25">
      <c r="A15" s="94" t="s">
        <v>105</v>
      </c>
      <c r="B15" s="95" t="s">
        <v>289</v>
      </c>
      <c r="C15" s="94" t="s">
        <v>290</v>
      </c>
      <c r="D15" s="93">
        <v>44306</v>
      </c>
      <c r="E15" s="93">
        <v>11317</v>
      </c>
      <c r="F15" s="97">
        <f t="shared" si="0"/>
        <v>25.542815871439533</v>
      </c>
      <c r="G15" s="93">
        <v>11317</v>
      </c>
      <c r="H15" s="93">
        <v>0</v>
      </c>
      <c r="I15" s="93">
        <v>32989</v>
      </c>
      <c r="J15" s="97">
        <f t="shared" si="1"/>
        <v>74.45718412856046</v>
      </c>
      <c r="K15" s="93">
        <v>20980</v>
      </c>
      <c r="L15" s="97">
        <f t="shared" si="2"/>
        <v>47.35250304699138</v>
      </c>
      <c r="M15" s="93">
        <v>0</v>
      </c>
      <c r="N15" s="97">
        <f t="shared" si="3"/>
        <v>0</v>
      </c>
      <c r="O15" s="93">
        <v>12009</v>
      </c>
      <c r="P15" s="93">
        <v>5033</v>
      </c>
      <c r="Q15" s="97">
        <f t="shared" si="4"/>
        <v>27.104681081569087</v>
      </c>
      <c r="R15" s="93">
        <v>797</v>
      </c>
      <c r="S15" s="94" t="s">
        <v>269</v>
      </c>
      <c r="T15" s="94"/>
      <c r="U15" s="94"/>
      <c r="V15" s="94"/>
      <c r="W15" s="94" t="s">
        <v>269</v>
      </c>
      <c r="X15" s="94"/>
      <c r="Y15" s="94"/>
      <c r="Z15" s="94"/>
    </row>
    <row r="16" spans="1:26" s="92" customFormat="1" ht="11.25">
      <c r="A16" s="94" t="s">
        <v>105</v>
      </c>
      <c r="B16" s="95" t="s">
        <v>291</v>
      </c>
      <c r="C16" s="94" t="s">
        <v>292</v>
      </c>
      <c r="D16" s="93">
        <v>71257</v>
      </c>
      <c r="E16" s="93">
        <v>23865</v>
      </c>
      <c r="F16" s="97">
        <f t="shared" si="0"/>
        <v>33.49144645438343</v>
      </c>
      <c r="G16" s="93">
        <v>23865</v>
      </c>
      <c r="H16" s="93">
        <v>0</v>
      </c>
      <c r="I16" s="93">
        <v>47392</v>
      </c>
      <c r="J16" s="97">
        <f t="shared" si="1"/>
        <v>66.50855354561656</v>
      </c>
      <c r="K16" s="93">
        <v>23572</v>
      </c>
      <c r="L16" s="97">
        <f t="shared" si="2"/>
        <v>33.080258781593386</v>
      </c>
      <c r="M16" s="93">
        <v>0</v>
      </c>
      <c r="N16" s="97">
        <f t="shared" si="3"/>
        <v>0</v>
      </c>
      <c r="O16" s="93">
        <v>23820</v>
      </c>
      <c r="P16" s="93">
        <v>13077</v>
      </c>
      <c r="Q16" s="97">
        <f t="shared" si="4"/>
        <v>33.428294764023185</v>
      </c>
      <c r="R16" s="93">
        <v>2990</v>
      </c>
      <c r="S16" s="94" t="s">
        <v>269</v>
      </c>
      <c r="T16" s="94"/>
      <c r="U16" s="94"/>
      <c r="V16" s="94"/>
      <c r="W16" s="94" t="s">
        <v>269</v>
      </c>
      <c r="X16" s="94"/>
      <c r="Y16" s="94"/>
      <c r="Z16" s="94"/>
    </row>
    <row r="17" spans="1:26" s="92" customFormat="1" ht="11.25">
      <c r="A17" s="94" t="s">
        <v>105</v>
      </c>
      <c r="B17" s="95" t="s">
        <v>293</v>
      </c>
      <c r="C17" s="94" t="s">
        <v>294</v>
      </c>
      <c r="D17" s="93">
        <v>34662</v>
      </c>
      <c r="E17" s="93">
        <v>8195</v>
      </c>
      <c r="F17" s="97">
        <f t="shared" si="0"/>
        <v>23.642605735387455</v>
      </c>
      <c r="G17" s="93">
        <v>8179</v>
      </c>
      <c r="H17" s="93">
        <v>16</v>
      </c>
      <c r="I17" s="93">
        <v>26467</v>
      </c>
      <c r="J17" s="97">
        <f t="shared" si="1"/>
        <v>76.35739426461254</v>
      </c>
      <c r="K17" s="93">
        <v>11777</v>
      </c>
      <c r="L17" s="97">
        <f t="shared" si="2"/>
        <v>33.97668916969592</v>
      </c>
      <c r="M17" s="93">
        <v>0</v>
      </c>
      <c r="N17" s="97">
        <f t="shared" si="3"/>
        <v>0</v>
      </c>
      <c r="O17" s="93">
        <v>14690</v>
      </c>
      <c r="P17" s="93">
        <v>14471</v>
      </c>
      <c r="Q17" s="97">
        <f t="shared" si="4"/>
        <v>42.38070509491662</v>
      </c>
      <c r="R17" s="93">
        <v>1009</v>
      </c>
      <c r="S17" s="94" t="s">
        <v>269</v>
      </c>
      <c r="T17" s="94"/>
      <c r="U17" s="94"/>
      <c r="V17" s="94"/>
      <c r="W17" s="94" t="s">
        <v>269</v>
      </c>
      <c r="X17" s="94"/>
      <c r="Y17" s="94"/>
      <c r="Z17" s="94"/>
    </row>
    <row r="18" spans="1:26" s="92" customFormat="1" ht="11.25">
      <c r="A18" s="94" t="s">
        <v>105</v>
      </c>
      <c r="B18" s="95" t="s">
        <v>295</v>
      </c>
      <c r="C18" s="94" t="s">
        <v>296</v>
      </c>
      <c r="D18" s="93">
        <v>45888</v>
      </c>
      <c r="E18" s="93">
        <v>8056</v>
      </c>
      <c r="F18" s="97">
        <f t="shared" si="0"/>
        <v>17.5557880055788</v>
      </c>
      <c r="G18" s="93">
        <v>8056</v>
      </c>
      <c r="H18" s="93">
        <v>0</v>
      </c>
      <c r="I18" s="93">
        <v>37832</v>
      </c>
      <c r="J18" s="97">
        <f t="shared" si="1"/>
        <v>82.4442119944212</v>
      </c>
      <c r="K18" s="93">
        <v>24829</v>
      </c>
      <c r="L18" s="97">
        <f t="shared" si="2"/>
        <v>54.10782775453278</v>
      </c>
      <c r="M18" s="93">
        <v>0</v>
      </c>
      <c r="N18" s="97">
        <f t="shared" si="3"/>
        <v>0</v>
      </c>
      <c r="O18" s="93">
        <v>13003</v>
      </c>
      <c r="P18" s="93">
        <v>12469</v>
      </c>
      <c r="Q18" s="97">
        <f t="shared" si="4"/>
        <v>28.336384239888424</v>
      </c>
      <c r="R18" s="93">
        <v>460</v>
      </c>
      <c r="S18" s="94" t="s">
        <v>269</v>
      </c>
      <c r="T18" s="94"/>
      <c r="U18" s="94"/>
      <c r="V18" s="94"/>
      <c r="W18" s="94" t="s">
        <v>269</v>
      </c>
      <c r="X18" s="94"/>
      <c r="Y18" s="94"/>
      <c r="Z18" s="94"/>
    </row>
    <row r="19" spans="1:26" s="92" customFormat="1" ht="11.25">
      <c r="A19" s="94" t="s">
        <v>105</v>
      </c>
      <c r="B19" s="95" t="s">
        <v>297</v>
      </c>
      <c r="C19" s="94" t="s">
        <v>298</v>
      </c>
      <c r="D19" s="93">
        <v>31347</v>
      </c>
      <c r="E19" s="93">
        <v>7048</v>
      </c>
      <c r="F19" s="97">
        <f t="shared" si="0"/>
        <v>22.483810252974767</v>
      </c>
      <c r="G19" s="93">
        <v>7048</v>
      </c>
      <c r="H19" s="93">
        <v>0</v>
      </c>
      <c r="I19" s="93">
        <v>24299</v>
      </c>
      <c r="J19" s="97">
        <f t="shared" si="1"/>
        <v>77.51618974702524</v>
      </c>
      <c r="K19" s="93">
        <v>13245</v>
      </c>
      <c r="L19" s="97">
        <f t="shared" si="2"/>
        <v>42.25284716240789</v>
      </c>
      <c r="M19" s="93">
        <v>0</v>
      </c>
      <c r="N19" s="97">
        <f t="shared" si="3"/>
        <v>0</v>
      </c>
      <c r="O19" s="93">
        <v>11054</v>
      </c>
      <c r="P19" s="93">
        <v>7604</v>
      </c>
      <c r="Q19" s="97">
        <f t="shared" si="4"/>
        <v>35.26334258461735</v>
      </c>
      <c r="R19" s="93">
        <v>513</v>
      </c>
      <c r="S19" s="94" t="s">
        <v>269</v>
      </c>
      <c r="T19" s="94"/>
      <c r="U19" s="94"/>
      <c r="V19" s="94"/>
      <c r="W19" s="94" t="s">
        <v>269</v>
      </c>
      <c r="X19" s="94"/>
      <c r="Y19" s="94"/>
      <c r="Z19" s="94"/>
    </row>
    <row r="20" spans="1:26" s="92" customFormat="1" ht="11.25">
      <c r="A20" s="94" t="s">
        <v>105</v>
      </c>
      <c r="B20" s="95" t="s">
        <v>299</v>
      </c>
      <c r="C20" s="94" t="s">
        <v>300</v>
      </c>
      <c r="D20" s="93">
        <v>24890</v>
      </c>
      <c r="E20" s="93">
        <v>3864</v>
      </c>
      <c r="F20" s="97">
        <f t="shared" si="0"/>
        <v>15.524306950582565</v>
      </c>
      <c r="G20" s="93">
        <v>3864</v>
      </c>
      <c r="H20" s="93">
        <v>0</v>
      </c>
      <c r="I20" s="93">
        <v>21026</v>
      </c>
      <c r="J20" s="97">
        <f t="shared" si="1"/>
        <v>84.47569304941743</v>
      </c>
      <c r="K20" s="93">
        <v>14027</v>
      </c>
      <c r="L20" s="97">
        <f t="shared" si="2"/>
        <v>56.35596625150663</v>
      </c>
      <c r="M20" s="93">
        <v>699</v>
      </c>
      <c r="N20" s="97">
        <f t="shared" si="3"/>
        <v>2.808356769787063</v>
      </c>
      <c r="O20" s="93">
        <v>6300</v>
      </c>
      <c r="P20" s="93">
        <v>6043</v>
      </c>
      <c r="Q20" s="97">
        <f t="shared" si="4"/>
        <v>25.311370028123743</v>
      </c>
      <c r="R20" s="93">
        <v>234</v>
      </c>
      <c r="S20" s="94" t="s">
        <v>269</v>
      </c>
      <c r="T20" s="94"/>
      <c r="U20" s="94"/>
      <c r="V20" s="94"/>
      <c r="W20" s="94" t="s">
        <v>269</v>
      </c>
      <c r="X20" s="94"/>
      <c r="Y20" s="94"/>
      <c r="Z20" s="94"/>
    </row>
    <row r="21" spans="1:26" s="92" customFormat="1" ht="11.25">
      <c r="A21" s="94" t="s">
        <v>105</v>
      </c>
      <c r="B21" s="95" t="s">
        <v>301</v>
      </c>
      <c r="C21" s="94" t="s">
        <v>302</v>
      </c>
      <c r="D21" s="93">
        <v>57201</v>
      </c>
      <c r="E21" s="93">
        <v>669</v>
      </c>
      <c r="F21" s="97">
        <f t="shared" si="0"/>
        <v>1.1695599727277495</v>
      </c>
      <c r="G21" s="93">
        <v>669</v>
      </c>
      <c r="H21" s="93">
        <v>0</v>
      </c>
      <c r="I21" s="93">
        <v>56532</v>
      </c>
      <c r="J21" s="97">
        <f t="shared" si="1"/>
        <v>98.83044002727225</v>
      </c>
      <c r="K21" s="93">
        <v>52852</v>
      </c>
      <c r="L21" s="97">
        <f t="shared" si="2"/>
        <v>92.39698606667716</v>
      </c>
      <c r="M21" s="93">
        <v>0</v>
      </c>
      <c r="N21" s="97">
        <f t="shared" si="3"/>
        <v>0</v>
      </c>
      <c r="O21" s="93">
        <v>3680</v>
      </c>
      <c r="P21" s="93">
        <v>2055</v>
      </c>
      <c r="Q21" s="97">
        <f t="shared" si="4"/>
        <v>6.433453960595094</v>
      </c>
      <c r="R21" s="93">
        <v>1128</v>
      </c>
      <c r="S21" s="94" t="s">
        <v>269</v>
      </c>
      <c r="T21" s="94"/>
      <c r="U21" s="94"/>
      <c r="V21" s="94"/>
      <c r="W21" s="94" t="s">
        <v>269</v>
      </c>
      <c r="X21" s="94"/>
      <c r="Y21" s="94"/>
      <c r="Z21" s="94"/>
    </row>
    <row r="22" spans="1:26" s="92" customFormat="1" ht="11.25">
      <c r="A22" s="94" t="s">
        <v>105</v>
      </c>
      <c r="B22" s="95" t="s">
        <v>303</v>
      </c>
      <c r="C22" s="94" t="s">
        <v>304</v>
      </c>
      <c r="D22" s="93">
        <v>66917</v>
      </c>
      <c r="E22" s="93">
        <v>2796</v>
      </c>
      <c r="F22" s="97">
        <f t="shared" si="0"/>
        <v>4.178310444281722</v>
      </c>
      <c r="G22" s="93">
        <v>2796</v>
      </c>
      <c r="H22" s="93">
        <v>0</v>
      </c>
      <c r="I22" s="93">
        <v>64121</v>
      </c>
      <c r="J22" s="97">
        <f t="shared" si="1"/>
        <v>95.82168955571828</v>
      </c>
      <c r="K22" s="93">
        <v>57455</v>
      </c>
      <c r="L22" s="97">
        <f t="shared" si="2"/>
        <v>85.86009534199083</v>
      </c>
      <c r="M22" s="93">
        <v>0</v>
      </c>
      <c r="N22" s="97">
        <f t="shared" si="3"/>
        <v>0</v>
      </c>
      <c r="O22" s="93">
        <v>6666</v>
      </c>
      <c r="P22" s="93">
        <v>351</v>
      </c>
      <c r="Q22" s="97">
        <f t="shared" si="4"/>
        <v>9.961594213727453</v>
      </c>
      <c r="R22" s="93">
        <v>1513</v>
      </c>
      <c r="S22" s="94"/>
      <c r="T22" s="94" t="s">
        <v>269</v>
      </c>
      <c r="U22" s="94"/>
      <c r="V22" s="94"/>
      <c r="W22" s="94"/>
      <c r="X22" s="94" t="s">
        <v>269</v>
      </c>
      <c r="Y22" s="94"/>
      <c r="Z22" s="94"/>
    </row>
    <row r="23" spans="1:26" s="92" customFormat="1" ht="11.25">
      <c r="A23" s="94" t="s">
        <v>105</v>
      </c>
      <c r="B23" s="95" t="s">
        <v>305</v>
      </c>
      <c r="C23" s="94" t="s">
        <v>306</v>
      </c>
      <c r="D23" s="93">
        <v>101278</v>
      </c>
      <c r="E23" s="93">
        <v>16755</v>
      </c>
      <c r="F23" s="97">
        <f t="shared" si="0"/>
        <v>16.543573135330476</v>
      </c>
      <c r="G23" s="93">
        <v>16755</v>
      </c>
      <c r="H23" s="93">
        <v>0</v>
      </c>
      <c r="I23" s="93">
        <v>84523</v>
      </c>
      <c r="J23" s="97">
        <f t="shared" si="1"/>
        <v>83.45642686466952</v>
      </c>
      <c r="K23" s="93">
        <v>55219</v>
      </c>
      <c r="L23" s="97">
        <f t="shared" si="2"/>
        <v>54.522206204703885</v>
      </c>
      <c r="M23" s="93">
        <v>1523</v>
      </c>
      <c r="N23" s="97">
        <f t="shared" si="3"/>
        <v>1.5037816702541518</v>
      </c>
      <c r="O23" s="93">
        <v>27781</v>
      </c>
      <c r="P23" s="93">
        <v>17126</v>
      </c>
      <c r="Q23" s="97">
        <f t="shared" si="4"/>
        <v>27.430438989711487</v>
      </c>
      <c r="R23" s="93">
        <v>1317</v>
      </c>
      <c r="S23" s="94" t="s">
        <v>269</v>
      </c>
      <c r="T23" s="94"/>
      <c r="U23" s="94"/>
      <c r="V23" s="94"/>
      <c r="W23" s="94" t="s">
        <v>269</v>
      </c>
      <c r="X23" s="94"/>
      <c r="Y23" s="94"/>
      <c r="Z23" s="94"/>
    </row>
    <row r="24" spans="1:26" s="92" customFormat="1" ht="11.25">
      <c r="A24" s="94" t="s">
        <v>105</v>
      </c>
      <c r="B24" s="95" t="s">
        <v>307</v>
      </c>
      <c r="C24" s="94" t="s">
        <v>308</v>
      </c>
      <c r="D24" s="93">
        <v>63736</v>
      </c>
      <c r="E24" s="93">
        <v>21547</v>
      </c>
      <c r="F24" s="97">
        <f t="shared" si="0"/>
        <v>33.80663988954437</v>
      </c>
      <c r="G24" s="93">
        <v>21547</v>
      </c>
      <c r="H24" s="93">
        <v>0</v>
      </c>
      <c r="I24" s="93">
        <v>42189</v>
      </c>
      <c r="J24" s="97">
        <f t="shared" si="1"/>
        <v>66.19336011045563</v>
      </c>
      <c r="K24" s="93">
        <v>28848</v>
      </c>
      <c r="L24" s="97">
        <f t="shared" si="2"/>
        <v>45.261704531191164</v>
      </c>
      <c r="M24" s="93">
        <v>0</v>
      </c>
      <c r="N24" s="97">
        <f t="shared" si="3"/>
        <v>0</v>
      </c>
      <c r="O24" s="93">
        <v>13341</v>
      </c>
      <c r="P24" s="93">
        <v>12064</v>
      </c>
      <c r="Q24" s="97">
        <f t="shared" si="4"/>
        <v>20.931655579264465</v>
      </c>
      <c r="R24" s="93">
        <v>833</v>
      </c>
      <c r="S24" s="94" t="s">
        <v>269</v>
      </c>
      <c r="T24" s="94"/>
      <c r="U24" s="94"/>
      <c r="V24" s="94"/>
      <c r="W24" s="94" t="s">
        <v>269</v>
      </c>
      <c r="X24" s="94"/>
      <c r="Y24" s="94"/>
      <c r="Z24" s="94"/>
    </row>
    <row r="25" spans="1:26" s="92" customFormat="1" ht="11.25">
      <c r="A25" s="94" t="s">
        <v>105</v>
      </c>
      <c r="B25" s="95" t="s">
        <v>309</v>
      </c>
      <c r="C25" s="94" t="s">
        <v>310</v>
      </c>
      <c r="D25" s="93">
        <v>31306</v>
      </c>
      <c r="E25" s="93">
        <v>4316</v>
      </c>
      <c r="F25" s="97">
        <f t="shared" si="0"/>
        <v>13.786494601673802</v>
      </c>
      <c r="G25" s="93">
        <v>4316</v>
      </c>
      <c r="H25" s="93">
        <v>0</v>
      </c>
      <c r="I25" s="93">
        <v>26990</v>
      </c>
      <c r="J25" s="97">
        <f t="shared" si="1"/>
        <v>86.21350539832619</v>
      </c>
      <c r="K25" s="93">
        <v>17427</v>
      </c>
      <c r="L25" s="97">
        <f t="shared" si="2"/>
        <v>55.66664537149428</v>
      </c>
      <c r="M25" s="93">
        <v>438</v>
      </c>
      <c r="N25" s="97">
        <f t="shared" si="3"/>
        <v>1.3990928256564237</v>
      </c>
      <c r="O25" s="93">
        <v>9125</v>
      </c>
      <c r="P25" s="93">
        <v>7506</v>
      </c>
      <c r="Q25" s="97">
        <f t="shared" si="4"/>
        <v>29.147767201175494</v>
      </c>
      <c r="R25" s="93">
        <v>810</v>
      </c>
      <c r="S25" s="94" t="s">
        <v>269</v>
      </c>
      <c r="T25" s="94"/>
      <c r="U25" s="94"/>
      <c r="V25" s="94"/>
      <c r="W25" s="94" t="s">
        <v>269</v>
      </c>
      <c r="X25" s="94"/>
      <c r="Y25" s="94"/>
      <c r="Z25" s="94"/>
    </row>
    <row r="26" spans="1:26" s="92" customFormat="1" ht="11.25">
      <c r="A26" s="94" t="s">
        <v>105</v>
      </c>
      <c r="B26" s="95" t="s">
        <v>311</v>
      </c>
      <c r="C26" s="94" t="s">
        <v>312</v>
      </c>
      <c r="D26" s="93">
        <v>97396</v>
      </c>
      <c r="E26" s="93">
        <v>13795</v>
      </c>
      <c r="F26" s="97">
        <f t="shared" si="0"/>
        <v>14.16382602981642</v>
      </c>
      <c r="G26" s="93">
        <v>13795</v>
      </c>
      <c r="H26" s="93">
        <v>0</v>
      </c>
      <c r="I26" s="93">
        <v>83601</v>
      </c>
      <c r="J26" s="97">
        <f t="shared" si="1"/>
        <v>85.83617397018358</v>
      </c>
      <c r="K26" s="93">
        <v>62333</v>
      </c>
      <c r="L26" s="97">
        <f t="shared" si="2"/>
        <v>63.99954823606719</v>
      </c>
      <c r="M26" s="93">
        <v>0</v>
      </c>
      <c r="N26" s="97">
        <f t="shared" si="3"/>
        <v>0</v>
      </c>
      <c r="O26" s="93">
        <v>21268</v>
      </c>
      <c r="P26" s="93">
        <v>11686</v>
      </c>
      <c r="Q26" s="97">
        <f t="shared" si="4"/>
        <v>21.836625734116392</v>
      </c>
      <c r="R26" s="93">
        <v>2192</v>
      </c>
      <c r="S26" s="94" t="s">
        <v>269</v>
      </c>
      <c r="T26" s="94"/>
      <c r="U26" s="94"/>
      <c r="V26" s="94"/>
      <c r="W26" s="94" t="s">
        <v>269</v>
      </c>
      <c r="X26" s="94"/>
      <c r="Y26" s="94"/>
      <c r="Z26" s="94"/>
    </row>
    <row r="27" spans="1:26" s="92" customFormat="1" ht="11.25">
      <c r="A27" s="94" t="s">
        <v>105</v>
      </c>
      <c r="B27" s="95" t="s">
        <v>313</v>
      </c>
      <c r="C27" s="94" t="s">
        <v>314</v>
      </c>
      <c r="D27" s="93">
        <v>5632</v>
      </c>
      <c r="E27" s="93">
        <v>1463</v>
      </c>
      <c r="F27" s="97">
        <f t="shared" si="0"/>
        <v>25.9765625</v>
      </c>
      <c r="G27" s="93">
        <v>1463</v>
      </c>
      <c r="H27" s="93">
        <v>0</v>
      </c>
      <c r="I27" s="93">
        <v>4169</v>
      </c>
      <c r="J27" s="97">
        <f t="shared" si="1"/>
        <v>74.0234375</v>
      </c>
      <c r="K27" s="93">
        <v>2084</v>
      </c>
      <c r="L27" s="97">
        <f t="shared" si="2"/>
        <v>37.002840909090914</v>
      </c>
      <c r="M27" s="93">
        <v>0</v>
      </c>
      <c r="N27" s="97">
        <f t="shared" si="3"/>
        <v>0</v>
      </c>
      <c r="O27" s="93">
        <v>2085</v>
      </c>
      <c r="P27" s="93">
        <v>1314</v>
      </c>
      <c r="Q27" s="97">
        <f t="shared" si="4"/>
        <v>37.020596590909086</v>
      </c>
      <c r="R27" s="93">
        <v>0</v>
      </c>
      <c r="S27" s="94" t="s">
        <v>269</v>
      </c>
      <c r="T27" s="94"/>
      <c r="U27" s="94"/>
      <c r="V27" s="94"/>
      <c r="W27" s="94" t="s">
        <v>269</v>
      </c>
      <c r="X27" s="94"/>
      <c r="Y27" s="94"/>
      <c r="Z27" s="94"/>
    </row>
    <row r="28" spans="1:26" s="92" customFormat="1" ht="11.25">
      <c r="A28" s="94" t="s">
        <v>105</v>
      </c>
      <c r="B28" s="95" t="s">
        <v>315</v>
      </c>
      <c r="C28" s="94" t="s">
        <v>316</v>
      </c>
      <c r="D28" s="93">
        <v>4424</v>
      </c>
      <c r="E28" s="93">
        <v>1320</v>
      </c>
      <c r="F28" s="97">
        <f t="shared" si="0"/>
        <v>29.8372513562387</v>
      </c>
      <c r="G28" s="93">
        <v>1320</v>
      </c>
      <c r="H28" s="93">
        <v>0</v>
      </c>
      <c r="I28" s="93">
        <v>3104</v>
      </c>
      <c r="J28" s="97">
        <f t="shared" si="1"/>
        <v>70.16274864376129</v>
      </c>
      <c r="K28" s="93">
        <v>1459</v>
      </c>
      <c r="L28" s="97">
        <f t="shared" si="2"/>
        <v>32.979204339963836</v>
      </c>
      <c r="M28" s="93">
        <v>0</v>
      </c>
      <c r="N28" s="97">
        <f t="shared" si="3"/>
        <v>0</v>
      </c>
      <c r="O28" s="93">
        <v>1645</v>
      </c>
      <c r="P28" s="93">
        <v>304</v>
      </c>
      <c r="Q28" s="97">
        <f t="shared" si="4"/>
        <v>37.18354430379747</v>
      </c>
      <c r="R28" s="93">
        <v>683</v>
      </c>
      <c r="S28" s="94" t="s">
        <v>269</v>
      </c>
      <c r="T28" s="94"/>
      <c r="U28" s="94"/>
      <c r="V28" s="94"/>
      <c r="W28" s="94" t="s">
        <v>269</v>
      </c>
      <c r="X28" s="94"/>
      <c r="Y28" s="94"/>
      <c r="Z28" s="94"/>
    </row>
    <row r="29" spans="1:26" s="92" customFormat="1" ht="11.25">
      <c r="A29" s="94" t="s">
        <v>105</v>
      </c>
      <c r="B29" s="95" t="s">
        <v>317</v>
      </c>
      <c r="C29" s="94" t="s">
        <v>271</v>
      </c>
      <c r="D29" s="93">
        <v>3402</v>
      </c>
      <c r="E29" s="93">
        <v>471</v>
      </c>
      <c r="F29" s="97">
        <f t="shared" si="0"/>
        <v>13.844797178130511</v>
      </c>
      <c r="G29" s="93">
        <v>471</v>
      </c>
      <c r="H29" s="93">
        <v>0</v>
      </c>
      <c r="I29" s="93">
        <v>2931</v>
      </c>
      <c r="J29" s="97">
        <f t="shared" si="1"/>
        <v>86.1552028218695</v>
      </c>
      <c r="K29" s="93">
        <v>755</v>
      </c>
      <c r="L29" s="97">
        <f t="shared" si="2"/>
        <v>22.192827748383305</v>
      </c>
      <c r="M29" s="93">
        <v>75</v>
      </c>
      <c r="N29" s="97">
        <f t="shared" si="3"/>
        <v>2.204585537918871</v>
      </c>
      <c r="O29" s="93">
        <v>2101</v>
      </c>
      <c r="P29" s="93">
        <v>2101</v>
      </c>
      <c r="Q29" s="97">
        <f t="shared" si="4"/>
        <v>61.75778953556731</v>
      </c>
      <c r="R29" s="93">
        <v>306</v>
      </c>
      <c r="S29" s="94" t="s">
        <v>269</v>
      </c>
      <c r="T29" s="94"/>
      <c r="U29" s="94"/>
      <c r="V29" s="94"/>
      <c r="W29" s="94" t="s">
        <v>269</v>
      </c>
      <c r="X29" s="94"/>
      <c r="Y29" s="94"/>
      <c r="Z29" s="94"/>
    </row>
    <row r="30" spans="1:26" s="92" customFormat="1" ht="11.25">
      <c r="A30" s="94" t="s">
        <v>105</v>
      </c>
      <c r="B30" s="95" t="s">
        <v>318</v>
      </c>
      <c r="C30" s="94" t="s">
        <v>319</v>
      </c>
      <c r="D30" s="93">
        <v>1172</v>
      </c>
      <c r="E30" s="93">
        <v>205</v>
      </c>
      <c r="F30" s="97">
        <f t="shared" si="0"/>
        <v>17.49146757679181</v>
      </c>
      <c r="G30" s="93">
        <v>205</v>
      </c>
      <c r="H30" s="93">
        <v>0</v>
      </c>
      <c r="I30" s="93">
        <v>967</v>
      </c>
      <c r="J30" s="97">
        <f t="shared" si="1"/>
        <v>82.5085324232082</v>
      </c>
      <c r="K30" s="93">
        <v>0</v>
      </c>
      <c r="L30" s="97">
        <f t="shared" si="2"/>
        <v>0</v>
      </c>
      <c r="M30" s="93">
        <v>0</v>
      </c>
      <c r="N30" s="97">
        <f t="shared" si="3"/>
        <v>0</v>
      </c>
      <c r="O30" s="93">
        <v>967</v>
      </c>
      <c r="P30" s="93">
        <v>967</v>
      </c>
      <c r="Q30" s="97">
        <f t="shared" si="4"/>
        <v>82.5085324232082</v>
      </c>
      <c r="R30" s="93">
        <v>19</v>
      </c>
      <c r="S30" s="94" t="s">
        <v>269</v>
      </c>
      <c r="T30" s="94"/>
      <c r="U30" s="94"/>
      <c r="V30" s="94"/>
      <c r="W30" s="94" t="s">
        <v>269</v>
      </c>
      <c r="X30" s="94"/>
      <c r="Y30" s="94"/>
      <c r="Z30" s="94"/>
    </row>
    <row r="31" spans="1:26" s="92" customFormat="1" ht="11.25">
      <c r="A31" s="94" t="s">
        <v>105</v>
      </c>
      <c r="B31" s="95" t="s">
        <v>320</v>
      </c>
      <c r="C31" s="94" t="s">
        <v>321</v>
      </c>
      <c r="D31" s="93">
        <v>912</v>
      </c>
      <c r="E31" s="93">
        <v>188</v>
      </c>
      <c r="F31" s="97">
        <f t="shared" si="0"/>
        <v>20.614035087719298</v>
      </c>
      <c r="G31" s="93">
        <v>188</v>
      </c>
      <c r="H31" s="93">
        <v>0</v>
      </c>
      <c r="I31" s="93">
        <v>724</v>
      </c>
      <c r="J31" s="97">
        <f t="shared" si="1"/>
        <v>79.3859649122807</v>
      </c>
      <c r="K31" s="93">
        <v>0</v>
      </c>
      <c r="L31" s="97">
        <f t="shared" si="2"/>
        <v>0</v>
      </c>
      <c r="M31" s="93">
        <v>0</v>
      </c>
      <c r="N31" s="97">
        <f t="shared" si="3"/>
        <v>0</v>
      </c>
      <c r="O31" s="93">
        <v>724</v>
      </c>
      <c r="P31" s="93">
        <v>724</v>
      </c>
      <c r="Q31" s="97">
        <f t="shared" si="4"/>
        <v>79.3859649122807</v>
      </c>
      <c r="R31" s="93">
        <v>2</v>
      </c>
      <c r="S31" s="94" t="s">
        <v>269</v>
      </c>
      <c r="T31" s="94"/>
      <c r="U31" s="94"/>
      <c r="V31" s="94"/>
      <c r="W31" s="94" t="s">
        <v>269</v>
      </c>
      <c r="X31" s="94"/>
      <c r="Y31" s="94"/>
      <c r="Z31" s="94"/>
    </row>
    <row r="32" spans="1:26" s="92" customFormat="1" ht="11.25">
      <c r="A32" s="94" t="s">
        <v>105</v>
      </c>
      <c r="B32" s="95" t="s">
        <v>322</v>
      </c>
      <c r="C32" s="94" t="s">
        <v>323</v>
      </c>
      <c r="D32" s="93">
        <v>13040</v>
      </c>
      <c r="E32" s="93">
        <v>3265</v>
      </c>
      <c r="F32" s="97">
        <f t="shared" si="0"/>
        <v>25.03834355828221</v>
      </c>
      <c r="G32" s="93">
        <v>3265</v>
      </c>
      <c r="H32" s="93">
        <v>0</v>
      </c>
      <c r="I32" s="93">
        <v>9775</v>
      </c>
      <c r="J32" s="97">
        <f t="shared" si="1"/>
        <v>74.96165644171779</v>
      </c>
      <c r="K32" s="93">
        <v>6468</v>
      </c>
      <c r="L32" s="97">
        <f t="shared" si="2"/>
        <v>49.60122699386503</v>
      </c>
      <c r="M32" s="93">
        <v>379</v>
      </c>
      <c r="N32" s="97">
        <f t="shared" si="3"/>
        <v>2.906441717791411</v>
      </c>
      <c r="O32" s="93">
        <v>2928</v>
      </c>
      <c r="P32" s="93">
        <v>2888</v>
      </c>
      <c r="Q32" s="97">
        <f t="shared" si="4"/>
        <v>22.45398773006135</v>
      </c>
      <c r="R32" s="93">
        <v>124</v>
      </c>
      <c r="S32" s="94" t="s">
        <v>269</v>
      </c>
      <c r="T32" s="94"/>
      <c r="U32" s="94"/>
      <c r="V32" s="94"/>
      <c r="W32" s="94" t="s">
        <v>269</v>
      </c>
      <c r="X32" s="94"/>
      <c r="Y32" s="94"/>
      <c r="Z32" s="94"/>
    </row>
    <row r="33" spans="1:26" s="92" customFormat="1" ht="11.25">
      <c r="A33" s="94" t="s">
        <v>105</v>
      </c>
      <c r="B33" s="95" t="s">
        <v>324</v>
      </c>
      <c r="C33" s="94" t="s">
        <v>325</v>
      </c>
      <c r="D33" s="93">
        <v>18826</v>
      </c>
      <c r="E33" s="93">
        <v>7341</v>
      </c>
      <c r="F33" s="97">
        <f t="shared" si="0"/>
        <v>38.9939445447785</v>
      </c>
      <c r="G33" s="93">
        <v>7341</v>
      </c>
      <c r="H33" s="93">
        <v>0</v>
      </c>
      <c r="I33" s="93">
        <v>11485</v>
      </c>
      <c r="J33" s="97">
        <f t="shared" si="1"/>
        <v>61.0060554552215</v>
      </c>
      <c r="K33" s="93">
        <v>7706</v>
      </c>
      <c r="L33" s="97">
        <f t="shared" si="2"/>
        <v>40.93275257622437</v>
      </c>
      <c r="M33" s="93">
        <v>0</v>
      </c>
      <c r="N33" s="97">
        <f t="shared" si="3"/>
        <v>0</v>
      </c>
      <c r="O33" s="93">
        <v>3779</v>
      </c>
      <c r="P33" s="93">
        <v>3211</v>
      </c>
      <c r="Q33" s="97">
        <f t="shared" si="4"/>
        <v>20.073302878997133</v>
      </c>
      <c r="R33" s="93">
        <v>220</v>
      </c>
      <c r="S33" s="94" t="s">
        <v>269</v>
      </c>
      <c r="T33" s="94"/>
      <c r="U33" s="94"/>
      <c r="V33" s="94"/>
      <c r="W33" s="94" t="s">
        <v>269</v>
      </c>
      <c r="X33" s="94"/>
      <c r="Y33" s="94"/>
      <c r="Z33" s="94"/>
    </row>
    <row r="34" spans="1:26" s="92" customFormat="1" ht="11.25">
      <c r="A34" s="94" t="s">
        <v>105</v>
      </c>
      <c r="B34" s="95" t="s">
        <v>326</v>
      </c>
      <c r="C34" s="94" t="s">
        <v>327</v>
      </c>
      <c r="D34" s="93">
        <v>14217</v>
      </c>
      <c r="E34" s="93">
        <v>2251</v>
      </c>
      <c r="F34" s="97">
        <f t="shared" si="0"/>
        <v>15.833157487514946</v>
      </c>
      <c r="G34" s="93">
        <v>2251</v>
      </c>
      <c r="H34" s="93">
        <v>0</v>
      </c>
      <c r="I34" s="93">
        <v>11966</v>
      </c>
      <c r="J34" s="97">
        <f t="shared" si="1"/>
        <v>84.16684251248505</v>
      </c>
      <c r="K34" s="93">
        <v>10385</v>
      </c>
      <c r="L34" s="97">
        <f t="shared" si="2"/>
        <v>73.04635295772667</v>
      </c>
      <c r="M34" s="93">
        <v>0</v>
      </c>
      <c r="N34" s="97">
        <f t="shared" si="3"/>
        <v>0</v>
      </c>
      <c r="O34" s="93">
        <v>1581</v>
      </c>
      <c r="P34" s="93">
        <v>1372</v>
      </c>
      <c r="Q34" s="97">
        <f t="shared" si="4"/>
        <v>11.120489554758388</v>
      </c>
      <c r="R34" s="93">
        <v>834</v>
      </c>
      <c r="S34" s="94" t="s">
        <v>269</v>
      </c>
      <c r="T34" s="94"/>
      <c r="U34" s="94"/>
      <c r="V34" s="94"/>
      <c r="W34" s="94" t="s">
        <v>269</v>
      </c>
      <c r="X34" s="94"/>
      <c r="Y34" s="94"/>
      <c r="Z34" s="94"/>
    </row>
    <row r="35" spans="1:26" s="92" customFormat="1" ht="11.25">
      <c r="A35" s="94" t="s">
        <v>105</v>
      </c>
      <c r="B35" s="95" t="s">
        <v>328</v>
      </c>
      <c r="C35" s="94" t="s">
        <v>329</v>
      </c>
      <c r="D35" s="93">
        <v>8251</v>
      </c>
      <c r="E35" s="93">
        <v>1217</v>
      </c>
      <c r="F35" s="97">
        <f t="shared" si="0"/>
        <v>14.749727305781118</v>
      </c>
      <c r="G35" s="93">
        <v>1217</v>
      </c>
      <c r="H35" s="93">
        <v>0</v>
      </c>
      <c r="I35" s="93">
        <v>7034</v>
      </c>
      <c r="J35" s="97">
        <f t="shared" si="1"/>
        <v>85.25027269421889</v>
      </c>
      <c r="K35" s="93">
        <v>3084</v>
      </c>
      <c r="L35" s="97">
        <f t="shared" si="2"/>
        <v>37.37728760150284</v>
      </c>
      <c r="M35" s="93">
        <v>241</v>
      </c>
      <c r="N35" s="97">
        <f t="shared" si="3"/>
        <v>2.9208580778087505</v>
      </c>
      <c r="O35" s="93">
        <v>3709</v>
      </c>
      <c r="P35" s="93">
        <v>3709</v>
      </c>
      <c r="Q35" s="97">
        <f t="shared" si="4"/>
        <v>44.95212701490728</v>
      </c>
      <c r="R35" s="93">
        <v>94</v>
      </c>
      <c r="S35" s="94" t="s">
        <v>269</v>
      </c>
      <c r="T35" s="94"/>
      <c r="U35" s="94"/>
      <c r="V35" s="94"/>
      <c r="W35" s="94" t="s">
        <v>269</v>
      </c>
      <c r="X35" s="94"/>
      <c r="Y35" s="94"/>
      <c r="Z35" s="94"/>
    </row>
    <row r="36" spans="1:26" s="92" customFormat="1" ht="11.25">
      <c r="A36" s="94" t="s">
        <v>105</v>
      </c>
      <c r="B36" s="95" t="s">
        <v>330</v>
      </c>
      <c r="C36" s="94" t="s">
        <v>331</v>
      </c>
      <c r="D36" s="93">
        <v>4908</v>
      </c>
      <c r="E36" s="93">
        <v>825</v>
      </c>
      <c r="F36" s="97">
        <f t="shared" si="0"/>
        <v>16.809290953545233</v>
      </c>
      <c r="G36" s="93">
        <v>825</v>
      </c>
      <c r="H36" s="93">
        <v>0</v>
      </c>
      <c r="I36" s="93">
        <v>4083</v>
      </c>
      <c r="J36" s="97">
        <f t="shared" si="1"/>
        <v>83.19070904645477</v>
      </c>
      <c r="K36" s="93">
        <v>3783</v>
      </c>
      <c r="L36" s="97">
        <f t="shared" si="2"/>
        <v>77.07823960880195</v>
      </c>
      <c r="M36" s="93">
        <v>0</v>
      </c>
      <c r="N36" s="97">
        <f t="shared" si="3"/>
        <v>0</v>
      </c>
      <c r="O36" s="93">
        <v>300</v>
      </c>
      <c r="P36" s="93">
        <v>300</v>
      </c>
      <c r="Q36" s="97">
        <f t="shared" si="4"/>
        <v>6.112469437652812</v>
      </c>
      <c r="R36" s="93">
        <v>0</v>
      </c>
      <c r="S36" s="94"/>
      <c r="T36" s="94"/>
      <c r="U36" s="94"/>
      <c r="V36" s="94" t="s">
        <v>269</v>
      </c>
      <c r="W36" s="94"/>
      <c r="X36" s="94"/>
      <c r="Y36" s="94"/>
      <c r="Z36" s="94" t="s">
        <v>269</v>
      </c>
    </row>
    <row r="37" spans="1:26" s="92" customFormat="1" ht="11.25">
      <c r="A37" s="94" t="s">
        <v>105</v>
      </c>
      <c r="B37" s="95" t="s">
        <v>332</v>
      </c>
      <c r="C37" s="94" t="s">
        <v>333</v>
      </c>
      <c r="D37" s="93">
        <v>7382</v>
      </c>
      <c r="E37" s="93">
        <v>1617</v>
      </c>
      <c r="F37" s="97">
        <f t="shared" si="0"/>
        <v>21.9046328908155</v>
      </c>
      <c r="G37" s="93">
        <v>1617</v>
      </c>
      <c r="H37" s="93">
        <v>0</v>
      </c>
      <c r="I37" s="93">
        <v>5765</v>
      </c>
      <c r="J37" s="97">
        <f t="shared" si="1"/>
        <v>78.0953671091845</v>
      </c>
      <c r="K37" s="93">
        <v>4018</v>
      </c>
      <c r="L37" s="97">
        <f t="shared" si="2"/>
        <v>54.42969384990517</v>
      </c>
      <c r="M37" s="93">
        <v>0</v>
      </c>
      <c r="N37" s="97">
        <f t="shared" si="3"/>
        <v>0</v>
      </c>
      <c r="O37" s="93">
        <v>1747</v>
      </c>
      <c r="P37" s="93">
        <v>220</v>
      </c>
      <c r="Q37" s="97">
        <f t="shared" si="4"/>
        <v>23.665673259279327</v>
      </c>
      <c r="R37" s="93">
        <v>72</v>
      </c>
      <c r="S37" s="94" t="s">
        <v>269</v>
      </c>
      <c r="T37" s="94"/>
      <c r="U37" s="94"/>
      <c r="V37" s="94"/>
      <c r="W37" s="94" t="s">
        <v>269</v>
      </c>
      <c r="X37" s="94"/>
      <c r="Y37" s="94"/>
      <c r="Z37" s="94"/>
    </row>
    <row r="38" spans="1:26" s="92" customFormat="1" ht="11.25">
      <c r="A38" s="94" t="s">
        <v>105</v>
      </c>
      <c r="B38" s="95" t="s">
        <v>334</v>
      </c>
      <c r="C38" s="94" t="s">
        <v>335</v>
      </c>
      <c r="D38" s="93">
        <v>22325</v>
      </c>
      <c r="E38" s="93">
        <v>595</v>
      </c>
      <c r="F38" s="97">
        <f t="shared" si="0"/>
        <v>2.665173572228443</v>
      </c>
      <c r="G38" s="93">
        <v>595</v>
      </c>
      <c r="H38" s="93">
        <v>0</v>
      </c>
      <c r="I38" s="93">
        <v>21730</v>
      </c>
      <c r="J38" s="97">
        <f t="shared" si="1"/>
        <v>97.33482642777156</v>
      </c>
      <c r="K38" s="93">
        <v>21653</v>
      </c>
      <c r="L38" s="97">
        <f t="shared" si="2"/>
        <v>96.98992161254199</v>
      </c>
      <c r="M38" s="93">
        <v>0</v>
      </c>
      <c r="N38" s="97">
        <f t="shared" si="3"/>
        <v>0</v>
      </c>
      <c r="O38" s="93">
        <v>77</v>
      </c>
      <c r="P38" s="93">
        <v>4</v>
      </c>
      <c r="Q38" s="97">
        <f t="shared" si="4"/>
        <v>0.3449048152295633</v>
      </c>
      <c r="R38" s="93">
        <v>525</v>
      </c>
      <c r="S38" s="94" t="s">
        <v>269</v>
      </c>
      <c r="T38" s="94"/>
      <c r="U38" s="94"/>
      <c r="V38" s="94"/>
      <c r="W38" s="94" t="s">
        <v>269</v>
      </c>
      <c r="X38" s="94"/>
      <c r="Y38" s="94"/>
      <c r="Z38" s="94"/>
    </row>
    <row r="39" spans="1:26" s="92" customFormat="1" ht="11.25">
      <c r="A39" s="94" t="s">
        <v>105</v>
      </c>
      <c r="B39" s="95" t="s">
        <v>336</v>
      </c>
      <c r="C39" s="94" t="s">
        <v>337</v>
      </c>
      <c r="D39" s="93">
        <v>15522</v>
      </c>
      <c r="E39" s="93">
        <v>1369</v>
      </c>
      <c r="F39" s="97">
        <f t="shared" si="0"/>
        <v>8.819739724262337</v>
      </c>
      <c r="G39" s="93">
        <v>1369</v>
      </c>
      <c r="H39" s="93">
        <v>0</v>
      </c>
      <c r="I39" s="93">
        <v>14153</v>
      </c>
      <c r="J39" s="97">
        <f t="shared" si="1"/>
        <v>91.18026027573767</v>
      </c>
      <c r="K39" s="93">
        <v>9888</v>
      </c>
      <c r="L39" s="97">
        <f t="shared" si="2"/>
        <v>63.70313103981445</v>
      </c>
      <c r="M39" s="93">
        <v>0</v>
      </c>
      <c r="N39" s="97">
        <f t="shared" si="3"/>
        <v>0</v>
      </c>
      <c r="O39" s="93">
        <v>4265</v>
      </c>
      <c r="P39" s="93">
        <v>906</v>
      </c>
      <c r="Q39" s="97">
        <f t="shared" si="4"/>
        <v>27.477129235923204</v>
      </c>
      <c r="R39" s="93">
        <v>270</v>
      </c>
      <c r="S39" s="94" t="s">
        <v>269</v>
      </c>
      <c r="T39" s="94"/>
      <c r="U39" s="94"/>
      <c r="V39" s="94"/>
      <c r="W39" s="94" t="s">
        <v>269</v>
      </c>
      <c r="X39" s="94"/>
      <c r="Y39" s="94"/>
      <c r="Z39" s="94"/>
    </row>
    <row r="40" spans="1:26" s="92" customFormat="1" ht="11.25">
      <c r="A40" s="94" t="s">
        <v>105</v>
      </c>
      <c r="B40" s="95" t="s">
        <v>338</v>
      </c>
      <c r="C40" s="94" t="s">
        <v>339</v>
      </c>
      <c r="D40" s="93">
        <v>7556</v>
      </c>
      <c r="E40" s="93">
        <v>613</v>
      </c>
      <c r="F40" s="97">
        <f t="shared" si="0"/>
        <v>8.112758073054527</v>
      </c>
      <c r="G40" s="93">
        <v>613</v>
      </c>
      <c r="H40" s="93">
        <v>0</v>
      </c>
      <c r="I40" s="93">
        <v>6943</v>
      </c>
      <c r="J40" s="97">
        <f t="shared" si="1"/>
        <v>91.88724192694548</v>
      </c>
      <c r="K40" s="93">
        <v>6286</v>
      </c>
      <c r="L40" s="97">
        <f t="shared" si="2"/>
        <v>83.19216516675489</v>
      </c>
      <c r="M40" s="93">
        <v>0</v>
      </c>
      <c r="N40" s="97">
        <f t="shared" si="3"/>
        <v>0</v>
      </c>
      <c r="O40" s="93">
        <v>657</v>
      </c>
      <c r="P40" s="93">
        <v>657</v>
      </c>
      <c r="Q40" s="97">
        <f t="shared" si="4"/>
        <v>8.695076760190577</v>
      </c>
      <c r="R40" s="93">
        <v>91</v>
      </c>
      <c r="S40" s="94" t="s">
        <v>269</v>
      </c>
      <c r="T40" s="94"/>
      <c r="U40" s="94"/>
      <c r="V40" s="94"/>
      <c r="W40" s="94" t="s">
        <v>269</v>
      </c>
      <c r="X40" s="94"/>
      <c r="Y40" s="94"/>
      <c r="Z40" s="94"/>
    </row>
    <row r="41" spans="1:26" s="92" customFormat="1" ht="11.25">
      <c r="A41" s="94" t="s">
        <v>105</v>
      </c>
      <c r="B41" s="95" t="s">
        <v>340</v>
      </c>
      <c r="C41" s="94" t="s">
        <v>341</v>
      </c>
      <c r="D41" s="93">
        <v>22363</v>
      </c>
      <c r="E41" s="93">
        <v>2839</v>
      </c>
      <c r="F41" s="97">
        <f t="shared" si="0"/>
        <v>12.695076689174082</v>
      </c>
      <c r="G41" s="93">
        <v>2839</v>
      </c>
      <c r="H41" s="93">
        <v>0</v>
      </c>
      <c r="I41" s="93">
        <v>19524</v>
      </c>
      <c r="J41" s="97">
        <f t="shared" si="1"/>
        <v>87.30492331082593</v>
      </c>
      <c r="K41" s="93">
        <v>16782</v>
      </c>
      <c r="L41" s="97">
        <f t="shared" si="2"/>
        <v>75.04359880159191</v>
      </c>
      <c r="M41" s="93">
        <v>0</v>
      </c>
      <c r="N41" s="97">
        <f t="shared" si="3"/>
        <v>0</v>
      </c>
      <c r="O41" s="93">
        <v>2742</v>
      </c>
      <c r="P41" s="93">
        <v>2594</v>
      </c>
      <c r="Q41" s="97">
        <f t="shared" si="4"/>
        <v>12.261324509234003</v>
      </c>
      <c r="R41" s="93">
        <v>544</v>
      </c>
      <c r="S41" s="94" t="s">
        <v>269</v>
      </c>
      <c r="T41" s="94"/>
      <c r="U41" s="94"/>
      <c r="V41" s="94"/>
      <c r="W41" s="94" t="s">
        <v>269</v>
      </c>
      <c r="X41" s="94"/>
      <c r="Y41" s="94"/>
      <c r="Z41" s="94"/>
    </row>
    <row r="42" spans="1:26" s="92" customFormat="1" ht="11.25">
      <c r="A42" s="94" t="s">
        <v>105</v>
      </c>
      <c r="B42" s="95" t="s">
        <v>342</v>
      </c>
      <c r="C42" s="94" t="s">
        <v>343</v>
      </c>
      <c r="D42" s="93">
        <v>26345</v>
      </c>
      <c r="E42" s="93">
        <v>8474</v>
      </c>
      <c r="F42" s="97">
        <f t="shared" si="0"/>
        <v>32.165496299107986</v>
      </c>
      <c r="G42" s="93">
        <v>8474</v>
      </c>
      <c r="H42" s="93">
        <v>0</v>
      </c>
      <c r="I42" s="93">
        <v>17871</v>
      </c>
      <c r="J42" s="97">
        <f t="shared" si="1"/>
        <v>67.83450370089201</v>
      </c>
      <c r="K42" s="93">
        <v>11341</v>
      </c>
      <c r="L42" s="97">
        <f t="shared" si="2"/>
        <v>43.04801670146138</v>
      </c>
      <c r="M42" s="93">
        <v>0</v>
      </c>
      <c r="N42" s="97">
        <f t="shared" si="3"/>
        <v>0</v>
      </c>
      <c r="O42" s="93">
        <v>6530</v>
      </c>
      <c r="P42" s="93">
        <v>1783</v>
      </c>
      <c r="Q42" s="97">
        <f t="shared" si="4"/>
        <v>24.786486999430632</v>
      </c>
      <c r="R42" s="93">
        <v>1575</v>
      </c>
      <c r="S42" s="94" t="s">
        <v>269</v>
      </c>
      <c r="T42" s="94"/>
      <c r="U42" s="94"/>
      <c r="V42" s="94"/>
      <c r="W42" s="94" t="s">
        <v>269</v>
      </c>
      <c r="X42" s="94"/>
      <c r="Y42" s="94"/>
      <c r="Z42" s="94"/>
    </row>
    <row r="43" spans="1:26" s="92" customFormat="1" ht="11.25">
      <c r="A43" s="94" t="s">
        <v>105</v>
      </c>
      <c r="B43" s="95" t="s">
        <v>344</v>
      </c>
      <c r="C43" s="94" t="s">
        <v>345</v>
      </c>
      <c r="D43" s="93">
        <v>10061</v>
      </c>
      <c r="E43" s="93">
        <v>3374</v>
      </c>
      <c r="F43" s="97">
        <f t="shared" si="0"/>
        <v>33.53543385349369</v>
      </c>
      <c r="G43" s="93">
        <v>3374</v>
      </c>
      <c r="H43" s="93">
        <v>0</v>
      </c>
      <c r="I43" s="93">
        <v>6687</v>
      </c>
      <c r="J43" s="97">
        <f t="shared" si="1"/>
        <v>66.46456614650631</v>
      </c>
      <c r="K43" s="93">
        <v>2363</v>
      </c>
      <c r="L43" s="97">
        <f t="shared" si="2"/>
        <v>23.486730941258323</v>
      </c>
      <c r="M43" s="93">
        <v>0</v>
      </c>
      <c r="N43" s="97">
        <f t="shared" si="3"/>
        <v>0</v>
      </c>
      <c r="O43" s="93">
        <v>4324</v>
      </c>
      <c r="P43" s="93">
        <v>2319</v>
      </c>
      <c r="Q43" s="97">
        <f t="shared" si="4"/>
        <v>42.97783520524799</v>
      </c>
      <c r="R43" s="93">
        <v>735</v>
      </c>
      <c r="S43" s="94" t="s">
        <v>269</v>
      </c>
      <c r="T43" s="94"/>
      <c r="U43" s="94"/>
      <c r="V43" s="94"/>
      <c r="W43" s="94" t="s">
        <v>269</v>
      </c>
      <c r="X43" s="94"/>
      <c r="Y43" s="94"/>
      <c r="Z43" s="94"/>
    </row>
    <row r="44" spans="1:26" s="92" customFormat="1" ht="11.25">
      <c r="A44" s="94" t="s">
        <v>105</v>
      </c>
      <c r="B44" s="95" t="s">
        <v>346</v>
      </c>
      <c r="C44" s="94" t="s">
        <v>347</v>
      </c>
      <c r="D44" s="93">
        <v>13727</v>
      </c>
      <c r="E44" s="93">
        <v>2733</v>
      </c>
      <c r="F44" s="97">
        <f t="shared" si="0"/>
        <v>19.9096670794784</v>
      </c>
      <c r="G44" s="93">
        <v>2733</v>
      </c>
      <c r="H44" s="93">
        <v>0</v>
      </c>
      <c r="I44" s="93">
        <v>10994</v>
      </c>
      <c r="J44" s="97">
        <f t="shared" si="1"/>
        <v>80.0903329205216</v>
      </c>
      <c r="K44" s="93">
        <v>7037</v>
      </c>
      <c r="L44" s="97">
        <f t="shared" si="2"/>
        <v>51.263932396007874</v>
      </c>
      <c r="M44" s="93">
        <v>0</v>
      </c>
      <c r="N44" s="97">
        <f t="shared" si="3"/>
        <v>0</v>
      </c>
      <c r="O44" s="93">
        <v>3957</v>
      </c>
      <c r="P44" s="93">
        <v>2992</v>
      </c>
      <c r="Q44" s="97">
        <f t="shared" si="4"/>
        <v>28.826400524513733</v>
      </c>
      <c r="R44" s="93">
        <v>646</v>
      </c>
      <c r="S44" s="94" t="s">
        <v>269</v>
      </c>
      <c r="T44" s="94"/>
      <c r="U44" s="94"/>
      <c r="V44" s="94"/>
      <c r="W44" s="94" t="s">
        <v>269</v>
      </c>
      <c r="X44" s="94"/>
      <c r="Y44" s="94"/>
      <c r="Z44" s="94"/>
    </row>
    <row r="45" spans="1:26" s="92" customFormat="1" ht="11.25">
      <c r="A45" s="94" t="s">
        <v>105</v>
      </c>
      <c r="B45" s="95" t="s">
        <v>348</v>
      </c>
      <c r="C45" s="94" t="s">
        <v>349</v>
      </c>
      <c r="D45" s="93">
        <v>5414</v>
      </c>
      <c r="E45" s="93">
        <v>1124</v>
      </c>
      <c r="F45" s="97">
        <f t="shared" si="0"/>
        <v>20.760990025858884</v>
      </c>
      <c r="G45" s="93">
        <v>1109</v>
      </c>
      <c r="H45" s="93">
        <v>15</v>
      </c>
      <c r="I45" s="93">
        <v>4290</v>
      </c>
      <c r="J45" s="97">
        <f t="shared" si="1"/>
        <v>79.23900997414111</v>
      </c>
      <c r="K45" s="93">
        <v>2249</v>
      </c>
      <c r="L45" s="97">
        <f t="shared" si="2"/>
        <v>41.54045068341337</v>
      </c>
      <c r="M45" s="93">
        <v>0</v>
      </c>
      <c r="N45" s="97">
        <f t="shared" si="3"/>
        <v>0</v>
      </c>
      <c r="O45" s="93">
        <v>2041</v>
      </c>
      <c r="P45" s="93">
        <v>875</v>
      </c>
      <c r="Q45" s="97">
        <f t="shared" si="4"/>
        <v>37.698559290727744</v>
      </c>
      <c r="R45" s="93">
        <v>56</v>
      </c>
      <c r="S45" s="94" t="s">
        <v>269</v>
      </c>
      <c r="T45" s="94"/>
      <c r="U45" s="94"/>
      <c r="V45" s="94"/>
      <c r="W45" s="94" t="s">
        <v>269</v>
      </c>
      <c r="X45" s="94"/>
      <c r="Y45" s="94"/>
      <c r="Z45" s="94"/>
    </row>
    <row r="46" spans="1:26" s="92" customFormat="1" ht="11.25">
      <c r="A46" s="94" t="s">
        <v>105</v>
      </c>
      <c r="B46" s="95" t="s">
        <v>350</v>
      </c>
      <c r="C46" s="94" t="s">
        <v>351</v>
      </c>
      <c r="D46" s="93">
        <v>9161</v>
      </c>
      <c r="E46" s="93">
        <v>566</v>
      </c>
      <c r="F46" s="97">
        <f t="shared" si="0"/>
        <v>6.178364807335444</v>
      </c>
      <c r="G46" s="93">
        <v>566</v>
      </c>
      <c r="H46" s="93">
        <v>0</v>
      </c>
      <c r="I46" s="93">
        <v>8595</v>
      </c>
      <c r="J46" s="97">
        <f t="shared" si="1"/>
        <v>93.82163519266456</v>
      </c>
      <c r="K46" s="93">
        <v>5019</v>
      </c>
      <c r="L46" s="97">
        <f t="shared" si="2"/>
        <v>54.78659534985264</v>
      </c>
      <c r="M46" s="93">
        <v>0</v>
      </c>
      <c r="N46" s="97">
        <f t="shared" si="3"/>
        <v>0</v>
      </c>
      <c r="O46" s="93">
        <v>3576</v>
      </c>
      <c r="P46" s="93">
        <v>85</v>
      </c>
      <c r="Q46" s="97">
        <f t="shared" si="4"/>
        <v>39.03503984281192</v>
      </c>
      <c r="R46" s="93">
        <v>239</v>
      </c>
      <c r="S46" s="94" t="s">
        <v>269</v>
      </c>
      <c r="T46" s="94"/>
      <c r="U46" s="94"/>
      <c r="V46" s="94"/>
      <c r="W46" s="94" t="s">
        <v>269</v>
      </c>
      <c r="X46" s="94"/>
      <c r="Y46" s="94"/>
      <c r="Z46" s="94"/>
    </row>
    <row r="47" spans="1:26" s="92" customFormat="1" ht="11.25">
      <c r="A47" s="94" t="s">
        <v>105</v>
      </c>
      <c r="B47" s="95" t="s">
        <v>352</v>
      </c>
      <c r="C47" s="94" t="s">
        <v>353</v>
      </c>
      <c r="D47" s="93">
        <v>14228</v>
      </c>
      <c r="E47" s="93">
        <v>3636</v>
      </c>
      <c r="F47" s="97">
        <f t="shared" si="0"/>
        <v>25.555243182457126</v>
      </c>
      <c r="G47" s="93">
        <v>3636</v>
      </c>
      <c r="H47" s="93">
        <v>0</v>
      </c>
      <c r="I47" s="93">
        <v>10592</v>
      </c>
      <c r="J47" s="97">
        <f t="shared" si="1"/>
        <v>74.44475681754288</v>
      </c>
      <c r="K47" s="93">
        <v>4417</v>
      </c>
      <c r="L47" s="97">
        <f t="shared" si="2"/>
        <v>31.04441945459657</v>
      </c>
      <c r="M47" s="93">
        <v>0</v>
      </c>
      <c r="N47" s="97">
        <f t="shared" si="3"/>
        <v>0</v>
      </c>
      <c r="O47" s="93">
        <v>6175</v>
      </c>
      <c r="P47" s="93">
        <v>1636</v>
      </c>
      <c r="Q47" s="97">
        <f t="shared" si="4"/>
        <v>43.4003373629463</v>
      </c>
      <c r="R47" s="93">
        <v>126</v>
      </c>
      <c r="S47" s="94" t="s">
        <v>269</v>
      </c>
      <c r="T47" s="94"/>
      <c r="U47" s="94"/>
      <c r="V47" s="94"/>
      <c r="W47" s="94" t="s">
        <v>269</v>
      </c>
      <c r="X47" s="94"/>
      <c r="Y47" s="94"/>
      <c r="Z47" s="94"/>
    </row>
    <row r="48" spans="1:26" s="92" customFormat="1" ht="11.25">
      <c r="A48" s="94" t="s">
        <v>105</v>
      </c>
      <c r="B48" s="95" t="s">
        <v>354</v>
      </c>
      <c r="C48" s="94" t="s">
        <v>355</v>
      </c>
      <c r="D48" s="93">
        <v>13426</v>
      </c>
      <c r="E48" s="93">
        <v>2162</v>
      </c>
      <c r="F48" s="97">
        <f t="shared" si="0"/>
        <v>16.1030835691941</v>
      </c>
      <c r="G48" s="93">
        <v>2162</v>
      </c>
      <c r="H48" s="93">
        <v>0</v>
      </c>
      <c r="I48" s="93">
        <v>11264</v>
      </c>
      <c r="J48" s="97">
        <f t="shared" si="1"/>
        <v>83.8969164308059</v>
      </c>
      <c r="K48" s="93">
        <v>5004</v>
      </c>
      <c r="L48" s="97">
        <f t="shared" si="2"/>
        <v>37.27096678087293</v>
      </c>
      <c r="M48" s="93">
        <v>0</v>
      </c>
      <c r="N48" s="97">
        <f t="shared" si="3"/>
        <v>0</v>
      </c>
      <c r="O48" s="93">
        <v>6260</v>
      </c>
      <c r="P48" s="93">
        <v>6204</v>
      </c>
      <c r="Q48" s="97">
        <f t="shared" si="4"/>
        <v>46.62594964993297</v>
      </c>
      <c r="R48" s="93">
        <v>125</v>
      </c>
      <c r="S48" s="94"/>
      <c r="T48" s="94"/>
      <c r="U48" s="94" t="s">
        <v>269</v>
      </c>
      <c r="V48" s="94"/>
      <c r="W48" s="94"/>
      <c r="X48" s="94"/>
      <c r="Y48" s="94" t="s">
        <v>269</v>
      </c>
      <c r="Z48" s="94"/>
    </row>
    <row r="49" spans="1:26" s="92" customFormat="1" ht="11.25">
      <c r="A49" s="94" t="s">
        <v>105</v>
      </c>
      <c r="B49" s="95" t="s">
        <v>356</v>
      </c>
      <c r="C49" s="94" t="s">
        <v>357</v>
      </c>
      <c r="D49" s="93">
        <v>5720</v>
      </c>
      <c r="E49" s="93">
        <v>1155</v>
      </c>
      <c r="F49" s="97">
        <f t="shared" si="0"/>
        <v>20.192307692307693</v>
      </c>
      <c r="G49" s="93">
        <v>805</v>
      </c>
      <c r="H49" s="93">
        <v>350</v>
      </c>
      <c r="I49" s="93">
        <v>4565</v>
      </c>
      <c r="J49" s="97">
        <f t="shared" si="1"/>
        <v>79.8076923076923</v>
      </c>
      <c r="K49" s="93">
        <v>0</v>
      </c>
      <c r="L49" s="97">
        <f t="shared" si="2"/>
        <v>0</v>
      </c>
      <c r="M49" s="93">
        <v>0</v>
      </c>
      <c r="N49" s="97">
        <f t="shared" si="3"/>
        <v>0</v>
      </c>
      <c r="O49" s="93">
        <v>4565</v>
      </c>
      <c r="P49" s="93">
        <v>1668</v>
      </c>
      <c r="Q49" s="97">
        <f t="shared" si="4"/>
        <v>79.8076923076923</v>
      </c>
      <c r="R49" s="93">
        <v>0</v>
      </c>
      <c r="S49" s="94" t="s">
        <v>269</v>
      </c>
      <c r="T49" s="94"/>
      <c r="U49" s="94"/>
      <c r="V49" s="94"/>
      <c r="W49" s="94" t="s">
        <v>269</v>
      </c>
      <c r="X49" s="94"/>
      <c r="Y49" s="94"/>
      <c r="Z49" s="94"/>
    </row>
    <row r="50" spans="1:26" s="92" customFormat="1" ht="11.25">
      <c r="A50" s="94" t="s">
        <v>105</v>
      </c>
      <c r="B50" s="95" t="s">
        <v>358</v>
      </c>
      <c r="C50" s="94" t="s">
        <v>359</v>
      </c>
      <c r="D50" s="93">
        <v>713</v>
      </c>
      <c r="E50" s="93">
        <v>129</v>
      </c>
      <c r="F50" s="97">
        <f t="shared" si="0"/>
        <v>18.092566619915846</v>
      </c>
      <c r="G50" s="93">
        <v>125</v>
      </c>
      <c r="H50" s="93">
        <v>4</v>
      </c>
      <c r="I50" s="93">
        <v>584</v>
      </c>
      <c r="J50" s="97">
        <f t="shared" si="1"/>
        <v>81.90743338008414</v>
      </c>
      <c r="K50" s="93">
        <v>0</v>
      </c>
      <c r="L50" s="97">
        <f t="shared" si="2"/>
        <v>0</v>
      </c>
      <c r="M50" s="93">
        <v>0</v>
      </c>
      <c r="N50" s="97">
        <f t="shared" si="3"/>
        <v>0</v>
      </c>
      <c r="O50" s="93">
        <v>584</v>
      </c>
      <c r="P50" s="93">
        <v>15</v>
      </c>
      <c r="Q50" s="97">
        <f t="shared" si="4"/>
        <v>81.90743338008414</v>
      </c>
      <c r="R50" s="93">
        <v>2</v>
      </c>
      <c r="S50" s="94" t="s">
        <v>269</v>
      </c>
      <c r="T50" s="94"/>
      <c r="U50" s="94"/>
      <c r="V50" s="94"/>
      <c r="W50" s="94" t="s">
        <v>269</v>
      </c>
      <c r="X50" s="94"/>
      <c r="Y50" s="94"/>
      <c r="Z50" s="94"/>
    </row>
    <row r="51" spans="1:26" s="92" customFormat="1" ht="11.25">
      <c r="A51" s="94" t="s">
        <v>105</v>
      </c>
      <c r="B51" s="95" t="s">
        <v>360</v>
      </c>
      <c r="C51" s="94" t="s">
        <v>361</v>
      </c>
      <c r="D51" s="93">
        <v>6502</v>
      </c>
      <c r="E51" s="93">
        <v>1159</v>
      </c>
      <c r="F51" s="97">
        <f t="shared" si="0"/>
        <v>17.82528452783759</v>
      </c>
      <c r="G51" s="93">
        <v>1159</v>
      </c>
      <c r="H51" s="93">
        <v>0</v>
      </c>
      <c r="I51" s="93">
        <v>5343</v>
      </c>
      <c r="J51" s="97">
        <f t="shared" si="1"/>
        <v>82.1747154721624</v>
      </c>
      <c r="K51" s="93">
        <v>2470</v>
      </c>
      <c r="L51" s="97">
        <f t="shared" si="2"/>
        <v>37.988311288834204</v>
      </c>
      <c r="M51" s="93">
        <v>0</v>
      </c>
      <c r="N51" s="97">
        <f t="shared" si="3"/>
        <v>0</v>
      </c>
      <c r="O51" s="93">
        <v>2873</v>
      </c>
      <c r="P51" s="93">
        <v>2292</v>
      </c>
      <c r="Q51" s="97">
        <f t="shared" si="4"/>
        <v>44.18640418332821</v>
      </c>
      <c r="R51" s="93">
        <v>137</v>
      </c>
      <c r="S51" s="94" t="s">
        <v>269</v>
      </c>
      <c r="T51" s="94"/>
      <c r="U51" s="94"/>
      <c r="V51" s="94"/>
      <c r="W51" s="94" t="s">
        <v>269</v>
      </c>
      <c r="X51" s="94"/>
      <c r="Y51" s="94"/>
      <c r="Z51" s="94"/>
    </row>
    <row r="52" spans="1:26" s="92" customFormat="1" ht="11.25">
      <c r="A52" s="94" t="s">
        <v>105</v>
      </c>
      <c r="B52" s="95" t="s">
        <v>362</v>
      </c>
      <c r="C52" s="94" t="s">
        <v>363</v>
      </c>
      <c r="D52" s="93">
        <v>556</v>
      </c>
      <c r="E52" s="93">
        <v>55</v>
      </c>
      <c r="F52" s="97">
        <f t="shared" si="0"/>
        <v>9.892086330935252</v>
      </c>
      <c r="G52" s="93">
        <v>55</v>
      </c>
      <c r="H52" s="93">
        <v>0</v>
      </c>
      <c r="I52" s="93">
        <v>501</v>
      </c>
      <c r="J52" s="97">
        <f t="shared" si="1"/>
        <v>90.10791366906474</v>
      </c>
      <c r="K52" s="93">
        <v>0</v>
      </c>
      <c r="L52" s="97">
        <f t="shared" si="2"/>
        <v>0</v>
      </c>
      <c r="M52" s="93">
        <v>0</v>
      </c>
      <c r="N52" s="97">
        <f t="shared" si="3"/>
        <v>0</v>
      </c>
      <c r="O52" s="93">
        <v>501</v>
      </c>
      <c r="P52" s="93">
        <v>501</v>
      </c>
      <c r="Q52" s="97">
        <f t="shared" si="4"/>
        <v>90.10791366906474</v>
      </c>
      <c r="R52" s="93">
        <v>1</v>
      </c>
      <c r="S52" s="94" t="s">
        <v>269</v>
      </c>
      <c r="T52" s="94"/>
      <c r="U52" s="94"/>
      <c r="V52" s="94"/>
      <c r="W52" s="94" t="s">
        <v>269</v>
      </c>
      <c r="X52" s="94"/>
      <c r="Y52" s="94"/>
      <c r="Z52" s="94"/>
    </row>
    <row r="53" spans="1:26" s="92" customFormat="1" ht="11.25">
      <c r="A53" s="94" t="s">
        <v>105</v>
      </c>
      <c r="B53" s="95" t="s">
        <v>364</v>
      </c>
      <c r="C53" s="94" t="s">
        <v>365</v>
      </c>
      <c r="D53" s="93">
        <v>1241</v>
      </c>
      <c r="E53" s="93">
        <v>210</v>
      </c>
      <c r="F53" s="97">
        <f t="shared" si="0"/>
        <v>16.921837228041902</v>
      </c>
      <c r="G53" s="93">
        <v>210</v>
      </c>
      <c r="H53" s="93">
        <v>0</v>
      </c>
      <c r="I53" s="93">
        <v>1031</v>
      </c>
      <c r="J53" s="97">
        <f t="shared" si="1"/>
        <v>83.07816277195809</v>
      </c>
      <c r="K53" s="93">
        <v>0</v>
      </c>
      <c r="L53" s="97">
        <f t="shared" si="2"/>
        <v>0</v>
      </c>
      <c r="M53" s="93">
        <v>0</v>
      </c>
      <c r="N53" s="97">
        <f t="shared" si="3"/>
        <v>0</v>
      </c>
      <c r="O53" s="93">
        <v>1031</v>
      </c>
      <c r="P53" s="93">
        <v>264</v>
      </c>
      <c r="Q53" s="97">
        <f t="shared" si="4"/>
        <v>83.07816277195809</v>
      </c>
      <c r="R53" s="93">
        <v>8</v>
      </c>
      <c r="S53" s="94"/>
      <c r="T53" s="94"/>
      <c r="U53" s="94"/>
      <c r="V53" s="94" t="s">
        <v>269</v>
      </c>
      <c r="W53" s="94"/>
      <c r="X53" s="94"/>
      <c r="Y53" s="94"/>
      <c r="Z53" s="94" t="s">
        <v>269</v>
      </c>
    </row>
    <row r="54" spans="1:26" s="92" customFormat="1" ht="11.25">
      <c r="A54" s="94" t="s">
        <v>105</v>
      </c>
      <c r="B54" s="95" t="s">
        <v>366</v>
      </c>
      <c r="C54" s="94" t="s">
        <v>367</v>
      </c>
      <c r="D54" s="93">
        <v>4222</v>
      </c>
      <c r="E54" s="93">
        <v>344</v>
      </c>
      <c r="F54" s="97">
        <f t="shared" si="0"/>
        <v>8.147797252486972</v>
      </c>
      <c r="G54" s="93">
        <v>344</v>
      </c>
      <c r="H54" s="93">
        <v>0</v>
      </c>
      <c r="I54" s="93">
        <v>3878</v>
      </c>
      <c r="J54" s="97">
        <f t="shared" si="1"/>
        <v>91.85220274751302</v>
      </c>
      <c r="K54" s="93">
        <v>0</v>
      </c>
      <c r="L54" s="97">
        <f t="shared" si="2"/>
        <v>0</v>
      </c>
      <c r="M54" s="93">
        <v>0</v>
      </c>
      <c r="N54" s="97">
        <f t="shared" si="3"/>
        <v>0</v>
      </c>
      <c r="O54" s="93">
        <v>3878</v>
      </c>
      <c r="P54" s="93">
        <v>3878</v>
      </c>
      <c r="Q54" s="97">
        <f t="shared" si="4"/>
        <v>91.85220274751302</v>
      </c>
      <c r="R54" s="93">
        <v>42</v>
      </c>
      <c r="S54" s="94" t="s">
        <v>269</v>
      </c>
      <c r="T54" s="94"/>
      <c r="U54" s="94"/>
      <c r="V54" s="94"/>
      <c r="W54" s="94" t="s">
        <v>269</v>
      </c>
      <c r="X54" s="94"/>
      <c r="Y54" s="94"/>
      <c r="Z54" s="94"/>
    </row>
    <row r="55" spans="1:26" s="92" customFormat="1" ht="11.25">
      <c r="A55" s="94" t="s">
        <v>105</v>
      </c>
      <c r="B55" s="95" t="s">
        <v>368</v>
      </c>
      <c r="C55" s="94" t="s">
        <v>369</v>
      </c>
      <c r="D55" s="93">
        <v>689</v>
      </c>
      <c r="E55" s="93">
        <v>136</v>
      </c>
      <c r="F55" s="97">
        <f t="shared" si="0"/>
        <v>19.738751814223512</v>
      </c>
      <c r="G55" s="93">
        <v>136</v>
      </c>
      <c r="H55" s="93">
        <v>0</v>
      </c>
      <c r="I55" s="93">
        <v>553</v>
      </c>
      <c r="J55" s="97">
        <f t="shared" si="1"/>
        <v>80.2612481857765</v>
      </c>
      <c r="K55" s="93">
        <v>0</v>
      </c>
      <c r="L55" s="97">
        <f t="shared" si="2"/>
        <v>0</v>
      </c>
      <c r="M55" s="93">
        <v>0</v>
      </c>
      <c r="N55" s="97">
        <f t="shared" si="3"/>
        <v>0</v>
      </c>
      <c r="O55" s="93">
        <v>553</v>
      </c>
      <c r="P55" s="93">
        <v>192</v>
      </c>
      <c r="Q55" s="97">
        <f t="shared" si="4"/>
        <v>80.2612481857765</v>
      </c>
      <c r="R55" s="93">
        <v>9</v>
      </c>
      <c r="S55" s="94" t="s">
        <v>269</v>
      </c>
      <c r="T55" s="94"/>
      <c r="U55" s="94"/>
      <c r="V55" s="94"/>
      <c r="W55" s="94" t="s">
        <v>269</v>
      </c>
      <c r="X55" s="94"/>
      <c r="Y55" s="94"/>
      <c r="Z55" s="94"/>
    </row>
    <row r="56" spans="1:26" s="92" customFormat="1" ht="11.25">
      <c r="A56" s="94" t="s">
        <v>105</v>
      </c>
      <c r="B56" s="95" t="s">
        <v>370</v>
      </c>
      <c r="C56" s="94" t="s">
        <v>371</v>
      </c>
      <c r="D56" s="93">
        <v>1898</v>
      </c>
      <c r="E56" s="93">
        <v>659</v>
      </c>
      <c r="F56" s="97">
        <f t="shared" si="0"/>
        <v>34.72075869336143</v>
      </c>
      <c r="G56" s="93">
        <v>615</v>
      </c>
      <c r="H56" s="93">
        <v>44</v>
      </c>
      <c r="I56" s="93">
        <v>1239</v>
      </c>
      <c r="J56" s="97">
        <f t="shared" si="1"/>
        <v>65.27924130663857</v>
      </c>
      <c r="K56" s="93">
        <v>879</v>
      </c>
      <c r="L56" s="97">
        <f t="shared" si="2"/>
        <v>46.31190727081138</v>
      </c>
      <c r="M56" s="93">
        <v>0</v>
      </c>
      <c r="N56" s="97">
        <f t="shared" si="3"/>
        <v>0</v>
      </c>
      <c r="O56" s="93">
        <v>360</v>
      </c>
      <c r="P56" s="93">
        <v>360</v>
      </c>
      <c r="Q56" s="97">
        <f t="shared" si="4"/>
        <v>18.967334035827186</v>
      </c>
      <c r="R56" s="93">
        <v>27</v>
      </c>
      <c r="S56" s="94" t="s">
        <v>269</v>
      </c>
      <c r="T56" s="94"/>
      <c r="U56" s="94"/>
      <c r="V56" s="94"/>
      <c r="W56" s="94" t="s">
        <v>269</v>
      </c>
      <c r="X56" s="94"/>
      <c r="Y56" s="94"/>
      <c r="Z56" s="94"/>
    </row>
    <row r="57" spans="1:26" s="92" customFormat="1" ht="11.25">
      <c r="A57" s="94" t="s">
        <v>105</v>
      </c>
      <c r="B57" s="95" t="s">
        <v>372</v>
      </c>
      <c r="C57" s="94" t="s">
        <v>373</v>
      </c>
      <c r="D57" s="93">
        <v>1960</v>
      </c>
      <c r="E57" s="93">
        <v>871</v>
      </c>
      <c r="F57" s="97">
        <f t="shared" si="0"/>
        <v>44.43877551020408</v>
      </c>
      <c r="G57" s="93">
        <v>801</v>
      </c>
      <c r="H57" s="93">
        <v>70</v>
      </c>
      <c r="I57" s="93">
        <v>1089</v>
      </c>
      <c r="J57" s="97">
        <f t="shared" si="1"/>
        <v>55.56122448979591</v>
      </c>
      <c r="K57" s="93">
        <v>0</v>
      </c>
      <c r="L57" s="97">
        <f t="shared" si="2"/>
        <v>0</v>
      </c>
      <c r="M57" s="93">
        <v>0</v>
      </c>
      <c r="N57" s="97">
        <f t="shared" si="3"/>
        <v>0</v>
      </c>
      <c r="O57" s="93">
        <v>1089</v>
      </c>
      <c r="P57" s="93">
        <v>1083</v>
      </c>
      <c r="Q57" s="97">
        <f t="shared" si="4"/>
        <v>55.56122448979591</v>
      </c>
      <c r="R57" s="93">
        <v>38</v>
      </c>
      <c r="S57" s="94" t="s">
        <v>269</v>
      </c>
      <c r="T57" s="94"/>
      <c r="U57" s="94"/>
      <c r="V57" s="94"/>
      <c r="W57" s="94" t="s">
        <v>269</v>
      </c>
      <c r="X57" s="94"/>
      <c r="Y57" s="94"/>
      <c r="Z57" s="94"/>
    </row>
    <row r="58" spans="1:26" s="92" customFormat="1" ht="11.25">
      <c r="A58" s="94" t="s">
        <v>105</v>
      </c>
      <c r="B58" s="95" t="s">
        <v>374</v>
      </c>
      <c r="C58" s="94" t="s">
        <v>375</v>
      </c>
      <c r="D58" s="93">
        <v>6983</v>
      </c>
      <c r="E58" s="93">
        <v>694</v>
      </c>
      <c r="F58" s="97">
        <f t="shared" si="0"/>
        <v>9.938421881712731</v>
      </c>
      <c r="G58" s="93">
        <v>694</v>
      </c>
      <c r="H58" s="93">
        <v>0</v>
      </c>
      <c r="I58" s="93">
        <v>6289</v>
      </c>
      <c r="J58" s="97">
        <f t="shared" si="1"/>
        <v>90.06157811828727</v>
      </c>
      <c r="K58" s="93">
        <v>3258</v>
      </c>
      <c r="L58" s="97">
        <f t="shared" si="2"/>
        <v>46.65616497207504</v>
      </c>
      <c r="M58" s="93">
        <v>219</v>
      </c>
      <c r="N58" s="97">
        <f t="shared" si="3"/>
        <v>3.1361878848632396</v>
      </c>
      <c r="O58" s="93">
        <v>2812</v>
      </c>
      <c r="P58" s="93">
        <v>2812</v>
      </c>
      <c r="Q58" s="97">
        <f t="shared" si="4"/>
        <v>40.26922526134899</v>
      </c>
      <c r="R58" s="93">
        <v>73</v>
      </c>
      <c r="S58" s="94"/>
      <c r="T58" s="94"/>
      <c r="U58" s="94" t="s">
        <v>269</v>
      </c>
      <c r="V58" s="94"/>
      <c r="W58" s="94" t="s">
        <v>269</v>
      </c>
      <c r="X58" s="94"/>
      <c r="Y58" s="94"/>
      <c r="Z58" s="94"/>
    </row>
    <row r="59" spans="1:26" s="92" customFormat="1" ht="11.25">
      <c r="A59" s="94" t="s">
        <v>105</v>
      </c>
      <c r="B59" s="95" t="s">
        <v>376</v>
      </c>
      <c r="C59" s="94" t="s">
        <v>377</v>
      </c>
      <c r="D59" s="93">
        <v>7068</v>
      </c>
      <c r="E59" s="93">
        <v>263</v>
      </c>
      <c r="F59" s="97">
        <f t="shared" si="0"/>
        <v>3.720996038483305</v>
      </c>
      <c r="G59" s="93">
        <v>238</v>
      </c>
      <c r="H59" s="93">
        <v>25</v>
      </c>
      <c r="I59" s="93">
        <v>6805</v>
      </c>
      <c r="J59" s="97">
        <f t="shared" si="1"/>
        <v>96.2790039615167</v>
      </c>
      <c r="K59" s="93">
        <v>3275</v>
      </c>
      <c r="L59" s="97">
        <f t="shared" si="2"/>
        <v>46.33559705715903</v>
      </c>
      <c r="M59" s="93">
        <v>0</v>
      </c>
      <c r="N59" s="97">
        <f t="shared" si="3"/>
        <v>0</v>
      </c>
      <c r="O59" s="93">
        <v>3530</v>
      </c>
      <c r="P59" s="93">
        <v>1347</v>
      </c>
      <c r="Q59" s="97">
        <f t="shared" si="4"/>
        <v>49.943406904357666</v>
      </c>
      <c r="R59" s="93">
        <v>104</v>
      </c>
      <c r="S59" s="94"/>
      <c r="T59" s="94"/>
      <c r="U59" s="94" t="s">
        <v>269</v>
      </c>
      <c r="V59" s="94"/>
      <c r="W59" s="94"/>
      <c r="X59" s="94"/>
      <c r="Y59" s="94" t="s">
        <v>269</v>
      </c>
      <c r="Z59" s="94"/>
    </row>
    <row r="60" spans="1:26" s="92" customFormat="1" ht="11.25">
      <c r="A60" s="94" t="s">
        <v>105</v>
      </c>
      <c r="B60" s="95" t="s">
        <v>378</v>
      </c>
      <c r="C60" s="94" t="s">
        <v>379</v>
      </c>
      <c r="D60" s="93">
        <v>1247</v>
      </c>
      <c r="E60" s="93">
        <v>759</v>
      </c>
      <c r="F60" s="97">
        <f t="shared" si="0"/>
        <v>60.86607858861267</v>
      </c>
      <c r="G60" s="93">
        <v>604</v>
      </c>
      <c r="H60" s="93">
        <v>155</v>
      </c>
      <c r="I60" s="93">
        <v>488</v>
      </c>
      <c r="J60" s="97">
        <f t="shared" si="1"/>
        <v>39.13392141138733</v>
      </c>
      <c r="K60" s="93">
        <v>0</v>
      </c>
      <c r="L60" s="97">
        <f t="shared" si="2"/>
        <v>0</v>
      </c>
      <c r="M60" s="93">
        <v>0</v>
      </c>
      <c r="N60" s="97">
        <f t="shared" si="3"/>
        <v>0</v>
      </c>
      <c r="O60" s="93">
        <v>488</v>
      </c>
      <c r="P60" s="93">
        <v>488</v>
      </c>
      <c r="Q60" s="97">
        <f t="shared" si="4"/>
        <v>39.13392141138733</v>
      </c>
      <c r="R60" s="93">
        <v>7</v>
      </c>
      <c r="S60" s="94" t="s">
        <v>269</v>
      </c>
      <c r="T60" s="94"/>
      <c r="U60" s="94"/>
      <c r="V60" s="94"/>
      <c r="W60" s="94" t="s">
        <v>269</v>
      </c>
      <c r="X60" s="94"/>
      <c r="Y60" s="94"/>
      <c r="Z60" s="94"/>
    </row>
    <row r="61" spans="1:26" s="92" customFormat="1" ht="11.25">
      <c r="A61" s="94" t="s">
        <v>105</v>
      </c>
      <c r="B61" s="95" t="s">
        <v>380</v>
      </c>
      <c r="C61" s="94" t="s">
        <v>381</v>
      </c>
      <c r="D61" s="93">
        <v>5602</v>
      </c>
      <c r="E61" s="93">
        <v>2657</v>
      </c>
      <c r="F61" s="97">
        <f t="shared" si="0"/>
        <v>47.42948946804712</v>
      </c>
      <c r="G61" s="93">
        <v>2657</v>
      </c>
      <c r="H61" s="93">
        <v>0</v>
      </c>
      <c r="I61" s="93">
        <v>2945</v>
      </c>
      <c r="J61" s="97">
        <f t="shared" si="1"/>
        <v>52.57051053195288</v>
      </c>
      <c r="K61" s="93">
        <v>1841</v>
      </c>
      <c r="L61" s="97">
        <f t="shared" si="2"/>
        <v>32.86326312031417</v>
      </c>
      <c r="M61" s="93">
        <v>0</v>
      </c>
      <c r="N61" s="97">
        <f t="shared" si="3"/>
        <v>0</v>
      </c>
      <c r="O61" s="93">
        <v>1104</v>
      </c>
      <c r="P61" s="93">
        <v>1065</v>
      </c>
      <c r="Q61" s="97">
        <f t="shared" si="4"/>
        <v>19.7072474116387</v>
      </c>
      <c r="R61" s="93">
        <v>70</v>
      </c>
      <c r="S61" s="94" t="s">
        <v>269</v>
      </c>
      <c r="T61" s="94"/>
      <c r="U61" s="94"/>
      <c r="V61" s="94"/>
      <c r="W61" s="94" t="s">
        <v>269</v>
      </c>
      <c r="X61" s="94"/>
      <c r="Y61" s="94"/>
      <c r="Z61" s="94"/>
    </row>
    <row r="62" spans="1:26" s="92" customFormat="1" ht="11.25">
      <c r="A62" s="94" t="s">
        <v>105</v>
      </c>
      <c r="B62" s="95" t="s">
        <v>382</v>
      </c>
      <c r="C62" s="94" t="s">
        <v>383</v>
      </c>
      <c r="D62" s="93">
        <v>5080</v>
      </c>
      <c r="E62" s="93">
        <v>1749</v>
      </c>
      <c r="F62" s="97">
        <f t="shared" si="0"/>
        <v>34.42913385826772</v>
      </c>
      <c r="G62" s="93">
        <v>1744</v>
      </c>
      <c r="H62" s="93">
        <v>5</v>
      </c>
      <c r="I62" s="93">
        <v>3331</v>
      </c>
      <c r="J62" s="97">
        <f t="shared" si="1"/>
        <v>65.57086614173228</v>
      </c>
      <c r="K62" s="93">
        <v>352</v>
      </c>
      <c r="L62" s="97">
        <f t="shared" si="2"/>
        <v>6.929133858267717</v>
      </c>
      <c r="M62" s="93">
        <v>0</v>
      </c>
      <c r="N62" s="97">
        <f t="shared" si="3"/>
        <v>0</v>
      </c>
      <c r="O62" s="93">
        <v>2979</v>
      </c>
      <c r="P62" s="93">
        <v>2952</v>
      </c>
      <c r="Q62" s="97">
        <f t="shared" si="4"/>
        <v>58.64173228346456</v>
      </c>
      <c r="R62" s="93">
        <v>37</v>
      </c>
      <c r="S62" s="94" t="s">
        <v>269</v>
      </c>
      <c r="T62" s="94"/>
      <c r="U62" s="94"/>
      <c r="V62" s="94"/>
      <c r="W62" s="94" t="s">
        <v>269</v>
      </c>
      <c r="X62" s="94"/>
      <c r="Y62" s="94"/>
      <c r="Z62" s="94"/>
    </row>
    <row r="63" spans="1:26" s="92" customFormat="1" ht="11.25">
      <c r="A63" s="94" t="s">
        <v>105</v>
      </c>
      <c r="B63" s="95" t="s">
        <v>384</v>
      </c>
      <c r="C63" s="94" t="s">
        <v>385</v>
      </c>
      <c r="D63" s="93">
        <v>3392</v>
      </c>
      <c r="E63" s="93">
        <v>862</v>
      </c>
      <c r="F63" s="97">
        <f t="shared" si="0"/>
        <v>25.412735849056606</v>
      </c>
      <c r="G63" s="93">
        <v>862</v>
      </c>
      <c r="H63" s="93">
        <v>0</v>
      </c>
      <c r="I63" s="93">
        <v>2530</v>
      </c>
      <c r="J63" s="97">
        <f t="shared" si="1"/>
        <v>74.5872641509434</v>
      </c>
      <c r="K63" s="93">
        <v>1637</v>
      </c>
      <c r="L63" s="97">
        <f t="shared" si="2"/>
        <v>48.26061320754717</v>
      </c>
      <c r="M63" s="93">
        <v>0</v>
      </c>
      <c r="N63" s="97">
        <f t="shared" si="3"/>
        <v>0</v>
      </c>
      <c r="O63" s="93">
        <v>893</v>
      </c>
      <c r="P63" s="93">
        <v>878</v>
      </c>
      <c r="Q63" s="97">
        <f t="shared" si="4"/>
        <v>26.326650943396224</v>
      </c>
      <c r="R63" s="93">
        <v>37</v>
      </c>
      <c r="S63" s="94" t="s">
        <v>269</v>
      </c>
      <c r="T63" s="94"/>
      <c r="U63" s="94"/>
      <c r="V63" s="94"/>
      <c r="W63" s="94" t="s">
        <v>269</v>
      </c>
      <c r="X63" s="94"/>
      <c r="Y63" s="94"/>
      <c r="Z63" s="94"/>
    </row>
    <row r="64" spans="1:26" s="92" customFormat="1" ht="11.25">
      <c r="A64" s="94" t="s">
        <v>105</v>
      </c>
      <c r="B64" s="95" t="s">
        <v>386</v>
      </c>
      <c r="C64" s="94" t="s">
        <v>387</v>
      </c>
      <c r="D64" s="93">
        <v>1019</v>
      </c>
      <c r="E64" s="93">
        <v>72</v>
      </c>
      <c r="F64" s="97">
        <f t="shared" si="0"/>
        <v>7.065750736015702</v>
      </c>
      <c r="G64" s="93">
        <v>72</v>
      </c>
      <c r="H64" s="93">
        <v>0</v>
      </c>
      <c r="I64" s="93">
        <v>947</v>
      </c>
      <c r="J64" s="97">
        <f t="shared" si="1"/>
        <v>92.9342492639843</v>
      </c>
      <c r="K64" s="93">
        <v>0</v>
      </c>
      <c r="L64" s="97">
        <f t="shared" si="2"/>
        <v>0</v>
      </c>
      <c r="M64" s="93">
        <v>0</v>
      </c>
      <c r="N64" s="97">
        <f t="shared" si="3"/>
        <v>0</v>
      </c>
      <c r="O64" s="93">
        <v>947</v>
      </c>
      <c r="P64" s="93">
        <v>135</v>
      </c>
      <c r="Q64" s="97">
        <f t="shared" si="4"/>
        <v>92.9342492639843</v>
      </c>
      <c r="R64" s="93">
        <v>9</v>
      </c>
      <c r="S64" s="94" t="s">
        <v>269</v>
      </c>
      <c r="T64" s="94"/>
      <c r="U64" s="94"/>
      <c r="V64" s="94"/>
      <c r="W64" s="94" t="s">
        <v>269</v>
      </c>
      <c r="X64" s="94"/>
      <c r="Y64" s="94"/>
      <c r="Z64" s="94"/>
    </row>
    <row r="65" spans="1:26" s="92" customFormat="1" ht="11.25">
      <c r="A65" s="94" t="s">
        <v>105</v>
      </c>
      <c r="B65" s="95" t="s">
        <v>388</v>
      </c>
      <c r="C65" s="94" t="s">
        <v>389</v>
      </c>
      <c r="D65" s="93">
        <v>4465</v>
      </c>
      <c r="E65" s="93">
        <v>1352</v>
      </c>
      <c r="F65" s="97">
        <f t="shared" si="0"/>
        <v>30.279955207166854</v>
      </c>
      <c r="G65" s="93">
        <v>1330</v>
      </c>
      <c r="H65" s="93">
        <v>22</v>
      </c>
      <c r="I65" s="93">
        <v>3113</v>
      </c>
      <c r="J65" s="97">
        <f t="shared" si="1"/>
        <v>69.72004479283315</v>
      </c>
      <c r="K65" s="93">
        <v>933</v>
      </c>
      <c r="L65" s="97">
        <f t="shared" si="2"/>
        <v>20.89585666293393</v>
      </c>
      <c r="M65" s="93">
        <v>0</v>
      </c>
      <c r="N65" s="97">
        <f t="shared" si="3"/>
        <v>0</v>
      </c>
      <c r="O65" s="93">
        <v>2180</v>
      </c>
      <c r="P65" s="93">
        <v>2167</v>
      </c>
      <c r="Q65" s="97">
        <f t="shared" si="4"/>
        <v>48.82418812989921</v>
      </c>
      <c r="R65" s="93">
        <v>41</v>
      </c>
      <c r="S65" s="94" t="s">
        <v>269</v>
      </c>
      <c r="T65" s="94"/>
      <c r="U65" s="94"/>
      <c r="V65" s="94"/>
      <c r="W65" s="94" t="s">
        <v>269</v>
      </c>
      <c r="X65" s="94"/>
      <c r="Y65" s="94"/>
      <c r="Z65" s="94"/>
    </row>
    <row r="66" spans="1:26" s="92" customFormat="1" ht="11.25">
      <c r="A66" s="94" t="s">
        <v>105</v>
      </c>
      <c r="B66" s="95" t="s">
        <v>390</v>
      </c>
      <c r="C66" s="94" t="s">
        <v>391</v>
      </c>
      <c r="D66" s="93">
        <v>13420</v>
      </c>
      <c r="E66" s="93">
        <v>4266</v>
      </c>
      <c r="F66" s="97">
        <f t="shared" si="0"/>
        <v>31.78837555886736</v>
      </c>
      <c r="G66" s="93">
        <v>4264</v>
      </c>
      <c r="H66" s="93">
        <v>2</v>
      </c>
      <c r="I66" s="93">
        <v>9154</v>
      </c>
      <c r="J66" s="97">
        <f t="shared" si="1"/>
        <v>68.21162444113263</v>
      </c>
      <c r="K66" s="93">
        <v>6089</v>
      </c>
      <c r="L66" s="97">
        <f t="shared" si="2"/>
        <v>45.3725782414307</v>
      </c>
      <c r="M66" s="93">
        <v>0</v>
      </c>
      <c r="N66" s="97">
        <f t="shared" si="3"/>
        <v>0</v>
      </c>
      <c r="O66" s="93">
        <v>3065</v>
      </c>
      <c r="P66" s="93">
        <v>1729</v>
      </c>
      <c r="Q66" s="97">
        <f t="shared" si="4"/>
        <v>22.839046199701937</v>
      </c>
      <c r="R66" s="93">
        <v>168</v>
      </c>
      <c r="S66" s="94" t="s">
        <v>269</v>
      </c>
      <c r="T66" s="94"/>
      <c r="U66" s="94"/>
      <c r="V66" s="94"/>
      <c r="W66" s="94" t="s">
        <v>269</v>
      </c>
      <c r="X66" s="94"/>
      <c r="Y66" s="94"/>
      <c r="Z66" s="94"/>
    </row>
    <row r="67" spans="1:26" s="92" customFormat="1" ht="11.25">
      <c r="A67" s="94" t="s">
        <v>105</v>
      </c>
      <c r="B67" s="95" t="s">
        <v>392</v>
      </c>
      <c r="C67" s="94" t="s">
        <v>393</v>
      </c>
      <c r="D67" s="93">
        <v>3198</v>
      </c>
      <c r="E67" s="93">
        <v>859</v>
      </c>
      <c r="F67" s="97">
        <f t="shared" si="0"/>
        <v>26.860537836147593</v>
      </c>
      <c r="G67" s="93">
        <v>859</v>
      </c>
      <c r="H67" s="93">
        <v>0</v>
      </c>
      <c r="I67" s="93">
        <v>2339</v>
      </c>
      <c r="J67" s="97">
        <f t="shared" si="1"/>
        <v>73.13946216385241</v>
      </c>
      <c r="K67" s="93">
        <v>1601</v>
      </c>
      <c r="L67" s="97">
        <f t="shared" si="2"/>
        <v>50.062539086929334</v>
      </c>
      <c r="M67" s="93">
        <v>0</v>
      </c>
      <c r="N67" s="97">
        <f t="shared" si="3"/>
        <v>0</v>
      </c>
      <c r="O67" s="93">
        <v>738</v>
      </c>
      <c r="P67" s="93">
        <v>738</v>
      </c>
      <c r="Q67" s="97">
        <f t="shared" si="4"/>
        <v>23.076923076923077</v>
      </c>
      <c r="R67" s="93">
        <v>26</v>
      </c>
      <c r="S67" s="94" t="s">
        <v>269</v>
      </c>
      <c r="T67" s="94"/>
      <c r="U67" s="94"/>
      <c r="V67" s="94"/>
      <c r="W67" s="94" t="s">
        <v>269</v>
      </c>
      <c r="X67" s="94"/>
      <c r="Y67" s="94"/>
      <c r="Z67" s="94"/>
    </row>
    <row r="68" spans="1:26" s="92" customFormat="1" ht="11.25">
      <c r="A68" s="94" t="s">
        <v>105</v>
      </c>
      <c r="B68" s="95" t="s">
        <v>394</v>
      </c>
      <c r="C68" s="94" t="s">
        <v>395</v>
      </c>
      <c r="D68" s="93">
        <v>2162</v>
      </c>
      <c r="E68" s="93">
        <v>608</v>
      </c>
      <c r="F68" s="97">
        <f t="shared" si="0"/>
        <v>28.122109158186863</v>
      </c>
      <c r="G68" s="93">
        <v>608</v>
      </c>
      <c r="H68" s="93">
        <v>0</v>
      </c>
      <c r="I68" s="93">
        <v>1554</v>
      </c>
      <c r="J68" s="97">
        <f t="shared" si="1"/>
        <v>71.87789084181314</v>
      </c>
      <c r="K68" s="93">
        <v>0</v>
      </c>
      <c r="L68" s="97">
        <f t="shared" si="2"/>
        <v>0</v>
      </c>
      <c r="M68" s="93">
        <v>0</v>
      </c>
      <c r="N68" s="97">
        <f t="shared" si="3"/>
        <v>0</v>
      </c>
      <c r="O68" s="93">
        <v>1554</v>
      </c>
      <c r="P68" s="93">
        <v>1506</v>
      </c>
      <c r="Q68" s="97">
        <f t="shared" si="4"/>
        <v>71.87789084181314</v>
      </c>
      <c r="R68" s="93">
        <v>22</v>
      </c>
      <c r="S68" s="94"/>
      <c r="T68" s="94"/>
      <c r="U68" s="94"/>
      <c r="V68" s="94" t="s">
        <v>269</v>
      </c>
      <c r="W68" s="94"/>
      <c r="X68" s="94" t="s">
        <v>269</v>
      </c>
      <c r="Y68" s="94"/>
      <c r="Z68" s="94"/>
    </row>
    <row r="69" spans="1:26" s="92" customFormat="1" ht="11.25">
      <c r="A69" s="94" t="s">
        <v>105</v>
      </c>
      <c r="B69" s="95" t="s">
        <v>396</v>
      </c>
      <c r="C69" s="94" t="s">
        <v>397</v>
      </c>
      <c r="D69" s="93">
        <v>15258</v>
      </c>
      <c r="E69" s="93">
        <v>1296</v>
      </c>
      <c r="F69" s="97">
        <f t="shared" si="0"/>
        <v>8.49390483680692</v>
      </c>
      <c r="G69" s="93">
        <v>1296</v>
      </c>
      <c r="H69" s="93">
        <v>0</v>
      </c>
      <c r="I69" s="93">
        <v>13962</v>
      </c>
      <c r="J69" s="97">
        <f t="shared" si="1"/>
        <v>91.50609516319308</v>
      </c>
      <c r="K69" s="93">
        <v>12904</v>
      </c>
      <c r="L69" s="97">
        <f t="shared" si="2"/>
        <v>84.572027788701</v>
      </c>
      <c r="M69" s="93">
        <v>0</v>
      </c>
      <c r="N69" s="97">
        <f t="shared" si="3"/>
        <v>0</v>
      </c>
      <c r="O69" s="93">
        <v>1058</v>
      </c>
      <c r="P69" s="93">
        <v>697</v>
      </c>
      <c r="Q69" s="97">
        <f t="shared" si="4"/>
        <v>6.93406737449207</v>
      </c>
      <c r="R69" s="93">
        <v>211</v>
      </c>
      <c r="S69" s="94" t="s">
        <v>269</v>
      </c>
      <c r="T69" s="94"/>
      <c r="U69" s="94"/>
      <c r="V69" s="94"/>
      <c r="W69" s="94" t="s">
        <v>269</v>
      </c>
      <c r="X69" s="94"/>
      <c r="Y69" s="94"/>
      <c r="Z69" s="94"/>
    </row>
    <row r="70" spans="1:26" s="92" customFormat="1" ht="11.25">
      <c r="A70" s="94" t="s">
        <v>105</v>
      </c>
      <c r="B70" s="95" t="s">
        <v>398</v>
      </c>
      <c r="C70" s="94" t="s">
        <v>399</v>
      </c>
      <c r="D70" s="93">
        <v>8613</v>
      </c>
      <c r="E70" s="93">
        <v>534</v>
      </c>
      <c r="F70" s="97">
        <f t="shared" si="0"/>
        <v>6.199930337861372</v>
      </c>
      <c r="G70" s="93">
        <v>534</v>
      </c>
      <c r="H70" s="93">
        <v>0</v>
      </c>
      <c r="I70" s="93">
        <v>8079</v>
      </c>
      <c r="J70" s="97">
        <f t="shared" si="1"/>
        <v>93.80006966213863</v>
      </c>
      <c r="K70" s="93">
        <v>7785</v>
      </c>
      <c r="L70" s="97">
        <f t="shared" si="2"/>
        <v>90.3866248693835</v>
      </c>
      <c r="M70" s="93">
        <v>0</v>
      </c>
      <c r="N70" s="97">
        <f t="shared" si="3"/>
        <v>0</v>
      </c>
      <c r="O70" s="93">
        <v>294</v>
      </c>
      <c r="P70" s="93">
        <v>294</v>
      </c>
      <c r="Q70" s="97">
        <f t="shared" si="4"/>
        <v>3.4134447927551372</v>
      </c>
      <c r="R70" s="93">
        <v>31</v>
      </c>
      <c r="S70" s="94" t="s">
        <v>269</v>
      </c>
      <c r="T70" s="94"/>
      <c r="U70" s="94"/>
      <c r="V70" s="94"/>
      <c r="W70" s="94" t="s">
        <v>269</v>
      </c>
      <c r="X70" s="94"/>
      <c r="Y70" s="94"/>
      <c r="Z70" s="94"/>
    </row>
    <row r="71" spans="1:26" s="92" customFormat="1" ht="11.25">
      <c r="A71" s="94" t="s">
        <v>105</v>
      </c>
      <c r="B71" s="95" t="s">
        <v>400</v>
      </c>
      <c r="C71" s="94" t="s">
        <v>273</v>
      </c>
      <c r="D71" s="93">
        <v>4981</v>
      </c>
      <c r="E71" s="93">
        <v>203</v>
      </c>
      <c r="F71" s="97">
        <f aca="true" t="shared" si="5" ref="F71:F88">IF(D71&gt;0,E71/D71*100,0)</f>
        <v>4.0754868500301145</v>
      </c>
      <c r="G71" s="93">
        <v>203</v>
      </c>
      <c r="H71" s="93">
        <v>0</v>
      </c>
      <c r="I71" s="93">
        <v>4778</v>
      </c>
      <c r="J71" s="97">
        <f aca="true" t="shared" si="6" ref="J71:J88">IF($D71&gt;0,I71/$D71*100,0)</f>
        <v>95.92451314996988</v>
      </c>
      <c r="K71" s="93">
        <v>3717</v>
      </c>
      <c r="L71" s="97">
        <f aca="true" t="shared" si="7" ref="L71:L88">IF($D71&gt;0,K71/$D71*100,0)</f>
        <v>74.6235695643445</v>
      </c>
      <c r="M71" s="93">
        <v>0</v>
      </c>
      <c r="N71" s="97">
        <f aca="true" t="shared" si="8" ref="N71:N88">IF($D71&gt;0,M71/$D71*100,0)</f>
        <v>0</v>
      </c>
      <c r="O71" s="93">
        <v>1061</v>
      </c>
      <c r="P71" s="93">
        <v>38</v>
      </c>
      <c r="Q71" s="97">
        <f aca="true" t="shared" si="9" ref="Q71:Q88">IF($D71&gt;0,O71/$D71*100,0)</f>
        <v>21.300943585625376</v>
      </c>
      <c r="R71" s="93">
        <v>33</v>
      </c>
      <c r="S71" s="94" t="s">
        <v>269</v>
      </c>
      <c r="T71" s="94"/>
      <c r="U71" s="94"/>
      <c r="V71" s="94"/>
      <c r="W71" s="94" t="s">
        <v>269</v>
      </c>
      <c r="X71" s="94"/>
      <c r="Y71" s="94"/>
      <c r="Z71" s="94"/>
    </row>
    <row r="72" spans="1:26" s="92" customFormat="1" ht="11.25">
      <c r="A72" s="94" t="s">
        <v>105</v>
      </c>
      <c r="B72" s="95" t="s">
        <v>401</v>
      </c>
      <c r="C72" s="94" t="s">
        <v>402</v>
      </c>
      <c r="D72" s="93">
        <v>5751</v>
      </c>
      <c r="E72" s="93">
        <v>1341</v>
      </c>
      <c r="F72" s="97">
        <f t="shared" si="5"/>
        <v>23.317683881064163</v>
      </c>
      <c r="G72" s="93">
        <v>1341</v>
      </c>
      <c r="H72" s="93">
        <v>0</v>
      </c>
      <c r="I72" s="93">
        <v>4410</v>
      </c>
      <c r="J72" s="97">
        <f t="shared" si="6"/>
        <v>76.68231611893583</v>
      </c>
      <c r="K72" s="93">
        <v>2772</v>
      </c>
      <c r="L72" s="97">
        <f t="shared" si="7"/>
        <v>48.200312989045386</v>
      </c>
      <c r="M72" s="93">
        <v>0</v>
      </c>
      <c r="N72" s="97">
        <f t="shared" si="8"/>
        <v>0</v>
      </c>
      <c r="O72" s="93">
        <v>1638</v>
      </c>
      <c r="P72" s="93">
        <v>1638</v>
      </c>
      <c r="Q72" s="97">
        <f t="shared" si="9"/>
        <v>28.482003129890455</v>
      </c>
      <c r="R72" s="93">
        <v>80</v>
      </c>
      <c r="S72" s="94" t="s">
        <v>269</v>
      </c>
      <c r="T72" s="94"/>
      <c r="U72" s="94"/>
      <c r="V72" s="94"/>
      <c r="W72" s="94" t="s">
        <v>269</v>
      </c>
      <c r="X72" s="94"/>
      <c r="Y72" s="94"/>
      <c r="Z72" s="94"/>
    </row>
    <row r="73" spans="1:26" s="92" customFormat="1" ht="11.25">
      <c r="A73" s="94" t="s">
        <v>105</v>
      </c>
      <c r="B73" s="95" t="s">
        <v>403</v>
      </c>
      <c r="C73" s="94" t="s">
        <v>270</v>
      </c>
      <c r="D73" s="93">
        <v>10736</v>
      </c>
      <c r="E73" s="93">
        <v>1753</v>
      </c>
      <c r="F73" s="97">
        <f t="shared" si="5"/>
        <v>16.328241430700448</v>
      </c>
      <c r="G73" s="93">
        <v>1563</v>
      </c>
      <c r="H73" s="93">
        <v>190</v>
      </c>
      <c r="I73" s="93">
        <v>8983</v>
      </c>
      <c r="J73" s="97">
        <f t="shared" si="6"/>
        <v>83.67175856929954</v>
      </c>
      <c r="K73" s="93">
        <v>6336</v>
      </c>
      <c r="L73" s="97">
        <f t="shared" si="7"/>
        <v>59.01639344262295</v>
      </c>
      <c r="M73" s="93">
        <v>0</v>
      </c>
      <c r="N73" s="97">
        <f t="shared" si="8"/>
        <v>0</v>
      </c>
      <c r="O73" s="93">
        <v>2647</v>
      </c>
      <c r="P73" s="93">
        <v>2647</v>
      </c>
      <c r="Q73" s="97">
        <f t="shared" si="9"/>
        <v>24.6553651266766</v>
      </c>
      <c r="R73" s="93">
        <v>83</v>
      </c>
      <c r="S73" s="94" t="s">
        <v>269</v>
      </c>
      <c r="T73" s="94"/>
      <c r="U73" s="94"/>
      <c r="V73" s="94"/>
      <c r="W73" s="94" t="s">
        <v>269</v>
      </c>
      <c r="X73" s="94"/>
      <c r="Y73" s="94"/>
      <c r="Z73" s="94"/>
    </row>
    <row r="74" spans="1:26" s="92" customFormat="1" ht="11.25">
      <c r="A74" s="94" t="s">
        <v>105</v>
      </c>
      <c r="B74" s="95" t="s">
        <v>404</v>
      </c>
      <c r="C74" s="94" t="s">
        <v>405</v>
      </c>
      <c r="D74" s="93">
        <v>10062</v>
      </c>
      <c r="E74" s="93">
        <v>1482</v>
      </c>
      <c r="F74" s="97">
        <f t="shared" si="5"/>
        <v>14.728682170542637</v>
      </c>
      <c r="G74" s="93">
        <v>1482</v>
      </c>
      <c r="H74" s="93">
        <v>0</v>
      </c>
      <c r="I74" s="93">
        <v>8580</v>
      </c>
      <c r="J74" s="97">
        <f t="shared" si="6"/>
        <v>85.27131782945736</v>
      </c>
      <c r="K74" s="93">
        <v>8068</v>
      </c>
      <c r="L74" s="97">
        <f t="shared" si="7"/>
        <v>80.18286622937786</v>
      </c>
      <c r="M74" s="93">
        <v>0</v>
      </c>
      <c r="N74" s="97">
        <f t="shared" si="8"/>
        <v>0</v>
      </c>
      <c r="O74" s="93">
        <v>512</v>
      </c>
      <c r="P74" s="93">
        <v>342</v>
      </c>
      <c r="Q74" s="97">
        <f t="shared" si="9"/>
        <v>5.088451600079507</v>
      </c>
      <c r="R74" s="93">
        <v>180</v>
      </c>
      <c r="S74" s="94" t="s">
        <v>269</v>
      </c>
      <c r="T74" s="94"/>
      <c r="U74" s="94"/>
      <c r="V74" s="94"/>
      <c r="W74" s="94" t="s">
        <v>269</v>
      </c>
      <c r="X74" s="94"/>
      <c r="Y74" s="94"/>
      <c r="Z74" s="94"/>
    </row>
    <row r="75" spans="1:26" s="92" customFormat="1" ht="11.25">
      <c r="A75" s="94" t="s">
        <v>105</v>
      </c>
      <c r="B75" s="95" t="s">
        <v>406</v>
      </c>
      <c r="C75" s="94" t="s">
        <v>407</v>
      </c>
      <c r="D75" s="93">
        <v>9265</v>
      </c>
      <c r="E75" s="93">
        <v>1759</v>
      </c>
      <c r="F75" s="97">
        <f t="shared" si="5"/>
        <v>18.985429033998923</v>
      </c>
      <c r="G75" s="93">
        <v>1759</v>
      </c>
      <c r="H75" s="93">
        <v>0</v>
      </c>
      <c r="I75" s="93">
        <v>7506</v>
      </c>
      <c r="J75" s="97">
        <f t="shared" si="6"/>
        <v>81.01457096600107</v>
      </c>
      <c r="K75" s="93">
        <v>4577</v>
      </c>
      <c r="L75" s="97">
        <f t="shared" si="7"/>
        <v>49.40097139773341</v>
      </c>
      <c r="M75" s="93">
        <v>0</v>
      </c>
      <c r="N75" s="97">
        <f t="shared" si="8"/>
        <v>0</v>
      </c>
      <c r="O75" s="93">
        <v>2929</v>
      </c>
      <c r="P75" s="93">
        <v>2639</v>
      </c>
      <c r="Q75" s="97">
        <f t="shared" si="9"/>
        <v>31.613599568267674</v>
      </c>
      <c r="R75" s="93">
        <v>115</v>
      </c>
      <c r="S75" s="94" t="s">
        <v>269</v>
      </c>
      <c r="T75" s="94"/>
      <c r="U75" s="94"/>
      <c r="V75" s="94"/>
      <c r="W75" s="94" t="s">
        <v>269</v>
      </c>
      <c r="X75" s="94"/>
      <c r="Y75" s="94"/>
      <c r="Z75" s="94"/>
    </row>
    <row r="76" spans="1:26" s="92" customFormat="1" ht="11.25">
      <c r="A76" s="94" t="s">
        <v>105</v>
      </c>
      <c r="B76" s="95" t="s">
        <v>408</v>
      </c>
      <c r="C76" s="94" t="s">
        <v>409</v>
      </c>
      <c r="D76" s="93">
        <v>3569</v>
      </c>
      <c r="E76" s="93">
        <v>131</v>
      </c>
      <c r="F76" s="97">
        <f t="shared" si="5"/>
        <v>3.670495937237321</v>
      </c>
      <c r="G76" s="93">
        <v>126</v>
      </c>
      <c r="H76" s="93">
        <v>5</v>
      </c>
      <c r="I76" s="93">
        <v>3438</v>
      </c>
      <c r="J76" s="97">
        <f t="shared" si="6"/>
        <v>96.32950406276268</v>
      </c>
      <c r="K76" s="93">
        <v>255</v>
      </c>
      <c r="L76" s="97">
        <f t="shared" si="7"/>
        <v>7.144858503782572</v>
      </c>
      <c r="M76" s="93">
        <v>0</v>
      </c>
      <c r="N76" s="97">
        <f t="shared" si="8"/>
        <v>0</v>
      </c>
      <c r="O76" s="93">
        <v>3183</v>
      </c>
      <c r="P76" s="93">
        <v>2704</v>
      </c>
      <c r="Q76" s="97">
        <f t="shared" si="9"/>
        <v>89.18464555898011</v>
      </c>
      <c r="R76" s="93">
        <v>40</v>
      </c>
      <c r="S76" s="94" t="s">
        <v>269</v>
      </c>
      <c r="T76" s="94"/>
      <c r="U76" s="94"/>
      <c r="V76" s="94"/>
      <c r="W76" s="94" t="s">
        <v>269</v>
      </c>
      <c r="X76" s="94"/>
      <c r="Y76" s="94"/>
      <c r="Z76" s="94"/>
    </row>
    <row r="77" spans="1:26" s="92" customFormat="1" ht="11.25">
      <c r="A77" s="94" t="s">
        <v>105</v>
      </c>
      <c r="B77" s="95" t="s">
        <v>410</v>
      </c>
      <c r="C77" s="94" t="s">
        <v>411</v>
      </c>
      <c r="D77" s="93">
        <v>16424</v>
      </c>
      <c r="E77" s="93">
        <v>7732</v>
      </c>
      <c r="F77" s="97">
        <f t="shared" si="5"/>
        <v>47.07744763760351</v>
      </c>
      <c r="G77" s="93">
        <v>7732</v>
      </c>
      <c r="H77" s="93">
        <v>0</v>
      </c>
      <c r="I77" s="93">
        <v>8692</v>
      </c>
      <c r="J77" s="97">
        <f t="shared" si="6"/>
        <v>52.92255236239649</v>
      </c>
      <c r="K77" s="93">
        <v>5367</v>
      </c>
      <c r="L77" s="97">
        <f t="shared" si="7"/>
        <v>32.67778860204579</v>
      </c>
      <c r="M77" s="93">
        <v>0</v>
      </c>
      <c r="N77" s="97">
        <f t="shared" si="8"/>
        <v>0</v>
      </c>
      <c r="O77" s="93">
        <v>3325</v>
      </c>
      <c r="P77" s="93">
        <v>2847</v>
      </c>
      <c r="Q77" s="97">
        <f t="shared" si="9"/>
        <v>20.244763760350708</v>
      </c>
      <c r="R77" s="93">
        <v>629</v>
      </c>
      <c r="S77" s="94" t="s">
        <v>269</v>
      </c>
      <c r="T77" s="94"/>
      <c r="U77" s="94"/>
      <c r="V77" s="94"/>
      <c r="W77" s="94" t="s">
        <v>269</v>
      </c>
      <c r="X77" s="94"/>
      <c r="Y77" s="94"/>
      <c r="Z77" s="94"/>
    </row>
    <row r="78" spans="1:26" s="92" customFormat="1" ht="11.25">
      <c r="A78" s="94" t="s">
        <v>105</v>
      </c>
      <c r="B78" s="95" t="s">
        <v>412</v>
      </c>
      <c r="C78" s="94" t="s">
        <v>413</v>
      </c>
      <c r="D78" s="93">
        <v>11707</v>
      </c>
      <c r="E78" s="93">
        <v>969</v>
      </c>
      <c r="F78" s="97">
        <f t="shared" si="5"/>
        <v>8.277099171435893</v>
      </c>
      <c r="G78" s="93">
        <v>969</v>
      </c>
      <c r="H78" s="93">
        <v>0</v>
      </c>
      <c r="I78" s="93">
        <v>10738</v>
      </c>
      <c r="J78" s="97">
        <f t="shared" si="6"/>
        <v>91.72290082856411</v>
      </c>
      <c r="K78" s="93">
        <v>8452</v>
      </c>
      <c r="L78" s="97">
        <f t="shared" si="7"/>
        <v>72.19612197830358</v>
      </c>
      <c r="M78" s="93">
        <v>0</v>
      </c>
      <c r="N78" s="97">
        <f t="shared" si="8"/>
        <v>0</v>
      </c>
      <c r="O78" s="93">
        <v>2286</v>
      </c>
      <c r="P78" s="93">
        <v>78</v>
      </c>
      <c r="Q78" s="97">
        <f t="shared" si="9"/>
        <v>19.526778850260527</v>
      </c>
      <c r="R78" s="93">
        <v>56</v>
      </c>
      <c r="S78" s="94" t="s">
        <v>269</v>
      </c>
      <c r="T78" s="94"/>
      <c r="U78" s="94"/>
      <c r="V78" s="94"/>
      <c r="W78" s="94" t="s">
        <v>269</v>
      </c>
      <c r="X78" s="94"/>
      <c r="Y78" s="94"/>
      <c r="Z78" s="94"/>
    </row>
    <row r="79" spans="1:26" s="92" customFormat="1" ht="11.25">
      <c r="A79" s="94" t="s">
        <v>105</v>
      </c>
      <c r="B79" s="95" t="s">
        <v>414</v>
      </c>
      <c r="C79" s="94" t="s">
        <v>272</v>
      </c>
      <c r="D79" s="93">
        <v>7949</v>
      </c>
      <c r="E79" s="93">
        <v>981</v>
      </c>
      <c r="F79" s="97">
        <f t="shared" si="5"/>
        <v>12.341174990564852</v>
      </c>
      <c r="G79" s="93">
        <v>981</v>
      </c>
      <c r="H79" s="93">
        <v>0</v>
      </c>
      <c r="I79" s="93">
        <v>6968</v>
      </c>
      <c r="J79" s="97">
        <f t="shared" si="6"/>
        <v>87.65882500943515</v>
      </c>
      <c r="K79" s="93">
        <v>3151</v>
      </c>
      <c r="L79" s="97">
        <f t="shared" si="7"/>
        <v>39.64020631525978</v>
      </c>
      <c r="M79" s="93">
        <v>3620</v>
      </c>
      <c r="N79" s="97">
        <f t="shared" si="8"/>
        <v>45.54031953704868</v>
      </c>
      <c r="O79" s="93">
        <v>197</v>
      </c>
      <c r="P79" s="93">
        <v>125</v>
      </c>
      <c r="Q79" s="97">
        <f t="shared" si="9"/>
        <v>2.4782991571266826</v>
      </c>
      <c r="R79" s="93">
        <v>40</v>
      </c>
      <c r="S79" s="94" t="s">
        <v>269</v>
      </c>
      <c r="T79" s="94"/>
      <c r="U79" s="94"/>
      <c r="V79" s="94"/>
      <c r="W79" s="94" t="s">
        <v>269</v>
      </c>
      <c r="X79" s="94"/>
      <c r="Y79" s="94"/>
      <c r="Z79" s="94"/>
    </row>
    <row r="80" spans="1:26" s="92" customFormat="1" ht="11.25">
      <c r="A80" s="94" t="s">
        <v>105</v>
      </c>
      <c r="B80" s="95" t="s">
        <v>415</v>
      </c>
      <c r="C80" s="94" t="s">
        <v>416</v>
      </c>
      <c r="D80" s="93">
        <v>14678</v>
      </c>
      <c r="E80" s="93">
        <v>3826</v>
      </c>
      <c r="F80" s="97">
        <f t="shared" si="5"/>
        <v>26.066221556070307</v>
      </c>
      <c r="G80" s="93">
        <v>3826</v>
      </c>
      <c r="H80" s="93">
        <v>0</v>
      </c>
      <c r="I80" s="93">
        <v>10852</v>
      </c>
      <c r="J80" s="97">
        <f t="shared" si="6"/>
        <v>73.93377844392968</v>
      </c>
      <c r="K80" s="93">
        <v>8186</v>
      </c>
      <c r="L80" s="97">
        <f t="shared" si="7"/>
        <v>55.770540945632916</v>
      </c>
      <c r="M80" s="93">
        <v>0</v>
      </c>
      <c r="N80" s="97">
        <f t="shared" si="8"/>
        <v>0</v>
      </c>
      <c r="O80" s="93">
        <v>2666</v>
      </c>
      <c r="P80" s="93">
        <v>1349</v>
      </c>
      <c r="Q80" s="97">
        <f t="shared" si="9"/>
        <v>18.163237498296773</v>
      </c>
      <c r="R80" s="93">
        <v>131</v>
      </c>
      <c r="S80" s="94" t="s">
        <v>269</v>
      </c>
      <c r="T80" s="94"/>
      <c r="U80" s="94"/>
      <c r="V80" s="94"/>
      <c r="W80" s="94" t="s">
        <v>269</v>
      </c>
      <c r="X80" s="94"/>
      <c r="Y80" s="94"/>
      <c r="Z80" s="94"/>
    </row>
    <row r="81" spans="1:26" s="92" customFormat="1" ht="11.25">
      <c r="A81" s="94" t="s">
        <v>105</v>
      </c>
      <c r="B81" s="95" t="s">
        <v>417</v>
      </c>
      <c r="C81" s="94" t="s">
        <v>418</v>
      </c>
      <c r="D81" s="93">
        <v>5460</v>
      </c>
      <c r="E81" s="93">
        <v>978</v>
      </c>
      <c r="F81" s="97">
        <f t="shared" si="5"/>
        <v>17.912087912087912</v>
      </c>
      <c r="G81" s="93">
        <v>978</v>
      </c>
      <c r="H81" s="93">
        <v>0</v>
      </c>
      <c r="I81" s="93">
        <v>4482</v>
      </c>
      <c r="J81" s="97">
        <f t="shared" si="6"/>
        <v>82.08791208791209</v>
      </c>
      <c r="K81" s="93">
        <v>4186</v>
      </c>
      <c r="L81" s="97">
        <f t="shared" si="7"/>
        <v>76.66666666666667</v>
      </c>
      <c r="M81" s="93">
        <v>0</v>
      </c>
      <c r="N81" s="97">
        <f t="shared" si="8"/>
        <v>0</v>
      </c>
      <c r="O81" s="93">
        <v>296</v>
      </c>
      <c r="P81" s="93">
        <v>260</v>
      </c>
      <c r="Q81" s="97">
        <f t="shared" si="9"/>
        <v>5.4212454212454215</v>
      </c>
      <c r="R81" s="93">
        <v>38</v>
      </c>
      <c r="S81" s="94" t="s">
        <v>269</v>
      </c>
      <c r="T81" s="94"/>
      <c r="U81" s="94"/>
      <c r="V81" s="94"/>
      <c r="W81" s="94" t="s">
        <v>269</v>
      </c>
      <c r="X81" s="94"/>
      <c r="Y81" s="94"/>
      <c r="Z81" s="94"/>
    </row>
    <row r="82" spans="1:26" s="92" customFormat="1" ht="11.25">
      <c r="A82" s="94" t="s">
        <v>105</v>
      </c>
      <c r="B82" s="95" t="s">
        <v>419</v>
      </c>
      <c r="C82" s="94" t="s">
        <v>420</v>
      </c>
      <c r="D82" s="93">
        <v>4241</v>
      </c>
      <c r="E82" s="93">
        <v>80</v>
      </c>
      <c r="F82" s="97">
        <f t="shared" si="5"/>
        <v>1.886347559537845</v>
      </c>
      <c r="G82" s="93">
        <v>80</v>
      </c>
      <c r="H82" s="93">
        <v>0</v>
      </c>
      <c r="I82" s="93">
        <v>4161</v>
      </c>
      <c r="J82" s="97">
        <f t="shared" si="6"/>
        <v>98.11365244046215</v>
      </c>
      <c r="K82" s="93">
        <v>3133</v>
      </c>
      <c r="L82" s="97">
        <f t="shared" si="7"/>
        <v>73.87408630040085</v>
      </c>
      <c r="M82" s="93">
        <v>0</v>
      </c>
      <c r="N82" s="97">
        <f t="shared" si="8"/>
        <v>0</v>
      </c>
      <c r="O82" s="93">
        <v>1028</v>
      </c>
      <c r="P82" s="93">
        <v>1028</v>
      </c>
      <c r="Q82" s="97">
        <f t="shared" si="9"/>
        <v>24.239566140061306</v>
      </c>
      <c r="R82" s="93">
        <v>13</v>
      </c>
      <c r="S82" s="94" t="s">
        <v>269</v>
      </c>
      <c r="T82" s="94"/>
      <c r="U82" s="94"/>
      <c r="V82" s="94"/>
      <c r="W82" s="94" t="s">
        <v>269</v>
      </c>
      <c r="X82" s="94"/>
      <c r="Y82" s="94"/>
      <c r="Z82" s="94"/>
    </row>
    <row r="83" spans="1:26" s="92" customFormat="1" ht="11.25">
      <c r="A83" s="94" t="s">
        <v>105</v>
      </c>
      <c r="B83" s="95" t="s">
        <v>421</v>
      </c>
      <c r="C83" s="94" t="s">
        <v>422</v>
      </c>
      <c r="D83" s="93">
        <v>5487</v>
      </c>
      <c r="E83" s="93">
        <v>1556</v>
      </c>
      <c r="F83" s="97">
        <f t="shared" si="5"/>
        <v>28.357936941862583</v>
      </c>
      <c r="G83" s="93">
        <v>1556</v>
      </c>
      <c r="H83" s="93">
        <v>0</v>
      </c>
      <c r="I83" s="93">
        <v>3931</v>
      </c>
      <c r="J83" s="97">
        <f t="shared" si="6"/>
        <v>71.64206305813742</v>
      </c>
      <c r="K83" s="93">
        <v>2876</v>
      </c>
      <c r="L83" s="97">
        <f t="shared" si="7"/>
        <v>52.414798614907966</v>
      </c>
      <c r="M83" s="93">
        <v>0</v>
      </c>
      <c r="N83" s="97">
        <f t="shared" si="8"/>
        <v>0</v>
      </c>
      <c r="O83" s="93">
        <v>1055</v>
      </c>
      <c r="P83" s="93">
        <v>978</v>
      </c>
      <c r="Q83" s="97">
        <f t="shared" si="9"/>
        <v>19.22726444322945</v>
      </c>
      <c r="R83" s="93">
        <v>34</v>
      </c>
      <c r="S83" s="94" t="s">
        <v>269</v>
      </c>
      <c r="T83" s="94"/>
      <c r="U83" s="94"/>
      <c r="V83" s="94"/>
      <c r="W83" s="94" t="s">
        <v>269</v>
      </c>
      <c r="X83" s="94"/>
      <c r="Y83" s="94"/>
      <c r="Z83" s="94"/>
    </row>
    <row r="84" spans="1:26" s="92" customFormat="1" ht="11.25">
      <c r="A84" s="94" t="s">
        <v>105</v>
      </c>
      <c r="B84" s="95" t="s">
        <v>423</v>
      </c>
      <c r="C84" s="94" t="s">
        <v>424</v>
      </c>
      <c r="D84" s="93">
        <v>10034</v>
      </c>
      <c r="E84" s="93">
        <v>4234</v>
      </c>
      <c r="F84" s="97">
        <f t="shared" si="5"/>
        <v>42.19653179190752</v>
      </c>
      <c r="G84" s="93">
        <v>4234</v>
      </c>
      <c r="H84" s="93">
        <v>0</v>
      </c>
      <c r="I84" s="93">
        <v>5800</v>
      </c>
      <c r="J84" s="97">
        <f t="shared" si="6"/>
        <v>57.80346820809249</v>
      </c>
      <c r="K84" s="93">
        <v>1569</v>
      </c>
      <c r="L84" s="97">
        <f t="shared" si="7"/>
        <v>15.636834761809846</v>
      </c>
      <c r="M84" s="93">
        <v>0</v>
      </c>
      <c r="N84" s="97">
        <f t="shared" si="8"/>
        <v>0</v>
      </c>
      <c r="O84" s="93">
        <v>4231</v>
      </c>
      <c r="P84" s="93">
        <v>4231</v>
      </c>
      <c r="Q84" s="97">
        <f t="shared" si="9"/>
        <v>42.16663344628264</v>
      </c>
      <c r="R84" s="93">
        <v>96</v>
      </c>
      <c r="S84" s="94" t="s">
        <v>269</v>
      </c>
      <c r="T84" s="94"/>
      <c r="U84" s="94"/>
      <c r="V84" s="94"/>
      <c r="W84" s="94" t="s">
        <v>269</v>
      </c>
      <c r="X84" s="94"/>
      <c r="Y84" s="94"/>
      <c r="Z84" s="94"/>
    </row>
    <row r="85" spans="1:26" s="92" customFormat="1" ht="11.25">
      <c r="A85" s="94" t="s">
        <v>105</v>
      </c>
      <c r="B85" s="95" t="s">
        <v>425</v>
      </c>
      <c r="C85" s="94" t="s">
        <v>426</v>
      </c>
      <c r="D85" s="93">
        <v>3268</v>
      </c>
      <c r="E85" s="93">
        <v>866</v>
      </c>
      <c r="F85" s="97">
        <f t="shared" si="5"/>
        <v>26.499388004895962</v>
      </c>
      <c r="G85" s="93">
        <v>866</v>
      </c>
      <c r="H85" s="93">
        <v>0</v>
      </c>
      <c r="I85" s="93">
        <v>2402</v>
      </c>
      <c r="J85" s="97">
        <f t="shared" si="6"/>
        <v>73.50061199510404</v>
      </c>
      <c r="K85" s="93">
        <v>1851</v>
      </c>
      <c r="L85" s="97">
        <f t="shared" si="7"/>
        <v>56.64014687882497</v>
      </c>
      <c r="M85" s="93">
        <v>0</v>
      </c>
      <c r="N85" s="97">
        <f t="shared" si="8"/>
        <v>0</v>
      </c>
      <c r="O85" s="93">
        <v>551</v>
      </c>
      <c r="P85" s="93">
        <v>537</v>
      </c>
      <c r="Q85" s="97">
        <f t="shared" si="9"/>
        <v>16.86046511627907</v>
      </c>
      <c r="R85" s="93">
        <v>13</v>
      </c>
      <c r="S85" s="94" t="s">
        <v>269</v>
      </c>
      <c r="T85" s="94"/>
      <c r="U85" s="94"/>
      <c r="V85" s="94"/>
      <c r="W85" s="94" t="s">
        <v>269</v>
      </c>
      <c r="X85" s="94"/>
      <c r="Y85" s="94"/>
      <c r="Z85" s="94"/>
    </row>
    <row r="86" spans="1:26" s="92" customFormat="1" ht="11.25">
      <c r="A86" s="94" t="s">
        <v>105</v>
      </c>
      <c r="B86" s="95" t="s">
        <v>427</v>
      </c>
      <c r="C86" s="94" t="s">
        <v>428</v>
      </c>
      <c r="D86" s="93">
        <v>2452</v>
      </c>
      <c r="E86" s="93">
        <v>922</v>
      </c>
      <c r="F86" s="97">
        <f t="shared" si="5"/>
        <v>37.60195758564437</v>
      </c>
      <c r="G86" s="93">
        <v>922</v>
      </c>
      <c r="H86" s="93">
        <v>0</v>
      </c>
      <c r="I86" s="93">
        <v>1530</v>
      </c>
      <c r="J86" s="97">
        <f t="shared" si="6"/>
        <v>62.39804241435563</v>
      </c>
      <c r="K86" s="93">
        <v>984</v>
      </c>
      <c r="L86" s="97">
        <f t="shared" si="7"/>
        <v>40.1305057096248</v>
      </c>
      <c r="M86" s="93">
        <v>0</v>
      </c>
      <c r="N86" s="97">
        <f t="shared" si="8"/>
        <v>0</v>
      </c>
      <c r="O86" s="93">
        <v>546</v>
      </c>
      <c r="P86" s="93">
        <v>546</v>
      </c>
      <c r="Q86" s="97">
        <f t="shared" si="9"/>
        <v>22.26753670473083</v>
      </c>
      <c r="R86" s="93">
        <v>5</v>
      </c>
      <c r="S86" s="94" t="s">
        <v>269</v>
      </c>
      <c r="T86" s="94"/>
      <c r="U86" s="94"/>
      <c r="V86" s="94"/>
      <c r="W86" s="94" t="s">
        <v>269</v>
      </c>
      <c r="X86" s="94"/>
      <c r="Y86" s="94"/>
      <c r="Z86" s="94"/>
    </row>
    <row r="87" spans="1:26" s="92" customFormat="1" ht="11.25">
      <c r="A87" s="94" t="s">
        <v>105</v>
      </c>
      <c r="B87" s="95" t="s">
        <v>429</v>
      </c>
      <c r="C87" s="94" t="s">
        <v>430</v>
      </c>
      <c r="D87" s="93">
        <v>12913</v>
      </c>
      <c r="E87" s="93">
        <v>3401</v>
      </c>
      <c r="F87" s="97">
        <f t="shared" si="5"/>
        <v>26.337799117168743</v>
      </c>
      <c r="G87" s="93">
        <v>3401</v>
      </c>
      <c r="H87" s="93">
        <v>0</v>
      </c>
      <c r="I87" s="93">
        <v>9512</v>
      </c>
      <c r="J87" s="97">
        <f t="shared" si="6"/>
        <v>73.66220088283126</v>
      </c>
      <c r="K87" s="93">
        <v>3260</v>
      </c>
      <c r="L87" s="97">
        <f t="shared" si="7"/>
        <v>25.245876248741578</v>
      </c>
      <c r="M87" s="93">
        <v>0</v>
      </c>
      <c r="N87" s="97">
        <f t="shared" si="8"/>
        <v>0</v>
      </c>
      <c r="O87" s="93">
        <v>6252</v>
      </c>
      <c r="P87" s="93">
        <v>6176</v>
      </c>
      <c r="Q87" s="97">
        <f t="shared" si="9"/>
        <v>48.416324634089676</v>
      </c>
      <c r="R87" s="93">
        <v>73</v>
      </c>
      <c r="S87" s="94" t="s">
        <v>269</v>
      </c>
      <c r="T87" s="94"/>
      <c r="U87" s="94"/>
      <c r="V87" s="94"/>
      <c r="W87" s="94" t="s">
        <v>269</v>
      </c>
      <c r="X87" s="94"/>
      <c r="Y87" s="94"/>
      <c r="Z87" s="94"/>
    </row>
    <row r="88" spans="1:26" s="92" customFormat="1" ht="11.25">
      <c r="A88" s="94" t="s">
        <v>105</v>
      </c>
      <c r="B88" s="95" t="s">
        <v>431</v>
      </c>
      <c r="C88" s="94" t="s">
        <v>432</v>
      </c>
      <c r="D88" s="93">
        <v>2480</v>
      </c>
      <c r="E88" s="93">
        <v>815</v>
      </c>
      <c r="F88" s="97">
        <f t="shared" si="5"/>
        <v>32.86290322580645</v>
      </c>
      <c r="G88" s="93">
        <v>815</v>
      </c>
      <c r="H88" s="93">
        <v>0</v>
      </c>
      <c r="I88" s="93">
        <v>1665</v>
      </c>
      <c r="J88" s="97">
        <f t="shared" si="6"/>
        <v>67.13709677419355</v>
      </c>
      <c r="K88" s="93">
        <v>0</v>
      </c>
      <c r="L88" s="97">
        <f t="shared" si="7"/>
        <v>0</v>
      </c>
      <c r="M88" s="93">
        <v>0</v>
      </c>
      <c r="N88" s="97">
        <f t="shared" si="8"/>
        <v>0</v>
      </c>
      <c r="O88" s="93">
        <v>1665</v>
      </c>
      <c r="P88" s="93">
        <v>1654</v>
      </c>
      <c r="Q88" s="97">
        <f t="shared" si="9"/>
        <v>67.13709677419355</v>
      </c>
      <c r="R88" s="93">
        <v>18</v>
      </c>
      <c r="S88" s="94" t="s">
        <v>269</v>
      </c>
      <c r="T88" s="94"/>
      <c r="U88" s="94"/>
      <c r="V88" s="94"/>
      <c r="W88" s="94" t="s">
        <v>269</v>
      </c>
      <c r="X88" s="94"/>
      <c r="Y88" s="94"/>
      <c r="Z88" s="94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5"/>
      <c r="T223" s="105"/>
      <c r="U223" s="105"/>
      <c r="V223" s="105"/>
      <c r="W223" s="105"/>
      <c r="X223" s="105"/>
      <c r="Y223" s="105"/>
      <c r="Z223" s="105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05"/>
      <c r="T224" s="105"/>
      <c r="U224" s="105"/>
      <c r="V224" s="105"/>
      <c r="W224" s="105"/>
      <c r="X224" s="105"/>
      <c r="Y224" s="105"/>
      <c r="Z224" s="105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105"/>
      <c r="T225" s="105"/>
      <c r="U225" s="105"/>
      <c r="V225" s="105"/>
      <c r="W225" s="105"/>
      <c r="X225" s="105"/>
      <c r="Y225" s="105"/>
      <c r="Z225" s="105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105"/>
      <c r="T226" s="105"/>
      <c r="U226" s="105"/>
      <c r="V226" s="105"/>
      <c r="W226" s="105"/>
      <c r="X226" s="105"/>
      <c r="Y226" s="105"/>
      <c r="Z226" s="105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105"/>
      <c r="T227" s="105"/>
      <c r="U227" s="105"/>
      <c r="V227" s="105"/>
      <c r="W227" s="105"/>
      <c r="X227" s="105"/>
      <c r="Y227" s="105"/>
      <c r="Z227" s="105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105"/>
      <c r="T228" s="105"/>
      <c r="U228" s="105"/>
      <c r="V228" s="105"/>
      <c r="W228" s="105"/>
      <c r="X228" s="105"/>
      <c r="Y228" s="105"/>
      <c r="Z228" s="105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105"/>
      <c r="T229" s="105"/>
      <c r="U229" s="105"/>
      <c r="V229" s="105"/>
      <c r="W229" s="105"/>
      <c r="X229" s="105"/>
      <c r="Y229" s="105"/>
      <c r="Z229" s="105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105"/>
      <c r="T230" s="105"/>
      <c r="U230" s="105"/>
      <c r="V230" s="105"/>
      <c r="W230" s="105"/>
      <c r="X230" s="105"/>
      <c r="Y230" s="105"/>
      <c r="Z230" s="105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105"/>
      <c r="T231" s="105"/>
      <c r="U231" s="105"/>
      <c r="V231" s="105"/>
      <c r="W231" s="105"/>
      <c r="X231" s="105"/>
      <c r="Y231" s="105"/>
      <c r="Z231" s="105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105"/>
      <c r="T232" s="105"/>
      <c r="U232" s="105"/>
      <c r="V232" s="105"/>
      <c r="W232" s="105"/>
      <c r="X232" s="105"/>
      <c r="Y232" s="105"/>
      <c r="Z232" s="105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105"/>
      <c r="T233" s="105"/>
      <c r="U233" s="105"/>
      <c r="V233" s="105"/>
      <c r="W233" s="105"/>
      <c r="X233" s="105"/>
      <c r="Y233" s="105"/>
      <c r="Z233" s="105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105"/>
      <c r="T234" s="105"/>
      <c r="U234" s="105"/>
      <c r="V234" s="105"/>
      <c r="W234" s="105"/>
      <c r="X234" s="105"/>
      <c r="Y234" s="105"/>
      <c r="Z234" s="105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105"/>
      <c r="T235" s="105"/>
      <c r="U235" s="105"/>
      <c r="V235" s="105"/>
      <c r="W235" s="105"/>
      <c r="X235" s="105"/>
      <c r="Y235" s="105"/>
      <c r="Z235" s="105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105"/>
      <c r="T236" s="105"/>
      <c r="U236" s="105"/>
      <c r="V236" s="105"/>
      <c r="W236" s="105"/>
      <c r="X236" s="105"/>
      <c r="Y236" s="105"/>
      <c r="Z236" s="105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105"/>
      <c r="T237" s="105"/>
      <c r="U237" s="105"/>
      <c r="V237" s="105"/>
      <c r="W237" s="105"/>
      <c r="X237" s="105"/>
      <c r="Y237" s="105"/>
      <c r="Z237" s="105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105"/>
      <c r="T238" s="105"/>
      <c r="U238" s="105"/>
      <c r="V238" s="105"/>
      <c r="W238" s="105"/>
      <c r="X238" s="105"/>
      <c r="Y238" s="105"/>
      <c r="Z238" s="105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105"/>
      <c r="T239" s="105"/>
      <c r="U239" s="105"/>
      <c r="V239" s="105"/>
      <c r="W239" s="105"/>
      <c r="X239" s="105"/>
      <c r="Y239" s="105"/>
      <c r="Z239" s="105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105"/>
      <c r="T240" s="105"/>
      <c r="U240" s="105"/>
      <c r="V240" s="105"/>
      <c r="W240" s="105"/>
      <c r="X240" s="105"/>
      <c r="Y240" s="105"/>
      <c r="Z240" s="105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105"/>
      <c r="T241" s="105"/>
      <c r="U241" s="105"/>
      <c r="V241" s="105"/>
      <c r="W241" s="105"/>
      <c r="X241" s="105"/>
      <c r="Y241" s="105"/>
      <c r="Z241" s="105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105"/>
      <c r="T242" s="105"/>
      <c r="U242" s="105"/>
      <c r="V242" s="105"/>
      <c r="W242" s="105"/>
      <c r="X242" s="105"/>
      <c r="Y242" s="105"/>
      <c r="Z242" s="105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105"/>
      <c r="T243" s="105"/>
      <c r="U243" s="105"/>
      <c r="V243" s="105"/>
      <c r="W243" s="105"/>
      <c r="X243" s="105"/>
      <c r="Y243" s="105"/>
      <c r="Z243" s="105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105"/>
      <c r="T244" s="105"/>
      <c r="U244" s="105"/>
      <c r="V244" s="105"/>
      <c r="W244" s="105"/>
      <c r="X244" s="105"/>
      <c r="Y244" s="105"/>
      <c r="Z244" s="105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105"/>
      <c r="T245" s="105"/>
      <c r="U245" s="105"/>
      <c r="V245" s="105"/>
      <c r="W245" s="105"/>
      <c r="X245" s="105"/>
      <c r="Y245" s="105"/>
      <c r="Z245" s="105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105"/>
      <c r="T246" s="105"/>
      <c r="U246" s="105"/>
      <c r="V246" s="105"/>
      <c r="W246" s="105"/>
      <c r="X246" s="105"/>
      <c r="Y246" s="105"/>
      <c r="Z246" s="105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105"/>
      <c r="T247" s="105"/>
      <c r="U247" s="105"/>
      <c r="V247" s="105"/>
      <c r="W247" s="105"/>
      <c r="X247" s="105"/>
      <c r="Y247" s="105"/>
      <c r="Z247" s="105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105"/>
      <c r="T248" s="105"/>
      <c r="U248" s="105"/>
      <c r="V248" s="105"/>
      <c r="W248" s="105"/>
      <c r="X248" s="105"/>
      <c r="Y248" s="105"/>
      <c r="Z248" s="105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105"/>
      <c r="T249" s="105"/>
      <c r="U249" s="105"/>
      <c r="V249" s="105"/>
      <c r="W249" s="105"/>
      <c r="X249" s="105"/>
      <c r="Y249" s="105"/>
      <c r="Z249" s="105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105"/>
      <c r="T250" s="105"/>
      <c r="U250" s="105"/>
      <c r="V250" s="105"/>
      <c r="W250" s="105"/>
      <c r="X250" s="105"/>
      <c r="Y250" s="105"/>
      <c r="Z250" s="105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105"/>
      <c r="T251" s="105"/>
      <c r="U251" s="105"/>
      <c r="V251" s="105"/>
      <c r="W251" s="105"/>
      <c r="X251" s="105"/>
      <c r="Y251" s="105"/>
      <c r="Z251" s="105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105"/>
      <c r="T252" s="105"/>
      <c r="U252" s="105"/>
      <c r="V252" s="105"/>
      <c r="W252" s="105"/>
      <c r="X252" s="105"/>
      <c r="Y252" s="105"/>
      <c r="Z252" s="105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105"/>
      <c r="T253" s="105"/>
      <c r="U253" s="105"/>
      <c r="V253" s="105"/>
      <c r="W253" s="105"/>
      <c r="X253" s="105"/>
      <c r="Y253" s="105"/>
      <c r="Z253" s="105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105"/>
      <c r="T254" s="105"/>
      <c r="U254" s="105"/>
      <c r="V254" s="105"/>
      <c r="W254" s="105"/>
      <c r="X254" s="105"/>
      <c r="Y254" s="105"/>
      <c r="Z254" s="105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105"/>
      <c r="T255" s="105"/>
      <c r="U255" s="105"/>
      <c r="V255" s="105"/>
      <c r="W255" s="105"/>
      <c r="X255" s="105"/>
      <c r="Y255" s="105"/>
      <c r="Z255" s="105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105"/>
      <c r="T256" s="105"/>
      <c r="U256" s="105"/>
      <c r="V256" s="105"/>
      <c r="W256" s="105"/>
      <c r="X256" s="105"/>
      <c r="Y256" s="105"/>
      <c r="Z256" s="105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105"/>
      <c r="T257" s="105"/>
      <c r="U257" s="105"/>
      <c r="V257" s="105"/>
      <c r="W257" s="105"/>
      <c r="X257" s="105"/>
      <c r="Y257" s="105"/>
      <c r="Z257" s="105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105"/>
      <c r="T258" s="105"/>
      <c r="U258" s="105"/>
      <c r="V258" s="105"/>
      <c r="W258" s="105"/>
      <c r="X258" s="105"/>
      <c r="Y258" s="105"/>
      <c r="Z258" s="105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105"/>
      <c r="T259" s="105"/>
      <c r="U259" s="105"/>
      <c r="V259" s="105"/>
      <c r="W259" s="105"/>
      <c r="X259" s="105"/>
      <c r="Y259" s="105"/>
      <c r="Z259" s="105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105"/>
      <c r="T260" s="105"/>
      <c r="U260" s="105"/>
      <c r="V260" s="105"/>
      <c r="W260" s="105"/>
      <c r="X260" s="105"/>
      <c r="Y260" s="105"/>
      <c r="Z260" s="105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105"/>
      <c r="T261" s="105"/>
      <c r="U261" s="105"/>
      <c r="V261" s="105"/>
      <c r="W261" s="105"/>
      <c r="X261" s="105"/>
      <c r="Y261" s="105"/>
      <c r="Z261" s="105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105"/>
      <c r="T262" s="105"/>
      <c r="U262" s="105"/>
      <c r="V262" s="105"/>
      <c r="W262" s="105"/>
      <c r="X262" s="105"/>
      <c r="Y262" s="105"/>
      <c r="Z262" s="105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105"/>
      <c r="T263" s="105"/>
      <c r="U263" s="105"/>
      <c r="V263" s="105"/>
      <c r="W263" s="105"/>
      <c r="X263" s="105"/>
      <c r="Y263" s="105"/>
      <c r="Z263" s="105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105"/>
      <c r="T264" s="105"/>
      <c r="U264" s="105"/>
      <c r="V264" s="105"/>
      <c r="W264" s="105"/>
      <c r="X264" s="105"/>
      <c r="Y264" s="105"/>
      <c r="Z264" s="105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105"/>
      <c r="T265" s="105"/>
      <c r="U265" s="105"/>
      <c r="V265" s="105"/>
      <c r="W265" s="105"/>
      <c r="X265" s="105"/>
      <c r="Y265" s="105"/>
      <c r="Z265" s="105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105"/>
      <c r="T266" s="105"/>
      <c r="U266" s="105"/>
      <c r="V266" s="105"/>
      <c r="W266" s="105"/>
      <c r="X266" s="105"/>
      <c r="Y266" s="105"/>
      <c r="Z266" s="105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105"/>
      <c r="T267" s="105"/>
      <c r="U267" s="105"/>
      <c r="V267" s="105"/>
      <c r="W267" s="105"/>
      <c r="X267" s="105"/>
      <c r="Y267" s="105"/>
      <c r="Z267" s="105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105"/>
      <c r="T268" s="105"/>
      <c r="U268" s="105"/>
      <c r="V268" s="105"/>
      <c r="W268" s="105"/>
      <c r="X268" s="105"/>
      <c r="Y268" s="105"/>
      <c r="Z268" s="105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105"/>
      <c r="T269" s="105"/>
      <c r="U269" s="105"/>
      <c r="V269" s="105"/>
      <c r="W269" s="105"/>
      <c r="X269" s="105"/>
      <c r="Y269" s="105"/>
      <c r="Z269" s="105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105"/>
      <c r="T270" s="105"/>
      <c r="U270" s="105"/>
      <c r="V270" s="105"/>
      <c r="W270" s="105"/>
      <c r="X270" s="105"/>
      <c r="Y270" s="105"/>
      <c r="Z270" s="105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105"/>
      <c r="T271" s="105"/>
      <c r="U271" s="105"/>
      <c r="V271" s="105"/>
      <c r="W271" s="105"/>
      <c r="X271" s="105"/>
      <c r="Y271" s="105"/>
      <c r="Z271" s="105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105"/>
      <c r="T272" s="105"/>
      <c r="U272" s="105"/>
      <c r="V272" s="105"/>
      <c r="W272" s="105"/>
      <c r="X272" s="105"/>
      <c r="Y272" s="105"/>
      <c r="Z272" s="105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105"/>
      <c r="T273" s="105"/>
      <c r="U273" s="105"/>
      <c r="V273" s="105"/>
      <c r="W273" s="105"/>
      <c r="X273" s="105"/>
      <c r="Y273" s="105"/>
      <c r="Z273" s="105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105"/>
      <c r="T274" s="105"/>
      <c r="U274" s="105"/>
      <c r="V274" s="105"/>
      <c r="W274" s="105"/>
      <c r="X274" s="105"/>
      <c r="Y274" s="105"/>
      <c r="Z274" s="105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105"/>
      <c r="T275" s="105"/>
      <c r="U275" s="105"/>
      <c r="V275" s="105"/>
      <c r="W275" s="105"/>
      <c r="X275" s="105"/>
      <c r="Y275" s="105"/>
      <c r="Z275" s="105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105"/>
      <c r="T276" s="105"/>
      <c r="U276" s="105"/>
      <c r="V276" s="105"/>
      <c r="W276" s="105"/>
      <c r="X276" s="105"/>
      <c r="Y276" s="105"/>
      <c r="Z276" s="105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2" customFormat="1" ht="11.25">
      <c r="A1158" s="38"/>
      <c r="B1158" s="9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2" customFormat="1" ht="11.25">
      <c r="A1159" s="38"/>
      <c r="B1159" s="9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2" customFormat="1" ht="11.25">
      <c r="A1160" s="38"/>
      <c r="B1160" s="9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2" customFormat="1" ht="11.25">
      <c r="A1161" s="38"/>
      <c r="B1161" s="9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2" customFormat="1" ht="11.25">
      <c r="A1162" s="38"/>
      <c r="B1162" s="9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2" customFormat="1" ht="11.25">
      <c r="A1163" s="38"/>
      <c r="B1163" s="9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2" customFormat="1" ht="11.25">
      <c r="A1164" s="38"/>
      <c r="B1164" s="9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2" customFormat="1" ht="11.25">
      <c r="A1165" s="38"/>
      <c r="B1165" s="98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s="92" customFormat="1" ht="11.25">
      <c r="A1166" s="38"/>
      <c r="B1166" s="98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s="92" customFormat="1" ht="11.25">
      <c r="A1167" s="38"/>
      <c r="B1167" s="98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s="92" customFormat="1" ht="11.25">
      <c r="A1168" s="38"/>
      <c r="B1168" s="98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 s="92" customFormat="1" ht="11.25">
      <c r="A1169" s="38"/>
      <c r="B1169" s="98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 s="92" customFormat="1" ht="11.25">
      <c r="A1170" s="38"/>
      <c r="B1170" s="98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 s="92" customFormat="1" ht="11.25">
      <c r="A1171" s="38"/>
      <c r="B1171" s="98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 s="92" customFormat="1" ht="11.25">
      <c r="A1172" s="38"/>
      <c r="B1172" s="98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  <row r="1173" spans="1:26" s="92" customFormat="1" ht="11.25">
      <c r="A1173" s="38"/>
      <c r="B1173" s="98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</row>
    <row r="1174" spans="1:26" s="92" customFormat="1" ht="11.25">
      <c r="A1174" s="38"/>
      <c r="B1174" s="98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</row>
    <row r="1175" spans="1:26" s="92" customFormat="1" ht="11.25">
      <c r="A1175" s="38"/>
      <c r="B1175" s="98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</row>
    <row r="1176" spans="1:26" s="92" customFormat="1" ht="11.25">
      <c r="A1176" s="38"/>
      <c r="B1176" s="98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</row>
    <row r="1177" spans="1:26" s="92" customFormat="1" ht="11.25">
      <c r="A1177" s="38"/>
      <c r="B1177" s="98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</row>
    <row r="1178" spans="1:26" s="92" customFormat="1" ht="11.25">
      <c r="A1178" s="38"/>
      <c r="B1178" s="98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</row>
    <row r="1179" spans="1:26" s="92" customFormat="1" ht="11.25">
      <c r="A1179" s="38"/>
      <c r="B1179" s="98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</row>
    <row r="1180" spans="1:26" s="92" customFormat="1" ht="11.25">
      <c r="A1180" s="38"/>
      <c r="B1180" s="98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</row>
    <row r="1181" spans="1:26" s="92" customFormat="1" ht="11.25">
      <c r="A1181" s="38"/>
      <c r="B1181" s="98"/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</row>
    <row r="1182" spans="1:26" s="92" customFormat="1" ht="11.25">
      <c r="A1182" s="38"/>
      <c r="B1182" s="98"/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</row>
    <row r="1183" spans="1:26" s="92" customFormat="1" ht="11.25">
      <c r="A1183" s="38"/>
      <c r="B1183" s="98"/>
      <c r="C1183" s="38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</row>
    <row r="1184" spans="1:26" s="92" customFormat="1" ht="11.25">
      <c r="A1184" s="38"/>
      <c r="B1184" s="98"/>
      <c r="C1184" s="38"/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</row>
    <row r="1185" spans="1:26" s="92" customFormat="1" ht="11.25">
      <c r="A1185" s="38"/>
      <c r="B1185" s="98"/>
      <c r="C1185" s="38"/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</row>
    <row r="1186" spans="1:26" s="92" customFormat="1" ht="11.25">
      <c r="A1186" s="38"/>
      <c r="B1186" s="98"/>
      <c r="C1186" s="38"/>
      <c r="D1186" s="38"/>
      <c r="E1186" s="38"/>
      <c r="F1186" s="38"/>
      <c r="G1186" s="38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</row>
    <row r="1187" spans="1:26" s="92" customFormat="1" ht="11.25">
      <c r="A1187" s="38"/>
      <c r="B1187" s="98"/>
      <c r="C1187" s="38"/>
      <c r="D1187" s="38"/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</row>
    <row r="1188" spans="1:26" s="92" customFormat="1" ht="11.25">
      <c r="A1188" s="38"/>
      <c r="B1188" s="98"/>
      <c r="C1188" s="38"/>
      <c r="D1188" s="38"/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</row>
    <row r="1189" spans="1:26" s="92" customFormat="1" ht="11.25">
      <c r="A1189" s="38"/>
      <c r="B1189" s="98"/>
      <c r="C1189" s="38"/>
      <c r="D1189" s="38"/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</row>
    <row r="1190" spans="1:26" s="92" customFormat="1" ht="11.25">
      <c r="A1190" s="38"/>
      <c r="B1190" s="98"/>
      <c r="C1190" s="38"/>
      <c r="D1190" s="38"/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</row>
    <row r="1191" spans="1:26" s="92" customFormat="1" ht="11.25">
      <c r="A1191" s="38"/>
      <c r="B1191" s="98"/>
      <c r="C1191" s="38"/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</row>
    <row r="1192" spans="1:26" s="92" customFormat="1" ht="11.25">
      <c r="A1192" s="38"/>
      <c r="B1192" s="98"/>
      <c r="C1192" s="38"/>
      <c r="D1192" s="38"/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</row>
    <row r="1193" spans="1:26" s="92" customFormat="1" ht="11.25">
      <c r="A1193" s="38"/>
      <c r="B1193" s="98"/>
      <c r="C1193" s="38"/>
      <c r="D1193" s="38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</row>
    <row r="1194" spans="1:26" s="92" customFormat="1" ht="11.25">
      <c r="A1194" s="38"/>
      <c r="B1194" s="98"/>
      <c r="C1194" s="38"/>
      <c r="D1194" s="38"/>
      <c r="E1194" s="38"/>
      <c r="F1194" s="38"/>
      <c r="G1194" s="38"/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</row>
    <row r="1195" spans="1:26" s="92" customFormat="1" ht="11.25">
      <c r="A1195" s="38"/>
      <c r="B1195" s="98"/>
      <c r="C1195" s="38"/>
      <c r="D1195" s="38"/>
      <c r="E1195" s="38"/>
      <c r="F1195" s="38"/>
      <c r="G1195" s="38"/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</row>
    <row r="1196" spans="1:26" s="92" customFormat="1" ht="11.25">
      <c r="A1196" s="38"/>
      <c r="B1196" s="98"/>
      <c r="C1196" s="38"/>
      <c r="D1196" s="38"/>
      <c r="E1196" s="38"/>
      <c r="F1196" s="38"/>
      <c r="G1196" s="38"/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</row>
    <row r="1197" spans="1:26" s="92" customFormat="1" ht="11.25">
      <c r="A1197" s="38"/>
      <c r="B1197" s="98"/>
      <c r="C1197" s="38"/>
      <c r="D1197" s="38"/>
      <c r="E1197" s="38"/>
      <c r="F1197" s="38"/>
      <c r="G1197" s="38"/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</row>
    <row r="1198" spans="1:26" s="92" customFormat="1" ht="11.25">
      <c r="A1198" s="38"/>
      <c r="B1198" s="98"/>
      <c r="C1198" s="38"/>
      <c r="D1198" s="38"/>
      <c r="E1198" s="38"/>
      <c r="F1198" s="38"/>
      <c r="G1198" s="38"/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</row>
    <row r="1199" spans="1:26" s="92" customFormat="1" ht="11.25">
      <c r="A1199" s="38"/>
      <c r="B1199" s="98"/>
      <c r="C1199" s="38"/>
      <c r="D1199" s="38"/>
      <c r="E1199" s="38"/>
      <c r="F1199" s="38"/>
      <c r="G1199" s="38"/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</row>
    <row r="1200" spans="1:26" s="92" customFormat="1" ht="11.25">
      <c r="A1200" s="38"/>
      <c r="B1200" s="98"/>
      <c r="C1200" s="38"/>
      <c r="D1200" s="38"/>
      <c r="E1200" s="38"/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</row>
    <row r="1201" spans="1:26" s="92" customFormat="1" ht="11.25">
      <c r="A1201" s="38"/>
      <c r="B1201" s="98"/>
      <c r="C1201" s="38"/>
      <c r="D1201" s="38"/>
      <c r="E1201" s="38"/>
      <c r="F1201" s="38"/>
      <c r="G1201" s="38"/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</row>
    <row r="1202" spans="1:26" s="92" customFormat="1" ht="11.25">
      <c r="A1202" s="38"/>
      <c r="B1202" s="98"/>
      <c r="C1202" s="38"/>
      <c r="D1202" s="38"/>
      <c r="E1202" s="38"/>
      <c r="F1202" s="38"/>
      <c r="G1202" s="38"/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</row>
    <row r="1203" spans="1:26" s="92" customFormat="1" ht="11.25">
      <c r="A1203" s="38"/>
      <c r="B1203" s="98"/>
      <c r="C1203" s="38"/>
      <c r="D1203" s="38"/>
      <c r="E1203" s="38"/>
      <c r="F1203" s="38"/>
      <c r="G1203" s="38"/>
      <c r="H1203" s="38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</row>
    <row r="1204" spans="1:26" s="92" customFormat="1" ht="11.25">
      <c r="A1204" s="38"/>
      <c r="B1204" s="98"/>
      <c r="C1204" s="38"/>
      <c r="D1204" s="38"/>
      <c r="E1204" s="38"/>
      <c r="F1204" s="38"/>
      <c r="G1204" s="38"/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</row>
    <row r="1205" spans="1:26" s="92" customFormat="1" ht="11.25">
      <c r="A1205" s="38"/>
      <c r="B1205" s="98"/>
      <c r="C1205" s="38"/>
      <c r="D1205" s="38"/>
      <c r="E1205" s="38"/>
      <c r="F1205" s="38"/>
      <c r="G1205" s="38"/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</row>
    <row r="1206" spans="1:26" s="92" customFormat="1" ht="11.25">
      <c r="A1206" s="38"/>
      <c r="B1206" s="98"/>
      <c r="C1206" s="38"/>
      <c r="D1206" s="38"/>
      <c r="E1206" s="38"/>
      <c r="F1206" s="38"/>
      <c r="G1206" s="38"/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</row>
    <row r="1207" spans="1:26" s="92" customFormat="1" ht="11.25">
      <c r="A1207" s="38"/>
      <c r="B1207" s="98"/>
      <c r="C1207" s="38"/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</row>
    <row r="1208" spans="1:26" s="92" customFormat="1" ht="11.25">
      <c r="A1208" s="38"/>
      <c r="B1208" s="98"/>
      <c r="C1208" s="38"/>
      <c r="D1208" s="38"/>
      <c r="E1208" s="38"/>
      <c r="F1208" s="38"/>
      <c r="G1208" s="38"/>
      <c r="H1208" s="38"/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</row>
    <row r="1209" spans="1:26" s="92" customFormat="1" ht="11.25">
      <c r="A1209" s="38"/>
      <c r="B1209" s="98"/>
      <c r="C1209" s="38"/>
      <c r="D1209" s="38"/>
      <c r="E1209" s="38"/>
      <c r="F1209" s="38"/>
      <c r="G1209" s="38"/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</row>
    <row r="1210" spans="1:26" s="92" customFormat="1" ht="11.25">
      <c r="A1210" s="38"/>
      <c r="B1210" s="98"/>
      <c r="C1210" s="38"/>
      <c r="D1210" s="38"/>
      <c r="E1210" s="38"/>
      <c r="F1210" s="38"/>
      <c r="G1210" s="38"/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</row>
    <row r="1211" spans="1:26" s="92" customFormat="1" ht="11.25">
      <c r="A1211" s="38"/>
      <c r="B1211" s="98"/>
      <c r="C1211" s="38"/>
      <c r="D1211" s="38"/>
      <c r="E1211" s="38"/>
      <c r="F1211" s="38"/>
      <c r="G1211" s="38"/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</row>
    <row r="1212" spans="1:26" s="92" customFormat="1" ht="11.25">
      <c r="A1212" s="38"/>
      <c r="B1212" s="98"/>
      <c r="C1212" s="38"/>
      <c r="D1212" s="38"/>
      <c r="E1212" s="38"/>
      <c r="F1212" s="38"/>
      <c r="G1212" s="38"/>
      <c r="H1212" s="38"/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</row>
    <row r="1213" spans="1:26" s="92" customFormat="1" ht="11.25">
      <c r="A1213" s="38"/>
      <c r="B1213" s="98"/>
      <c r="C1213" s="38"/>
      <c r="D1213" s="38"/>
      <c r="E1213" s="38"/>
      <c r="F1213" s="38"/>
      <c r="G1213" s="38"/>
      <c r="H1213" s="38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</row>
    <row r="1214" spans="1:26" s="92" customFormat="1" ht="11.25">
      <c r="A1214" s="38"/>
      <c r="B1214" s="98"/>
      <c r="C1214" s="38"/>
      <c r="D1214" s="38"/>
      <c r="E1214" s="38"/>
      <c r="F1214" s="38"/>
      <c r="G1214" s="38"/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</row>
    <row r="1215" spans="1:26" s="92" customFormat="1" ht="11.25">
      <c r="A1215" s="38"/>
      <c r="B1215" s="98"/>
      <c r="C1215" s="38"/>
      <c r="D1215" s="38"/>
      <c r="E1215" s="38"/>
      <c r="F1215" s="38"/>
      <c r="G1215" s="38"/>
      <c r="H1215" s="38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</row>
    <row r="1216" spans="1:26" s="92" customFormat="1" ht="11.25">
      <c r="A1216" s="38"/>
      <c r="B1216" s="98"/>
      <c r="C1216" s="38"/>
      <c r="D1216" s="38"/>
      <c r="E1216" s="38"/>
      <c r="F1216" s="38"/>
      <c r="G1216" s="38"/>
      <c r="H1216" s="38"/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</row>
    <row r="1217" spans="1:26" s="92" customFormat="1" ht="11.25">
      <c r="A1217" s="38"/>
      <c r="B1217" s="98"/>
      <c r="C1217" s="38"/>
      <c r="D1217" s="38"/>
      <c r="E1217" s="38"/>
      <c r="F1217" s="38"/>
      <c r="G1217" s="38"/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</row>
    <row r="1218" spans="1:26" s="92" customFormat="1" ht="11.25">
      <c r="A1218" s="38"/>
      <c r="B1218" s="98"/>
      <c r="C1218" s="38"/>
      <c r="D1218" s="38"/>
      <c r="E1218" s="38"/>
      <c r="F1218" s="38"/>
      <c r="G1218" s="38"/>
      <c r="H1218" s="38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218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129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12</v>
      </c>
      <c r="B2" s="112" t="s">
        <v>256</v>
      </c>
      <c r="C2" s="114" t="s">
        <v>257</v>
      </c>
      <c r="D2" s="19" t="s">
        <v>13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258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14</v>
      </c>
      <c r="AG2" s="128"/>
      <c r="AH2" s="128"/>
      <c r="AI2" s="129"/>
      <c r="AJ2" s="127" t="s">
        <v>128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15</v>
      </c>
      <c r="AU2" s="131"/>
      <c r="AV2" s="131"/>
      <c r="AW2" s="131"/>
      <c r="AX2" s="131"/>
      <c r="AY2" s="131"/>
      <c r="AZ2" s="127" t="s">
        <v>16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17</v>
      </c>
      <c r="E3" s="135" t="s">
        <v>18</v>
      </c>
      <c r="F3" s="136"/>
      <c r="G3" s="137"/>
      <c r="H3" s="138" t="s">
        <v>19</v>
      </c>
      <c r="I3" s="139"/>
      <c r="J3" s="140"/>
      <c r="K3" s="135" t="s">
        <v>20</v>
      </c>
      <c r="L3" s="139"/>
      <c r="M3" s="140"/>
      <c r="N3" s="24" t="s">
        <v>17</v>
      </c>
      <c r="O3" s="25" t="s">
        <v>126</v>
      </c>
      <c r="P3" s="22"/>
      <c r="Q3" s="22"/>
      <c r="R3" s="22"/>
      <c r="S3" s="22"/>
      <c r="T3" s="22"/>
      <c r="U3" s="23"/>
      <c r="V3" s="25" t="s">
        <v>127</v>
      </c>
      <c r="W3" s="22"/>
      <c r="X3" s="22"/>
      <c r="Y3" s="22"/>
      <c r="Z3" s="22"/>
      <c r="AA3" s="22"/>
      <c r="AB3" s="23"/>
      <c r="AC3" s="25" t="s">
        <v>21</v>
      </c>
      <c r="AD3" s="22"/>
      <c r="AE3" s="23"/>
      <c r="AF3" s="126" t="s">
        <v>17</v>
      </c>
      <c r="AG3" s="124" t="s">
        <v>22</v>
      </c>
      <c r="AH3" s="124" t="s">
        <v>23</v>
      </c>
      <c r="AI3" s="124" t="s">
        <v>24</v>
      </c>
      <c r="AJ3" s="125" t="s">
        <v>17</v>
      </c>
      <c r="AK3" s="124" t="s">
        <v>259</v>
      </c>
      <c r="AL3" s="124" t="s">
        <v>25</v>
      </c>
      <c r="AM3" s="124" t="s">
        <v>26</v>
      </c>
      <c r="AN3" s="124" t="s">
        <v>23</v>
      </c>
      <c r="AO3" s="124" t="s">
        <v>27</v>
      </c>
      <c r="AP3" s="124" t="s">
        <v>28</v>
      </c>
      <c r="AQ3" s="124" t="s">
        <v>29</v>
      </c>
      <c r="AR3" s="124" t="s">
        <v>30</v>
      </c>
      <c r="AS3" s="124" t="s">
        <v>31</v>
      </c>
      <c r="AT3" s="126" t="s">
        <v>17</v>
      </c>
      <c r="AU3" s="124" t="s">
        <v>259</v>
      </c>
      <c r="AV3" s="124" t="s">
        <v>25</v>
      </c>
      <c r="AW3" s="124" t="s">
        <v>26</v>
      </c>
      <c r="AX3" s="124" t="s">
        <v>23</v>
      </c>
      <c r="AY3" s="124" t="s">
        <v>27</v>
      </c>
      <c r="AZ3" s="126" t="s">
        <v>17</v>
      </c>
      <c r="BA3" s="124" t="s">
        <v>22</v>
      </c>
      <c r="BB3" s="124" t="s">
        <v>23</v>
      </c>
      <c r="BC3" s="124" t="s">
        <v>24</v>
      </c>
    </row>
    <row r="4" spans="1:55" s="8" customFormat="1" ht="26.25" customHeight="1">
      <c r="A4" s="111"/>
      <c r="B4" s="133"/>
      <c r="C4" s="134"/>
      <c r="D4" s="26"/>
      <c r="E4" s="24" t="s">
        <v>17</v>
      </c>
      <c r="F4" s="27" t="s">
        <v>260</v>
      </c>
      <c r="G4" s="27" t="s">
        <v>261</v>
      </c>
      <c r="H4" s="24" t="s">
        <v>17</v>
      </c>
      <c r="I4" s="27" t="s">
        <v>260</v>
      </c>
      <c r="J4" s="27" t="s">
        <v>261</v>
      </c>
      <c r="K4" s="24" t="s">
        <v>17</v>
      </c>
      <c r="L4" s="27" t="s">
        <v>260</v>
      </c>
      <c r="M4" s="27" t="s">
        <v>261</v>
      </c>
      <c r="N4" s="26"/>
      <c r="O4" s="24" t="s">
        <v>17</v>
      </c>
      <c r="P4" s="27" t="s">
        <v>262</v>
      </c>
      <c r="Q4" s="28" t="s">
        <v>23</v>
      </c>
      <c r="R4" s="28" t="s">
        <v>24</v>
      </c>
      <c r="S4" s="27" t="s">
        <v>263</v>
      </c>
      <c r="T4" s="27" t="s">
        <v>264</v>
      </c>
      <c r="U4" s="27" t="s">
        <v>265</v>
      </c>
      <c r="V4" s="24" t="s">
        <v>17</v>
      </c>
      <c r="W4" s="27" t="s">
        <v>262</v>
      </c>
      <c r="X4" s="28" t="s">
        <v>23</v>
      </c>
      <c r="Y4" s="28" t="s">
        <v>24</v>
      </c>
      <c r="Z4" s="27" t="s">
        <v>263</v>
      </c>
      <c r="AA4" s="27" t="s">
        <v>264</v>
      </c>
      <c r="AB4" s="27" t="s">
        <v>265</v>
      </c>
      <c r="AC4" s="24" t="s">
        <v>17</v>
      </c>
      <c r="AD4" s="27" t="s">
        <v>260</v>
      </c>
      <c r="AE4" s="27" t="s">
        <v>261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266</v>
      </c>
      <c r="E6" s="24" t="s">
        <v>266</v>
      </c>
      <c r="F6" s="24" t="s">
        <v>266</v>
      </c>
      <c r="G6" s="24" t="s">
        <v>266</v>
      </c>
      <c r="H6" s="24" t="s">
        <v>266</v>
      </c>
      <c r="I6" s="24" t="s">
        <v>266</v>
      </c>
      <c r="J6" s="24" t="s">
        <v>266</v>
      </c>
      <c r="K6" s="24" t="s">
        <v>266</v>
      </c>
      <c r="L6" s="24" t="s">
        <v>266</v>
      </c>
      <c r="M6" s="24" t="s">
        <v>266</v>
      </c>
      <c r="N6" s="24" t="s">
        <v>266</v>
      </c>
      <c r="O6" s="24" t="s">
        <v>266</v>
      </c>
      <c r="P6" s="24" t="s">
        <v>266</v>
      </c>
      <c r="Q6" s="24" t="s">
        <v>266</v>
      </c>
      <c r="R6" s="24" t="s">
        <v>266</v>
      </c>
      <c r="S6" s="24" t="s">
        <v>266</v>
      </c>
      <c r="T6" s="24" t="s">
        <v>266</v>
      </c>
      <c r="U6" s="24" t="s">
        <v>266</v>
      </c>
      <c r="V6" s="24" t="s">
        <v>266</v>
      </c>
      <c r="W6" s="24" t="s">
        <v>266</v>
      </c>
      <c r="X6" s="24" t="s">
        <v>32</v>
      </c>
      <c r="Y6" s="24" t="s">
        <v>32</v>
      </c>
      <c r="Z6" s="24" t="s">
        <v>266</v>
      </c>
      <c r="AA6" s="24" t="s">
        <v>266</v>
      </c>
      <c r="AB6" s="24" t="s">
        <v>266</v>
      </c>
      <c r="AC6" s="24" t="s">
        <v>266</v>
      </c>
      <c r="AD6" s="24" t="s">
        <v>266</v>
      </c>
      <c r="AE6" s="24" t="s">
        <v>266</v>
      </c>
      <c r="AF6" s="12" t="s">
        <v>267</v>
      </c>
      <c r="AG6" s="12" t="s">
        <v>267</v>
      </c>
      <c r="AH6" s="12" t="s">
        <v>267</v>
      </c>
      <c r="AI6" s="12" t="s">
        <v>267</v>
      </c>
      <c r="AJ6" s="12" t="s">
        <v>267</v>
      </c>
      <c r="AK6" s="12" t="s">
        <v>267</v>
      </c>
      <c r="AL6" s="12" t="s">
        <v>267</v>
      </c>
      <c r="AM6" s="12" t="s">
        <v>267</v>
      </c>
      <c r="AN6" s="12" t="s">
        <v>267</v>
      </c>
      <c r="AO6" s="12" t="s">
        <v>267</v>
      </c>
      <c r="AP6" s="12" t="s">
        <v>267</v>
      </c>
      <c r="AQ6" s="12" t="s">
        <v>267</v>
      </c>
      <c r="AR6" s="12" t="s">
        <v>267</v>
      </c>
      <c r="AS6" s="12" t="s">
        <v>267</v>
      </c>
      <c r="AT6" s="12" t="s">
        <v>267</v>
      </c>
      <c r="AU6" s="12" t="s">
        <v>267</v>
      </c>
      <c r="AV6" s="12" t="s">
        <v>267</v>
      </c>
      <c r="AW6" s="12" t="s">
        <v>267</v>
      </c>
      <c r="AX6" s="12" t="s">
        <v>267</v>
      </c>
      <c r="AY6" s="12" t="s">
        <v>267</v>
      </c>
      <c r="AZ6" s="12" t="s">
        <v>267</v>
      </c>
      <c r="BA6" s="12" t="s">
        <v>267</v>
      </c>
      <c r="BB6" s="12" t="s">
        <v>267</v>
      </c>
      <c r="BC6" s="12" t="s">
        <v>267</v>
      </c>
    </row>
    <row r="7" spans="1:55" s="92" customFormat="1" ht="11.25">
      <c r="A7" s="176" t="s">
        <v>105</v>
      </c>
      <c r="B7" s="177" t="s">
        <v>274</v>
      </c>
      <c r="C7" s="173" t="s">
        <v>268</v>
      </c>
      <c r="D7" s="99">
        <f>SUM(D8:D300)</f>
        <v>560115</v>
      </c>
      <c r="E7" s="99">
        <f>SUM(E8:E300)</f>
        <v>5784</v>
      </c>
      <c r="F7" s="99">
        <f>SUM(F8:F300)</f>
        <v>3218</v>
      </c>
      <c r="G7" s="99">
        <f>SUM(G8:G300)</f>
        <v>2566</v>
      </c>
      <c r="H7" s="99">
        <f>SUM(H8:H300)</f>
        <v>111241</v>
      </c>
      <c r="I7" s="99">
        <f>SUM(I8:I300)</f>
        <v>89548</v>
      </c>
      <c r="J7" s="99">
        <f>SUM(J8:J300)</f>
        <v>21693</v>
      </c>
      <c r="K7" s="99">
        <f>SUM(K8:K300)</f>
        <v>443090</v>
      </c>
      <c r="L7" s="99">
        <f>SUM(L8:L300)</f>
        <v>301751</v>
      </c>
      <c r="M7" s="99">
        <f>SUM(M8:M300)</f>
        <v>141339</v>
      </c>
      <c r="N7" s="99">
        <f>SUM(N8:N300)</f>
        <v>560859</v>
      </c>
      <c r="O7" s="99">
        <f>SUM(O8:O300)</f>
        <v>393528</v>
      </c>
      <c r="P7" s="99">
        <f>SUM(P8:P300)</f>
        <v>389105</v>
      </c>
      <c r="Q7" s="99">
        <f>SUM(Q8:Q300)</f>
        <v>0</v>
      </c>
      <c r="R7" s="99">
        <f>SUM(R8:R300)</f>
        <v>0</v>
      </c>
      <c r="S7" s="99">
        <f>SUM(S8:S300)</f>
        <v>4423</v>
      </c>
      <c r="T7" s="99">
        <f>SUM(T8:T300)</f>
        <v>0</v>
      </c>
      <c r="U7" s="99">
        <f>SUM(U8:U300)</f>
        <v>0</v>
      </c>
      <c r="V7" s="99">
        <f>SUM(V8:V300)</f>
        <v>166655</v>
      </c>
      <c r="W7" s="99">
        <f>SUM(W8:W300)</f>
        <v>161223</v>
      </c>
      <c r="X7" s="99">
        <f>SUM(X8:X300)</f>
        <v>0</v>
      </c>
      <c r="Y7" s="99">
        <f>SUM(Y8:Y300)</f>
        <v>0</v>
      </c>
      <c r="Z7" s="99">
        <f>SUM(Z8:Z300)</f>
        <v>4276</v>
      </c>
      <c r="AA7" s="99">
        <f>SUM(AA8:AA300)</f>
        <v>0</v>
      </c>
      <c r="AB7" s="99">
        <f>SUM(AB8:AB300)</f>
        <v>1156</v>
      </c>
      <c r="AC7" s="99">
        <f>SUM(AC8:AC300)</f>
        <v>676</v>
      </c>
      <c r="AD7" s="99">
        <f>SUM(AD8:AD300)</f>
        <v>675</v>
      </c>
      <c r="AE7" s="99">
        <f>SUM(AE8:AE300)</f>
        <v>1</v>
      </c>
      <c r="AF7" s="99">
        <f>SUM(AF8:AF300)</f>
        <v>8011</v>
      </c>
      <c r="AG7" s="99">
        <f>SUM(AG8:AG300)</f>
        <v>8011</v>
      </c>
      <c r="AH7" s="99">
        <f>SUM(AH8:AH300)</f>
        <v>0</v>
      </c>
      <c r="AI7" s="99">
        <f>SUM(AI8:AI300)</f>
        <v>0</v>
      </c>
      <c r="AJ7" s="99">
        <f>SUM(AJ8:AJ300)</f>
        <v>36395</v>
      </c>
      <c r="AK7" s="99">
        <f>SUM(AK8:AK300)</f>
        <v>13302</v>
      </c>
      <c r="AL7" s="99">
        <f>SUM(AL8:AL300)</f>
        <v>15811</v>
      </c>
      <c r="AM7" s="99">
        <f>SUM(AM8:AM300)</f>
        <v>1918</v>
      </c>
      <c r="AN7" s="99">
        <f>SUM(AN8:AN300)</f>
        <v>1226</v>
      </c>
      <c r="AO7" s="99">
        <f>SUM(AO8:AO300)</f>
        <v>0</v>
      </c>
      <c r="AP7" s="99">
        <f>SUM(AP8:AP300)</f>
        <v>2086</v>
      </c>
      <c r="AQ7" s="99">
        <f>SUM(AQ8:AQ300)</f>
        <v>789</v>
      </c>
      <c r="AR7" s="99">
        <f>SUM(AR8:AR300)</f>
        <v>0</v>
      </c>
      <c r="AS7" s="99">
        <f>SUM(AS8:AS300)</f>
        <v>1263</v>
      </c>
      <c r="AT7" s="99">
        <f>SUM(AT8:AT300)</f>
        <v>900</v>
      </c>
      <c r="AU7" s="99">
        <f>SUM(AU8:AU300)</f>
        <v>708</v>
      </c>
      <c r="AV7" s="99">
        <f>SUM(AV8:AV300)</f>
        <v>21</v>
      </c>
      <c r="AW7" s="99">
        <f>SUM(AW8:AW300)</f>
        <v>171</v>
      </c>
      <c r="AX7" s="99">
        <f>SUM(AX8:AX300)</f>
        <v>0</v>
      </c>
      <c r="AY7" s="99">
        <f>SUM(AY8:AY300)</f>
        <v>0</v>
      </c>
      <c r="AZ7" s="99">
        <f>SUM(AZ8:AZ300)</f>
        <v>1065.8</v>
      </c>
      <c r="BA7" s="99">
        <f>SUM(BA8:BA300)</f>
        <v>1065.8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105</v>
      </c>
      <c r="B8" s="102" t="s">
        <v>275</v>
      </c>
      <c r="C8" s="94" t="s">
        <v>276</v>
      </c>
      <c r="D8" s="100">
        <f aca="true" t="shared" si="0" ref="D7:D70">E8+H8+K8</f>
        <v>97725</v>
      </c>
      <c r="E8" s="100">
        <f aca="true" t="shared" si="1" ref="E7:E70">SUM(F8:G8)</f>
        <v>0</v>
      </c>
      <c r="F8" s="93">
        <v>0</v>
      </c>
      <c r="G8" s="93">
        <v>0</v>
      </c>
      <c r="H8" s="100">
        <f aca="true" t="shared" si="2" ref="H7:H70">SUM(I8:J8)</f>
        <v>87043</v>
      </c>
      <c r="I8" s="93">
        <v>72754</v>
      </c>
      <c r="J8" s="93">
        <v>14289</v>
      </c>
      <c r="K8" s="100">
        <f aca="true" t="shared" si="3" ref="K7:K70">SUM(L8:M8)</f>
        <v>10682</v>
      </c>
      <c r="L8" s="93">
        <v>7452</v>
      </c>
      <c r="M8" s="93">
        <v>3230</v>
      </c>
      <c r="N8" s="100">
        <f aca="true" t="shared" si="4" ref="N7:N70">O8+V8+AC8</f>
        <v>97725</v>
      </c>
      <c r="O8" s="100">
        <f aca="true" t="shared" si="5" ref="O7:O70">SUM(P8:U8)</f>
        <v>80206</v>
      </c>
      <c r="P8" s="93">
        <v>80094</v>
      </c>
      <c r="Q8" s="93">
        <v>0</v>
      </c>
      <c r="R8" s="93">
        <v>0</v>
      </c>
      <c r="S8" s="93">
        <v>112</v>
      </c>
      <c r="T8" s="93">
        <v>0</v>
      </c>
      <c r="U8" s="93">
        <v>0</v>
      </c>
      <c r="V8" s="100">
        <f aca="true" t="shared" si="6" ref="V7:V70">SUM(W8:AB8)</f>
        <v>17519</v>
      </c>
      <c r="W8" s="93">
        <v>16363</v>
      </c>
      <c r="X8" s="93">
        <v>0</v>
      </c>
      <c r="Y8" s="93">
        <v>0</v>
      </c>
      <c r="Z8" s="93">
        <v>0</v>
      </c>
      <c r="AA8" s="93">
        <v>0</v>
      </c>
      <c r="AB8" s="93">
        <v>1156</v>
      </c>
      <c r="AC8" s="100">
        <f aca="true" t="shared" si="7" ref="AC7:AC70">SUM(AD8:AE8)</f>
        <v>0</v>
      </c>
      <c r="AD8" s="93">
        <v>0</v>
      </c>
      <c r="AE8" s="93">
        <v>0</v>
      </c>
      <c r="AF8" s="100">
        <f aca="true" t="shared" si="8" ref="AF7:AF70">SUM(AG8:AI8)</f>
        <v>1260</v>
      </c>
      <c r="AG8" s="93">
        <v>1260</v>
      </c>
      <c r="AH8" s="93">
        <v>0</v>
      </c>
      <c r="AI8" s="93">
        <v>0</v>
      </c>
      <c r="AJ8" s="100">
        <f aca="true" t="shared" si="9" ref="AJ7:AJ70">SUM(AK8:AS8)</f>
        <v>15810</v>
      </c>
      <c r="AK8" s="93">
        <v>508</v>
      </c>
      <c r="AL8" s="93">
        <v>14084</v>
      </c>
      <c r="AM8" s="93">
        <v>186</v>
      </c>
      <c r="AN8" s="93">
        <v>1032</v>
      </c>
      <c r="AO8" s="93">
        <v>0</v>
      </c>
      <c r="AP8" s="93">
        <v>0</v>
      </c>
      <c r="AQ8" s="93">
        <v>0</v>
      </c>
      <c r="AR8" s="93">
        <v>0</v>
      </c>
      <c r="AS8" s="93">
        <v>0</v>
      </c>
      <c r="AT8" s="100">
        <f aca="true" t="shared" si="10" ref="AT7:AT70">SUM(AU8:AY8)</f>
        <v>58</v>
      </c>
      <c r="AU8" s="93">
        <v>21</v>
      </c>
      <c r="AV8" s="93">
        <v>21</v>
      </c>
      <c r="AW8" s="93">
        <v>16</v>
      </c>
      <c r="AX8" s="93">
        <v>0</v>
      </c>
      <c r="AY8" s="93">
        <v>0</v>
      </c>
      <c r="AZ8" s="100">
        <f aca="true" t="shared" si="11" ref="AZ7:AZ70">SUM(BA8:BC8)</f>
        <v>178</v>
      </c>
      <c r="BA8" s="93">
        <v>178</v>
      </c>
      <c r="BB8" s="93">
        <v>0</v>
      </c>
      <c r="BC8" s="93">
        <v>0</v>
      </c>
    </row>
    <row r="9" spans="1:55" s="92" customFormat="1" ht="11.25">
      <c r="A9" s="101" t="s">
        <v>105</v>
      </c>
      <c r="B9" s="102" t="s">
        <v>277</v>
      </c>
      <c r="C9" s="94" t="s">
        <v>278</v>
      </c>
      <c r="D9" s="100">
        <f t="shared" si="0"/>
        <v>14377</v>
      </c>
      <c r="E9" s="100">
        <f t="shared" si="1"/>
        <v>34</v>
      </c>
      <c r="F9" s="93">
        <v>34</v>
      </c>
      <c r="G9" s="93">
        <v>0</v>
      </c>
      <c r="H9" s="100">
        <f t="shared" si="2"/>
        <v>0</v>
      </c>
      <c r="I9" s="93">
        <v>0</v>
      </c>
      <c r="J9" s="93">
        <v>0</v>
      </c>
      <c r="K9" s="100">
        <f t="shared" si="3"/>
        <v>14343</v>
      </c>
      <c r="L9" s="93">
        <v>8300</v>
      </c>
      <c r="M9" s="93">
        <v>6043</v>
      </c>
      <c r="N9" s="100">
        <f t="shared" si="4"/>
        <v>14377</v>
      </c>
      <c r="O9" s="100">
        <f t="shared" si="5"/>
        <v>8334</v>
      </c>
      <c r="P9" s="93">
        <v>8334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6043</v>
      </c>
      <c r="W9" s="93">
        <v>6043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00">
        <f t="shared" si="7"/>
        <v>0</v>
      </c>
      <c r="AD9" s="93">
        <v>0</v>
      </c>
      <c r="AE9" s="93">
        <v>0</v>
      </c>
      <c r="AF9" s="100">
        <f t="shared" si="8"/>
        <v>650</v>
      </c>
      <c r="AG9" s="93">
        <v>650</v>
      </c>
      <c r="AH9" s="93">
        <v>0</v>
      </c>
      <c r="AI9" s="93">
        <v>0</v>
      </c>
      <c r="AJ9" s="100">
        <f t="shared" si="9"/>
        <v>650</v>
      </c>
      <c r="AK9" s="93">
        <v>0</v>
      </c>
      <c r="AL9" s="93">
        <v>0</v>
      </c>
      <c r="AM9" s="93">
        <v>650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100">
        <f t="shared" si="10"/>
        <v>85</v>
      </c>
      <c r="AU9" s="93">
        <v>0</v>
      </c>
      <c r="AV9" s="93">
        <v>0</v>
      </c>
      <c r="AW9" s="93">
        <v>85</v>
      </c>
      <c r="AX9" s="93">
        <v>0</v>
      </c>
      <c r="AY9" s="93">
        <v>0</v>
      </c>
      <c r="AZ9" s="100">
        <f t="shared" si="11"/>
        <v>0</v>
      </c>
      <c r="BA9" s="93">
        <v>0</v>
      </c>
      <c r="BB9" s="93">
        <v>0</v>
      </c>
      <c r="BC9" s="93">
        <v>0</v>
      </c>
    </row>
    <row r="10" spans="1:55" s="92" customFormat="1" ht="11.25">
      <c r="A10" s="101" t="s">
        <v>105</v>
      </c>
      <c r="B10" s="102" t="s">
        <v>279</v>
      </c>
      <c r="C10" s="94" t="s">
        <v>280</v>
      </c>
      <c r="D10" s="100">
        <f t="shared" si="0"/>
        <v>45429</v>
      </c>
      <c r="E10" s="100">
        <f t="shared" si="1"/>
        <v>0</v>
      </c>
      <c r="F10" s="93">
        <v>0</v>
      </c>
      <c r="G10" s="93">
        <v>0</v>
      </c>
      <c r="H10" s="100">
        <f t="shared" si="2"/>
        <v>0</v>
      </c>
      <c r="I10" s="93">
        <v>0</v>
      </c>
      <c r="J10" s="93">
        <v>0</v>
      </c>
      <c r="K10" s="100">
        <f t="shared" si="3"/>
        <v>45429</v>
      </c>
      <c r="L10" s="93">
        <v>28995</v>
      </c>
      <c r="M10" s="93">
        <v>16434</v>
      </c>
      <c r="N10" s="100">
        <f t="shared" si="4"/>
        <v>45389</v>
      </c>
      <c r="O10" s="100">
        <f t="shared" si="5"/>
        <v>28955</v>
      </c>
      <c r="P10" s="93">
        <v>28955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16434</v>
      </c>
      <c r="W10" s="93">
        <v>16434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0</v>
      </c>
      <c r="AD10" s="93">
        <v>0</v>
      </c>
      <c r="AE10" s="93">
        <v>0</v>
      </c>
      <c r="AF10" s="100">
        <f t="shared" si="8"/>
        <v>133</v>
      </c>
      <c r="AG10" s="93">
        <v>133</v>
      </c>
      <c r="AH10" s="93">
        <v>0</v>
      </c>
      <c r="AI10" s="93">
        <v>0</v>
      </c>
      <c r="AJ10" s="100">
        <f t="shared" si="9"/>
        <v>133</v>
      </c>
      <c r="AK10" s="93">
        <v>0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133</v>
      </c>
      <c r="AR10" s="93">
        <v>0</v>
      </c>
      <c r="AS10" s="93">
        <v>0</v>
      </c>
      <c r="AT10" s="100">
        <f t="shared" si="10"/>
        <v>0</v>
      </c>
      <c r="AU10" s="93">
        <v>0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133</v>
      </c>
      <c r="BA10" s="93">
        <v>133</v>
      </c>
      <c r="BB10" s="93">
        <v>0</v>
      </c>
      <c r="BC10" s="93">
        <v>0</v>
      </c>
    </row>
    <row r="11" spans="1:55" s="92" customFormat="1" ht="11.25">
      <c r="A11" s="101" t="s">
        <v>105</v>
      </c>
      <c r="B11" s="102" t="s">
        <v>281</v>
      </c>
      <c r="C11" s="94" t="s">
        <v>282</v>
      </c>
      <c r="D11" s="100">
        <f t="shared" si="0"/>
        <v>2030</v>
      </c>
      <c r="E11" s="100">
        <f t="shared" si="1"/>
        <v>0</v>
      </c>
      <c r="F11" s="93">
        <v>0</v>
      </c>
      <c r="G11" s="93">
        <v>0</v>
      </c>
      <c r="H11" s="100">
        <f t="shared" si="2"/>
        <v>0</v>
      </c>
      <c r="I11" s="93">
        <v>0</v>
      </c>
      <c r="J11" s="93">
        <v>0</v>
      </c>
      <c r="K11" s="100">
        <f t="shared" si="3"/>
        <v>2030</v>
      </c>
      <c r="L11" s="93">
        <v>1866</v>
      </c>
      <c r="M11" s="93">
        <v>164</v>
      </c>
      <c r="N11" s="100">
        <f t="shared" si="4"/>
        <v>2030</v>
      </c>
      <c r="O11" s="100">
        <f t="shared" si="5"/>
        <v>1866</v>
      </c>
      <c r="P11" s="93">
        <v>1866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164</v>
      </c>
      <c r="W11" s="93">
        <v>164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0</v>
      </c>
      <c r="AD11" s="93">
        <v>0</v>
      </c>
      <c r="AE11" s="93">
        <v>0</v>
      </c>
      <c r="AF11" s="100">
        <f t="shared" si="8"/>
        <v>82</v>
      </c>
      <c r="AG11" s="93">
        <v>82</v>
      </c>
      <c r="AH11" s="93">
        <v>0</v>
      </c>
      <c r="AI11" s="93">
        <v>0</v>
      </c>
      <c r="AJ11" s="100">
        <f t="shared" si="9"/>
        <v>2104</v>
      </c>
      <c r="AK11" s="93">
        <v>2030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74</v>
      </c>
      <c r="AT11" s="100">
        <f t="shared" si="10"/>
        <v>8</v>
      </c>
      <c r="AU11" s="93">
        <v>8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0</v>
      </c>
      <c r="BA11" s="93">
        <v>0</v>
      </c>
      <c r="BB11" s="93">
        <v>0</v>
      </c>
      <c r="BC11" s="93">
        <v>0</v>
      </c>
    </row>
    <row r="12" spans="1:55" s="92" customFormat="1" ht="11.25">
      <c r="A12" s="101" t="s">
        <v>105</v>
      </c>
      <c r="B12" s="102" t="s">
        <v>283</v>
      </c>
      <c r="C12" s="94" t="s">
        <v>284</v>
      </c>
      <c r="D12" s="100">
        <f t="shared" si="0"/>
        <v>22531</v>
      </c>
      <c r="E12" s="100">
        <f t="shared" si="1"/>
        <v>0</v>
      </c>
      <c r="F12" s="93">
        <v>0</v>
      </c>
      <c r="G12" s="93">
        <v>0</v>
      </c>
      <c r="H12" s="100">
        <f t="shared" si="2"/>
        <v>0</v>
      </c>
      <c r="I12" s="93">
        <v>0</v>
      </c>
      <c r="J12" s="93">
        <v>0</v>
      </c>
      <c r="K12" s="100">
        <f t="shared" si="3"/>
        <v>22531</v>
      </c>
      <c r="L12" s="93">
        <v>17802</v>
      </c>
      <c r="M12" s="93">
        <v>4729</v>
      </c>
      <c r="N12" s="100">
        <f t="shared" si="4"/>
        <v>22539</v>
      </c>
      <c r="O12" s="100">
        <f t="shared" si="5"/>
        <v>17802</v>
      </c>
      <c r="P12" s="93">
        <v>17802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4729</v>
      </c>
      <c r="W12" s="93">
        <v>4729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8</v>
      </c>
      <c r="AD12" s="93">
        <v>8</v>
      </c>
      <c r="AE12" s="93">
        <v>0</v>
      </c>
      <c r="AF12" s="100">
        <f t="shared" si="8"/>
        <v>119</v>
      </c>
      <c r="AG12" s="93">
        <v>119</v>
      </c>
      <c r="AH12" s="93">
        <v>0</v>
      </c>
      <c r="AI12" s="93">
        <v>0</v>
      </c>
      <c r="AJ12" s="100">
        <f t="shared" si="9"/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100">
        <f t="shared" si="10"/>
        <v>119</v>
      </c>
      <c r="AU12" s="93">
        <v>119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10</v>
      </c>
      <c r="BA12" s="93">
        <v>10</v>
      </c>
      <c r="BB12" s="93">
        <v>0</v>
      </c>
      <c r="BC12" s="93">
        <v>0</v>
      </c>
    </row>
    <row r="13" spans="1:55" s="92" customFormat="1" ht="11.25">
      <c r="A13" s="101" t="s">
        <v>105</v>
      </c>
      <c r="B13" s="102" t="s">
        <v>285</v>
      </c>
      <c r="C13" s="94" t="s">
        <v>286</v>
      </c>
      <c r="D13" s="100">
        <f t="shared" si="0"/>
        <v>7385</v>
      </c>
      <c r="E13" s="100">
        <f t="shared" si="1"/>
        <v>0</v>
      </c>
      <c r="F13" s="93">
        <v>0</v>
      </c>
      <c r="G13" s="93">
        <v>0</v>
      </c>
      <c r="H13" s="100">
        <f t="shared" si="2"/>
        <v>0</v>
      </c>
      <c r="I13" s="93">
        <v>0</v>
      </c>
      <c r="J13" s="93">
        <v>0</v>
      </c>
      <c r="K13" s="100">
        <f t="shared" si="3"/>
        <v>7385</v>
      </c>
      <c r="L13" s="93">
        <v>6177</v>
      </c>
      <c r="M13" s="93">
        <v>1208</v>
      </c>
      <c r="N13" s="100">
        <f t="shared" si="4"/>
        <v>7385</v>
      </c>
      <c r="O13" s="100">
        <f t="shared" si="5"/>
        <v>6177</v>
      </c>
      <c r="P13" s="93">
        <v>6177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1208</v>
      </c>
      <c r="W13" s="93">
        <v>1208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0</v>
      </c>
      <c r="AD13" s="93">
        <v>0</v>
      </c>
      <c r="AE13" s="93">
        <v>0</v>
      </c>
      <c r="AF13" s="100">
        <f t="shared" si="8"/>
        <v>22</v>
      </c>
      <c r="AG13" s="93">
        <v>22</v>
      </c>
      <c r="AH13" s="93">
        <v>0</v>
      </c>
      <c r="AI13" s="93">
        <v>0</v>
      </c>
      <c r="AJ13" s="100">
        <f t="shared" si="9"/>
        <v>0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100">
        <f t="shared" si="10"/>
        <v>22</v>
      </c>
      <c r="AU13" s="93">
        <v>22</v>
      </c>
      <c r="AV13" s="93">
        <v>0</v>
      </c>
      <c r="AW13" s="93">
        <v>0</v>
      </c>
      <c r="AX13" s="93">
        <v>0</v>
      </c>
      <c r="AY13" s="93">
        <v>0</v>
      </c>
      <c r="AZ13" s="100">
        <f t="shared" si="11"/>
        <v>0</v>
      </c>
      <c r="BA13" s="93">
        <v>0</v>
      </c>
      <c r="BB13" s="93">
        <v>0</v>
      </c>
      <c r="BC13" s="93">
        <v>0</v>
      </c>
    </row>
    <row r="14" spans="1:55" s="92" customFormat="1" ht="11.25">
      <c r="A14" s="101" t="s">
        <v>105</v>
      </c>
      <c r="B14" s="102" t="s">
        <v>287</v>
      </c>
      <c r="C14" s="94" t="s">
        <v>288</v>
      </c>
      <c r="D14" s="100">
        <f t="shared" si="0"/>
        <v>14368</v>
      </c>
      <c r="E14" s="100">
        <f t="shared" si="1"/>
        <v>0</v>
      </c>
      <c r="F14" s="93">
        <v>0</v>
      </c>
      <c r="G14" s="93">
        <v>0</v>
      </c>
      <c r="H14" s="100">
        <f t="shared" si="2"/>
        <v>0</v>
      </c>
      <c r="I14" s="93">
        <v>0</v>
      </c>
      <c r="J14" s="93">
        <v>0</v>
      </c>
      <c r="K14" s="100">
        <f t="shared" si="3"/>
        <v>14368</v>
      </c>
      <c r="L14" s="93">
        <v>12508</v>
      </c>
      <c r="M14" s="93">
        <v>1860</v>
      </c>
      <c r="N14" s="100">
        <f t="shared" si="4"/>
        <v>14368</v>
      </c>
      <c r="O14" s="100">
        <f t="shared" si="5"/>
        <v>12508</v>
      </c>
      <c r="P14" s="93">
        <v>12508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1860</v>
      </c>
      <c r="W14" s="93">
        <v>1860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0</v>
      </c>
      <c r="AD14" s="93">
        <v>0</v>
      </c>
      <c r="AE14" s="93">
        <v>0</v>
      </c>
      <c r="AF14" s="100">
        <f t="shared" si="8"/>
        <v>51</v>
      </c>
      <c r="AG14" s="93">
        <v>51</v>
      </c>
      <c r="AH14" s="93">
        <v>0</v>
      </c>
      <c r="AI14" s="93">
        <v>0</v>
      </c>
      <c r="AJ14" s="100">
        <f t="shared" si="9"/>
        <v>51</v>
      </c>
      <c r="AK14" s="93">
        <v>0</v>
      </c>
      <c r="AL14" s="93">
        <v>0</v>
      </c>
      <c r="AM14" s="93">
        <v>0</v>
      </c>
      <c r="AN14" s="93">
        <v>0</v>
      </c>
      <c r="AO14" s="93">
        <v>0</v>
      </c>
      <c r="AP14" s="93">
        <v>0</v>
      </c>
      <c r="AQ14" s="93">
        <v>51</v>
      </c>
      <c r="AR14" s="93">
        <v>0</v>
      </c>
      <c r="AS14" s="93">
        <v>0</v>
      </c>
      <c r="AT14" s="100">
        <f t="shared" si="10"/>
        <v>0</v>
      </c>
      <c r="AU14" s="93">
        <v>0</v>
      </c>
      <c r="AV14" s="93">
        <v>0</v>
      </c>
      <c r="AW14" s="93">
        <v>0</v>
      </c>
      <c r="AX14" s="93">
        <v>0</v>
      </c>
      <c r="AY14" s="93">
        <v>0</v>
      </c>
      <c r="AZ14" s="100">
        <f t="shared" si="11"/>
        <v>51</v>
      </c>
      <c r="BA14" s="93">
        <v>51</v>
      </c>
      <c r="BB14" s="93">
        <v>0</v>
      </c>
      <c r="BC14" s="93">
        <v>0</v>
      </c>
    </row>
    <row r="15" spans="1:55" s="92" customFormat="1" ht="11.25">
      <c r="A15" s="101" t="s">
        <v>105</v>
      </c>
      <c r="B15" s="102" t="s">
        <v>289</v>
      </c>
      <c r="C15" s="94" t="s">
        <v>290</v>
      </c>
      <c r="D15" s="100">
        <f t="shared" si="0"/>
        <v>19875</v>
      </c>
      <c r="E15" s="100">
        <f t="shared" si="1"/>
        <v>0</v>
      </c>
      <c r="F15" s="93">
        <v>0</v>
      </c>
      <c r="G15" s="93">
        <v>0</v>
      </c>
      <c r="H15" s="100">
        <f t="shared" si="2"/>
        <v>0</v>
      </c>
      <c r="I15" s="93">
        <v>0</v>
      </c>
      <c r="J15" s="93">
        <v>0</v>
      </c>
      <c r="K15" s="100">
        <f t="shared" si="3"/>
        <v>19875</v>
      </c>
      <c r="L15" s="93">
        <v>13688</v>
      </c>
      <c r="M15" s="93">
        <v>6187</v>
      </c>
      <c r="N15" s="100">
        <f t="shared" si="4"/>
        <v>19875</v>
      </c>
      <c r="O15" s="100">
        <f t="shared" si="5"/>
        <v>13688</v>
      </c>
      <c r="P15" s="93">
        <v>13688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6187</v>
      </c>
      <c r="W15" s="93">
        <v>6187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0</v>
      </c>
      <c r="AD15" s="93">
        <v>0</v>
      </c>
      <c r="AE15" s="93">
        <v>0</v>
      </c>
      <c r="AF15" s="100">
        <f t="shared" si="8"/>
        <v>88</v>
      </c>
      <c r="AG15" s="93">
        <v>88</v>
      </c>
      <c r="AH15" s="93">
        <v>0</v>
      </c>
      <c r="AI15" s="93">
        <v>0</v>
      </c>
      <c r="AJ15" s="100">
        <f t="shared" si="9"/>
        <v>88</v>
      </c>
      <c r="AK15" s="93">
        <v>0</v>
      </c>
      <c r="AL15" s="93">
        <v>0</v>
      </c>
      <c r="AM15" s="93">
        <v>88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0</v>
      </c>
      <c r="AT15" s="100">
        <f t="shared" si="10"/>
        <v>8</v>
      </c>
      <c r="AU15" s="93">
        <v>0</v>
      </c>
      <c r="AV15" s="93">
        <v>0</v>
      </c>
      <c r="AW15" s="93">
        <v>8</v>
      </c>
      <c r="AX15" s="93">
        <v>0</v>
      </c>
      <c r="AY15" s="93">
        <v>0</v>
      </c>
      <c r="AZ15" s="100">
        <f t="shared" si="11"/>
        <v>159</v>
      </c>
      <c r="BA15" s="93">
        <v>159</v>
      </c>
      <c r="BB15" s="93">
        <v>0</v>
      </c>
      <c r="BC15" s="93">
        <v>0</v>
      </c>
    </row>
    <row r="16" spans="1:55" s="92" customFormat="1" ht="11.25">
      <c r="A16" s="101" t="s">
        <v>105</v>
      </c>
      <c r="B16" s="102" t="s">
        <v>291</v>
      </c>
      <c r="C16" s="94" t="s">
        <v>292</v>
      </c>
      <c r="D16" s="100">
        <f t="shared" si="0"/>
        <v>30052</v>
      </c>
      <c r="E16" s="100">
        <f t="shared" si="1"/>
        <v>225</v>
      </c>
      <c r="F16" s="93">
        <v>225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29827</v>
      </c>
      <c r="L16" s="93">
        <v>20747</v>
      </c>
      <c r="M16" s="93">
        <v>9080</v>
      </c>
      <c r="N16" s="100">
        <f t="shared" si="4"/>
        <v>30052</v>
      </c>
      <c r="O16" s="100">
        <f t="shared" si="5"/>
        <v>20972</v>
      </c>
      <c r="P16" s="93">
        <v>20972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9080</v>
      </c>
      <c r="W16" s="93">
        <v>9080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0</v>
      </c>
      <c r="AD16" s="93">
        <v>0</v>
      </c>
      <c r="AE16" s="93">
        <v>0</v>
      </c>
      <c r="AF16" s="100">
        <f t="shared" si="8"/>
        <v>1</v>
      </c>
      <c r="AG16" s="93">
        <v>1</v>
      </c>
      <c r="AH16" s="93">
        <v>0</v>
      </c>
      <c r="AI16" s="93">
        <v>0</v>
      </c>
      <c r="AJ16" s="100">
        <f t="shared" si="9"/>
        <v>971</v>
      </c>
      <c r="AK16" s="93">
        <v>22</v>
      </c>
      <c r="AL16" s="93">
        <v>949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100">
        <f t="shared" si="10"/>
        <v>1</v>
      </c>
      <c r="AU16" s="93">
        <v>1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105</v>
      </c>
      <c r="B17" s="102" t="s">
        <v>293</v>
      </c>
      <c r="C17" s="94" t="s">
        <v>294</v>
      </c>
      <c r="D17" s="100">
        <f t="shared" si="0"/>
        <v>10957</v>
      </c>
      <c r="E17" s="100">
        <f t="shared" si="1"/>
        <v>0</v>
      </c>
      <c r="F17" s="93">
        <v>0</v>
      </c>
      <c r="G17" s="93">
        <v>0</v>
      </c>
      <c r="H17" s="100">
        <f t="shared" si="2"/>
        <v>0</v>
      </c>
      <c r="I17" s="93">
        <v>0</v>
      </c>
      <c r="J17" s="93">
        <v>0</v>
      </c>
      <c r="K17" s="100">
        <f t="shared" si="3"/>
        <v>10957</v>
      </c>
      <c r="L17" s="93">
        <v>8599</v>
      </c>
      <c r="M17" s="93">
        <v>2358</v>
      </c>
      <c r="N17" s="100">
        <f t="shared" si="4"/>
        <v>10974</v>
      </c>
      <c r="O17" s="100">
        <f t="shared" si="5"/>
        <v>8599</v>
      </c>
      <c r="P17" s="93">
        <v>8599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2358</v>
      </c>
      <c r="W17" s="93">
        <v>2358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17</v>
      </c>
      <c r="AD17" s="93">
        <v>17</v>
      </c>
      <c r="AE17" s="93">
        <v>0</v>
      </c>
      <c r="AF17" s="100">
        <f t="shared" si="8"/>
        <v>28</v>
      </c>
      <c r="AG17" s="93">
        <v>28</v>
      </c>
      <c r="AH17" s="93">
        <v>0</v>
      </c>
      <c r="AI17" s="93">
        <v>0</v>
      </c>
      <c r="AJ17" s="100">
        <f t="shared" si="9"/>
        <v>1150</v>
      </c>
      <c r="AK17" s="93">
        <v>1150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100">
        <f t="shared" si="10"/>
        <v>28</v>
      </c>
      <c r="AU17" s="93">
        <v>28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0</v>
      </c>
      <c r="BA17" s="93">
        <v>0</v>
      </c>
      <c r="BB17" s="93">
        <v>0</v>
      </c>
      <c r="BC17" s="93">
        <v>0</v>
      </c>
    </row>
    <row r="18" spans="1:55" s="92" customFormat="1" ht="11.25">
      <c r="A18" s="101" t="s">
        <v>105</v>
      </c>
      <c r="B18" s="102" t="s">
        <v>295</v>
      </c>
      <c r="C18" s="94" t="s">
        <v>296</v>
      </c>
      <c r="D18" s="100">
        <f t="shared" si="0"/>
        <v>10380</v>
      </c>
      <c r="E18" s="100">
        <f t="shared" si="1"/>
        <v>0</v>
      </c>
      <c r="F18" s="93">
        <v>0</v>
      </c>
      <c r="G18" s="93">
        <v>0</v>
      </c>
      <c r="H18" s="100">
        <f t="shared" si="2"/>
        <v>0</v>
      </c>
      <c r="I18" s="93">
        <v>0</v>
      </c>
      <c r="J18" s="93">
        <v>0</v>
      </c>
      <c r="K18" s="100">
        <f t="shared" si="3"/>
        <v>10380</v>
      </c>
      <c r="L18" s="93">
        <v>7838</v>
      </c>
      <c r="M18" s="93">
        <v>2542</v>
      </c>
      <c r="N18" s="100">
        <f t="shared" si="4"/>
        <v>10380</v>
      </c>
      <c r="O18" s="100">
        <f t="shared" si="5"/>
        <v>7838</v>
      </c>
      <c r="P18" s="93">
        <v>7838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2542</v>
      </c>
      <c r="W18" s="93">
        <v>2542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0</v>
      </c>
      <c r="AD18" s="93">
        <v>0</v>
      </c>
      <c r="AE18" s="93">
        <v>0</v>
      </c>
      <c r="AF18" s="100">
        <f t="shared" si="8"/>
        <v>50</v>
      </c>
      <c r="AG18" s="93">
        <v>50</v>
      </c>
      <c r="AH18" s="93">
        <v>0</v>
      </c>
      <c r="AI18" s="93">
        <v>0</v>
      </c>
      <c r="AJ18" s="100">
        <f t="shared" si="9"/>
        <v>497</v>
      </c>
      <c r="AK18" s="93">
        <v>497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100">
        <f t="shared" si="10"/>
        <v>50</v>
      </c>
      <c r="AU18" s="93">
        <v>50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0</v>
      </c>
      <c r="BA18" s="93">
        <v>0</v>
      </c>
      <c r="BB18" s="93">
        <v>0</v>
      </c>
      <c r="BC18" s="93">
        <v>0</v>
      </c>
    </row>
    <row r="19" spans="1:55" s="92" customFormat="1" ht="11.25">
      <c r="A19" s="101" t="s">
        <v>105</v>
      </c>
      <c r="B19" s="102" t="s">
        <v>297</v>
      </c>
      <c r="C19" s="94" t="s">
        <v>298</v>
      </c>
      <c r="D19" s="100">
        <f t="shared" si="0"/>
        <v>14285</v>
      </c>
      <c r="E19" s="100">
        <f t="shared" si="1"/>
        <v>0</v>
      </c>
      <c r="F19" s="93">
        <v>0</v>
      </c>
      <c r="G19" s="93">
        <v>0</v>
      </c>
      <c r="H19" s="100">
        <f t="shared" si="2"/>
        <v>0</v>
      </c>
      <c r="I19" s="93">
        <v>0</v>
      </c>
      <c r="J19" s="93">
        <v>0</v>
      </c>
      <c r="K19" s="100">
        <f t="shared" si="3"/>
        <v>14285</v>
      </c>
      <c r="L19" s="93">
        <v>9296</v>
      </c>
      <c r="M19" s="93">
        <v>4989</v>
      </c>
      <c r="N19" s="100">
        <f t="shared" si="4"/>
        <v>14285</v>
      </c>
      <c r="O19" s="100">
        <f t="shared" si="5"/>
        <v>9296</v>
      </c>
      <c r="P19" s="93">
        <v>9296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4989</v>
      </c>
      <c r="W19" s="93">
        <v>4989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0</v>
      </c>
      <c r="AD19" s="93">
        <v>0</v>
      </c>
      <c r="AE19" s="93">
        <v>0</v>
      </c>
      <c r="AF19" s="100">
        <f t="shared" si="8"/>
        <v>62</v>
      </c>
      <c r="AG19" s="93">
        <v>62</v>
      </c>
      <c r="AH19" s="93">
        <v>0</v>
      </c>
      <c r="AI19" s="93">
        <v>0</v>
      </c>
      <c r="AJ19" s="100">
        <f t="shared" si="9"/>
        <v>0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100">
        <f t="shared" si="10"/>
        <v>62</v>
      </c>
      <c r="AU19" s="93">
        <v>62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0</v>
      </c>
      <c r="BA19" s="93">
        <v>0</v>
      </c>
      <c r="BB19" s="93">
        <v>0</v>
      </c>
      <c r="BC19" s="93">
        <v>0</v>
      </c>
    </row>
    <row r="20" spans="1:55" s="92" customFormat="1" ht="11.25">
      <c r="A20" s="101" t="s">
        <v>105</v>
      </c>
      <c r="B20" s="102" t="s">
        <v>299</v>
      </c>
      <c r="C20" s="94" t="s">
        <v>300</v>
      </c>
      <c r="D20" s="100">
        <f t="shared" si="0"/>
        <v>7019</v>
      </c>
      <c r="E20" s="100">
        <f t="shared" si="1"/>
        <v>0</v>
      </c>
      <c r="F20" s="93">
        <v>0</v>
      </c>
      <c r="G20" s="93">
        <v>0</v>
      </c>
      <c r="H20" s="100">
        <f t="shared" si="2"/>
        <v>0</v>
      </c>
      <c r="I20" s="93">
        <v>0</v>
      </c>
      <c r="J20" s="93">
        <v>0</v>
      </c>
      <c r="K20" s="100">
        <f t="shared" si="3"/>
        <v>7019</v>
      </c>
      <c r="L20" s="93">
        <v>3056</v>
      </c>
      <c r="M20" s="93">
        <v>3963</v>
      </c>
      <c r="N20" s="100">
        <f t="shared" si="4"/>
        <v>7019</v>
      </c>
      <c r="O20" s="100">
        <f t="shared" si="5"/>
        <v>3056</v>
      </c>
      <c r="P20" s="93">
        <v>3056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3963</v>
      </c>
      <c r="W20" s="93">
        <v>3963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0</v>
      </c>
      <c r="AD20" s="93">
        <v>0</v>
      </c>
      <c r="AE20" s="93">
        <v>0</v>
      </c>
      <c r="AF20" s="100">
        <f t="shared" si="8"/>
        <v>19</v>
      </c>
      <c r="AG20" s="93">
        <v>19</v>
      </c>
      <c r="AH20" s="93">
        <v>0</v>
      </c>
      <c r="AI20" s="93">
        <v>0</v>
      </c>
      <c r="AJ20" s="100">
        <f t="shared" si="9"/>
        <v>0</v>
      </c>
      <c r="AK20" s="93">
        <v>0</v>
      </c>
      <c r="AL20" s="93">
        <v>0</v>
      </c>
      <c r="AM20" s="93">
        <v>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100">
        <f t="shared" si="10"/>
        <v>19</v>
      </c>
      <c r="AU20" s="93">
        <v>19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5</v>
      </c>
      <c r="BA20" s="93">
        <v>5</v>
      </c>
      <c r="BB20" s="93">
        <v>0</v>
      </c>
      <c r="BC20" s="93">
        <v>0</v>
      </c>
    </row>
    <row r="21" spans="1:55" s="92" customFormat="1" ht="11.25">
      <c r="A21" s="101" t="s">
        <v>105</v>
      </c>
      <c r="B21" s="102" t="s">
        <v>301</v>
      </c>
      <c r="C21" s="94" t="s">
        <v>302</v>
      </c>
      <c r="D21" s="100">
        <f t="shared" si="0"/>
        <v>7195</v>
      </c>
      <c r="E21" s="100">
        <f t="shared" si="1"/>
        <v>0</v>
      </c>
      <c r="F21" s="93">
        <v>0</v>
      </c>
      <c r="G21" s="93">
        <v>0</v>
      </c>
      <c r="H21" s="100">
        <f t="shared" si="2"/>
        <v>0</v>
      </c>
      <c r="I21" s="93">
        <v>0</v>
      </c>
      <c r="J21" s="93">
        <v>0</v>
      </c>
      <c r="K21" s="100">
        <f t="shared" si="3"/>
        <v>7195</v>
      </c>
      <c r="L21" s="93">
        <v>5422</v>
      </c>
      <c r="M21" s="93">
        <v>1773</v>
      </c>
      <c r="N21" s="100">
        <f t="shared" si="4"/>
        <v>7195</v>
      </c>
      <c r="O21" s="100">
        <f t="shared" si="5"/>
        <v>5422</v>
      </c>
      <c r="P21" s="93">
        <v>5422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1773</v>
      </c>
      <c r="W21" s="93">
        <v>1773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0</v>
      </c>
      <c r="AD21" s="93">
        <v>0</v>
      </c>
      <c r="AE21" s="93">
        <v>0</v>
      </c>
      <c r="AF21" s="100">
        <f t="shared" si="8"/>
        <v>21</v>
      </c>
      <c r="AG21" s="93">
        <v>21</v>
      </c>
      <c r="AH21" s="93">
        <v>0</v>
      </c>
      <c r="AI21" s="93">
        <v>0</v>
      </c>
      <c r="AJ21" s="100">
        <f t="shared" si="9"/>
        <v>0</v>
      </c>
      <c r="AK21" s="93">
        <v>0</v>
      </c>
      <c r="AL21" s="93">
        <v>0</v>
      </c>
      <c r="AM21" s="93">
        <v>0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100">
        <f t="shared" si="10"/>
        <v>21</v>
      </c>
      <c r="AU21" s="93">
        <v>21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0</v>
      </c>
      <c r="BA21" s="93">
        <v>0</v>
      </c>
      <c r="BB21" s="93">
        <v>0</v>
      </c>
      <c r="BC21" s="93">
        <v>0</v>
      </c>
    </row>
    <row r="22" spans="1:55" s="92" customFormat="1" ht="11.25">
      <c r="A22" s="101" t="s">
        <v>105</v>
      </c>
      <c r="B22" s="102" t="s">
        <v>303</v>
      </c>
      <c r="C22" s="94" t="s">
        <v>304</v>
      </c>
      <c r="D22" s="100">
        <f t="shared" si="0"/>
        <v>8515</v>
      </c>
      <c r="E22" s="100">
        <f t="shared" si="1"/>
        <v>0</v>
      </c>
      <c r="F22" s="93">
        <v>0</v>
      </c>
      <c r="G22" s="93">
        <v>0</v>
      </c>
      <c r="H22" s="100">
        <f t="shared" si="2"/>
        <v>0</v>
      </c>
      <c r="I22" s="93">
        <v>0</v>
      </c>
      <c r="J22" s="93">
        <v>0</v>
      </c>
      <c r="K22" s="100">
        <f t="shared" si="3"/>
        <v>8515</v>
      </c>
      <c r="L22" s="93">
        <v>4311</v>
      </c>
      <c r="M22" s="93">
        <v>4204</v>
      </c>
      <c r="N22" s="100">
        <f t="shared" si="4"/>
        <v>8519</v>
      </c>
      <c r="O22" s="100">
        <f t="shared" si="5"/>
        <v>4311</v>
      </c>
      <c r="P22" s="93">
        <v>0</v>
      </c>
      <c r="Q22" s="93">
        <v>0</v>
      </c>
      <c r="R22" s="93">
        <v>0</v>
      </c>
      <c r="S22" s="93">
        <v>4311</v>
      </c>
      <c r="T22" s="93">
        <v>0</v>
      </c>
      <c r="U22" s="93">
        <v>0</v>
      </c>
      <c r="V22" s="100">
        <f t="shared" si="6"/>
        <v>4208</v>
      </c>
      <c r="W22" s="93">
        <v>0</v>
      </c>
      <c r="X22" s="93">
        <v>0</v>
      </c>
      <c r="Y22" s="93">
        <v>0</v>
      </c>
      <c r="Z22" s="93">
        <v>4208</v>
      </c>
      <c r="AA22" s="93">
        <v>0</v>
      </c>
      <c r="AB22" s="93">
        <v>0</v>
      </c>
      <c r="AC22" s="100">
        <f t="shared" si="7"/>
        <v>0</v>
      </c>
      <c r="AD22" s="93">
        <v>0</v>
      </c>
      <c r="AE22" s="93">
        <v>0</v>
      </c>
      <c r="AF22" s="100">
        <f t="shared" si="8"/>
        <v>14</v>
      </c>
      <c r="AG22" s="93">
        <v>14</v>
      </c>
      <c r="AH22" s="93">
        <v>0</v>
      </c>
      <c r="AI22" s="93">
        <v>0</v>
      </c>
      <c r="AJ22" s="100">
        <f t="shared" si="9"/>
        <v>14</v>
      </c>
      <c r="AK22" s="93">
        <v>0</v>
      </c>
      <c r="AL22" s="93">
        <v>0</v>
      </c>
      <c r="AM22" s="93">
        <v>14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100">
        <f t="shared" si="10"/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0</v>
      </c>
      <c r="BA22" s="93">
        <v>0</v>
      </c>
      <c r="BB22" s="93">
        <v>0</v>
      </c>
      <c r="BC22" s="93">
        <v>0</v>
      </c>
    </row>
    <row r="23" spans="1:55" s="92" customFormat="1" ht="11.25">
      <c r="A23" s="101" t="s">
        <v>105</v>
      </c>
      <c r="B23" s="102" t="s">
        <v>305</v>
      </c>
      <c r="C23" s="94" t="s">
        <v>306</v>
      </c>
      <c r="D23" s="100">
        <f t="shared" si="0"/>
        <v>31343</v>
      </c>
      <c r="E23" s="100">
        <f t="shared" si="1"/>
        <v>0</v>
      </c>
      <c r="F23" s="93">
        <v>0</v>
      </c>
      <c r="G23" s="93">
        <v>0</v>
      </c>
      <c r="H23" s="100">
        <f t="shared" si="2"/>
        <v>0</v>
      </c>
      <c r="I23" s="93">
        <v>0</v>
      </c>
      <c r="J23" s="93">
        <v>0</v>
      </c>
      <c r="K23" s="100">
        <f t="shared" si="3"/>
        <v>31343</v>
      </c>
      <c r="L23" s="93">
        <v>19426</v>
      </c>
      <c r="M23" s="93">
        <v>11917</v>
      </c>
      <c r="N23" s="100">
        <f t="shared" si="4"/>
        <v>31343</v>
      </c>
      <c r="O23" s="100">
        <f t="shared" si="5"/>
        <v>19426</v>
      </c>
      <c r="P23" s="93">
        <v>19426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11917</v>
      </c>
      <c r="W23" s="93">
        <v>11917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0</v>
      </c>
      <c r="AD23" s="93">
        <v>0</v>
      </c>
      <c r="AE23" s="93">
        <v>0</v>
      </c>
      <c r="AF23" s="100">
        <f t="shared" si="8"/>
        <v>1426</v>
      </c>
      <c r="AG23" s="93">
        <v>1426</v>
      </c>
      <c r="AH23" s="93">
        <v>0</v>
      </c>
      <c r="AI23" s="93">
        <v>0</v>
      </c>
      <c r="AJ23" s="100">
        <f t="shared" si="9"/>
        <v>1496</v>
      </c>
      <c r="AK23" s="93">
        <v>76</v>
      </c>
      <c r="AL23" s="93">
        <v>0</v>
      </c>
      <c r="AM23" s="93">
        <v>16</v>
      </c>
      <c r="AN23" s="93">
        <v>80</v>
      </c>
      <c r="AO23" s="93">
        <v>0</v>
      </c>
      <c r="AP23" s="93">
        <v>1198</v>
      </c>
      <c r="AQ23" s="93">
        <v>126</v>
      </c>
      <c r="AR23" s="93">
        <v>0</v>
      </c>
      <c r="AS23" s="93">
        <v>0</v>
      </c>
      <c r="AT23" s="100">
        <f t="shared" si="10"/>
        <v>6</v>
      </c>
      <c r="AU23" s="93">
        <v>6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126</v>
      </c>
      <c r="BA23" s="93">
        <v>126</v>
      </c>
      <c r="BB23" s="93">
        <v>0</v>
      </c>
      <c r="BC23" s="93">
        <v>0</v>
      </c>
    </row>
    <row r="24" spans="1:55" s="92" customFormat="1" ht="11.25">
      <c r="A24" s="101" t="s">
        <v>105</v>
      </c>
      <c r="B24" s="102" t="s">
        <v>307</v>
      </c>
      <c r="C24" s="94" t="s">
        <v>308</v>
      </c>
      <c r="D24" s="100">
        <f t="shared" si="0"/>
        <v>28676</v>
      </c>
      <c r="E24" s="100">
        <f t="shared" si="1"/>
        <v>0</v>
      </c>
      <c r="F24" s="93">
        <v>0</v>
      </c>
      <c r="G24" s="93">
        <v>0</v>
      </c>
      <c r="H24" s="100">
        <f t="shared" si="2"/>
        <v>0</v>
      </c>
      <c r="I24" s="93">
        <v>0</v>
      </c>
      <c r="J24" s="93">
        <v>0</v>
      </c>
      <c r="K24" s="100">
        <f t="shared" si="3"/>
        <v>28676</v>
      </c>
      <c r="L24" s="93">
        <v>21510</v>
      </c>
      <c r="M24" s="93">
        <v>7166</v>
      </c>
      <c r="N24" s="100">
        <f t="shared" si="4"/>
        <v>28676</v>
      </c>
      <c r="O24" s="100">
        <f t="shared" si="5"/>
        <v>21510</v>
      </c>
      <c r="P24" s="93">
        <v>21510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7166</v>
      </c>
      <c r="W24" s="93">
        <v>7166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0</v>
      </c>
      <c r="AD24" s="93">
        <v>0</v>
      </c>
      <c r="AE24" s="93">
        <v>0</v>
      </c>
      <c r="AF24" s="100">
        <f t="shared" si="8"/>
        <v>53</v>
      </c>
      <c r="AG24" s="93">
        <v>53</v>
      </c>
      <c r="AH24" s="93">
        <v>0</v>
      </c>
      <c r="AI24" s="93">
        <v>0</v>
      </c>
      <c r="AJ24" s="100">
        <f t="shared" si="9"/>
        <v>258</v>
      </c>
      <c r="AK24" s="93">
        <v>0</v>
      </c>
      <c r="AL24" s="93">
        <v>205</v>
      </c>
      <c r="AM24" s="93">
        <v>53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100">
        <f t="shared" si="10"/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0</v>
      </c>
      <c r="BA24" s="93">
        <v>0</v>
      </c>
      <c r="BB24" s="93">
        <v>0</v>
      </c>
      <c r="BC24" s="93">
        <v>0</v>
      </c>
    </row>
    <row r="25" spans="1:55" s="92" customFormat="1" ht="11.25">
      <c r="A25" s="101" t="s">
        <v>105</v>
      </c>
      <c r="B25" s="102" t="s">
        <v>309</v>
      </c>
      <c r="C25" s="94" t="s">
        <v>310</v>
      </c>
      <c r="D25" s="100">
        <f t="shared" si="0"/>
        <v>7374</v>
      </c>
      <c r="E25" s="100">
        <f t="shared" si="1"/>
        <v>0</v>
      </c>
      <c r="F25" s="93">
        <v>0</v>
      </c>
      <c r="G25" s="93">
        <v>0</v>
      </c>
      <c r="H25" s="100">
        <f t="shared" si="2"/>
        <v>0</v>
      </c>
      <c r="I25" s="93">
        <v>0</v>
      </c>
      <c r="J25" s="93">
        <v>0</v>
      </c>
      <c r="K25" s="100">
        <f t="shared" si="3"/>
        <v>7374</v>
      </c>
      <c r="L25" s="93">
        <v>5225</v>
      </c>
      <c r="M25" s="93">
        <v>2149</v>
      </c>
      <c r="N25" s="100">
        <f t="shared" si="4"/>
        <v>7853</v>
      </c>
      <c r="O25" s="100">
        <f t="shared" si="5"/>
        <v>4276</v>
      </c>
      <c r="P25" s="93">
        <v>4276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0">
        <f t="shared" si="6"/>
        <v>3577</v>
      </c>
      <c r="W25" s="93">
        <v>3577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100">
        <f t="shared" si="7"/>
        <v>0</v>
      </c>
      <c r="AD25" s="93">
        <v>0</v>
      </c>
      <c r="AE25" s="93">
        <v>0</v>
      </c>
      <c r="AF25" s="100">
        <f t="shared" si="8"/>
        <v>445</v>
      </c>
      <c r="AG25" s="93">
        <v>445</v>
      </c>
      <c r="AH25" s="93">
        <v>0</v>
      </c>
      <c r="AI25" s="93">
        <v>0</v>
      </c>
      <c r="AJ25" s="100">
        <f t="shared" si="9"/>
        <v>445</v>
      </c>
      <c r="AK25" s="93">
        <v>0</v>
      </c>
      <c r="AL25" s="93">
        <v>0</v>
      </c>
      <c r="AM25" s="93">
        <v>3</v>
      </c>
      <c r="AN25" s="93">
        <v>0</v>
      </c>
      <c r="AO25" s="93">
        <v>0</v>
      </c>
      <c r="AP25" s="93">
        <v>442</v>
      </c>
      <c r="AQ25" s="93">
        <v>0</v>
      </c>
      <c r="AR25" s="93">
        <v>0</v>
      </c>
      <c r="AS25" s="93">
        <v>0</v>
      </c>
      <c r="AT25" s="100">
        <f t="shared" si="10"/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100">
        <f t="shared" si="11"/>
        <v>18</v>
      </c>
      <c r="BA25" s="93">
        <v>18</v>
      </c>
      <c r="BB25" s="93">
        <v>0</v>
      </c>
      <c r="BC25" s="93">
        <v>0</v>
      </c>
    </row>
    <row r="26" spans="1:55" s="92" customFormat="1" ht="11.25">
      <c r="A26" s="101" t="s">
        <v>105</v>
      </c>
      <c r="B26" s="102" t="s">
        <v>311</v>
      </c>
      <c r="C26" s="94" t="s">
        <v>312</v>
      </c>
      <c r="D26" s="100">
        <f t="shared" si="0"/>
        <v>26773</v>
      </c>
      <c r="E26" s="100">
        <f t="shared" si="1"/>
        <v>0</v>
      </c>
      <c r="F26" s="93">
        <v>0</v>
      </c>
      <c r="G26" s="93">
        <v>0</v>
      </c>
      <c r="H26" s="100">
        <f t="shared" si="2"/>
        <v>0</v>
      </c>
      <c r="I26" s="93">
        <v>0</v>
      </c>
      <c r="J26" s="93">
        <v>0</v>
      </c>
      <c r="K26" s="100">
        <f t="shared" si="3"/>
        <v>26773</v>
      </c>
      <c r="L26" s="93">
        <v>19236</v>
      </c>
      <c r="M26" s="93">
        <v>7537</v>
      </c>
      <c r="N26" s="100">
        <f t="shared" si="4"/>
        <v>26773</v>
      </c>
      <c r="O26" s="100">
        <f t="shared" si="5"/>
        <v>19236</v>
      </c>
      <c r="P26" s="93">
        <v>19236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7537</v>
      </c>
      <c r="W26" s="93">
        <v>7537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0</v>
      </c>
      <c r="AD26" s="93">
        <v>0</v>
      </c>
      <c r="AE26" s="93">
        <v>0</v>
      </c>
      <c r="AF26" s="100">
        <f t="shared" si="8"/>
        <v>107</v>
      </c>
      <c r="AG26" s="93">
        <v>107</v>
      </c>
      <c r="AH26" s="93">
        <v>0</v>
      </c>
      <c r="AI26" s="93">
        <v>0</v>
      </c>
      <c r="AJ26" s="100">
        <f t="shared" si="9"/>
        <v>1665</v>
      </c>
      <c r="AK26" s="93">
        <v>1665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100">
        <f t="shared" si="10"/>
        <v>107</v>
      </c>
      <c r="AU26" s="93">
        <v>107</v>
      </c>
      <c r="AV26" s="93">
        <v>0</v>
      </c>
      <c r="AW26" s="93">
        <v>0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1" t="s">
        <v>105</v>
      </c>
      <c r="B27" s="102" t="s">
        <v>313</v>
      </c>
      <c r="C27" s="94" t="s">
        <v>314</v>
      </c>
      <c r="D27" s="100">
        <f t="shared" si="0"/>
        <v>2446</v>
      </c>
      <c r="E27" s="100">
        <f t="shared" si="1"/>
        <v>0</v>
      </c>
      <c r="F27" s="93">
        <v>0</v>
      </c>
      <c r="G27" s="93">
        <v>0</v>
      </c>
      <c r="H27" s="100">
        <f t="shared" si="2"/>
        <v>2446</v>
      </c>
      <c r="I27" s="93">
        <v>1797</v>
      </c>
      <c r="J27" s="93">
        <v>649</v>
      </c>
      <c r="K27" s="100">
        <f t="shared" si="3"/>
        <v>0</v>
      </c>
      <c r="L27" s="93">
        <v>0</v>
      </c>
      <c r="M27" s="93">
        <v>0</v>
      </c>
      <c r="N27" s="100">
        <f t="shared" si="4"/>
        <v>2446</v>
      </c>
      <c r="O27" s="100">
        <f t="shared" si="5"/>
        <v>1797</v>
      </c>
      <c r="P27" s="93">
        <v>1797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0">
        <f t="shared" si="6"/>
        <v>649</v>
      </c>
      <c r="W27" s="93">
        <v>649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00">
        <f t="shared" si="7"/>
        <v>0</v>
      </c>
      <c r="AD27" s="93">
        <v>0</v>
      </c>
      <c r="AE27" s="93">
        <v>0</v>
      </c>
      <c r="AF27" s="100">
        <f t="shared" si="8"/>
        <v>94</v>
      </c>
      <c r="AG27" s="93">
        <v>94</v>
      </c>
      <c r="AH27" s="93">
        <v>0</v>
      </c>
      <c r="AI27" s="93">
        <v>0</v>
      </c>
      <c r="AJ27" s="100">
        <f t="shared" si="9"/>
        <v>94</v>
      </c>
      <c r="AK27" s="93">
        <v>0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94</v>
      </c>
      <c r="AT27" s="100">
        <f t="shared" si="10"/>
        <v>0</v>
      </c>
      <c r="AU27" s="93">
        <v>0</v>
      </c>
      <c r="AV27" s="93">
        <v>0</v>
      </c>
      <c r="AW27" s="93">
        <v>0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1" t="s">
        <v>105</v>
      </c>
      <c r="B28" s="102" t="s">
        <v>315</v>
      </c>
      <c r="C28" s="94" t="s">
        <v>316</v>
      </c>
      <c r="D28" s="100">
        <f t="shared" si="0"/>
        <v>1729</v>
      </c>
      <c r="E28" s="100">
        <f t="shared" si="1"/>
        <v>0</v>
      </c>
      <c r="F28" s="93">
        <v>0</v>
      </c>
      <c r="G28" s="93">
        <v>0</v>
      </c>
      <c r="H28" s="100">
        <f t="shared" si="2"/>
        <v>0</v>
      </c>
      <c r="I28" s="93">
        <v>0</v>
      </c>
      <c r="J28" s="93">
        <v>0</v>
      </c>
      <c r="K28" s="100">
        <f t="shared" si="3"/>
        <v>1729</v>
      </c>
      <c r="L28" s="93">
        <v>1016</v>
      </c>
      <c r="M28" s="93">
        <v>713</v>
      </c>
      <c r="N28" s="100">
        <f t="shared" si="4"/>
        <v>1729</v>
      </c>
      <c r="O28" s="100">
        <f t="shared" si="5"/>
        <v>1016</v>
      </c>
      <c r="P28" s="93">
        <v>1016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100">
        <f t="shared" si="6"/>
        <v>713</v>
      </c>
      <c r="W28" s="93">
        <v>713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100">
        <f t="shared" si="7"/>
        <v>0</v>
      </c>
      <c r="AD28" s="93">
        <v>0</v>
      </c>
      <c r="AE28" s="93">
        <v>0</v>
      </c>
      <c r="AF28" s="100">
        <f t="shared" si="8"/>
        <v>66</v>
      </c>
      <c r="AG28" s="93">
        <v>66</v>
      </c>
      <c r="AH28" s="93">
        <v>0</v>
      </c>
      <c r="AI28" s="93">
        <v>0</v>
      </c>
      <c r="AJ28" s="100">
        <f t="shared" si="9"/>
        <v>66</v>
      </c>
      <c r="AK28" s="93">
        <v>0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66</v>
      </c>
      <c r="AT28" s="100">
        <f t="shared" si="10"/>
        <v>0</v>
      </c>
      <c r="AU28" s="93">
        <v>0</v>
      </c>
      <c r="AV28" s="93">
        <v>0</v>
      </c>
      <c r="AW28" s="93">
        <v>0</v>
      </c>
      <c r="AX28" s="93">
        <v>0</v>
      </c>
      <c r="AY28" s="93">
        <v>0</v>
      </c>
      <c r="AZ28" s="100">
        <f t="shared" si="11"/>
        <v>0</v>
      </c>
      <c r="BA28" s="93">
        <v>0</v>
      </c>
      <c r="BB28" s="93">
        <v>0</v>
      </c>
      <c r="BC28" s="93">
        <v>0</v>
      </c>
    </row>
    <row r="29" spans="1:55" s="92" customFormat="1" ht="11.25">
      <c r="A29" s="101" t="s">
        <v>105</v>
      </c>
      <c r="B29" s="102" t="s">
        <v>317</v>
      </c>
      <c r="C29" s="94" t="s">
        <v>271</v>
      </c>
      <c r="D29" s="100">
        <f t="shared" si="0"/>
        <v>1790</v>
      </c>
      <c r="E29" s="100">
        <f t="shared" si="1"/>
        <v>0</v>
      </c>
      <c r="F29" s="93">
        <v>0</v>
      </c>
      <c r="G29" s="93">
        <v>0</v>
      </c>
      <c r="H29" s="100">
        <f t="shared" si="2"/>
        <v>0</v>
      </c>
      <c r="I29" s="93">
        <v>0</v>
      </c>
      <c r="J29" s="93">
        <v>0</v>
      </c>
      <c r="K29" s="100">
        <f t="shared" si="3"/>
        <v>1790</v>
      </c>
      <c r="L29" s="93">
        <v>1153</v>
      </c>
      <c r="M29" s="93">
        <v>637</v>
      </c>
      <c r="N29" s="100">
        <f t="shared" si="4"/>
        <v>1790</v>
      </c>
      <c r="O29" s="100">
        <f t="shared" si="5"/>
        <v>1153</v>
      </c>
      <c r="P29" s="93">
        <v>1153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100">
        <f t="shared" si="6"/>
        <v>637</v>
      </c>
      <c r="W29" s="93">
        <v>637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00">
        <f t="shared" si="7"/>
        <v>0</v>
      </c>
      <c r="AD29" s="93">
        <v>0</v>
      </c>
      <c r="AE29" s="93">
        <v>0</v>
      </c>
      <c r="AF29" s="100">
        <f t="shared" si="8"/>
        <v>68</v>
      </c>
      <c r="AG29" s="93">
        <v>68</v>
      </c>
      <c r="AH29" s="93">
        <v>0</v>
      </c>
      <c r="AI29" s="93">
        <v>0</v>
      </c>
      <c r="AJ29" s="100">
        <f t="shared" si="9"/>
        <v>68</v>
      </c>
      <c r="AK29" s="93">
        <v>0</v>
      </c>
      <c r="AL29" s="93">
        <v>0</v>
      </c>
      <c r="AM29" s="93">
        <v>0</v>
      </c>
      <c r="AN29" s="93">
        <v>0</v>
      </c>
      <c r="AO29" s="93">
        <v>0</v>
      </c>
      <c r="AP29" s="93">
        <v>0</v>
      </c>
      <c r="AQ29" s="93">
        <v>0</v>
      </c>
      <c r="AR29" s="93">
        <v>0</v>
      </c>
      <c r="AS29" s="93">
        <v>68</v>
      </c>
      <c r="AT29" s="100">
        <f t="shared" si="10"/>
        <v>0</v>
      </c>
      <c r="AU29" s="93">
        <v>0</v>
      </c>
      <c r="AV29" s="93">
        <v>0</v>
      </c>
      <c r="AW29" s="93">
        <v>0</v>
      </c>
      <c r="AX29" s="93">
        <v>0</v>
      </c>
      <c r="AY29" s="93">
        <v>0</v>
      </c>
      <c r="AZ29" s="100">
        <f t="shared" si="11"/>
        <v>0</v>
      </c>
      <c r="BA29" s="93">
        <v>0</v>
      </c>
      <c r="BB29" s="93">
        <v>0</v>
      </c>
      <c r="BC29" s="93">
        <v>0</v>
      </c>
    </row>
    <row r="30" spans="1:55" s="92" customFormat="1" ht="11.25">
      <c r="A30" s="101" t="s">
        <v>105</v>
      </c>
      <c r="B30" s="102" t="s">
        <v>318</v>
      </c>
      <c r="C30" s="94" t="s">
        <v>319</v>
      </c>
      <c r="D30" s="100">
        <f t="shared" si="0"/>
        <v>660</v>
      </c>
      <c r="E30" s="100">
        <f t="shared" si="1"/>
        <v>660</v>
      </c>
      <c r="F30" s="93">
        <v>235</v>
      </c>
      <c r="G30" s="93">
        <v>425</v>
      </c>
      <c r="H30" s="100">
        <f t="shared" si="2"/>
        <v>0</v>
      </c>
      <c r="I30" s="93">
        <v>0</v>
      </c>
      <c r="J30" s="93">
        <v>0</v>
      </c>
      <c r="K30" s="100">
        <f t="shared" si="3"/>
        <v>0</v>
      </c>
      <c r="L30" s="93">
        <v>0</v>
      </c>
      <c r="M30" s="93">
        <v>0</v>
      </c>
      <c r="N30" s="100">
        <f t="shared" si="4"/>
        <v>260</v>
      </c>
      <c r="O30" s="100">
        <f t="shared" si="5"/>
        <v>235</v>
      </c>
      <c r="P30" s="93">
        <v>235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100">
        <f t="shared" si="6"/>
        <v>25</v>
      </c>
      <c r="W30" s="93">
        <v>25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00">
        <f t="shared" si="7"/>
        <v>0</v>
      </c>
      <c r="AD30" s="93">
        <v>0</v>
      </c>
      <c r="AE30" s="93">
        <v>0</v>
      </c>
      <c r="AF30" s="100">
        <f t="shared" si="8"/>
        <v>25</v>
      </c>
      <c r="AG30" s="93">
        <v>25</v>
      </c>
      <c r="AH30" s="93">
        <v>0</v>
      </c>
      <c r="AI30" s="93">
        <v>0</v>
      </c>
      <c r="AJ30" s="100">
        <f t="shared" si="9"/>
        <v>25</v>
      </c>
      <c r="AK30" s="93">
        <v>0</v>
      </c>
      <c r="AL30" s="93">
        <v>0</v>
      </c>
      <c r="AM30" s="93">
        <v>0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25</v>
      </c>
      <c r="AT30" s="100">
        <f t="shared" si="10"/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100">
        <f t="shared" si="11"/>
        <v>0</v>
      </c>
      <c r="BA30" s="93">
        <v>0</v>
      </c>
      <c r="BB30" s="93">
        <v>0</v>
      </c>
      <c r="BC30" s="93">
        <v>0</v>
      </c>
    </row>
    <row r="31" spans="1:55" s="92" customFormat="1" ht="11.25">
      <c r="A31" s="101" t="s">
        <v>105</v>
      </c>
      <c r="B31" s="102" t="s">
        <v>320</v>
      </c>
      <c r="C31" s="94" t="s">
        <v>321</v>
      </c>
      <c r="D31" s="100">
        <f t="shared" si="0"/>
        <v>447</v>
      </c>
      <c r="E31" s="100">
        <f t="shared" si="1"/>
        <v>0</v>
      </c>
      <c r="F31" s="93">
        <v>0</v>
      </c>
      <c r="G31" s="93">
        <v>0</v>
      </c>
      <c r="H31" s="100">
        <f t="shared" si="2"/>
        <v>447</v>
      </c>
      <c r="I31" s="93">
        <v>182</v>
      </c>
      <c r="J31" s="93">
        <v>265</v>
      </c>
      <c r="K31" s="100">
        <f t="shared" si="3"/>
        <v>0</v>
      </c>
      <c r="L31" s="93">
        <v>0</v>
      </c>
      <c r="M31" s="93">
        <v>0</v>
      </c>
      <c r="N31" s="100">
        <f t="shared" si="4"/>
        <v>447</v>
      </c>
      <c r="O31" s="100">
        <f t="shared" si="5"/>
        <v>182</v>
      </c>
      <c r="P31" s="93">
        <v>182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100">
        <f t="shared" si="6"/>
        <v>265</v>
      </c>
      <c r="W31" s="93">
        <v>265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100">
        <f t="shared" si="7"/>
        <v>0</v>
      </c>
      <c r="AD31" s="93">
        <v>0</v>
      </c>
      <c r="AE31" s="93">
        <v>0</v>
      </c>
      <c r="AF31" s="100">
        <f t="shared" si="8"/>
        <v>7</v>
      </c>
      <c r="AG31" s="93">
        <v>7</v>
      </c>
      <c r="AH31" s="93">
        <v>0</v>
      </c>
      <c r="AI31" s="93">
        <v>0</v>
      </c>
      <c r="AJ31" s="100">
        <f t="shared" si="9"/>
        <v>17</v>
      </c>
      <c r="AK31" s="93">
        <v>11</v>
      </c>
      <c r="AL31" s="93">
        <v>0</v>
      </c>
      <c r="AM31" s="93">
        <v>0</v>
      </c>
      <c r="AN31" s="93">
        <v>0</v>
      </c>
      <c r="AO31" s="93">
        <v>0</v>
      </c>
      <c r="AP31" s="93">
        <v>0</v>
      </c>
      <c r="AQ31" s="93">
        <v>0</v>
      </c>
      <c r="AR31" s="93">
        <v>0</v>
      </c>
      <c r="AS31" s="93">
        <v>6</v>
      </c>
      <c r="AT31" s="100">
        <f t="shared" si="10"/>
        <v>1</v>
      </c>
      <c r="AU31" s="93">
        <v>1</v>
      </c>
      <c r="AV31" s="93">
        <v>0</v>
      </c>
      <c r="AW31" s="93">
        <v>0</v>
      </c>
      <c r="AX31" s="93">
        <v>0</v>
      </c>
      <c r="AY31" s="93">
        <v>0</v>
      </c>
      <c r="AZ31" s="100">
        <f t="shared" si="11"/>
        <v>0</v>
      </c>
      <c r="BA31" s="93">
        <v>0</v>
      </c>
      <c r="BB31" s="93">
        <v>0</v>
      </c>
      <c r="BC31" s="93">
        <v>0</v>
      </c>
    </row>
    <row r="32" spans="1:55" s="92" customFormat="1" ht="11.25">
      <c r="A32" s="101" t="s">
        <v>105</v>
      </c>
      <c r="B32" s="102" t="s">
        <v>322</v>
      </c>
      <c r="C32" s="94" t="s">
        <v>323</v>
      </c>
      <c r="D32" s="100">
        <f t="shared" si="0"/>
        <v>4377</v>
      </c>
      <c r="E32" s="100">
        <f t="shared" si="1"/>
        <v>0</v>
      </c>
      <c r="F32" s="93">
        <v>0</v>
      </c>
      <c r="G32" s="93">
        <v>0</v>
      </c>
      <c r="H32" s="100">
        <f t="shared" si="2"/>
        <v>0</v>
      </c>
      <c r="I32" s="93">
        <v>0</v>
      </c>
      <c r="J32" s="93">
        <v>0</v>
      </c>
      <c r="K32" s="100">
        <f t="shared" si="3"/>
        <v>4377</v>
      </c>
      <c r="L32" s="93">
        <v>2932</v>
      </c>
      <c r="M32" s="93">
        <v>1445</v>
      </c>
      <c r="N32" s="100">
        <f t="shared" si="4"/>
        <v>4377</v>
      </c>
      <c r="O32" s="100">
        <f t="shared" si="5"/>
        <v>2932</v>
      </c>
      <c r="P32" s="93">
        <v>2932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100">
        <f t="shared" si="6"/>
        <v>1445</v>
      </c>
      <c r="W32" s="93">
        <v>1445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100">
        <f t="shared" si="7"/>
        <v>0</v>
      </c>
      <c r="AD32" s="93">
        <v>0</v>
      </c>
      <c r="AE32" s="93">
        <v>0</v>
      </c>
      <c r="AF32" s="100">
        <f t="shared" si="8"/>
        <v>43</v>
      </c>
      <c r="AG32" s="93">
        <v>43</v>
      </c>
      <c r="AH32" s="93">
        <v>0</v>
      </c>
      <c r="AI32" s="93">
        <v>0</v>
      </c>
      <c r="AJ32" s="100">
        <f t="shared" si="9"/>
        <v>58</v>
      </c>
      <c r="AK32" s="93">
        <v>15</v>
      </c>
      <c r="AL32" s="93">
        <v>0</v>
      </c>
      <c r="AM32" s="93">
        <v>0</v>
      </c>
      <c r="AN32" s="93">
        <v>24</v>
      </c>
      <c r="AO32" s="93">
        <v>0</v>
      </c>
      <c r="AP32" s="93">
        <v>0</v>
      </c>
      <c r="AQ32" s="93">
        <v>19</v>
      </c>
      <c r="AR32" s="93">
        <v>0</v>
      </c>
      <c r="AS32" s="93">
        <v>0</v>
      </c>
      <c r="AT32" s="100">
        <f t="shared" si="10"/>
        <v>0</v>
      </c>
      <c r="AU32" s="93">
        <v>0</v>
      </c>
      <c r="AV32" s="93">
        <v>0</v>
      </c>
      <c r="AW32" s="93">
        <v>0</v>
      </c>
      <c r="AX32" s="93">
        <v>0</v>
      </c>
      <c r="AY32" s="93">
        <v>0</v>
      </c>
      <c r="AZ32" s="100">
        <f t="shared" si="11"/>
        <v>19</v>
      </c>
      <c r="BA32" s="93">
        <v>19</v>
      </c>
      <c r="BB32" s="93">
        <v>0</v>
      </c>
      <c r="BC32" s="93">
        <v>0</v>
      </c>
    </row>
    <row r="33" spans="1:55" s="92" customFormat="1" ht="11.25">
      <c r="A33" s="101" t="s">
        <v>105</v>
      </c>
      <c r="B33" s="102" t="s">
        <v>324</v>
      </c>
      <c r="C33" s="94" t="s">
        <v>325</v>
      </c>
      <c r="D33" s="100">
        <f t="shared" si="0"/>
        <v>11291</v>
      </c>
      <c r="E33" s="100">
        <f t="shared" si="1"/>
        <v>0</v>
      </c>
      <c r="F33" s="93">
        <v>0</v>
      </c>
      <c r="G33" s="93">
        <v>0</v>
      </c>
      <c r="H33" s="100">
        <f t="shared" si="2"/>
        <v>0</v>
      </c>
      <c r="I33" s="93">
        <v>0</v>
      </c>
      <c r="J33" s="93">
        <v>0</v>
      </c>
      <c r="K33" s="100">
        <f t="shared" si="3"/>
        <v>11291</v>
      </c>
      <c r="L33" s="93">
        <v>3750</v>
      </c>
      <c r="M33" s="93">
        <v>7541</v>
      </c>
      <c r="N33" s="100">
        <f t="shared" si="4"/>
        <v>11291</v>
      </c>
      <c r="O33" s="100">
        <f t="shared" si="5"/>
        <v>3750</v>
      </c>
      <c r="P33" s="93">
        <v>3750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100">
        <f t="shared" si="6"/>
        <v>7541</v>
      </c>
      <c r="W33" s="93">
        <v>7541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100">
        <f t="shared" si="7"/>
        <v>0</v>
      </c>
      <c r="AD33" s="93">
        <v>0</v>
      </c>
      <c r="AE33" s="93">
        <v>0</v>
      </c>
      <c r="AF33" s="100">
        <f t="shared" si="8"/>
        <v>50</v>
      </c>
      <c r="AG33" s="93">
        <v>50</v>
      </c>
      <c r="AH33" s="93">
        <v>0</v>
      </c>
      <c r="AI33" s="93">
        <v>0</v>
      </c>
      <c r="AJ33" s="100">
        <f t="shared" si="9"/>
        <v>50</v>
      </c>
      <c r="AK33" s="93">
        <v>0</v>
      </c>
      <c r="AL33" s="93">
        <v>0</v>
      </c>
      <c r="AM33" s="93">
        <v>50</v>
      </c>
      <c r="AN33" s="93">
        <v>0</v>
      </c>
      <c r="AO33" s="93">
        <v>0</v>
      </c>
      <c r="AP33" s="93">
        <v>0</v>
      </c>
      <c r="AQ33" s="93">
        <v>0</v>
      </c>
      <c r="AR33" s="93">
        <v>0</v>
      </c>
      <c r="AS33" s="93">
        <v>0</v>
      </c>
      <c r="AT33" s="100">
        <f t="shared" si="10"/>
        <v>10</v>
      </c>
      <c r="AU33" s="93">
        <v>0</v>
      </c>
      <c r="AV33" s="93">
        <v>0</v>
      </c>
      <c r="AW33" s="93">
        <v>10</v>
      </c>
      <c r="AX33" s="93">
        <v>0</v>
      </c>
      <c r="AY33" s="93">
        <v>0</v>
      </c>
      <c r="AZ33" s="100">
        <f t="shared" si="11"/>
        <v>90</v>
      </c>
      <c r="BA33" s="93">
        <v>90</v>
      </c>
      <c r="BB33" s="93">
        <v>0</v>
      </c>
      <c r="BC33" s="93">
        <v>0</v>
      </c>
    </row>
    <row r="34" spans="1:55" s="92" customFormat="1" ht="11.25">
      <c r="A34" s="101" t="s">
        <v>105</v>
      </c>
      <c r="B34" s="102" t="s">
        <v>326</v>
      </c>
      <c r="C34" s="94" t="s">
        <v>327</v>
      </c>
      <c r="D34" s="100">
        <f t="shared" si="0"/>
        <v>3944</v>
      </c>
      <c r="E34" s="100">
        <f t="shared" si="1"/>
        <v>0</v>
      </c>
      <c r="F34" s="93">
        <v>0</v>
      </c>
      <c r="G34" s="93">
        <v>0</v>
      </c>
      <c r="H34" s="100">
        <f t="shared" si="2"/>
        <v>0</v>
      </c>
      <c r="I34" s="93">
        <v>0</v>
      </c>
      <c r="J34" s="93">
        <v>0</v>
      </c>
      <c r="K34" s="100">
        <f t="shared" si="3"/>
        <v>3944</v>
      </c>
      <c r="L34" s="93">
        <v>2527</v>
      </c>
      <c r="M34" s="93">
        <v>1417</v>
      </c>
      <c r="N34" s="100">
        <f t="shared" si="4"/>
        <v>3944</v>
      </c>
      <c r="O34" s="100">
        <f t="shared" si="5"/>
        <v>2527</v>
      </c>
      <c r="P34" s="93">
        <v>2527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100">
        <f t="shared" si="6"/>
        <v>1417</v>
      </c>
      <c r="W34" s="93">
        <v>1417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100">
        <f t="shared" si="7"/>
        <v>0</v>
      </c>
      <c r="AD34" s="93">
        <v>0</v>
      </c>
      <c r="AE34" s="93">
        <v>0</v>
      </c>
      <c r="AF34" s="100">
        <f t="shared" si="8"/>
        <v>18</v>
      </c>
      <c r="AG34" s="93">
        <v>18</v>
      </c>
      <c r="AH34" s="93">
        <v>0</v>
      </c>
      <c r="AI34" s="93">
        <v>0</v>
      </c>
      <c r="AJ34" s="100">
        <f t="shared" si="9"/>
        <v>18</v>
      </c>
      <c r="AK34" s="93">
        <v>0</v>
      </c>
      <c r="AL34" s="93">
        <v>0</v>
      </c>
      <c r="AM34" s="93">
        <v>18</v>
      </c>
      <c r="AN34" s="93">
        <v>0</v>
      </c>
      <c r="AO34" s="93">
        <v>0</v>
      </c>
      <c r="AP34" s="93">
        <v>0</v>
      </c>
      <c r="AQ34" s="93">
        <v>0</v>
      </c>
      <c r="AR34" s="93">
        <v>0</v>
      </c>
      <c r="AS34" s="93">
        <v>0</v>
      </c>
      <c r="AT34" s="100">
        <f t="shared" si="10"/>
        <v>0</v>
      </c>
      <c r="AU34" s="93">
        <v>0</v>
      </c>
      <c r="AV34" s="93">
        <v>0</v>
      </c>
      <c r="AW34" s="93">
        <v>0</v>
      </c>
      <c r="AX34" s="93">
        <v>0</v>
      </c>
      <c r="AY34" s="93">
        <v>0</v>
      </c>
      <c r="AZ34" s="100">
        <f t="shared" si="11"/>
        <v>130.8</v>
      </c>
      <c r="BA34" s="93">
        <v>130.8</v>
      </c>
      <c r="BB34" s="93">
        <v>0</v>
      </c>
      <c r="BC34" s="93">
        <v>0</v>
      </c>
    </row>
    <row r="35" spans="1:55" s="92" customFormat="1" ht="11.25">
      <c r="A35" s="101" t="s">
        <v>105</v>
      </c>
      <c r="B35" s="102" t="s">
        <v>328</v>
      </c>
      <c r="C35" s="94" t="s">
        <v>329</v>
      </c>
      <c r="D35" s="100">
        <f t="shared" si="0"/>
        <v>1683</v>
      </c>
      <c r="E35" s="100">
        <f t="shared" si="1"/>
        <v>0</v>
      </c>
      <c r="F35" s="93">
        <v>0</v>
      </c>
      <c r="G35" s="93">
        <v>0</v>
      </c>
      <c r="H35" s="100">
        <f t="shared" si="2"/>
        <v>0</v>
      </c>
      <c r="I35" s="93">
        <v>0</v>
      </c>
      <c r="J35" s="93">
        <v>0</v>
      </c>
      <c r="K35" s="100">
        <f t="shared" si="3"/>
        <v>1683</v>
      </c>
      <c r="L35" s="93">
        <v>1322</v>
      </c>
      <c r="M35" s="93">
        <v>361</v>
      </c>
      <c r="N35" s="100">
        <f t="shared" si="4"/>
        <v>1683</v>
      </c>
      <c r="O35" s="100">
        <f t="shared" si="5"/>
        <v>1322</v>
      </c>
      <c r="P35" s="93">
        <v>1322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100">
        <f t="shared" si="6"/>
        <v>361</v>
      </c>
      <c r="W35" s="93">
        <v>361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100">
        <f t="shared" si="7"/>
        <v>0</v>
      </c>
      <c r="AD35" s="93">
        <v>0</v>
      </c>
      <c r="AE35" s="93">
        <v>0</v>
      </c>
      <c r="AF35" s="100">
        <f t="shared" si="8"/>
        <v>449</v>
      </c>
      <c r="AG35" s="93">
        <v>449</v>
      </c>
      <c r="AH35" s="93">
        <v>0</v>
      </c>
      <c r="AI35" s="93">
        <v>0</v>
      </c>
      <c r="AJ35" s="100">
        <f t="shared" si="9"/>
        <v>449</v>
      </c>
      <c r="AK35" s="93">
        <v>0</v>
      </c>
      <c r="AL35" s="93">
        <v>0</v>
      </c>
      <c r="AM35" s="93">
        <v>3</v>
      </c>
      <c r="AN35" s="93">
        <v>0</v>
      </c>
      <c r="AO35" s="93">
        <v>0</v>
      </c>
      <c r="AP35" s="93">
        <v>446</v>
      </c>
      <c r="AQ35" s="93">
        <v>0</v>
      </c>
      <c r="AR35" s="93">
        <v>0</v>
      </c>
      <c r="AS35" s="93">
        <v>0</v>
      </c>
      <c r="AT35" s="100">
        <f t="shared" si="10"/>
        <v>0</v>
      </c>
      <c r="AU35" s="93">
        <v>0</v>
      </c>
      <c r="AV35" s="93">
        <v>0</v>
      </c>
      <c r="AW35" s="93">
        <v>0</v>
      </c>
      <c r="AX35" s="93">
        <v>0</v>
      </c>
      <c r="AY35" s="93">
        <v>0</v>
      </c>
      <c r="AZ35" s="100">
        <f t="shared" si="11"/>
        <v>0</v>
      </c>
      <c r="BA35" s="93">
        <v>0</v>
      </c>
      <c r="BB35" s="93">
        <v>0</v>
      </c>
      <c r="BC35" s="93">
        <v>0</v>
      </c>
    </row>
    <row r="36" spans="1:55" s="92" customFormat="1" ht="11.25">
      <c r="A36" s="101" t="s">
        <v>105</v>
      </c>
      <c r="B36" s="102" t="s">
        <v>330</v>
      </c>
      <c r="C36" s="94" t="s">
        <v>331</v>
      </c>
      <c r="D36" s="100">
        <f t="shared" si="0"/>
        <v>1141</v>
      </c>
      <c r="E36" s="100">
        <f t="shared" si="1"/>
        <v>0</v>
      </c>
      <c r="F36" s="93">
        <v>0</v>
      </c>
      <c r="G36" s="93">
        <v>0</v>
      </c>
      <c r="H36" s="100">
        <f t="shared" si="2"/>
        <v>0</v>
      </c>
      <c r="I36" s="93">
        <v>0</v>
      </c>
      <c r="J36" s="93">
        <v>0</v>
      </c>
      <c r="K36" s="100">
        <f t="shared" si="3"/>
        <v>1141</v>
      </c>
      <c r="L36" s="93">
        <v>1016</v>
      </c>
      <c r="M36" s="93">
        <v>125</v>
      </c>
      <c r="N36" s="100">
        <f t="shared" si="4"/>
        <v>1141</v>
      </c>
      <c r="O36" s="100">
        <f t="shared" si="5"/>
        <v>1016</v>
      </c>
      <c r="P36" s="93">
        <v>1016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100">
        <f t="shared" si="6"/>
        <v>125</v>
      </c>
      <c r="W36" s="93">
        <v>125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100">
        <f t="shared" si="7"/>
        <v>0</v>
      </c>
      <c r="AD36" s="93">
        <v>0</v>
      </c>
      <c r="AE36" s="93">
        <v>0</v>
      </c>
      <c r="AF36" s="100">
        <f t="shared" si="8"/>
        <v>3</v>
      </c>
      <c r="AG36" s="93">
        <v>3</v>
      </c>
      <c r="AH36" s="93">
        <v>0</v>
      </c>
      <c r="AI36" s="93">
        <v>0</v>
      </c>
      <c r="AJ36" s="100">
        <f t="shared" si="9"/>
        <v>3</v>
      </c>
      <c r="AK36" s="93">
        <v>3</v>
      </c>
      <c r="AL36" s="93">
        <v>0</v>
      </c>
      <c r="AM36" s="93">
        <v>0</v>
      </c>
      <c r="AN36" s="93">
        <v>0</v>
      </c>
      <c r="AO36" s="93">
        <v>0</v>
      </c>
      <c r="AP36" s="93">
        <v>0</v>
      </c>
      <c r="AQ36" s="93">
        <v>0</v>
      </c>
      <c r="AR36" s="93">
        <v>0</v>
      </c>
      <c r="AS36" s="93">
        <v>0</v>
      </c>
      <c r="AT36" s="100">
        <f t="shared" si="10"/>
        <v>3</v>
      </c>
      <c r="AU36" s="93">
        <v>3</v>
      </c>
      <c r="AV36" s="93">
        <v>0</v>
      </c>
      <c r="AW36" s="93">
        <v>0</v>
      </c>
      <c r="AX36" s="93">
        <v>0</v>
      </c>
      <c r="AY36" s="93">
        <v>0</v>
      </c>
      <c r="AZ36" s="100">
        <f t="shared" si="11"/>
        <v>0</v>
      </c>
      <c r="BA36" s="93">
        <v>0</v>
      </c>
      <c r="BB36" s="93">
        <v>0</v>
      </c>
      <c r="BC36" s="93">
        <v>0</v>
      </c>
    </row>
    <row r="37" spans="1:55" s="92" customFormat="1" ht="11.25">
      <c r="A37" s="101" t="s">
        <v>105</v>
      </c>
      <c r="B37" s="102" t="s">
        <v>332</v>
      </c>
      <c r="C37" s="94" t="s">
        <v>333</v>
      </c>
      <c r="D37" s="100">
        <f t="shared" si="0"/>
        <v>3174</v>
      </c>
      <c r="E37" s="100">
        <f t="shared" si="1"/>
        <v>0</v>
      </c>
      <c r="F37" s="93">
        <v>0</v>
      </c>
      <c r="G37" s="93">
        <v>0</v>
      </c>
      <c r="H37" s="100">
        <f t="shared" si="2"/>
        <v>0</v>
      </c>
      <c r="I37" s="93">
        <v>0</v>
      </c>
      <c r="J37" s="93">
        <v>0</v>
      </c>
      <c r="K37" s="100">
        <f t="shared" si="3"/>
        <v>3174</v>
      </c>
      <c r="L37" s="93">
        <v>2164</v>
      </c>
      <c r="M37" s="93">
        <v>1010</v>
      </c>
      <c r="N37" s="100">
        <f t="shared" si="4"/>
        <v>3174</v>
      </c>
      <c r="O37" s="100">
        <f t="shared" si="5"/>
        <v>2164</v>
      </c>
      <c r="P37" s="93">
        <v>2164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100">
        <f t="shared" si="6"/>
        <v>1010</v>
      </c>
      <c r="W37" s="93">
        <v>1010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100">
        <f t="shared" si="7"/>
        <v>0</v>
      </c>
      <c r="AD37" s="93">
        <v>0</v>
      </c>
      <c r="AE37" s="93">
        <v>0</v>
      </c>
      <c r="AF37" s="100">
        <f t="shared" si="8"/>
        <v>9</v>
      </c>
      <c r="AG37" s="93">
        <v>9</v>
      </c>
      <c r="AH37" s="93">
        <v>0</v>
      </c>
      <c r="AI37" s="93">
        <v>0</v>
      </c>
      <c r="AJ37" s="100">
        <f t="shared" si="9"/>
        <v>9</v>
      </c>
      <c r="AK37" s="93">
        <v>0</v>
      </c>
      <c r="AL37" s="93">
        <v>0</v>
      </c>
      <c r="AM37" s="93">
        <v>0</v>
      </c>
      <c r="AN37" s="93">
        <v>0</v>
      </c>
      <c r="AO37" s="93">
        <v>0</v>
      </c>
      <c r="AP37" s="93">
        <v>0</v>
      </c>
      <c r="AQ37" s="93">
        <v>9</v>
      </c>
      <c r="AR37" s="93">
        <v>0</v>
      </c>
      <c r="AS37" s="93">
        <v>0</v>
      </c>
      <c r="AT37" s="100">
        <f t="shared" si="10"/>
        <v>0</v>
      </c>
      <c r="AU37" s="93">
        <v>0</v>
      </c>
      <c r="AV37" s="93">
        <v>0</v>
      </c>
      <c r="AW37" s="93">
        <v>0</v>
      </c>
      <c r="AX37" s="93">
        <v>0</v>
      </c>
      <c r="AY37" s="93">
        <v>0</v>
      </c>
      <c r="AZ37" s="100">
        <f t="shared" si="11"/>
        <v>9</v>
      </c>
      <c r="BA37" s="93">
        <v>9</v>
      </c>
      <c r="BB37" s="93">
        <v>0</v>
      </c>
      <c r="BC37" s="93">
        <v>0</v>
      </c>
    </row>
    <row r="38" spans="1:55" s="92" customFormat="1" ht="11.25">
      <c r="A38" s="101" t="s">
        <v>105</v>
      </c>
      <c r="B38" s="102" t="s">
        <v>334</v>
      </c>
      <c r="C38" s="94" t="s">
        <v>335</v>
      </c>
      <c r="D38" s="100">
        <f t="shared" si="0"/>
        <v>698</v>
      </c>
      <c r="E38" s="100">
        <f t="shared" si="1"/>
        <v>0</v>
      </c>
      <c r="F38" s="93">
        <v>0</v>
      </c>
      <c r="G38" s="93">
        <v>0</v>
      </c>
      <c r="H38" s="100">
        <f t="shared" si="2"/>
        <v>0</v>
      </c>
      <c r="I38" s="93">
        <v>0</v>
      </c>
      <c r="J38" s="93">
        <v>0</v>
      </c>
      <c r="K38" s="100">
        <f t="shared" si="3"/>
        <v>698</v>
      </c>
      <c r="L38" s="93">
        <v>590</v>
      </c>
      <c r="M38" s="93">
        <v>108</v>
      </c>
      <c r="N38" s="100">
        <f t="shared" si="4"/>
        <v>698</v>
      </c>
      <c r="O38" s="100">
        <f t="shared" si="5"/>
        <v>590</v>
      </c>
      <c r="P38" s="93">
        <v>590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100">
        <f t="shared" si="6"/>
        <v>108</v>
      </c>
      <c r="W38" s="93">
        <v>108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100">
        <f t="shared" si="7"/>
        <v>0</v>
      </c>
      <c r="AD38" s="93">
        <v>0</v>
      </c>
      <c r="AE38" s="93">
        <v>0</v>
      </c>
      <c r="AF38" s="100">
        <f t="shared" si="8"/>
        <v>28</v>
      </c>
      <c r="AG38" s="93">
        <v>28</v>
      </c>
      <c r="AH38" s="93">
        <v>0</v>
      </c>
      <c r="AI38" s="93">
        <v>0</v>
      </c>
      <c r="AJ38" s="100">
        <f t="shared" si="9"/>
        <v>723</v>
      </c>
      <c r="AK38" s="93">
        <v>698</v>
      </c>
      <c r="AL38" s="93">
        <v>0</v>
      </c>
      <c r="AM38" s="93">
        <v>0</v>
      </c>
      <c r="AN38" s="93">
        <v>0</v>
      </c>
      <c r="AO38" s="93">
        <v>0</v>
      </c>
      <c r="AP38" s="93">
        <v>0</v>
      </c>
      <c r="AQ38" s="93">
        <v>0</v>
      </c>
      <c r="AR38" s="93">
        <v>0</v>
      </c>
      <c r="AS38" s="93">
        <v>25</v>
      </c>
      <c r="AT38" s="100">
        <f t="shared" si="10"/>
        <v>3</v>
      </c>
      <c r="AU38" s="93">
        <v>3</v>
      </c>
      <c r="AV38" s="93">
        <v>0</v>
      </c>
      <c r="AW38" s="93">
        <v>0</v>
      </c>
      <c r="AX38" s="93">
        <v>0</v>
      </c>
      <c r="AY38" s="93">
        <v>0</v>
      </c>
      <c r="AZ38" s="100">
        <f t="shared" si="11"/>
        <v>0</v>
      </c>
      <c r="BA38" s="93">
        <v>0</v>
      </c>
      <c r="BB38" s="93">
        <v>0</v>
      </c>
      <c r="BC38" s="93">
        <v>0</v>
      </c>
    </row>
    <row r="39" spans="1:55" s="92" customFormat="1" ht="11.25">
      <c r="A39" s="101" t="s">
        <v>105</v>
      </c>
      <c r="B39" s="102" t="s">
        <v>336</v>
      </c>
      <c r="C39" s="94" t="s">
        <v>337</v>
      </c>
      <c r="D39" s="100">
        <f t="shared" si="0"/>
        <v>4303</v>
      </c>
      <c r="E39" s="100">
        <f t="shared" si="1"/>
        <v>0</v>
      </c>
      <c r="F39" s="93">
        <v>0</v>
      </c>
      <c r="G39" s="93">
        <v>0</v>
      </c>
      <c r="H39" s="100">
        <f t="shared" si="2"/>
        <v>0</v>
      </c>
      <c r="I39" s="93">
        <v>0</v>
      </c>
      <c r="J39" s="93">
        <v>0</v>
      </c>
      <c r="K39" s="100">
        <f t="shared" si="3"/>
        <v>4303</v>
      </c>
      <c r="L39" s="93">
        <v>3153</v>
      </c>
      <c r="M39" s="93">
        <v>1150</v>
      </c>
      <c r="N39" s="100">
        <f t="shared" si="4"/>
        <v>4303</v>
      </c>
      <c r="O39" s="100">
        <f t="shared" si="5"/>
        <v>3153</v>
      </c>
      <c r="P39" s="93">
        <v>3153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100">
        <f t="shared" si="6"/>
        <v>1150</v>
      </c>
      <c r="W39" s="93">
        <v>1150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100">
        <f t="shared" si="7"/>
        <v>0</v>
      </c>
      <c r="AD39" s="93">
        <v>0</v>
      </c>
      <c r="AE39" s="93">
        <v>0</v>
      </c>
      <c r="AF39" s="100">
        <f t="shared" si="8"/>
        <v>17</v>
      </c>
      <c r="AG39" s="93">
        <v>17</v>
      </c>
      <c r="AH39" s="93">
        <v>0</v>
      </c>
      <c r="AI39" s="93">
        <v>0</v>
      </c>
      <c r="AJ39" s="100">
        <f t="shared" si="9"/>
        <v>538</v>
      </c>
      <c r="AK39" s="93">
        <v>538</v>
      </c>
      <c r="AL39" s="93">
        <v>0</v>
      </c>
      <c r="AM39" s="93">
        <v>0</v>
      </c>
      <c r="AN39" s="93">
        <v>0</v>
      </c>
      <c r="AO39" s="93">
        <v>0</v>
      </c>
      <c r="AP39" s="93">
        <v>0</v>
      </c>
      <c r="AQ39" s="93">
        <v>0</v>
      </c>
      <c r="AR39" s="93">
        <v>0</v>
      </c>
      <c r="AS39" s="93">
        <v>0</v>
      </c>
      <c r="AT39" s="100">
        <f t="shared" si="10"/>
        <v>17</v>
      </c>
      <c r="AU39" s="93">
        <v>17</v>
      </c>
      <c r="AV39" s="93">
        <v>0</v>
      </c>
      <c r="AW39" s="93">
        <v>0</v>
      </c>
      <c r="AX39" s="93">
        <v>0</v>
      </c>
      <c r="AY39" s="93">
        <v>0</v>
      </c>
      <c r="AZ39" s="100">
        <f t="shared" si="11"/>
        <v>0</v>
      </c>
      <c r="BA39" s="93">
        <v>0</v>
      </c>
      <c r="BB39" s="93">
        <v>0</v>
      </c>
      <c r="BC39" s="93">
        <v>0</v>
      </c>
    </row>
    <row r="40" spans="1:55" s="92" customFormat="1" ht="11.25">
      <c r="A40" s="101" t="s">
        <v>105</v>
      </c>
      <c r="B40" s="102" t="s">
        <v>338</v>
      </c>
      <c r="C40" s="94" t="s">
        <v>339</v>
      </c>
      <c r="D40" s="100">
        <f t="shared" si="0"/>
        <v>1800</v>
      </c>
      <c r="E40" s="100">
        <f t="shared" si="1"/>
        <v>0</v>
      </c>
      <c r="F40" s="93">
        <v>0</v>
      </c>
      <c r="G40" s="93">
        <v>0</v>
      </c>
      <c r="H40" s="100">
        <f t="shared" si="2"/>
        <v>0</v>
      </c>
      <c r="I40" s="93">
        <v>0</v>
      </c>
      <c r="J40" s="93">
        <v>0</v>
      </c>
      <c r="K40" s="100">
        <f t="shared" si="3"/>
        <v>1800</v>
      </c>
      <c r="L40" s="93">
        <v>1556</v>
      </c>
      <c r="M40" s="93">
        <v>244</v>
      </c>
      <c r="N40" s="100">
        <f t="shared" si="4"/>
        <v>1800</v>
      </c>
      <c r="O40" s="100">
        <f t="shared" si="5"/>
        <v>1556</v>
      </c>
      <c r="P40" s="93">
        <v>1556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100">
        <f t="shared" si="6"/>
        <v>244</v>
      </c>
      <c r="W40" s="93">
        <v>244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100">
        <f t="shared" si="7"/>
        <v>0</v>
      </c>
      <c r="AD40" s="93">
        <v>0</v>
      </c>
      <c r="AE40" s="93">
        <v>0</v>
      </c>
      <c r="AF40" s="100">
        <f t="shared" si="8"/>
        <v>7</v>
      </c>
      <c r="AG40" s="93">
        <v>7</v>
      </c>
      <c r="AH40" s="93">
        <v>0</v>
      </c>
      <c r="AI40" s="93">
        <v>0</v>
      </c>
      <c r="AJ40" s="100">
        <f t="shared" si="9"/>
        <v>225</v>
      </c>
      <c r="AK40" s="93">
        <v>225</v>
      </c>
      <c r="AL40" s="93">
        <v>0</v>
      </c>
      <c r="AM40" s="93">
        <v>0</v>
      </c>
      <c r="AN40" s="93">
        <v>0</v>
      </c>
      <c r="AO40" s="93">
        <v>0</v>
      </c>
      <c r="AP40" s="93">
        <v>0</v>
      </c>
      <c r="AQ40" s="93">
        <v>0</v>
      </c>
      <c r="AR40" s="93">
        <v>0</v>
      </c>
      <c r="AS40" s="93">
        <v>0</v>
      </c>
      <c r="AT40" s="100">
        <f t="shared" si="10"/>
        <v>7</v>
      </c>
      <c r="AU40" s="93">
        <v>7</v>
      </c>
      <c r="AV40" s="93">
        <v>0</v>
      </c>
      <c r="AW40" s="93">
        <v>0</v>
      </c>
      <c r="AX40" s="93">
        <v>0</v>
      </c>
      <c r="AY40" s="93">
        <v>0</v>
      </c>
      <c r="AZ40" s="100">
        <f t="shared" si="11"/>
        <v>0</v>
      </c>
      <c r="BA40" s="93">
        <v>0</v>
      </c>
      <c r="BB40" s="93">
        <v>0</v>
      </c>
      <c r="BC40" s="93">
        <v>0</v>
      </c>
    </row>
    <row r="41" spans="1:55" s="92" customFormat="1" ht="11.25">
      <c r="A41" s="101" t="s">
        <v>105</v>
      </c>
      <c r="B41" s="102" t="s">
        <v>340</v>
      </c>
      <c r="C41" s="94" t="s">
        <v>341</v>
      </c>
      <c r="D41" s="100">
        <f t="shared" si="0"/>
        <v>3640</v>
      </c>
      <c r="E41" s="100">
        <f t="shared" si="1"/>
        <v>0</v>
      </c>
      <c r="F41" s="93">
        <v>0</v>
      </c>
      <c r="G41" s="93">
        <v>0</v>
      </c>
      <c r="H41" s="100">
        <f t="shared" si="2"/>
        <v>0</v>
      </c>
      <c r="I41" s="93">
        <v>0</v>
      </c>
      <c r="J41" s="93">
        <v>0</v>
      </c>
      <c r="K41" s="100">
        <f t="shared" si="3"/>
        <v>3640</v>
      </c>
      <c r="L41" s="93">
        <v>3443</v>
      </c>
      <c r="M41" s="93">
        <v>197</v>
      </c>
      <c r="N41" s="100">
        <f t="shared" si="4"/>
        <v>3640</v>
      </c>
      <c r="O41" s="100">
        <f t="shared" si="5"/>
        <v>3443</v>
      </c>
      <c r="P41" s="93">
        <v>3443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100">
        <f t="shared" si="6"/>
        <v>197</v>
      </c>
      <c r="W41" s="93">
        <v>197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100">
        <f t="shared" si="7"/>
        <v>0</v>
      </c>
      <c r="AD41" s="93">
        <v>0</v>
      </c>
      <c r="AE41" s="93">
        <v>0</v>
      </c>
      <c r="AF41" s="100">
        <f t="shared" si="8"/>
        <v>146</v>
      </c>
      <c r="AG41" s="93">
        <v>146</v>
      </c>
      <c r="AH41" s="93">
        <v>0</v>
      </c>
      <c r="AI41" s="93">
        <v>0</v>
      </c>
      <c r="AJ41" s="100">
        <f t="shared" si="9"/>
        <v>3771</v>
      </c>
      <c r="AK41" s="93">
        <v>3640</v>
      </c>
      <c r="AL41" s="93">
        <v>0</v>
      </c>
      <c r="AM41" s="93">
        <v>0</v>
      </c>
      <c r="AN41" s="93">
        <v>0</v>
      </c>
      <c r="AO41" s="93">
        <v>0</v>
      </c>
      <c r="AP41" s="93">
        <v>0</v>
      </c>
      <c r="AQ41" s="93">
        <v>0</v>
      </c>
      <c r="AR41" s="93">
        <v>0</v>
      </c>
      <c r="AS41" s="93">
        <v>131</v>
      </c>
      <c r="AT41" s="100">
        <f t="shared" si="10"/>
        <v>15</v>
      </c>
      <c r="AU41" s="93">
        <v>15</v>
      </c>
      <c r="AV41" s="93">
        <v>0</v>
      </c>
      <c r="AW41" s="93">
        <v>0</v>
      </c>
      <c r="AX41" s="93">
        <v>0</v>
      </c>
      <c r="AY41" s="93">
        <v>0</v>
      </c>
      <c r="AZ41" s="100">
        <f t="shared" si="11"/>
        <v>0</v>
      </c>
      <c r="BA41" s="93">
        <v>0</v>
      </c>
      <c r="BB41" s="93">
        <v>0</v>
      </c>
      <c r="BC41" s="93">
        <v>0</v>
      </c>
    </row>
    <row r="42" spans="1:55" s="92" customFormat="1" ht="11.25">
      <c r="A42" s="101" t="s">
        <v>105</v>
      </c>
      <c r="B42" s="102" t="s">
        <v>342</v>
      </c>
      <c r="C42" s="94" t="s">
        <v>343</v>
      </c>
      <c r="D42" s="100">
        <f t="shared" si="0"/>
        <v>10530</v>
      </c>
      <c r="E42" s="100">
        <f t="shared" si="1"/>
        <v>0</v>
      </c>
      <c r="F42" s="93">
        <v>0</v>
      </c>
      <c r="G42" s="93">
        <v>0</v>
      </c>
      <c r="H42" s="100">
        <f t="shared" si="2"/>
        <v>0</v>
      </c>
      <c r="I42" s="93">
        <v>0</v>
      </c>
      <c r="J42" s="93">
        <v>0</v>
      </c>
      <c r="K42" s="100">
        <f t="shared" si="3"/>
        <v>10530</v>
      </c>
      <c r="L42" s="93">
        <v>7825</v>
      </c>
      <c r="M42" s="93">
        <v>2705</v>
      </c>
      <c r="N42" s="100">
        <f t="shared" si="4"/>
        <v>10530</v>
      </c>
      <c r="O42" s="100">
        <f t="shared" si="5"/>
        <v>7825</v>
      </c>
      <c r="P42" s="93">
        <v>7825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100">
        <f t="shared" si="6"/>
        <v>2705</v>
      </c>
      <c r="W42" s="93">
        <v>2705</v>
      </c>
      <c r="X42" s="93">
        <v>0</v>
      </c>
      <c r="Y42" s="93">
        <v>0</v>
      </c>
      <c r="Z42" s="93">
        <v>0</v>
      </c>
      <c r="AA42" s="93">
        <v>0</v>
      </c>
      <c r="AB42" s="93">
        <v>0</v>
      </c>
      <c r="AC42" s="100">
        <f t="shared" si="7"/>
        <v>0</v>
      </c>
      <c r="AD42" s="93">
        <v>0</v>
      </c>
      <c r="AE42" s="93">
        <v>0</v>
      </c>
      <c r="AF42" s="100">
        <f t="shared" si="8"/>
        <v>1</v>
      </c>
      <c r="AG42" s="93">
        <v>1</v>
      </c>
      <c r="AH42" s="93">
        <v>0</v>
      </c>
      <c r="AI42" s="93">
        <v>0</v>
      </c>
      <c r="AJ42" s="100">
        <f t="shared" si="9"/>
        <v>340</v>
      </c>
      <c r="AK42" s="93">
        <v>8</v>
      </c>
      <c r="AL42" s="93">
        <v>332</v>
      </c>
      <c r="AM42" s="93">
        <v>0</v>
      </c>
      <c r="AN42" s="93">
        <v>0</v>
      </c>
      <c r="AO42" s="93">
        <v>0</v>
      </c>
      <c r="AP42" s="93">
        <v>0</v>
      </c>
      <c r="AQ42" s="93">
        <v>0</v>
      </c>
      <c r="AR42" s="93">
        <v>0</v>
      </c>
      <c r="AS42" s="93">
        <v>0</v>
      </c>
      <c r="AT42" s="100">
        <f t="shared" si="10"/>
        <v>1</v>
      </c>
      <c r="AU42" s="93">
        <v>1</v>
      </c>
      <c r="AV42" s="93">
        <v>0</v>
      </c>
      <c r="AW42" s="93">
        <v>0</v>
      </c>
      <c r="AX42" s="93">
        <v>0</v>
      </c>
      <c r="AY42" s="93">
        <v>0</v>
      </c>
      <c r="AZ42" s="100">
        <f t="shared" si="11"/>
        <v>0</v>
      </c>
      <c r="BA42" s="93">
        <v>0</v>
      </c>
      <c r="BB42" s="93">
        <v>0</v>
      </c>
      <c r="BC42" s="93">
        <v>0</v>
      </c>
    </row>
    <row r="43" spans="1:55" s="92" customFormat="1" ht="11.25">
      <c r="A43" s="101" t="s">
        <v>105</v>
      </c>
      <c r="B43" s="102" t="s">
        <v>344</v>
      </c>
      <c r="C43" s="94" t="s">
        <v>345</v>
      </c>
      <c r="D43" s="100">
        <f t="shared" si="0"/>
        <v>3824</v>
      </c>
      <c r="E43" s="100">
        <f t="shared" si="1"/>
        <v>0</v>
      </c>
      <c r="F43" s="93">
        <v>0</v>
      </c>
      <c r="G43" s="93">
        <v>0</v>
      </c>
      <c r="H43" s="100">
        <f t="shared" si="2"/>
        <v>0</v>
      </c>
      <c r="I43" s="93">
        <v>0</v>
      </c>
      <c r="J43" s="93">
        <v>0</v>
      </c>
      <c r="K43" s="100">
        <f t="shared" si="3"/>
        <v>3824</v>
      </c>
      <c r="L43" s="93">
        <v>2696</v>
      </c>
      <c r="M43" s="93">
        <v>1128</v>
      </c>
      <c r="N43" s="100">
        <f t="shared" si="4"/>
        <v>3824</v>
      </c>
      <c r="O43" s="100">
        <f t="shared" si="5"/>
        <v>2696</v>
      </c>
      <c r="P43" s="93">
        <v>2696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100">
        <f t="shared" si="6"/>
        <v>1128</v>
      </c>
      <c r="W43" s="93">
        <v>1128</v>
      </c>
      <c r="X43" s="93">
        <v>0</v>
      </c>
      <c r="Y43" s="93">
        <v>0</v>
      </c>
      <c r="Z43" s="93">
        <v>0</v>
      </c>
      <c r="AA43" s="93">
        <v>0</v>
      </c>
      <c r="AB43" s="93">
        <v>0</v>
      </c>
      <c r="AC43" s="100">
        <f t="shared" si="7"/>
        <v>0</v>
      </c>
      <c r="AD43" s="93">
        <v>0</v>
      </c>
      <c r="AE43" s="93">
        <v>0</v>
      </c>
      <c r="AF43" s="100">
        <f t="shared" si="8"/>
        <v>10</v>
      </c>
      <c r="AG43" s="93">
        <v>10</v>
      </c>
      <c r="AH43" s="93">
        <v>0</v>
      </c>
      <c r="AI43" s="93">
        <v>0</v>
      </c>
      <c r="AJ43" s="100">
        <f t="shared" si="9"/>
        <v>402</v>
      </c>
      <c r="AK43" s="93">
        <v>402</v>
      </c>
      <c r="AL43" s="93">
        <v>0</v>
      </c>
      <c r="AM43" s="93">
        <v>0</v>
      </c>
      <c r="AN43" s="93">
        <v>0</v>
      </c>
      <c r="AO43" s="93">
        <v>0</v>
      </c>
      <c r="AP43" s="93">
        <v>0</v>
      </c>
      <c r="AQ43" s="93">
        <v>0</v>
      </c>
      <c r="AR43" s="93">
        <v>0</v>
      </c>
      <c r="AS43" s="93">
        <v>0</v>
      </c>
      <c r="AT43" s="100">
        <f t="shared" si="10"/>
        <v>10</v>
      </c>
      <c r="AU43" s="93">
        <v>10</v>
      </c>
      <c r="AV43" s="93">
        <v>0</v>
      </c>
      <c r="AW43" s="93">
        <v>0</v>
      </c>
      <c r="AX43" s="93">
        <v>0</v>
      </c>
      <c r="AY43" s="93">
        <v>0</v>
      </c>
      <c r="AZ43" s="100">
        <f t="shared" si="11"/>
        <v>0</v>
      </c>
      <c r="BA43" s="93">
        <v>0</v>
      </c>
      <c r="BB43" s="93">
        <v>0</v>
      </c>
      <c r="BC43" s="93">
        <v>0</v>
      </c>
    </row>
    <row r="44" spans="1:55" s="92" customFormat="1" ht="11.25">
      <c r="A44" s="101" t="s">
        <v>105</v>
      </c>
      <c r="B44" s="102" t="s">
        <v>346</v>
      </c>
      <c r="C44" s="94" t="s">
        <v>347</v>
      </c>
      <c r="D44" s="100">
        <f t="shared" si="0"/>
        <v>5428</v>
      </c>
      <c r="E44" s="100">
        <f t="shared" si="1"/>
        <v>0</v>
      </c>
      <c r="F44" s="93">
        <v>0</v>
      </c>
      <c r="G44" s="93">
        <v>0</v>
      </c>
      <c r="H44" s="100">
        <f t="shared" si="2"/>
        <v>0</v>
      </c>
      <c r="I44" s="93">
        <v>0</v>
      </c>
      <c r="J44" s="93">
        <v>0</v>
      </c>
      <c r="K44" s="100">
        <f t="shared" si="3"/>
        <v>5428</v>
      </c>
      <c r="L44" s="93">
        <v>3924</v>
      </c>
      <c r="M44" s="93">
        <v>1504</v>
      </c>
      <c r="N44" s="100">
        <f t="shared" si="4"/>
        <v>5428</v>
      </c>
      <c r="O44" s="100">
        <f t="shared" si="5"/>
        <v>3924</v>
      </c>
      <c r="P44" s="93">
        <v>3924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100">
        <f t="shared" si="6"/>
        <v>1504</v>
      </c>
      <c r="W44" s="93">
        <v>1504</v>
      </c>
      <c r="X44" s="93">
        <v>0</v>
      </c>
      <c r="Y44" s="93">
        <v>0</v>
      </c>
      <c r="Z44" s="93">
        <v>0</v>
      </c>
      <c r="AA44" s="93">
        <v>0</v>
      </c>
      <c r="AB44" s="93">
        <v>0</v>
      </c>
      <c r="AC44" s="100">
        <f t="shared" si="7"/>
        <v>0</v>
      </c>
      <c r="AD44" s="93">
        <v>0</v>
      </c>
      <c r="AE44" s="93">
        <v>0</v>
      </c>
      <c r="AF44" s="100">
        <f t="shared" si="8"/>
        <v>0</v>
      </c>
      <c r="AG44" s="93">
        <v>0</v>
      </c>
      <c r="AH44" s="93">
        <v>0</v>
      </c>
      <c r="AI44" s="93">
        <v>0</v>
      </c>
      <c r="AJ44" s="100">
        <f t="shared" si="9"/>
        <v>175</v>
      </c>
      <c r="AK44" s="93">
        <v>4</v>
      </c>
      <c r="AL44" s="93">
        <v>171</v>
      </c>
      <c r="AM44" s="93">
        <v>0</v>
      </c>
      <c r="AN44" s="93">
        <v>0</v>
      </c>
      <c r="AO44" s="93">
        <v>0</v>
      </c>
      <c r="AP44" s="93">
        <v>0</v>
      </c>
      <c r="AQ44" s="93">
        <v>0</v>
      </c>
      <c r="AR44" s="93">
        <v>0</v>
      </c>
      <c r="AS44" s="93">
        <v>0</v>
      </c>
      <c r="AT44" s="100">
        <f t="shared" si="10"/>
        <v>0</v>
      </c>
      <c r="AU44" s="93">
        <v>0</v>
      </c>
      <c r="AV44" s="93">
        <v>0</v>
      </c>
      <c r="AW44" s="93">
        <v>0</v>
      </c>
      <c r="AX44" s="93">
        <v>0</v>
      </c>
      <c r="AY44" s="93">
        <v>0</v>
      </c>
      <c r="AZ44" s="100">
        <f t="shared" si="11"/>
        <v>0</v>
      </c>
      <c r="BA44" s="93">
        <v>0</v>
      </c>
      <c r="BB44" s="93">
        <v>0</v>
      </c>
      <c r="BC44" s="93">
        <v>0</v>
      </c>
    </row>
    <row r="45" spans="1:55" s="92" customFormat="1" ht="11.25">
      <c r="A45" s="101" t="s">
        <v>105</v>
      </c>
      <c r="B45" s="102" t="s">
        <v>348</v>
      </c>
      <c r="C45" s="94" t="s">
        <v>349</v>
      </c>
      <c r="D45" s="100">
        <f t="shared" si="0"/>
        <v>1850</v>
      </c>
      <c r="E45" s="100">
        <f t="shared" si="1"/>
        <v>0</v>
      </c>
      <c r="F45" s="93">
        <v>0</v>
      </c>
      <c r="G45" s="93">
        <v>0</v>
      </c>
      <c r="H45" s="100">
        <f t="shared" si="2"/>
        <v>0</v>
      </c>
      <c r="I45" s="93">
        <v>0</v>
      </c>
      <c r="J45" s="93">
        <v>0</v>
      </c>
      <c r="K45" s="100">
        <f t="shared" si="3"/>
        <v>1850</v>
      </c>
      <c r="L45" s="93">
        <v>1569</v>
      </c>
      <c r="M45" s="93">
        <v>281</v>
      </c>
      <c r="N45" s="100">
        <f t="shared" si="4"/>
        <v>1870</v>
      </c>
      <c r="O45" s="100">
        <f t="shared" si="5"/>
        <v>1569</v>
      </c>
      <c r="P45" s="93">
        <v>1569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100">
        <f t="shared" si="6"/>
        <v>280</v>
      </c>
      <c r="W45" s="93">
        <v>280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100">
        <f t="shared" si="7"/>
        <v>21</v>
      </c>
      <c r="AD45" s="93">
        <v>21</v>
      </c>
      <c r="AE45" s="93">
        <v>0</v>
      </c>
      <c r="AF45" s="100">
        <f t="shared" si="8"/>
        <v>4</v>
      </c>
      <c r="AG45" s="93">
        <v>4</v>
      </c>
      <c r="AH45" s="93">
        <v>0</v>
      </c>
      <c r="AI45" s="93">
        <v>0</v>
      </c>
      <c r="AJ45" s="100">
        <f t="shared" si="9"/>
        <v>194</v>
      </c>
      <c r="AK45" s="93">
        <v>194</v>
      </c>
      <c r="AL45" s="93">
        <v>0</v>
      </c>
      <c r="AM45" s="93">
        <v>0</v>
      </c>
      <c r="AN45" s="93">
        <v>0</v>
      </c>
      <c r="AO45" s="93">
        <v>0</v>
      </c>
      <c r="AP45" s="93">
        <v>0</v>
      </c>
      <c r="AQ45" s="93">
        <v>0</v>
      </c>
      <c r="AR45" s="93">
        <v>0</v>
      </c>
      <c r="AS45" s="93">
        <v>0</v>
      </c>
      <c r="AT45" s="100">
        <f t="shared" si="10"/>
        <v>4</v>
      </c>
      <c r="AU45" s="93">
        <v>4</v>
      </c>
      <c r="AV45" s="93">
        <v>0</v>
      </c>
      <c r="AW45" s="93">
        <v>0</v>
      </c>
      <c r="AX45" s="93">
        <v>0</v>
      </c>
      <c r="AY45" s="93">
        <v>0</v>
      </c>
      <c r="AZ45" s="100">
        <f t="shared" si="11"/>
        <v>0</v>
      </c>
      <c r="BA45" s="93">
        <v>0</v>
      </c>
      <c r="BB45" s="93">
        <v>0</v>
      </c>
      <c r="BC45" s="93">
        <v>0</v>
      </c>
    </row>
    <row r="46" spans="1:55" s="92" customFormat="1" ht="11.25">
      <c r="A46" s="101" t="s">
        <v>105</v>
      </c>
      <c r="B46" s="102" t="s">
        <v>350</v>
      </c>
      <c r="C46" s="94" t="s">
        <v>351</v>
      </c>
      <c r="D46" s="100">
        <f t="shared" si="0"/>
        <v>874</v>
      </c>
      <c r="E46" s="100">
        <f t="shared" si="1"/>
        <v>0</v>
      </c>
      <c r="F46" s="93">
        <v>0</v>
      </c>
      <c r="G46" s="93">
        <v>0</v>
      </c>
      <c r="H46" s="100">
        <f t="shared" si="2"/>
        <v>0</v>
      </c>
      <c r="I46" s="93">
        <v>0</v>
      </c>
      <c r="J46" s="93">
        <v>0</v>
      </c>
      <c r="K46" s="100">
        <f t="shared" si="3"/>
        <v>874</v>
      </c>
      <c r="L46" s="93">
        <v>669</v>
      </c>
      <c r="M46" s="93">
        <v>205</v>
      </c>
      <c r="N46" s="100">
        <f t="shared" si="4"/>
        <v>874</v>
      </c>
      <c r="O46" s="100">
        <f t="shared" si="5"/>
        <v>669</v>
      </c>
      <c r="P46" s="93">
        <v>669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100">
        <f t="shared" si="6"/>
        <v>205</v>
      </c>
      <c r="W46" s="93">
        <v>205</v>
      </c>
      <c r="X46" s="93">
        <v>0</v>
      </c>
      <c r="Y46" s="93">
        <v>0</v>
      </c>
      <c r="Z46" s="93">
        <v>0</v>
      </c>
      <c r="AA46" s="93">
        <v>0</v>
      </c>
      <c r="AB46" s="93">
        <v>0</v>
      </c>
      <c r="AC46" s="100">
        <f t="shared" si="7"/>
        <v>0</v>
      </c>
      <c r="AD46" s="93">
        <v>0</v>
      </c>
      <c r="AE46" s="93">
        <v>0</v>
      </c>
      <c r="AF46" s="100">
        <f t="shared" si="8"/>
        <v>4</v>
      </c>
      <c r="AG46" s="93">
        <v>4</v>
      </c>
      <c r="AH46" s="93">
        <v>0</v>
      </c>
      <c r="AI46" s="93">
        <v>0</v>
      </c>
      <c r="AJ46" s="100">
        <f t="shared" si="9"/>
        <v>94</v>
      </c>
      <c r="AK46" s="93">
        <v>92</v>
      </c>
      <c r="AL46" s="93">
        <v>0</v>
      </c>
      <c r="AM46" s="93">
        <v>0</v>
      </c>
      <c r="AN46" s="93">
        <v>0</v>
      </c>
      <c r="AO46" s="93">
        <v>0</v>
      </c>
      <c r="AP46" s="93">
        <v>0</v>
      </c>
      <c r="AQ46" s="93">
        <v>2</v>
      </c>
      <c r="AR46" s="93">
        <v>0</v>
      </c>
      <c r="AS46" s="93">
        <v>0</v>
      </c>
      <c r="AT46" s="100">
        <f t="shared" si="10"/>
        <v>2</v>
      </c>
      <c r="AU46" s="93">
        <v>2</v>
      </c>
      <c r="AV46" s="93">
        <v>0</v>
      </c>
      <c r="AW46" s="93">
        <v>0</v>
      </c>
      <c r="AX46" s="93">
        <v>0</v>
      </c>
      <c r="AY46" s="93">
        <v>0</v>
      </c>
      <c r="AZ46" s="100">
        <f t="shared" si="11"/>
        <v>0</v>
      </c>
      <c r="BA46" s="93">
        <v>0</v>
      </c>
      <c r="BB46" s="93">
        <v>0</v>
      </c>
      <c r="BC46" s="93">
        <v>0</v>
      </c>
    </row>
    <row r="47" spans="1:55" s="92" customFormat="1" ht="11.25">
      <c r="A47" s="101" t="s">
        <v>105</v>
      </c>
      <c r="B47" s="102" t="s">
        <v>352</v>
      </c>
      <c r="C47" s="94" t="s">
        <v>353</v>
      </c>
      <c r="D47" s="100">
        <f t="shared" si="0"/>
        <v>4882</v>
      </c>
      <c r="E47" s="100">
        <f t="shared" si="1"/>
        <v>0</v>
      </c>
      <c r="F47" s="93">
        <v>0</v>
      </c>
      <c r="G47" s="93">
        <v>0</v>
      </c>
      <c r="H47" s="100">
        <f t="shared" si="2"/>
        <v>0</v>
      </c>
      <c r="I47" s="93">
        <v>0</v>
      </c>
      <c r="J47" s="93">
        <v>0</v>
      </c>
      <c r="K47" s="100">
        <f t="shared" si="3"/>
        <v>4882</v>
      </c>
      <c r="L47" s="93">
        <v>2955</v>
      </c>
      <c r="M47" s="93">
        <v>1927</v>
      </c>
      <c r="N47" s="100">
        <f t="shared" si="4"/>
        <v>4882</v>
      </c>
      <c r="O47" s="100">
        <f t="shared" si="5"/>
        <v>2955</v>
      </c>
      <c r="P47" s="93">
        <v>2955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100">
        <f t="shared" si="6"/>
        <v>1927</v>
      </c>
      <c r="W47" s="93">
        <v>1927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100">
        <f t="shared" si="7"/>
        <v>0</v>
      </c>
      <c r="AD47" s="93">
        <v>0</v>
      </c>
      <c r="AE47" s="93">
        <v>0</v>
      </c>
      <c r="AF47" s="100">
        <f t="shared" si="8"/>
        <v>26</v>
      </c>
      <c r="AG47" s="93">
        <v>26</v>
      </c>
      <c r="AH47" s="93">
        <v>0</v>
      </c>
      <c r="AI47" s="93">
        <v>0</v>
      </c>
      <c r="AJ47" s="100">
        <f t="shared" si="9"/>
        <v>0</v>
      </c>
      <c r="AK47" s="93">
        <v>0</v>
      </c>
      <c r="AL47" s="93">
        <v>0</v>
      </c>
      <c r="AM47" s="93">
        <v>0</v>
      </c>
      <c r="AN47" s="93">
        <v>0</v>
      </c>
      <c r="AO47" s="93">
        <v>0</v>
      </c>
      <c r="AP47" s="93">
        <v>0</v>
      </c>
      <c r="AQ47" s="93">
        <v>0</v>
      </c>
      <c r="AR47" s="93">
        <v>0</v>
      </c>
      <c r="AS47" s="93">
        <v>0</v>
      </c>
      <c r="AT47" s="100">
        <f t="shared" si="10"/>
        <v>26</v>
      </c>
      <c r="AU47" s="93">
        <v>26</v>
      </c>
      <c r="AV47" s="93">
        <v>0</v>
      </c>
      <c r="AW47" s="93">
        <v>0</v>
      </c>
      <c r="AX47" s="93">
        <v>0</v>
      </c>
      <c r="AY47" s="93">
        <v>0</v>
      </c>
      <c r="AZ47" s="100">
        <f t="shared" si="11"/>
        <v>4</v>
      </c>
      <c r="BA47" s="93">
        <v>4</v>
      </c>
      <c r="BB47" s="93">
        <v>0</v>
      </c>
      <c r="BC47" s="93">
        <v>0</v>
      </c>
    </row>
    <row r="48" spans="1:55" s="92" customFormat="1" ht="11.25">
      <c r="A48" s="101" t="s">
        <v>105</v>
      </c>
      <c r="B48" s="102" t="s">
        <v>354</v>
      </c>
      <c r="C48" s="94" t="s">
        <v>355</v>
      </c>
      <c r="D48" s="100">
        <f t="shared" si="0"/>
        <v>4284</v>
      </c>
      <c r="E48" s="100">
        <f t="shared" si="1"/>
        <v>0</v>
      </c>
      <c r="F48" s="93">
        <v>0</v>
      </c>
      <c r="G48" s="93">
        <v>0</v>
      </c>
      <c r="H48" s="100">
        <f t="shared" si="2"/>
        <v>0</v>
      </c>
      <c r="I48" s="93">
        <v>0</v>
      </c>
      <c r="J48" s="93">
        <v>0</v>
      </c>
      <c r="K48" s="100">
        <f t="shared" si="3"/>
        <v>4284</v>
      </c>
      <c r="L48" s="93">
        <v>2777</v>
      </c>
      <c r="M48" s="93">
        <v>1507</v>
      </c>
      <c r="N48" s="100">
        <f t="shared" si="4"/>
        <v>4284</v>
      </c>
      <c r="O48" s="100">
        <f t="shared" si="5"/>
        <v>2777</v>
      </c>
      <c r="P48" s="93">
        <v>2777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100">
        <f t="shared" si="6"/>
        <v>1507</v>
      </c>
      <c r="W48" s="93">
        <v>1507</v>
      </c>
      <c r="X48" s="93">
        <v>0</v>
      </c>
      <c r="Y48" s="93">
        <v>0</v>
      </c>
      <c r="Z48" s="93">
        <v>0</v>
      </c>
      <c r="AA48" s="93">
        <v>0</v>
      </c>
      <c r="AB48" s="93">
        <v>0</v>
      </c>
      <c r="AC48" s="100">
        <f t="shared" si="7"/>
        <v>0</v>
      </c>
      <c r="AD48" s="93">
        <v>0</v>
      </c>
      <c r="AE48" s="93">
        <v>0</v>
      </c>
      <c r="AF48" s="100">
        <f t="shared" si="8"/>
        <v>23</v>
      </c>
      <c r="AG48" s="93">
        <v>23</v>
      </c>
      <c r="AH48" s="93">
        <v>0</v>
      </c>
      <c r="AI48" s="93">
        <v>0</v>
      </c>
      <c r="AJ48" s="100">
        <f t="shared" si="9"/>
        <v>0</v>
      </c>
      <c r="AK48" s="93">
        <v>0</v>
      </c>
      <c r="AL48" s="93">
        <v>0</v>
      </c>
      <c r="AM48" s="93">
        <v>0</v>
      </c>
      <c r="AN48" s="93">
        <v>0</v>
      </c>
      <c r="AO48" s="93">
        <v>0</v>
      </c>
      <c r="AP48" s="93">
        <v>0</v>
      </c>
      <c r="AQ48" s="93">
        <v>0</v>
      </c>
      <c r="AR48" s="93">
        <v>0</v>
      </c>
      <c r="AS48" s="93">
        <v>0</v>
      </c>
      <c r="AT48" s="100">
        <f t="shared" si="10"/>
        <v>23</v>
      </c>
      <c r="AU48" s="93">
        <v>23</v>
      </c>
      <c r="AV48" s="93">
        <v>0</v>
      </c>
      <c r="AW48" s="93">
        <v>0</v>
      </c>
      <c r="AX48" s="93">
        <v>0</v>
      </c>
      <c r="AY48" s="93">
        <v>0</v>
      </c>
      <c r="AZ48" s="100">
        <f t="shared" si="11"/>
        <v>0</v>
      </c>
      <c r="BA48" s="93">
        <v>0</v>
      </c>
      <c r="BB48" s="93">
        <v>0</v>
      </c>
      <c r="BC48" s="93">
        <v>0</v>
      </c>
    </row>
    <row r="49" spans="1:55" s="92" customFormat="1" ht="11.25">
      <c r="A49" s="101" t="s">
        <v>105</v>
      </c>
      <c r="B49" s="102" t="s">
        <v>356</v>
      </c>
      <c r="C49" s="94" t="s">
        <v>357</v>
      </c>
      <c r="D49" s="100">
        <f t="shared" si="0"/>
        <v>1744</v>
      </c>
      <c r="E49" s="100">
        <f t="shared" si="1"/>
        <v>0</v>
      </c>
      <c r="F49" s="93">
        <v>0</v>
      </c>
      <c r="G49" s="93">
        <v>0</v>
      </c>
      <c r="H49" s="100">
        <f t="shared" si="2"/>
        <v>0</v>
      </c>
      <c r="I49" s="93">
        <v>0</v>
      </c>
      <c r="J49" s="93">
        <v>0</v>
      </c>
      <c r="K49" s="100">
        <f t="shared" si="3"/>
        <v>1744</v>
      </c>
      <c r="L49" s="93">
        <v>597</v>
      </c>
      <c r="M49" s="93">
        <v>1147</v>
      </c>
      <c r="N49" s="100">
        <f t="shared" si="4"/>
        <v>1934</v>
      </c>
      <c r="O49" s="100">
        <f t="shared" si="5"/>
        <v>597</v>
      </c>
      <c r="P49" s="93">
        <v>597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100">
        <f t="shared" si="6"/>
        <v>1147</v>
      </c>
      <c r="W49" s="93">
        <v>1147</v>
      </c>
      <c r="X49" s="93">
        <v>0</v>
      </c>
      <c r="Y49" s="93">
        <v>0</v>
      </c>
      <c r="Z49" s="93">
        <v>0</v>
      </c>
      <c r="AA49" s="93">
        <v>0</v>
      </c>
      <c r="AB49" s="93">
        <v>0</v>
      </c>
      <c r="AC49" s="100">
        <f t="shared" si="7"/>
        <v>190</v>
      </c>
      <c r="AD49" s="93">
        <v>190</v>
      </c>
      <c r="AE49" s="93">
        <v>0</v>
      </c>
      <c r="AF49" s="100">
        <f t="shared" si="8"/>
        <v>10</v>
      </c>
      <c r="AG49" s="93">
        <v>10</v>
      </c>
      <c r="AH49" s="93">
        <v>0</v>
      </c>
      <c r="AI49" s="93">
        <v>0</v>
      </c>
      <c r="AJ49" s="100">
        <f t="shared" si="9"/>
        <v>0</v>
      </c>
      <c r="AK49" s="93">
        <v>0</v>
      </c>
      <c r="AL49" s="93">
        <v>0</v>
      </c>
      <c r="AM49" s="93">
        <v>0</v>
      </c>
      <c r="AN49" s="93">
        <v>0</v>
      </c>
      <c r="AO49" s="93">
        <v>0</v>
      </c>
      <c r="AP49" s="93">
        <v>0</v>
      </c>
      <c r="AQ49" s="93">
        <v>0</v>
      </c>
      <c r="AR49" s="93">
        <v>0</v>
      </c>
      <c r="AS49" s="93">
        <v>0</v>
      </c>
      <c r="AT49" s="100">
        <f t="shared" si="10"/>
        <v>10</v>
      </c>
      <c r="AU49" s="93">
        <v>10</v>
      </c>
      <c r="AV49" s="93">
        <v>0</v>
      </c>
      <c r="AW49" s="93">
        <v>0</v>
      </c>
      <c r="AX49" s="93">
        <v>0</v>
      </c>
      <c r="AY49" s="93">
        <v>0</v>
      </c>
      <c r="AZ49" s="100">
        <f t="shared" si="11"/>
        <v>0</v>
      </c>
      <c r="BA49" s="93">
        <v>0</v>
      </c>
      <c r="BB49" s="93">
        <v>0</v>
      </c>
      <c r="BC49" s="93">
        <v>0</v>
      </c>
    </row>
    <row r="50" spans="1:55" s="92" customFormat="1" ht="11.25">
      <c r="A50" s="101" t="s">
        <v>105</v>
      </c>
      <c r="B50" s="102" t="s">
        <v>358</v>
      </c>
      <c r="C50" s="94" t="s">
        <v>359</v>
      </c>
      <c r="D50" s="100">
        <f t="shared" si="0"/>
        <v>325</v>
      </c>
      <c r="E50" s="100">
        <f t="shared" si="1"/>
        <v>0</v>
      </c>
      <c r="F50" s="93">
        <v>0</v>
      </c>
      <c r="G50" s="93">
        <v>0</v>
      </c>
      <c r="H50" s="100">
        <f t="shared" si="2"/>
        <v>163</v>
      </c>
      <c r="I50" s="93">
        <v>163</v>
      </c>
      <c r="J50" s="93">
        <v>0</v>
      </c>
      <c r="K50" s="100">
        <f t="shared" si="3"/>
        <v>162</v>
      </c>
      <c r="L50" s="93">
        <v>0</v>
      </c>
      <c r="M50" s="93">
        <v>162</v>
      </c>
      <c r="N50" s="100">
        <f t="shared" si="4"/>
        <v>329</v>
      </c>
      <c r="O50" s="100">
        <f t="shared" si="5"/>
        <v>163</v>
      </c>
      <c r="P50" s="93">
        <v>163</v>
      </c>
      <c r="Q50" s="93">
        <v>0</v>
      </c>
      <c r="R50" s="93">
        <v>0</v>
      </c>
      <c r="S50" s="93">
        <v>0</v>
      </c>
      <c r="T50" s="93">
        <v>0</v>
      </c>
      <c r="U50" s="93">
        <v>0</v>
      </c>
      <c r="V50" s="100">
        <f t="shared" si="6"/>
        <v>162</v>
      </c>
      <c r="W50" s="93">
        <v>162</v>
      </c>
      <c r="X50" s="93">
        <v>0</v>
      </c>
      <c r="Y50" s="93">
        <v>0</v>
      </c>
      <c r="Z50" s="93">
        <v>0</v>
      </c>
      <c r="AA50" s="93">
        <v>0</v>
      </c>
      <c r="AB50" s="93">
        <v>0</v>
      </c>
      <c r="AC50" s="100">
        <f t="shared" si="7"/>
        <v>4</v>
      </c>
      <c r="AD50" s="93">
        <v>3</v>
      </c>
      <c r="AE50" s="93">
        <v>1</v>
      </c>
      <c r="AF50" s="100">
        <f t="shared" si="8"/>
        <v>34</v>
      </c>
      <c r="AG50" s="93">
        <v>34</v>
      </c>
      <c r="AH50" s="93">
        <v>0</v>
      </c>
      <c r="AI50" s="93">
        <v>0</v>
      </c>
      <c r="AJ50" s="100">
        <f t="shared" si="9"/>
        <v>34</v>
      </c>
      <c r="AK50" s="93">
        <v>0</v>
      </c>
      <c r="AL50" s="93">
        <v>0</v>
      </c>
      <c r="AM50" s="93">
        <v>34</v>
      </c>
      <c r="AN50" s="93">
        <v>0</v>
      </c>
      <c r="AO50" s="93">
        <v>0</v>
      </c>
      <c r="AP50" s="93">
        <v>0</v>
      </c>
      <c r="AQ50" s="93">
        <v>0</v>
      </c>
      <c r="AR50" s="93">
        <v>0</v>
      </c>
      <c r="AS50" s="93">
        <v>0</v>
      </c>
      <c r="AT50" s="100">
        <f t="shared" si="10"/>
        <v>0</v>
      </c>
      <c r="AU50" s="93">
        <v>0</v>
      </c>
      <c r="AV50" s="93">
        <v>0</v>
      </c>
      <c r="AW50" s="93">
        <v>0</v>
      </c>
      <c r="AX50" s="93">
        <v>0</v>
      </c>
      <c r="AY50" s="93">
        <v>0</v>
      </c>
      <c r="AZ50" s="100">
        <f t="shared" si="11"/>
        <v>5</v>
      </c>
      <c r="BA50" s="93">
        <v>5</v>
      </c>
      <c r="BB50" s="93">
        <v>0</v>
      </c>
      <c r="BC50" s="93">
        <v>0</v>
      </c>
    </row>
    <row r="51" spans="1:55" s="92" customFormat="1" ht="11.25">
      <c r="A51" s="101" t="s">
        <v>105</v>
      </c>
      <c r="B51" s="102" t="s">
        <v>360</v>
      </c>
      <c r="C51" s="94" t="s">
        <v>361</v>
      </c>
      <c r="D51" s="100">
        <f t="shared" si="0"/>
        <v>2225</v>
      </c>
      <c r="E51" s="100">
        <f t="shared" si="1"/>
        <v>0</v>
      </c>
      <c r="F51" s="93">
        <v>0</v>
      </c>
      <c r="G51" s="93">
        <v>0</v>
      </c>
      <c r="H51" s="100">
        <f t="shared" si="2"/>
        <v>1162</v>
      </c>
      <c r="I51" s="93">
        <v>1162</v>
      </c>
      <c r="J51" s="93">
        <v>0</v>
      </c>
      <c r="K51" s="100">
        <f t="shared" si="3"/>
        <v>1063</v>
      </c>
      <c r="L51" s="93">
        <v>0</v>
      </c>
      <c r="M51" s="93">
        <v>1063</v>
      </c>
      <c r="N51" s="100">
        <f t="shared" si="4"/>
        <v>2225</v>
      </c>
      <c r="O51" s="100">
        <f t="shared" si="5"/>
        <v>1162</v>
      </c>
      <c r="P51" s="93">
        <v>1162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100">
        <f t="shared" si="6"/>
        <v>1063</v>
      </c>
      <c r="W51" s="93">
        <v>1063</v>
      </c>
      <c r="X51" s="93">
        <v>0</v>
      </c>
      <c r="Y51" s="93">
        <v>0</v>
      </c>
      <c r="Z51" s="93">
        <v>0</v>
      </c>
      <c r="AA51" s="93">
        <v>0</v>
      </c>
      <c r="AB51" s="93">
        <v>0</v>
      </c>
      <c r="AC51" s="100">
        <f t="shared" si="7"/>
        <v>0</v>
      </c>
      <c r="AD51" s="93">
        <v>0</v>
      </c>
      <c r="AE51" s="93">
        <v>0</v>
      </c>
      <c r="AF51" s="100">
        <f t="shared" si="8"/>
        <v>233</v>
      </c>
      <c r="AG51" s="93">
        <v>233</v>
      </c>
      <c r="AH51" s="93">
        <v>0</v>
      </c>
      <c r="AI51" s="93">
        <v>0</v>
      </c>
      <c r="AJ51" s="100">
        <f t="shared" si="9"/>
        <v>233</v>
      </c>
      <c r="AK51" s="93">
        <v>0</v>
      </c>
      <c r="AL51" s="93">
        <v>0</v>
      </c>
      <c r="AM51" s="93">
        <v>233</v>
      </c>
      <c r="AN51" s="93">
        <v>0</v>
      </c>
      <c r="AO51" s="93">
        <v>0</v>
      </c>
      <c r="AP51" s="93">
        <v>0</v>
      </c>
      <c r="AQ51" s="93">
        <v>0</v>
      </c>
      <c r="AR51" s="93">
        <v>0</v>
      </c>
      <c r="AS51" s="93">
        <v>0</v>
      </c>
      <c r="AT51" s="100">
        <f t="shared" si="10"/>
        <v>0</v>
      </c>
      <c r="AU51" s="93">
        <v>0</v>
      </c>
      <c r="AV51" s="93">
        <v>0</v>
      </c>
      <c r="AW51" s="93">
        <v>0</v>
      </c>
      <c r="AX51" s="93">
        <v>0</v>
      </c>
      <c r="AY51" s="93">
        <v>0</v>
      </c>
      <c r="AZ51" s="100">
        <f t="shared" si="11"/>
        <v>36</v>
      </c>
      <c r="BA51" s="93">
        <v>36</v>
      </c>
      <c r="BB51" s="93">
        <v>0</v>
      </c>
      <c r="BC51" s="93">
        <v>0</v>
      </c>
    </row>
    <row r="52" spans="1:55" s="92" customFormat="1" ht="11.25">
      <c r="A52" s="101" t="s">
        <v>105</v>
      </c>
      <c r="B52" s="102" t="s">
        <v>362</v>
      </c>
      <c r="C52" s="94" t="s">
        <v>363</v>
      </c>
      <c r="D52" s="100">
        <f t="shared" si="0"/>
        <v>378</v>
      </c>
      <c r="E52" s="100">
        <f t="shared" si="1"/>
        <v>0</v>
      </c>
      <c r="F52" s="93">
        <v>0</v>
      </c>
      <c r="G52" s="93">
        <v>0</v>
      </c>
      <c r="H52" s="100">
        <f t="shared" si="2"/>
        <v>87</v>
      </c>
      <c r="I52" s="93">
        <v>87</v>
      </c>
      <c r="J52" s="93">
        <v>0</v>
      </c>
      <c r="K52" s="100">
        <f t="shared" si="3"/>
        <v>291</v>
      </c>
      <c r="L52" s="93">
        <v>0</v>
      </c>
      <c r="M52" s="93">
        <v>291</v>
      </c>
      <c r="N52" s="100">
        <f t="shared" si="4"/>
        <v>378</v>
      </c>
      <c r="O52" s="100">
        <f t="shared" si="5"/>
        <v>87</v>
      </c>
      <c r="P52" s="93">
        <v>87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  <c r="V52" s="100">
        <f t="shared" si="6"/>
        <v>291</v>
      </c>
      <c r="W52" s="93">
        <v>291</v>
      </c>
      <c r="X52" s="93">
        <v>0</v>
      </c>
      <c r="Y52" s="93">
        <v>0</v>
      </c>
      <c r="Z52" s="93">
        <v>0</v>
      </c>
      <c r="AA52" s="93">
        <v>0</v>
      </c>
      <c r="AB52" s="93">
        <v>0</v>
      </c>
      <c r="AC52" s="100">
        <f t="shared" si="7"/>
        <v>0</v>
      </c>
      <c r="AD52" s="93">
        <v>0</v>
      </c>
      <c r="AE52" s="93">
        <v>0</v>
      </c>
      <c r="AF52" s="100">
        <f t="shared" si="8"/>
        <v>40</v>
      </c>
      <c r="AG52" s="93">
        <v>40</v>
      </c>
      <c r="AH52" s="93">
        <v>0</v>
      </c>
      <c r="AI52" s="93">
        <v>0</v>
      </c>
      <c r="AJ52" s="100">
        <f t="shared" si="9"/>
        <v>40</v>
      </c>
      <c r="AK52" s="93">
        <v>0</v>
      </c>
      <c r="AL52" s="93">
        <v>0</v>
      </c>
      <c r="AM52" s="93">
        <v>40</v>
      </c>
      <c r="AN52" s="93">
        <v>0</v>
      </c>
      <c r="AO52" s="93">
        <v>0</v>
      </c>
      <c r="AP52" s="93">
        <v>0</v>
      </c>
      <c r="AQ52" s="93">
        <v>0</v>
      </c>
      <c r="AR52" s="93">
        <v>0</v>
      </c>
      <c r="AS52" s="93">
        <v>0</v>
      </c>
      <c r="AT52" s="100">
        <f t="shared" si="10"/>
        <v>0</v>
      </c>
      <c r="AU52" s="93">
        <v>0</v>
      </c>
      <c r="AV52" s="93">
        <v>0</v>
      </c>
      <c r="AW52" s="93">
        <v>0</v>
      </c>
      <c r="AX52" s="93">
        <v>0</v>
      </c>
      <c r="AY52" s="93">
        <v>0</v>
      </c>
      <c r="AZ52" s="100">
        <f t="shared" si="11"/>
        <v>6</v>
      </c>
      <c r="BA52" s="93">
        <v>6</v>
      </c>
      <c r="BB52" s="93">
        <v>0</v>
      </c>
      <c r="BC52" s="93">
        <v>0</v>
      </c>
    </row>
    <row r="53" spans="1:55" s="92" customFormat="1" ht="11.25">
      <c r="A53" s="101" t="s">
        <v>105</v>
      </c>
      <c r="B53" s="102" t="s">
        <v>364</v>
      </c>
      <c r="C53" s="94" t="s">
        <v>365</v>
      </c>
      <c r="D53" s="100">
        <f t="shared" si="0"/>
        <v>856</v>
      </c>
      <c r="E53" s="100">
        <f t="shared" si="1"/>
        <v>0</v>
      </c>
      <c r="F53" s="93">
        <v>0</v>
      </c>
      <c r="G53" s="93">
        <v>0</v>
      </c>
      <c r="H53" s="100">
        <f t="shared" si="2"/>
        <v>0</v>
      </c>
      <c r="I53" s="93">
        <v>0</v>
      </c>
      <c r="J53" s="93">
        <v>0</v>
      </c>
      <c r="K53" s="100">
        <f t="shared" si="3"/>
        <v>856</v>
      </c>
      <c r="L53" s="93">
        <v>314</v>
      </c>
      <c r="M53" s="93">
        <v>542</v>
      </c>
      <c r="N53" s="100">
        <f t="shared" si="4"/>
        <v>856</v>
      </c>
      <c r="O53" s="100">
        <f t="shared" si="5"/>
        <v>314</v>
      </c>
      <c r="P53" s="93">
        <v>314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100">
        <f t="shared" si="6"/>
        <v>542</v>
      </c>
      <c r="W53" s="93">
        <v>542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100">
        <f t="shared" si="7"/>
        <v>0</v>
      </c>
      <c r="AD53" s="93">
        <v>0</v>
      </c>
      <c r="AE53" s="93">
        <v>0</v>
      </c>
      <c r="AF53" s="100">
        <f t="shared" si="8"/>
        <v>1</v>
      </c>
      <c r="AG53" s="93">
        <v>1</v>
      </c>
      <c r="AH53" s="93">
        <v>0</v>
      </c>
      <c r="AI53" s="93">
        <v>0</v>
      </c>
      <c r="AJ53" s="100">
        <f t="shared" si="9"/>
        <v>0</v>
      </c>
      <c r="AK53" s="93">
        <v>0</v>
      </c>
      <c r="AL53" s="93"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100">
        <f t="shared" si="10"/>
        <v>1</v>
      </c>
      <c r="AU53" s="93">
        <v>1</v>
      </c>
      <c r="AV53" s="93">
        <v>0</v>
      </c>
      <c r="AW53" s="93">
        <v>0</v>
      </c>
      <c r="AX53" s="93">
        <v>0</v>
      </c>
      <c r="AY53" s="93">
        <v>0</v>
      </c>
      <c r="AZ53" s="100">
        <f t="shared" si="11"/>
        <v>5</v>
      </c>
      <c r="BA53" s="93">
        <v>5</v>
      </c>
      <c r="BB53" s="93">
        <v>0</v>
      </c>
      <c r="BC53" s="93">
        <v>0</v>
      </c>
    </row>
    <row r="54" spans="1:55" s="92" customFormat="1" ht="11.25">
      <c r="A54" s="101" t="s">
        <v>105</v>
      </c>
      <c r="B54" s="102" t="s">
        <v>366</v>
      </c>
      <c r="C54" s="94" t="s">
        <v>367</v>
      </c>
      <c r="D54" s="100">
        <f t="shared" si="0"/>
        <v>1642</v>
      </c>
      <c r="E54" s="100">
        <f t="shared" si="1"/>
        <v>0</v>
      </c>
      <c r="F54" s="93">
        <v>0</v>
      </c>
      <c r="G54" s="93">
        <v>0</v>
      </c>
      <c r="H54" s="100">
        <f t="shared" si="2"/>
        <v>0</v>
      </c>
      <c r="I54" s="93">
        <v>0</v>
      </c>
      <c r="J54" s="93">
        <v>0</v>
      </c>
      <c r="K54" s="100">
        <f t="shared" si="3"/>
        <v>1642</v>
      </c>
      <c r="L54" s="93">
        <v>448</v>
      </c>
      <c r="M54" s="93">
        <v>1194</v>
      </c>
      <c r="N54" s="100">
        <f t="shared" si="4"/>
        <v>1642</v>
      </c>
      <c r="O54" s="100">
        <f t="shared" si="5"/>
        <v>448</v>
      </c>
      <c r="P54" s="93">
        <v>448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100">
        <f t="shared" si="6"/>
        <v>1194</v>
      </c>
      <c r="W54" s="93">
        <v>1194</v>
      </c>
      <c r="X54" s="93">
        <v>0</v>
      </c>
      <c r="Y54" s="93">
        <v>0</v>
      </c>
      <c r="Z54" s="93">
        <v>0</v>
      </c>
      <c r="AA54" s="93">
        <v>0</v>
      </c>
      <c r="AB54" s="93">
        <v>0</v>
      </c>
      <c r="AC54" s="100">
        <f t="shared" si="7"/>
        <v>0</v>
      </c>
      <c r="AD54" s="93">
        <v>0</v>
      </c>
      <c r="AE54" s="93">
        <v>0</v>
      </c>
      <c r="AF54" s="100">
        <f t="shared" si="8"/>
        <v>9</v>
      </c>
      <c r="AG54" s="93">
        <v>9</v>
      </c>
      <c r="AH54" s="93">
        <v>0</v>
      </c>
      <c r="AI54" s="93">
        <v>0</v>
      </c>
      <c r="AJ54" s="100">
        <f t="shared" si="9"/>
        <v>0</v>
      </c>
      <c r="AK54" s="93">
        <v>0</v>
      </c>
      <c r="AL54" s="93">
        <v>0</v>
      </c>
      <c r="AM54" s="93">
        <v>0</v>
      </c>
      <c r="AN54" s="93">
        <v>0</v>
      </c>
      <c r="AO54" s="93">
        <v>0</v>
      </c>
      <c r="AP54" s="93">
        <v>0</v>
      </c>
      <c r="AQ54" s="93">
        <v>0</v>
      </c>
      <c r="AR54" s="93">
        <v>0</v>
      </c>
      <c r="AS54" s="93">
        <v>0</v>
      </c>
      <c r="AT54" s="100">
        <f t="shared" si="10"/>
        <v>9</v>
      </c>
      <c r="AU54" s="93">
        <v>9</v>
      </c>
      <c r="AV54" s="93">
        <v>0</v>
      </c>
      <c r="AW54" s="93">
        <v>0</v>
      </c>
      <c r="AX54" s="93">
        <v>0</v>
      </c>
      <c r="AY54" s="93">
        <v>0</v>
      </c>
      <c r="AZ54" s="100">
        <f t="shared" si="11"/>
        <v>0</v>
      </c>
      <c r="BA54" s="93">
        <v>0</v>
      </c>
      <c r="BB54" s="93">
        <v>0</v>
      </c>
      <c r="BC54" s="93">
        <v>0</v>
      </c>
    </row>
    <row r="55" spans="1:55" s="92" customFormat="1" ht="11.25">
      <c r="A55" s="101" t="s">
        <v>105</v>
      </c>
      <c r="B55" s="102" t="s">
        <v>368</v>
      </c>
      <c r="C55" s="94" t="s">
        <v>369</v>
      </c>
      <c r="D55" s="100">
        <f t="shared" si="0"/>
        <v>389</v>
      </c>
      <c r="E55" s="100">
        <f t="shared" si="1"/>
        <v>0</v>
      </c>
      <c r="F55" s="93">
        <v>0</v>
      </c>
      <c r="G55" s="93">
        <v>0</v>
      </c>
      <c r="H55" s="100">
        <f t="shared" si="2"/>
        <v>0</v>
      </c>
      <c r="I55" s="93">
        <v>0</v>
      </c>
      <c r="J55" s="93">
        <v>0</v>
      </c>
      <c r="K55" s="100">
        <f t="shared" si="3"/>
        <v>389</v>
      </c>
      <c r="L55" s="93">
        <v>127</v>
      </c>
      <c r="M55" s="93">
        <v>262</v>
      </c>
      <c r="N55" s="100">
        <f t="shared" si="4"/>
        <v>389</v>
      </c>
      <c r="O55" s="100">
        <f t="shared" si="5"/>
        <v>127</v>
      </c>
      <c r="P55" s="93">
        <v>127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100">
        <f t="shared" si="6"/>
        <v>262</v>
      </c>
      <c r="W55" s="93">
        <v>262</v>
      </c>
      <c r="X55" s="93">
        <v>0</v>
      </c>
      <c r="Y55" s="93">
        <v>0</v>
      </c>
      <c r="Z55" s="93">
        <v>0</v>
      </c>
      <c r="AA55" s="93">
        <v>0</v>
      </c>
      <c r="AB55" s="93">
        <v>0</v>
      </c>
      <c r="AC55" s="100">
        <f t="shared" si="7"/>
        <v>0</v>
      </c>
      <c r="AD55" s="93">
        <v>0</v>
      </c>
      <c r="AE55" s="93">
        <v>0</v>
      </c>
      <c r="AF55" s="100">
        <f t="shared" si="8"/>
        <v>2</v>
      </c>
      <c r="AG55" s="93">
        <v>2</v>
      </c>
      <c r="AH55" s="93">
        <v>0</v>
      </c>
      <c r="AI55" s="93">
        <v>0</v>
      </c>
      <c r="AJ55" s="100">
        <f t="shared" si="9"/>
        <v>0</v>
      </c>
      <c r="AK55" s="93">
        <v>0</v>
      </c>
      <c r="AL55" s="93">
        <v>0</v>
      </c>
      <c r="AM55" s="93">
        <v>0</v>
      </c>
      <c r="AN55" s="93">
        <v>0</v>
      </c>
      <c r="AO55" s="93">
        <v>0</v>
      </c>
      <c r="AP55" s="93">
        <v>0</v>
      </c>
      <c r="AQ55" s="93">
        <v>0</v>
      </c>
      <c r="AR55" s="93">
        <v>0</v>
      </c>
      <c r="AS55" s="93">
        <v>0</v>
      </c>
      <c r="AT55" s="100">
        <f t="shared" si="10"/>
        <v>2</v>
      </c>
      <c r="AU55" s="93">
        <v>2</v>
      </c>
      <c r="AV55" s="93">
        <v>0</v>
      </c>
      <c r="AW55" s="93">
        <v>0</v>
      </c>
      <c r="AX55" s="93">
        <v>0</v>
      </c>
      <c r="AY55" s="93">
        <v>0</v>
      </c>
      <c r="AZ55" s="100">
        <f t="shared" si="11"/>
        <v>0</v>
      </c>
      <c r="BA55" s="93">
        <v>0</v>
      </c>
      <c r="BB55" s="93">
        <v>0</v>
      </c>
      <c r="BC55" s="93">
        <v>0</v>
      </c>
    </row>
    <row r="56" spans="1:55" s="92" customFormat="1" ht="11.25">
      <c r="A56" s="101" t="s">
        <v>105</v>
      </c>
      <c r="B56" s="102" t="s">
        <v>370</v>
      </c>
      <c r="C56" s="94" t="s">
        <v>371</v>
      </c>
      <c r="D56" s="100">
        <f t="shared" si="0"/>
        <v>535</v>
      </c>
      <c r="E56" s="100">
        <f t="shared" si="1"/>
        <v>0</v>
      </c>
      <c r="F56" s="93">
        <v>0</v>
      </c>
      <c r="G56" s="93">
        <v>0</v>
      </c>
      <c r="H56" s="100">
        <f t="shared" si="2"/>
        <v>0</v>
      </c>
      <c r="I56" s="93">
        <v>0</v>
      </c>
      <c r="J56" s="93">
        <v>0</v>
      </c>
      <c r="K56" s="100">
        <f t="shared" si="3"/>
        <v>535</v>
      </c>
      <c r="L56" s="93">
        <v>326</v>
      </c>
      <c r="M56" s="93">
        <v>209</v>
      </c>
      <c r="N56" s="100">
        <f t="shared" si="4"/>
        <v>561</v>
      </c>
      <c r="O56" s="100">
        <f t="shared" si="5"/>
        <v>326</v>
      </c>
      <c r="P56" s="93">
        <v>326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100">
        <f t="shared" si="6"/>
        <v>209</v>
      </c>
      <c r="W56" s="93">
        <v>209</v>
      </c>
      <c r="X56" s="93">
        <v>0</v>
      </c>
      <c r="Y56" s="93">
        <v>0</v>
      </c>
      <c r="Z56" s="93">
        <v>0</v>
      </c>
      <c r="AA56" s="93">
        <v>0</v>
      </c>
      <c r="AB56" s="93">
        <v>0</v>
      </c>
      <c r="AC56" s="100">
        <f t="shared" si="7"/>
        <v>26</v>
      </c>
      <c r="AD56" s="93">
        <v>26</v>
      </c>
      <c r="AE56" s="93">
        <v>0</v>
      </c>
      <c r="AF56" s="100">
        <f t="shared" si="8"/>
        <v>3</v>
      </c>
      <c r="AG56" s="93">
        <v>3</v>
      </c>
      <c r="AH56" s="93">
        <v>0</v>
      </c>
      <c r="AI56" s="93">
        <v>0</v>
      </c>
      <c r="AJ56" s="100">
        <f t="shared" si="9"/>
        <v>0</v>
      </c>
      <c r="AK56" s="93">
        <v>0</v>
      </c>
      <c r="AL56" s="93">
        <v>0</v>
      </c>
      <c r="AM56" s="93">
        <v>0</v>
      </c>
      <c r="AN56" s="93">
        <v>0</v>
      </c>
      <c r="AO56" s="93">
        <v>0</v>
      </c>
      <c r="AP56" s="93">
        <v>0</v>
      </c>
      <c r="AQ56" s="93">
        <v>0</v>
      </c>
      <c r="AR56" s="93">
        <v>0</v>
      </c>
      <c r="AS56" s="93">
        <v>0</v>
      </c>
      <c r="AT56" s="100">
        <f t="shared" si="10"/>
        <v>3</v>
      </c>
      <c r="AU56" s="93">
        <v>3</v>
      </c>
      <c r="AV56" s="93">
        <v>0</v>
      </c>
      <c r="AW56" s="93">
        <v>0</v>
      </c>
      <c r="AX56" s="93">
        <v>0</v>
      </c>
      <c r="AY56" s="93">
        <v>0</v>
      </c>
      <c r="AZ56" s="100">
        <f t="shared" si="11"/>
        <v>0</v>
      </c>
      <c r="BA56" s="93">
        <v>0</v>
      </c>
      <c r="BB56" s="93">
        <v>0</v>
      </c>
      <c r="BC56" s="93">
        <v>0</v>
      </c>
    </row>
    <row r="57" spans="1:55" s="92" customFormat="1" ht="11.25">
      <c r="A57" s="101" t="s">
        <v>105</v>
      </c>
      <c r="B57" s="102" t="s">
        <v>372</v>
      </c>
      <c r="C57" s="94" t="s">
        <v>373</v>
      </c>
      <c r="D57" s="100">
        <f t="shared" si="0"/>
        <v>874</v>
      </c>
      <c r="E57" s="100">
        <f t="shared" si="1"/>
        <v>0</v>
      </c>
      <c r="F57" s="93">
        <v>0</v>
      </c>
      <c r="G57" s="93">
        <v>0</v>
      </c>
      <c r="H57" s="100">
        <f t="shared" si="2"/>
        <v>874</v>
      </c>
      <c r="I57" s="93">
        <v>498</v>
      </c>
      <c r="J57" s="93">
        <v>376</v>
      </c>
      <c r="K57" s="100">
        <f t="shared" si="3"/>
        <v>0</v>
      </c>
      <c r="L57" s="93">
        <v>0</v>
      </c>
      <c r="M57" s="93">
        <v>0</v>
      </c>
      <c r="N57" s="100">
        <f t="shared" si="4"/>
        <v>914</v>
      </c>
      <c r="O57" s="100">
        <f t="shared" si="5"/>
        <v>498</v>
      </c>
      <c r="P57" s="93">
        <v>498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100">
        <f t="shared" si="6"/>
        <v>376</v>
      </c>
      <c r="W57" s="93">
        <v>376</v>
      </c>
      <c r="X57" s="93">
        <v>0</v>
      </c>
      <c r="Y57" s="93">
        <v>0</v>
      </c>
      <c r="Z57" s="93">
        <v>0</v>
      </c>
      <c r="AA57" s="93">
        <v>0</v>
      </c>
      <c r="AB57" s="93">
        <v>0</v>
      </c>
      <c r="AC57" s="100">
        <f t="shared" si="7"/>
        <v>40</v>
      </c>
      <c r="AD57" s="93">
        <v>40</v>
      </c>
      <c r="AE57" s="93">
        <v>0</v>
      </c>
      <c r="AF57" s="100">
        <f t="shared" si="8"/>
        <v>5</v>
      </c>
      <c r="AG57" s="93">
        <v>5</v>
      </c>
      <c r="AH57" s="93">
        <v>0</v>
      </c>
      <c r="AI57" s="93">
        <v>0</v>
      </c>
      <c r="AJ57" s="100">
        <f t="shared" si="9"/>
        <v>0</v>
      </c>
      <c r="AK57" s="93">
        <v>0</v>
      </c>
      <c r="AL57" s="93">
        <v>0</v>
      </c>
      <c r="AM57" s="93">
        <v>0</v>
      </c>
      <c r="AN57" s="93">
        <v>0</v>
      </c>
      <c r="AO57" s="93">
        <v>0</v>
      </c>
      <c r="AP57" s="93">
        <v>0</v>
      </c>
      <c r="AQ57" s="93">
        <v>0</v>
      </c>
      <c r="AR57" s="93">
        <v>0</v>
      </c>
      <c r="AS57" s="93">
        <v>0</v>
      </c>
      <c r="AT57" s="100">
        <f t="shared" si="10"/>
        <v>5</v>
      </c>
      <c r="AU57" s="93">
        <v>5</v>
      </c>
      <c r="AV57" s="93">
        <v>0</v>
      </c>
      <c r="AW57" s="93">
        <v>0</v>
      </c>
      <c r="AX57" s="93">
        <v>0</v>
      </c>
      <c r="AY57" s="93">
        <v>0</v>
      </c>
      <c r="AZ57" s="100">
        <f t="shared" si="11"/>
        <v>0</v>
      </c>
      <c r="BA57" s="93">
        <v>0</v>
      </c>
      <c r="BB57" s="93">
        <v>0</v>
      </c>
      <c r="BC57" s="93">
        <v>0</v>
      </c>
    </row>
    <row r="58" spans="1:55" s="92" customFormat="1" ht="11.25">
      <c r="A58" s="101" t="s">
        <v>105</v>
      </c>
      <c r="B58" s="102" t="s">
        <v>374</v>
      </c>
      <c r="C58" s="94" t="s">
        <v>375</v>
      </c>
      <c r="D58" s="100">
        <f t="shared" si="0"/>
        <v>1501</v>
      </c>
      <c r="E58" s="100">
        <f t="shared" si="1"/>
        <v>0</v>
      </c>
      <c r="F58" s="93">
        <v>0</v>
      </c>
      <c r="G58" s="93">
        <v>0</v>
      </c>
      <c r="H58" s="100">
        <f t="shared" si="2"/>
        <v>0</v>
      </c>
      <c r="I58" s="93">
        <v>0</v>
      </c>
      <c r="J58" s="93">
        <v>0</v>
      </c>
      <c r="K58" s="100">
        <f t="shared" si="3"/>
        <v>1501</v>
      </c>
      <c r="L58" s="93">
        <v>654</v>
      </c>
      <c r="M58" s="93">
        <v>847</v>
      </c>
      <c r="N58" s="100">
        <f t="shared" si="4"/>
        <v>1501</v>
      </c>
      <c r="O58" s="100">
        <f t="shared" si="5"/>
        <v>654</v>
      </c>
      <c r="P58" s="93">
        <v>654</v>
      </c>
      <c r="Q58" s="93">
        <v>0</v>
      </c>
      <c r="R58" s="93">
        <v>0</v>
      </c>
      <c r="S58" s="93">
        <v>0</v>
      </c>
      <c r="T58" s="93">
        <v>0</v>
      </c>
      <c r="U58" s="93">
        <v>0</v>
      </c>
      <c r="V58" s="100">
        <f t="shared" si="6"/>
        <v>847</v>
      </c>
      <c r="W58" s="93">
        <v>847</v>
      </c>
      <c r="X58" s="93">
        <v>0</v>
      </c>
      <c r="Y58" s="93">
        <v>0</v>
      </c>
      <c r="Z58" s="93">
        <v>0</v>
      </c>
      <c r="AA58" s="93">
        <v>0</v>
      </c>
      <c r="AB58" s="93">
        <v>0</v>
      </c>
      <c r="AC58" s="100">
        <f t="shared" si="7"/>
        <v>0</v>
      </c>
      <c r="AD58" s="93">
        <v>0</v>
      </c>
      <c r="AE58" s="93">
        <v>0</v>
      </c>
      <c r="AF58" s="100">
        <f t="shared" si="8"/>
        <v>8</v>
      </c>
      <c r="AG58" s="93">
        <v>8</v>
      </c>
      <c r="AH58" s="93">
        <v>0</v>
      </c>
      <c r="AI58" s="93">
        <v>0</v>
      </c>
      <c r="AJ58" s="100">
        <f t="shared" si="9"/>
        <v>0</v>
      </c>
      <c r="AK58" s="93">
        <v>0</v>
      </c>
      <c r="AL58" s="93">
        <v>0</v>
      </c>
      <c r="AM58" s="93">
        <v>0</v>
      </c>
      <c r="AN58" s="93">
        <v>0</v>
      </c>
      <c r="AO58" s="93">
        <v>0</v>
      </c>
      <c r="AP58" s="93">
        <v>0</v>
      </c>
      <c r="AQ58" s="93">
        <v>0</v>
      </c>
      <c r="AR58" s="93">
        <v>0</v>
      </c>
      <c r="AS58" s="93">
        <v>0</v>
      </c>
      <c r="AT58" s="100">
        <f t="shared" si="10"/>
        <v>8</v>
      </c>
      <c r="AU58" s="93">
        <v>8</v>
      </c>
      <c r="AV58" s="93">
        <v>0</v>
      </c>
      <c r="AW58" s="93">
        <v>0</v>
      </c>
      <c r="AX58" s="93">
        <v>0</v>
      </c>
      <c r="AY58" s="93">
        <v>0</v>
      </c>
      <c r="AZ58" s="100">
        <f t="shared" si="11"/>
        <v>0</v>
      </c>
      <c r="BA58" s="93">
        <v>0</v>
      </c>
      <c r="BB58" s="93">
        <v>0</v>
      </c>
      <c r="BC58" s="93">
        <v>0</v>
      </c>
    </row>
    <row r="59" spans="1:55" s="92" customFormat="1" ht="11.25">
      <c r="A59" s="101" t="s">
        <v>105</v>
      </c>
      <c r="B59" s="102" t="s">
        <v>376</v>
      </c>
      <c r="C59" s="94" t="s">
        <v>377</v>
      </c>
      <c r="D59" s="100">
        <f t="shared" si="0"/>
        <v>1277</v>
      </c>
      <c r="E59" s="100">
        <f t="shared" si="1"/>
        <v>0</v>
      </c>
      <c r="F59" s="93">
        <v>0</v>
      </c>
      <c r="G59" s="93">
        <v>0</v>
      </c>
      <c r="H59" s="100">
        <f t="shared" si="2"/>
        <v>0</v>
      </c>
      <c r="I59" s="93">
        <v>0</v>
      </c>
      <c r="J59" s="93">
        <v>0</v>
      </c>
      <c r="K59" s="100">
        <f t="shared" si="3"/>
        <v>1277</v>
      </c>
      <c r="L59" s="93">
        <v>500</v>
      </c>
      <c r="M59" s="93">
        <v>777</v>
      </c>
      <c r="N59" s="100">
        <f t="shared" si="4"/>
        <v>1290</v>
      </c>
      <c r="O59" s="100">
        <f t="shared" si="5"/>
        <v>500</v>
      </c>
      <c r="P59" s="93">
        <v>500</v>
      </c>
      <c r="Q59" s="93">
        <v>0</v>
      </c>
      <c r="R59" s="93">
        <v>0</v>
      </c>
      <c r="S59" s="93">
        <v>0</v>
      </c>
      <c r="T59" s="93">
        <v>0</v>
      </c>
      <c r="U59" s="93">
        <v>0</v>
      </c>
      <c r="V59" s="100">
        <f t="shared" si="6"/>
        <v>777</v>
      </c>
      <c r="W59" s="93">
        <v>777</v>
      </c>
      <c r="X59" s="93">
        <v>0</v>
      </c>
      <c r="Y59" s="93">
        <v>0</v>
      </c>
      <c r="Z59" s="93">
        <v>0</v>
      </c>
      <c r="AA59" s="93">
        <v>0</v>
      </c>
      <c r="AB59" s="93">
        <v>0</v>
      </c>
      <c r="AC59" s="100">
        <f t="shared" si="7"/>
        <v>13</v>
      </c>
      <c r="AD59" s="93">
        <v>13</v>
      </c>
      <c r="AE59" s="93">
        <v>0</v>
      </c>
      <c r="AF59" s="100">
        <f t="shared" si="8"/>
        <v>7</v>
      </c>
      <c r="AG59" s="93">
        <v>7</v>
      </c>
      <c r="AH59" s="93">
        <v>0</v>
      </c>
      <c r="AI59" s="93">
        <v>0</v>
      </c>
      <c r="AJ59" s="100">
        <f t="shared" si="9"/>
        <v>0</v>
      </c>
      <c r="AK59" s="93">
        <v>0</v>
      </c>
      <c r="AL59" s="93">
        <v>0</v>
      </c>
      <c r="AM59" s="93">
        <v>0</v>
      </c>
      <c r="AN59" s="93">
        <v>0</v>
      </c>
      <c r="AO59" s="93">
        <v>0</v>
      </c>
      <c r="AP59" s="93">
        <v>0</v>
      </c>
      <c r="AQ59" s="93">
        <v>0</v>
      </c>
      <c r="AR59" s="93">
        <v>0</v>
      </c>
      <c r="AS59" s="93">
        <v>0</v>
      </c>
      <c r="AT59" s="100">
        <f t="shared" si="10"/>
        <v>7</v>
      </c>
      <c r="AU59" s="93">
        <v>7</v>
      </c>
      <c r="AV59" s="93">
        <v>0</v>
      </c>
      <c r="AW59" s="93">
        <v>0</v>
      </c>
      <c r="AX59" s="93">
        <v>0</v>
      </c>
      <c r="AY59" s="93">
        <v>0</v>
      </c>
      <c r="AZ59" s="100">
        <f t="shared" si="11"/>
        <v>5</v>
      </c>
      <c r="BA59" s="93">
        <v>5</v>
      </c>
      <c r="BB59" s="93">
        <v>0</v>
      </c>
      <c r="BC59" s="93">
        <v>0</v>
      </c>
    </row>
    <row r="60" spans="1:55" s="92" customFormat="1" ht="11.25">
      <c r="A60" s="101" t="s">
        <v>105</v>
      </c>
      <c r="B60" s="102" t="s">
        <v>378</v>
      </c>
      <c r="C60" s="94" t="s">
        <v>379</v>
      </c>
      <c r="D60" s="100">
        <f t="shared" si="0"/>
        <v>617</v>
      </c>
      <c r="E60" s="100">
        <f t="shared" si="1"/>
        <v>0</v>
      </c>
      <c r="F60" s="93">
        <v>0</v>
      </c>
      <c r="G60" s="93">
        <v>0</v>
      </c>
      <c r="H60" s="100">
        <f t="shared" si="2"/>
        <v>617</v>
      </c>
      <c r="I60" s="93">
        <v>540</v>
      </c>
      <c r="J60" s="93">
        <v>77</v>
      </c>
      <c r="K60" s="100">
        <f t="shared" si="3"/>
        <v>0</v>
      </c>
      <c r="L60" s="93">
        <v>0</v>
      </c>
      <c r="M60" s="93">
        <v>0</v>
      </c>
      <c r="N60" s="100">
        <f t="shared" si="4"/>
        <v>775</v>
      </c>
      <c r="O60" s="100">
        <f t="shared" si="5"/>
        <v>540</v>
      </c>
      <c r="P60" s="93">
        <v>540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  <c r="V60" s="100">
        <f t="shared" si="6"/>
        <v>77</v>
      </c>
      <c r="W60" s="93">
        <v>77</v>
      </c>
      <c r="X60" s="93">
        <v>0</v>
      </c>
      <c r="Y60" s="93">
        <v>0</v>
      </c>
      <c r="Z60" s="93">
        <v>0</v>
      </c>
      <c r="AA60" s="93">
        <v>0</v>
      </c>
      <c r="AB60" s="93">
        <v>0</v>
      </c>
      <c r="AC60" s="100">
        <f t="shared" si="7"/>
        <v>158</v>
      </c>
      <c r="AD60" s="93">
        <v>158</v>
      </c>
      <c r="AE60" s="93">
        <v>0</v>
      </c>
      <c r="AF60" s="100">
        <f t="shared" si="8"/>
        <v>3</v>
      </c>
      <c r="AG60" s="93">
        <v>3</v>
      </c>
      <c r="AH60" s="93">
        <v>0</v>
      </c>
      <c r="AI60" s="93">
        <v>0</v>
      </c>
      <c r="AJ60" s="100">
        <f t="shared" si="9"/>
        <v>0</v>
      </c>
      <c r="AK60" s="93">
        <v>0</v>
      </c>
      <c r="AL60" s="93">
        <v>0</v>
      </c>
      <c r="AM60" s="93">
        <v>0</v>
      </c>
      <c r="AN60" s="93">
        <v>0</v>
      </c>
      <c r="AO60" s="93">
        <v>0</v>
      </c>
      <c r="AP60" s="93">
        <v>0</v>
      </c>
      <c r="AQ60" s="93">
        <v>0</v>
      </c>
      <c r="AR60" s="93">
        <v>0</v>
      </c>
      <c r="AS60" s="93">
        <v>0</v>
      </c>
      <c r="AT60" s="100">
        <f t="shared" si="10"/>
        <v>3</v>
      </c>
      <c r="AU60" s="93">
        <v>3</v>
      </c>
      <c r="AV60" s="93">
        <v>0</v>
      </c>
      <c r="AW60" s="93">
        <v>0</v>
      </c>
      <c r="AX60" s="93">
        <v>0</v>
      </c>
      <c r="AY60" s="93">
        <v>0</v>
      </c>
      <c r="AZ60" s="100">
        <f t="shared" si="11"/>
        <v>0</v>
      </c>
      <c r="BA60" s="93">
        <v>0</v>
      </c>
      <c r="BB60" s="93">
        <v>0</v>
      </c>
      <c r="BC60" s="93">
        <v>0</v>
      </c>
    </row>
    <row r="61" spans="1:55" s="92" customFormat="1" ht="11.25">
      <c r="A61" s="101" t="s">
        <v>105</v>
      </c>
      <c r="B61" s="102" t="s">
        <v>380</v>
      </c>
      <c r="C61" s="94" t="s">
        <v>381</v>
      </c>
      <c r="D61" s="100">
        <f t="shared" si="0"/>
        <v>3407</v>
      </c>
      <c r="E61" s="100">
        <f t="shared" si="1"/>
        <v>3407</v>
      </c>
      <c r="F61" s="93">
        <v>2562</v>
      </c>
      <c r="G61" s="93">
        <v>845</v>
      </c>
      <c r="H61" s="100">
        <f t="shared" si="2"/>
        <v>0</v>
      </c>
      <c r="I61" s="93">
        <v>0</v>
      </c>
      <c r="J61" s="93">
        <v>0</v>
      </c>
      <c r="K61" s="100">
        <f t="shared" si="3"/>
        <v>0</v>
      </c>
      <c r="L61" s="93">
        <v>0</v>
      </c>
      <c r="M61" s="93">
        <v>0</v>
      </c>
      <c r="N61" s="100">
        <f t="shared" si="4"/>
        <v>3407</v>
      </c>
      <c r="O61" s="100">
        <f t="shared" si="5"/>
        <v>2562</v>
      </c>
      <c r="P61" s="93">
        <v>2562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100">
        <f t="shared" si="6"/>
        <v>845</v>
      </c>
      <c r="W61" s="93">
        <v>845</v>
      </c>
      <c r="X61" s="93">
        <v>0</v>
      </c>
      <c r="Y61" s="93">
        <v>0</v>
      </c>
      <c r="Z61" s="93">
        <v>0</v>
      </c>
      <c r="AA61" s="93">
        <v>0</v>
      </c>
      <c r="AB61" s="93">
        <v>0</v>
      </c>
      <c r="AC61" s="100">
        <f t="shared" si="7"/>
        <v>0</v>
      </c>
      <c r="AD61" s="93">
        <v>0</v>
      </c>
      <c r="AE61" s="93">
        <v>0</v>
      </c>
      <c r="AF61" s="100">
        <f t="shared" si="8"/>
        <v>234</v>
      </c>
      <c r="AG61" s="93">
        <v>234</v>
      </c>
      <c r="AH61" s="93">
        <v>0</v>
      </c>
      <c r="AI61" s="93">
        <v>0</v>
      </c>
      <c r="AJ61" s="100">
        <f t="shared" si="9"/>
        <v>234</v>
      </c>
      <c r="AK61" s="93">
        <v>0</v>
      </c>
      <c r="AL61" s="93">
        <v>0</v>
      </c>
      <c r="AM61" s="93">
        <v>0</v>
      </c>
      <c r="AN61" s="93">
        <v>0</v>
      </c>
      <c r="AO61" s="93">
        <v>0</v>
      </c>
      <c r="AP61" s="93">
        <v>0</v>
      </c>
      <c r="AQ61" s="93">
        <v>0</v>
      </c>
      <c r="AR61" s="93">
        <v>0</v>
      </c>
      <c r="AS61" s="93">
        <v>234</v>
      </c>
      <c r="AT61" s="100">
        <f t="shared" si="10"/>
        <v>0</v>
      </c>
      <c r="AU61" s="93">
        <v>0</v>
      </c>
      <c r="AV61" s="93">
        <v>0</v>
      </c>
      <c r="AW61" s="93">
        <v>0</v>
      </c>
      <c r="AX61" s="93">
        <v>0</v>
      </c>
      <c r="AY61" s="93">
        <v>0</v>
      </c>
      <c r="AZ61" s="100">
        <f t="shared" si="11"/>
        <v>0</v>
      </c>
      <c r="BA61" s="93">
        <v>0</v>
      </c>
      <c r="BB61" s="93">
        <v>0</v>
      </c>
      <c r="BC61" s="93">
        <v>0</v>
      </c>
    </row>
    <row r="62" spans="1:55" s="92" customFormat="1" ht="11.25">
      <c r="A62" s="101" t="s">
        <v>105</v>
      </c>
      <c r="B62" s="102" t="s">
        <v>382</v>
      </c>
      <c r="C62" s="94" t="s">
        <v>383</v>
      </c>
      <c r="D62" s="100">
        <f t="shared" si="0"/>
        <v>3097</v>
      </c>
      <c r="E62" s="100">
        <f t="shared" si="1"/>
        <v>0</v>
      </c>
      <c r="F62" s="93">
        <v>0</v>
      </c>
      <c r="G62" s="93">
        <v>0</v>
      </c>
      <c r="H62" s="100">
        <f t="shared" si="2"/>
        <v>3097</v>
      </c>
      <c r="I62" s="93">
        <v>1360</v>
      </c>
      <c r="J62" s="93">
        <v>1737</v>
      </c>
      <c r="K62" s="100">
        <f t="shared" si="3"/>
        <v>0</v>
      </c>
      <c r="L62" s="93">
        <v>0</v>
      </c>
      <c r="M62" s="93">
        <v>0</v>
      </c>
      <c r="N62" s="100">
        <f t="shared" si="4"/>
        <v>3100</v>
      </c>
      <c r="O62" s="100">
        <f t="shared" si="5"/>
        <v>1360</v>
      </c>
      <c r="P62" s="93">
        <v>1360</v>
      </c>
      <c r="Q62" s="93">
        <v>0</v>
      </c>
      <c r="R62" s="93">
        <v>0</v>
      </c>
      <c r="S62" s="93">
        <v>0</v>
      </c>
      <c r="T62" s="93">
        <v>0</v>
      </c>
      <c r="U62" s="93">
        <v>0</v>
      </c>
      <c r="V62" s="100">
        <f t="shared" si="6"/>
        <v>1737</v>
      </c>
      <c r="W62" s="93">
        <v>1737</v>
      </c>
      <c r="X62" s="93">
        <v>0</v>
      </c>
      <c r="Y62" s="93">
        <v>0</v>
      </c>
      <c r="Z62" s="93">
        <v>0</v>
      </c>
      <c r="AA62" s="93">
        <v>0</v>
      </c>
      <c r="AB62" s="93">
        <v>0</v>
      </c>
      <c r="AC62" s="100">
        <f t="shared" si="7"/>
        <v>3</v>
      </c>
      <c r="AD62" s="93">
        <v>3</v>
      </c>
      <c r="AE62" s="93">
        <v>0</v>
      </c>
      <c r="AF62" s="100">
        <f t="shared" si="8"/>
        <v>213</v>
      </c>
      <c r="AG62" s="93">
        <v>213</v>
      </c>
      <c r="AH62" s="93">
        <v>0</v>
      </c>
      <c r="AI62" s="93">
        <v>0</v>
      </c>
      <c r="AJ62" s="100">
        <f t="shared" si="9"/>
        <v>213</v>
      </c>
      <c r="AK62" s="93">
        <v>0</v>
      </c>
      <c r="AL62" s="93">
        <v>0</v>
      </c>
      <c r="AM62" s="93">
        <v>0</v>
      </c>
      <c r="AN62" s="93">
        <v>0</v>
      </c>
      <c r="AO62" s="93">
        <v>0</v>
      </c>
      <c r="AP62" s="93">
        <v>0</v>
      </c>
      <c r="AQ62" s="93">
        <v>0</v>
      </c>
      <c r="AR62" s="93">
        <v>0</v>
      </c>
      <c r="AS62" s="93">
        <v>213</v>
      </c>
      <c r="AT62" s="100">
        <f t="shared" si="10"/>
        <v>0</v>
      </c>
      <c r="AU62" s="93">
        <v>0</v>
      </c>
      <c r="AV62" s="93">
        <v>0</v>
      </c>
      <c r="AW62" s="93">
        <v>0</v>
      </c>
      <c r="AX62" s="93">
        <v>0</v>
      </c>
      <c r="AY62" s="93">
        <v>0</v>
      </c>
      <c r="AZ62" s="100">
        <f t="shared" si="11"/>
        <v>0</v>
      </c>
      <c r="BA62" s="93">
        <v>0</v>
      </c>
      <c r="BB62" s="93">
        <v>0</v>
      </c>
      <c r="BC62" s="93">
        <v>0</v>
      </c>
    </row>
    <row r="63" spans="1:55" s="92" customFormat="1" ht="11.25">
      <c r="A63" s="101" t="s">
        <v>105</v>
      </c>
      <c r="B63" s="102" t="s">
        <v>384</v>
      </c>
      <c r="C63" s="94" t="s">
        <v>385</v>
      </c>
      <c r="D63" s="100">
        <f t="shared" si="0"/>
        <v>1170</v>
      </c>
      <c r="E63" s="100">
        <f t="shared" si="1"/>
        <v>0</v>
      </c>
      <c r="F63" s="93">
        <v>0</v>
      </c>
      <c r="G63" s="93">
        <v>0</v>
      </c>
      <c r="H63" s="100">
        <f t="shared" si="2"/>
        <v>1170</v>
      </c>
      <c r="I63" s="93">
        <v>799</v>
      </c>
      <c r="J63" s="93">
        <v>371</v>
      </c>
      <c r="K63" s="100">
        <f t="shared" si="3"/>
        <v>0</v>
      </c>
      <c r="L63" s="93">
        <v>0</v>
      </c>
      <c r="M63" s="93">
        <v>0</v>
      </c>
      <c r="N63" s="100">
        <f t="shared" si="4"/>
        <v>1170</v>
      </c>
      <c r="O63" s="100">
        <f t="shared" si="5"/>
        <v>799</v>
      </c>
      <c r="P63" s="93">
        <v>799</v>
      </c>
      <c r="Q63" s="93">
        <v>0</v>
      </c>
      <c r="R63" s="93">
        <v>0</v>
      </c>
      <c r="S63" s="93">
        <v>0</v>
      </c>
      <c r="T63" s="93">
        <v>0</v>
      </c>
      <c r="U63" s="93">
        <v>0</v>
      </c>
      <c r="V63" s="100">
        <f t="shared" si="6"/>
        <v>371</v>
      </c>
      <c r="W63" s="93">
        <v>371</v>
      </c>
      <c r="X63" s="93">
        <v>0</v>
      </c>
      <c r="Y63" s="93">
        <v>0</v>
      </c>
      <c r="Z63" s="93">
        <v>0</v>
      </c>
      <c r="AA63" s="93">
        <v>0</v>
      </c>
      <c r="AB63" s="93">
        <v>0</v>
      </c>
      <c r="AC63" s="100">
        <f t="shared" si="7"/>
        <v>0</v>
      </c>
      <c r="AD63" s="93">
        <v>0</v>
      </c>
      <c r="AE63" s="93">
        <v>0</v>
      </c>
      <c r="AF63" s="100">
        <f t="shared" si="8"/>
        <v>80</v>
      </c>
      <c r="AG63" s="93">
        <v>80</v>
      </c>
      <c r="AH63" s="93">
        <v>0</v>
      </c>
      <c r="AI63" s="93">
        <v>0</v>
      </c>
      <c r="AJ63" s="100">
        <f t="shared" si="9"/>
        <v>80</v>
      </c>
      <c r="AK63" s="93">
        <v>0</v>
      </c>
      <c r="AL63" s="93">
        <v>0</v>
      </c>
      <c r="AM63" s="93">
        <v>0</v>
      </c>
      <c r="AN63" s="93">
        <v>0</v>
      </c>
      <c r="AO63" s="93">
        <v>0</v>
      </c>
      <c r="AP63" s="93">
        <v>0</v>
      </c>
      <c r="AQ63" s="93">
        <v>0</v>
      </c>
      <c r="AR63" s="93">
        <v>0</v>
      </c>
      <c r="AS63" s="93">
        <v>80</v>
      </c>
      <c r="AT63" s="100">
        <f t="shared" si="10"/>
        <v>0</v>
      </c>
      <c r="AU63" s="93">
        <v>0</v>
      </c>
      <c r="AV63" s="93">
        <v>0</v>
      </c>
      <c r="AW63" s="93">
        <v>0</v>
      </c>
      <c r="AX63" s="93">
        <v>0</v>
      </c>
      <c r="AY63" s="93">
        <v>0</v>
      </c>
      <c r="AZ63" s="100">
        <f t="shared" si="11"/>
        <v>0</v>
      </c>
      <c r="BA63" s="93">
        <v>0</v>
      </c>
      <c r="BB63" s="93">
        <v>0</v>
      </c>
      <c r="BC63" s="93">
        <v>0</v>
      </c>
    </row>
    <row r="64" spans="1:55" s="92" customFormat="1" ht="11.25">
      <c r="A64" s="101" t="s">
        <v>105</v>
      </c>
      <c r="B64" s="102" t="s">
        <v>386</v>
      </c>
      <c r="C64" s="94" t="s">
        <v>387</v>
      </c>
      <c r="D64" s="100">
        <f t="shared" si="0"/>
        <v>669</v>
      </c>
      <c r="E64" s="100">
        <f t="shared" si="1"/>
        <v>162</v>
      </c>
      <c r="F64" s="93">
        <v>162</v>
      </c>
      <c r="G64" s="93">
        <v>0</v>
      </c>
      <c r="H64" s="100">
        <f t="shared" si="2"/>
        <v>507</v>
      </c>
      <c r="I64" s="93">
        <v>0</v>
      </c>
      <c r="J64" s="93">
        <v>507</v>
      </c>
      <c r="K64" s="100">
        <f t="shared" si="3"/>
        <v>0</v>
      </c>
      <c r="L64" s="93">
        <v>0</v>
      </c>
      <c r="M64" s="93">
        <v>0</v>
      </c>
      <c r="N64" s="100">
        <f t="shared" si="4"/>
        <v>669</v>
      </c>
      <c r="O64" s="100">
        <f t="shared" si="5"/>
        <v>162</v>
      </c>
      <c r="P64" s="93">
        <v>162</v>
      </c>
      <c r="Q64" s="93">
        <v>0</v>
      </c>
      <c r="R64" s="93">
        <v>0</v>
      </c>
      <c r="S64" s="93">
        <v>0</v>
      </c>
      <c r="T64" s="93">
        <v>0</v>
      </c>
      <c r="U64" s="93">
        <v>0</v>
      </c>
      <c r="V64" s="100">
        <f t="shared" si="6"/>
        <v>507</v>
      </c>
      <c r="W64" s="93">
        <v>507</v>
      </c>
      <c r="X64" s="93">
        <v>0</v>
      </c>
      <c r="Y64" s="93">
        <v>0</v>
      </c>
      <c r="Z64" s="93">
        <v>0</v>
      </c>
      <c r="AA64" s="93">
        <v>0</v>
      </c>
      <c r="AB64" s="93">
        <v>0</v>
      </c>
      <c r="AC64" s="100">
        <f t="shared" si="7"/>
        <v>0</v>
      </c>
      <c r="AD64" s="93">
        <v>0</v>
      </c>
      <c r="AE64" s="93">
        <v>0</v>
      </c>
      <c r="AF64" s="100">
        <f t="shared" si="8"/>
        <v>46</v>
      </c>
      <c r="AG64" s="93">
        <v>46</v>
      </c>
      <c r="AH64" s="93">
        <v>0</v>
      </c>
      <c r="AI64" s="93">
        <v>0</v>
      </c>
      <c r="AJ64" s="100">
        <f t="shared" si="9"/>
        <v>46</v>
      </c>
      <c r="AK64" s="93">
        <v>0</v>
      </c>
      <c r="AL64" s="93">
        <v>0</v>
      </c>
      <c r="AM64" s="93">
        <v>0</v>
      </c>
      <c r="AN64" s="93">
        <v>0</v>
      </c>
      <c r="AO64" s="93">
        <v>0</v>
      </c>
      <c r="AP64" s="93">
        <v>0</v>
      </c>
      <c r="AQ64" s="93">
        <v>0</v>
      </c>
      <c r="AR64" s="93">
        <v>0</v>
      </c>
      <c r="AS64" s="93">
        <v>46</v>
      </c>
      <c r="AT64" s="100">
        <f t="shared" si="10"/>
        <v>0</v>
      </c>
      <c r="AU64" s="93">
        <v>0</v>
      </c>
      <c r="AV64" s="93">
        <v>0</v>
      </c>
      <c r="AW64" s="93">
        <v>0</v>
      </c>
      <c r="AX64" s="93">
        <v>0</v>
      </c>
      <c r="AY64" s="93">
        <v>0</v>
      </c>
      <c r="AZ64" s="100">
        <f t="shared" si="11"/>
        <v>0</v>
      </c>
      <c r="BA64" s="93">
        <v>0</v>
      </c>
      <c r="BB64" s="93">
        <v>0</v>
      </c>
      <c r="BC64" s="93">
        <v>0</v>
      </c>
    </row>
    <row r="65" spans="1:55" s="92" customFormat="1" ht="11.25">
      <c r="A65" s="101" t="s">
        <v>105</v>
      </c>
      <c r="B65" s="102" t="s">
        <v>388</v>
      </c>
      <c r="C65" s="94" t="s">
        <v>389</v>
      </c>
      <c r="D65" s="100">
        <f t="shared" si="0"/>
        <v>2204</v>
      </c>
      <c r="E65" s="100">
        <f t="shared" si="1"/>
        <v>0</v>
      </c>
      <c r="F65" s="93">
        <v>0</v>
      </c>
      <c r="G65" s="93">
        <v>0</v>
      </c>
      <c r="H65" s="100">
        <f t="shared" si="2"/>
        <v>2204</v>
      </c>
      <c r="I65" s="93">
        <v>1134</v>
      </c>
      <c r="J65" s="93">
        <v>1070</v>
      </c>
      <c r="K65" s="100">
        <f t="shared" si="3"/>
        <v>0</v>
      </c>
      <c r="L65" s="93">
        <v>0</v>
      </c>
      <c r="M65" s="93">
        <v>0</v>
      </c>
      <c r="N65" s="100">
        <f t="shared" si="4"/>
        <v>2223</v>
      </c>
      <c r="O65" s="100">
        <f t="shared" si="5"/>
        <v>1134</v>
      </c>
      <c r="P65" s="93">
        <v>1134</v>
      </c>
      <c r="Q65" s="93">
        <v>0</v>
      </c>
      <c r="R65" s="93">
        <v>0</v>
      </c>
      <c r="S65" s="93">
        <v>0</v>
      </c>
      <c r="T65" s="93">
        <v>0</v>
      </c>
      <c r="U65" s="93">
        <v>0</v>
      </c>
      <c r="V65" s="100">
        <f t="shared" si="6"/>
        <v>1070</v>
      </c>
      <c r="W65" s="93">
        <v>1070</v>
      </c>
      <c r="X65" s="93">
        <v>0</v>
      </c>
      <c r="Y65" s="93">
        <v>0</v>
      </c>
      <c r="Z65" s="93">
        <v>0</v>
      </c>
      <c r="AA65" s="93">
        <v>0</v>
      </c>
      <c r="AB65" s="93">
        <v>0</v>
      </c>
      <c r="AC65" s="100">
        <f t="shared" si="7"/>
        <v>19</v>
      </c>
      <c r="AD65" s="93">
        <v>19</v>
      </c>
      <c r="AE65" s="93">
        <v>0</v>
      </c>
      <c r="AF65" s="100">
        <f t="shared" si="8"/>
        <v>152</v>
      </c>
      <c r="AG65" s="93">
        <v>152</v>
      </c>
      <c r="AH65" s="93">
        <v>0</v>
      </c>
      <c r="AI65" s="93">
        <v>0</v>
      </c>
      <c r="AJ65" s="100">
        <f t="shared" si="9"/>
        <v>152</v>
      </c>
      <c r="AK65" s="93">
        <v>0</v>
      </c>
      <c r="AL65" s="93">
        <v>0</v>
      </c>
      <c r="AM65" s="93">
        <v>0</v>
      </c>
      <c r="AN65" s="93">
        <v>0</v>
      </c>
      <c r="AO65" s="93">
        <v>0</v>
      </c>
      <c r="AP65" s="93">
        <v>0</v>
      </c>
      <c r="AQ65" s="93">
        <v>0</v>
      </c>
      <c r="AR65" s="93">
        <v>0</v>
      </c>
      <c r="AS65" s="93">
        <v>152</v>
      </c>
      <c r="AT65" s="100">
        <f t="shared" si="10"/>
        <v>0</v>
      </c>
      <c r="AU65" s="93">
        <v>0</v>
      </c>
      <c r="AV65" s="93">
        <v>0</v>
      </c>
      <c r="AW65" s="93">
        <v>0</v>
      </c>
      <c r="AX65" s="93">
        <v>0</v>
      </c>
      <c r="AY65" s="93">
        <v>0</v>
      </c>
      <c r="AZ65" s="100">
        <f t="shared" si="11"/>
        <v>0</v>
      </c>
      <c r="BA65" s="93">
        <v>0</v>
      </c>
      <c r="BB65" s="93">
        <v>0</v>
      </c>
      <c r="BC65" s="93">
        <v>0</v>
      </c>
    </row>
    <row r="66" spans="1:55" s="92" customFormat="1" ht="11.25">
      <c r="A66" s="101" t="s">
        <v>105</v>
      </c>
      <c r="B66" s="102" t="s">
        <v>390</v>
      </c>
      <c r="C66" s="94" t="s">
        <v>391</v>
      </c>
      <c r="D66" s="100">
        <f t="shared" si="0"/>
        <v>6273</v>
      </c>
      <c r="E66" s="100">
        <f t="shared" si="1"/>
        <v>1296</v>
      </c>
      <c r="F66" s="93">
        <v>0</v>
      </c>
      <c r="G66" s="93">
        <v>1296</v>
      </c>
      <c r="H66" s="100">
        <f t="shared" si="2"/>
        <v>4977</v>
      </c>
      <c r="I66" s="93">
        <v>3463</v>
      </c>
      <c r="J66" s="93">
        <v>1514</v>
      </c>
      <c r="K66" s="100">
        <f t="shared" si="3"/>
        <v>0</v>
      </c>
      <c r="L66" s="93">
        <v>0</v>
      </c>
      <c r="M66" s="93">
        <v>0</v>
      </c>
      <c r="N66" s="100">
        <f t="shared" si="4"/>
        <v>6274</v>
      </c>
      <c r="O66" s="100">
        <f t="shared" si="5"/>
        <v>3463</v>
      </c>
      <c r="P66" s="93">
        <v>3463</v>
      </c>
      <c r="Q66" s="93">
        <v>0</v>
      </c>
      <c r="R66" s="93">
        <v>0</v>
      </c>
      <c r="S66" s="93">
        <v>0</v>
      </c>
      <c r="T66" s="93">
        <v>0</v>
      </c>
      <c r="U66" s="93">
        <v>0</v>
      </c>
      <c r="V66" s="100">
        <f t="shared" si="6"/>
        <v>2810</v>
      </c>
      <c r="W66" s="93">
        <v>2810</v>
      </c>
      <c r="X66" s="93">
        <v>0</v>
      </c>
      <c r="Y66" s="93">
        <v>0</v>
      </c>
      <c r="Z66" s="93">
        <v>0</v>
      </c>
      <c r="AA66" s="93">
        <v>0</v>
      </c>
      <c r="AB66" s="93">
        <v>0</v>
      </c>
      <c r="AC66" s="100">
        <f t="shared" si="7"/>
        <v>1</v>
      </c>
      <c r="AD66" s="93">
        <v>1</v>
      </c>
      <c r="AE66" s="93">
        <v>0</v>
      </c>
      <c r="AF66" s="100">
        <f t="shared" si="8"/>
        <v>431</v>
      </c>
      <c r="AG66" s="93">
        <v>431</v>
      </c>
      <c r="AH66" s="93">
        <v>0</v>
      </c>
      <c r="AI66" s="93">
        <v>0</v>
      </c>
      <c r="AJ66" s="100">
        <f t="shared" si="9"/>
        <v>431</v>
      </c>
      <c r="AK66" s="93">
        <v>0</v>
      </c>
      <c r="AL66" s="93">
        <v>0</v>
      </c>
      <c r="AM66" s="93">
        <v>0</v>
      </c>
      <c r="AN66" s="93">
        <v>0</v>
      </c>
      <c r="AO66" s="93">
        <v>0</v>
      </c>
      <c r="AP66" s="93">
        <v>0</v>
      </c>
      <c r="AQ66" s="93">
        <v>431</v>
      </c>
      <c r="AR66" s="93">
        <v>0</v>
      </c>
      <c r="AS66" s="93">
        <v>0</v>
      </c>
      <c r="AT66" s="100">
        <f t="shared" si="10"/>
        <v>0</v>
      </c>
      <c r="AU66" s="93">
        <v>0</v>
      </c>
      <c r="AV66" s="93">
        <v>0</v>
      </c>
      <c r="AW66" s="93">
        <v>0</v>
      </c>
      <c r="AX66" s="93">
        <v>0</v>
      </c>
      <c r="AY66" s="93">
        <v>0</v>
      </c>
      <c r="AZ66" s="100">
        <f t="shared" si="11"/>
        <v>0</v>
      </c>
      <c r="BA66" s="93">
        <v>0</v>
      </c>
      <c r="BB66" s="93">
        <v>0</v>
      </c>
      <c r="BC66" s="93">
        <v>0</v>
      </c>
    </row>
    <row r="67" spans="1:55" s="92" customFormat="1" ht="11.25">
      <c r="A67" s="101" t="s">
        <v>105</v>
      </c>
      <c r="B67" s="102" t="s">
        <v>392</v>
      </c>
      <c r="C67" s="94" t="s">
        <v>393</v>
      </c>
      <c r="D67" s="100">
        <f t="shared" si="0"/>
        <v>898</v>
      </c>
      <c r="E67" s="100">
        <f t="shared" si="1"/>
        <v>0</v>
      </c>
      <c r="F67" s="93">
        <v>0</v>
      </c>
      <c r="G67" s="93">
        <v>0</v>
      </c>
      <c r="H67" s="100">
        <f t="shared" si="2"/>
        <v>0</v>
      </c>
      <c r="I67" s="93">
        <v>0</v>
      </c>
      <c r="J67" s="93">
        <v>0</v>
      </c>
      <c r="K67" s="100">
        <f t="shared" si="3"/>
        <v>898</v>
      </c>
      <c r="L67" s="93">
        <v>607</v>
      </c>
      <c r="M67" s="93">
        <v>291</v>
      </c>
      <c r="N67" s="100">
        <f t="shared" si="4"/>
        <v>898</v>
      </c>
      <c r="O67" s="100">
        <f t="shared" si="5"/>
        <v>607</v>
      </c>
      <c r="P67" s="93">
        <v>607</v>
      </c>
      <c r="Q67" s="93">
        <v>0</v>
      </c>
      <c r="R67" s="93">
        <v>0</v>
      </c>
      <c r="S67" s="93">
        <v>0</v>
      </c>
      <c r="T67" s="93">
        <v>0</v>
      </c>
      <c r="U67" s="93">
        <v>0</v>
      </c>
      <c r="V67" s="100">
        <f t="shared" si="6"/>
        <v>291</v>
      </c>
      <c r="W67" s="93">
        <v>291</v>
      </c>
      <c r="X67" s="93">
        <v>0</v>
      </c>
      <c r="Y67" s="93">
        <v>0</v>
      </c>
      <c r="Z67" s="93">
        <v>0</v>
      </c>
      <c r="AA67" s="93">
        <v>0</v>
      </c>
      <c r="AB67" s="93">
        <v>0</v>
      </c>
      <c r="AC67" s="100">
        <f t="shared" si="7"/>
        <v>0</v>
      </c>
      <c r="AD67" s="93">
        <v>0</v>
      </c>
      <c r="AE67" s="93">
        <v>0</v>
      </c>
      <c r="AF67" s="100">
        <f t="shared" si="8"/>
        <v>0</v>
      </c>
      <c r="AG67" s="93">
        <v>0</v>
      </c>
      <c r="AH67" s="93">
        <v>0</v>
      </c>
      <c r="AI67" s="93">
        <v>0</v>
      </c>
      <c r="AJ67" s="100">
        <f t="shared" si="9"/>
        <v>0</v>
      </c>
      <c r="AK67" s="93">
        <v>0</v>
      </c>
      <c r="AL67" s="93">
        <v>0</v>
      </c>
      <c r="AM67" s="93">
        <v>0</v>
      </c>
      <c r="AN67" s="93">
        <v>0</v>
      </c>
      <c r="AO67" s="93">
        <v>0</v>
      </c>
      <c r="AP67" s="93">
        <v>0</v>
      </c>
      <c r="AQ67" s="93">
        <v>0</v>
      </c>
      <c r="AR67" s="93">
        <v>0</v>
      </c>
      <c r="AS67" s="93">
        <v>0</v>
      </c>
      <c r="AT67" s="100">
        <f t="shared" si="10"/>
        <v>0</v>
      </c>
      <c r="AU67" s="93">
        <v>0</v>
      </c>
      <c r="AV67" s="93">
        <v>0</v>
      </c>
      <c r="AW67" s="93">
        <v>0</v>
      </c>
      <c r="AX67" s="93">
        <v>0</v>
      </c>
      <c r="AY67" s="93">
        <v>0</v>
      </c>
      <c r="AZ67" s="100">
        <f t="shared" si="11"/>
        <v>0</v>
      </c>
      <c r="BA67" s="93">
        <v>0</v>
      </c>
      <c r="BB67" s="93">
        <v>0</v>
      </c>
      <c r="BC67" s="93">
        <v>0</v>
      </c>
    </row>
    <row r="68" spans="1:55" s="92" customFormat="1" ht="11.25">
      <c r="A68" s="101" t="s">
        <v>105</v>
      </c>
      <c r="B68" s="102" t="s">
        <v>394</v>
      </c>
      <c r="C68" s="94" t="s">
        <v>395</v>
      </c>
      <c r="D68" s="100">
        <f t="shared" si="0"/>
        <v>757</v>
      </c>
      <c r="E68" s="100">
        <f t="shared" si="1"/>
        <v>0</v>
      </c>
      <c r="F68" s="93">
        <v>0</v>
      </c>
      <c r="G68" s="93">
        <v>0</v>
      </c>
      <c r="H68" s="100">
        <f t="shared" si="2"/>
        <v>0</v>
      </c>
      <c r="I68" s="93">
        <v>0</v>
      </c>
      <c r="J68" s="93">
        <v>0</v>
      </c>
      <c r="K68" s="100">
        <f t="shared" si="3"/>
        <v>757</v>
      </c>
      <c r="L68" s="93">
        <v>307</v>
      </c>
      <c r="M68" s="93">
        <v>450</v>
      </c>
      <c r="N68" s="100">
        <f t="shared" si="4"/>
        <v>757</v>
      </c>
      <c r="O68" s="100">
        <f t="shared" si="5"/>
        <v>307</v>
      </c>
      <c r="P68" s="93">
        <v>307</v>
      </c>
      <c r="Q68" s="93">
        <v>0</v>
      </c>
      <c r="R68" s="93">
        <v>0</v>
      </c>
      <c r="S68" s="93">
        <v>0</v>
      </c>
      <c r="T68" s="93">
        <v>0</v>
      </c>
      <c r="U68" s="93">
        <v>0</v>
      </c>
      <c r="V68" s="100">
        <f t="shared" si="6"/>
        <v>450</v>
      </c>
      <c r="W68" s="93">
        <v>450</v>
      </c>
      <c r="X68" s="93">
        <v>0</v>
      </c>
      <c r="Y68" s="93">
        <v>0</v>
      </c>
      <c r="Z68" s="93">
        <v>0</v>
      </c>
      <c r="AA68" s="93">
        <v>0</v>
      </c>
      <c r="AB68" s="93">
        <v>0</v>
      </c>
      <c r="AC68" s="100">
        <f t="shared" si="7"/>
        <v>0</v>
      </c>
      <c r="AD68" s="93">
        <v>0</v>
      </c>
      <c r="AE68" s="93">
        <v>0</v>
      </c>
      <c r="AF68" s="100">
        <f t="shared" si="8"/>
        <v>3</v>
      </c>
      <c r="AG68" s="93">
        <v>3</v>
      </c>
      <c r="AH68" s="93">
        <v>0</v>
      </c>
      <c r="AI68" s="93">
        <v>0</v>
      </c>
      <c r="AJ68" s="100">
        <f t="shared" si="9"/>
        <v>44</v>
      </c>
      <c r="AK68" s="93">
        <v>44</v>
      </c>
      <c r="AL68" s="93">
        <v>0</v>
      </c>
      <c r="AM68" s="93">
        <v>0</v>
      </c>
      <c r="AN68" s="93">
        <v>0</v>
      </c>
      <c r="AO68" s="93">
        <v>0</v>
      </c>
      <c r="AP68" s="93">
        <v>0</v>
      </c>
      <c r="AQ68" s="93">
        <v>0</v>
      </c>
      <c r="AR68" s="93">
        <v>0</v>
      </c>
      <c r="AS68" s="93">
        <v>0</v>
      </c>
      <c r="AT68" s="100">
        <f t="shared" si="10"/>
        <v>3</v>
      </c>
      <c r="AU68" s="93">
        <v>3</v>
      </c>
      <c r="AV68" s="93">
        <v>0</v>
      </c>
      <c r="AW68" s="93">
        <v>0</v>
      </c>
      <c r="AX68" s="93">
        <v>0</v>
      </c>
      <c r="AY68" s="93">
        <v>0</v>
      </c>
      <c r="AZ68" s="100">
        <f t="shared" si="11"/>
        <v>0</v>
      </c>
      <c r="BA68" s="93">
        <v>0</v>
      </c>
      <c r="BB68" s="93">
        <v>0</v>
      </c>
      <c r="BC68" s="93">
        <v>0</v>
      </c>
    </row>
    <row r="69" spans="1:55" s="92" customFormat="1" ht="11.25">
      <c r="A69" s="101" t="s">
        <v>105</v>
      </c>
      <c r="B69" s="102" t="s">
        <v>396</v>
      </c>
      <c r="C69" s="94" t="s">
        <v>397</v>
      </c>
      <c r="D69" s="100">
        <f t="shared" si="0"/>
        <v>1993</v>
      </c>
      <c r="E69" s="100">
        <f t="shared" si="1"/>
        <v>0</v>
      </c>
      <c r="F69" s="93">
        <v>0</v>
      </c>
      <c r="G69" s="93">
        <v>0</v>
      </c>
      <c r="H69" s="100">
        <f t="shared" si="2"/>
        <v>0</v>
      </c>
      <c r="I69" s="93">
        <v>0</v>
      </c>
      <c r="J69" s="93">
        <v>0</v>
      </c>
      <c r="K69" s="100">
        <f t="shared" si="3"/>
        <v>1993</v>
      </c>
      <c r="L69" s="93">
        <v>1374</v>
      </c>
      <c r="M69" s="93">
        <v>619</v>
      </c>
      <c r="N69" s="100">
        <f t="shared" si="4"/>
        <v>1993</v>
      </c>
      <c r="O69" s="100">
        <f t="shared" si="5"/>
        <v>1374</v>
      </c>
      <c r="P69" s="93">
        <v>1374</v>
      </c>
      <c r="Q69" s="93">
        <v>0</v>
      </c>
      <c r="R69" s="93">
        <v>0</v>
      </c>
      <c r="S69" s="93">
        <v>0</v>
      </c>
      <c r="T69" s="93">
        <v>0</v>
      </c>
      <c r="U69" s="93">
        <v>0</v>
      </c>
      <c r="V69" s="100">
        <f t="shared" si="6"/>
        <v>619</v>
      </c>
      <c r="W69" s="93">
        <v>619</v>
      </c>
      <c r="X69" s="93">
        <v>0</v>
      </c>
      <c r="Y69" s="93">
        <v>0</v>
      </c>
      <c r="Z69" s="93">
        <v>0</v>
      </c>
      <c r="AA69" s="93">
        <v>0</v>
      </c>
      <c r="AB69" s="93">
        <v>0</v>
      </c>
      <c r="AC69" s="100">
        <f t="shared" si="7"/>
        <v>0</v>
      </c>
      <c r="AD69" s="93">
        <v>0</v>
      </c>
      <c r="AE69" s="93">
        <v>0</v>
      </c>
      <c r="AF69" s="100">
        <f t="shared" si="8"/>
        <v>88</v>
      </c>
      <c r="AG69" s="93">
        <v>88</v>
      </c>
      <c r="AH69" s="93">
        <v>0</v>
      </c>
      <c r="AI69" s="93">
        <v>0</v>
      </c>
      <c r="AJ69" s="100">
        <f t="shared" si="9"/>
        <v>88</v>
      </c>
      <c r="AK69" s="93">
        <v>0</v>
      </c>
      <c r="AL69" s="93">
        <v>0</v>
      </c>
      <c r="AM69" s="93">
        <v>88</v>
      </c>
      <c r="AN69" s="93">
        <v>0</v>
      </c>
      <c r="AO69" s="93">
        <v>0</v>
      </c>
      <c r="AP69" s="93">
        <v>0</v>
      </c>
      <c r="AQ69" s="93">
        <v>0</v>
      </c>
      <c r="AR69" s="93">
        <v>0</v>
      </c>
      <c r="AS69" s="93">
        <v>0</v>
      </c>
      <c r="AT69" s="100">
        <f t="shared" si="10"/>
        <v>12</v>
      </c>
      <c r="AU69" s="93">
        <v>0</v>
      </c>
      <c r="AV69" s="93">
        <v>0</v>
      </c>
      <c r="AW69" s="93">
        <v>12</v>
      </c>
      <c r="AX69" s="93">
        <v>0</v>
      </c>
      <c r="AY69" s="93">
        <v>0</v>
      </c>
      <c r="AZ69" s="100">
        <f t="shared" si="11"/>
        <v>0</v>
      </c>
      <c r="BA69" s="93">
        <v>0</v>
      </c>
      <c r="BB69" s="93">
        <v>0</v>
      </c>
      <c r="BC69" s="93">
        <v>0</v>
      </c>
    </row>
    <row r="70" spans="1:55" s="92" customFormat="1" ht="11.25">
      <c r="A70" s="101" t="s">
        <v>105</v>
      </c>
      <c r="B70" s="102" t="s">
        <v>398</v>
      </c>
      <c r="C70" s="94" t="s">
        <v>399</v>
      </c>
      <c r="D70" s="100">
        <f t="shared" si="0"/>
        <v>766</v>
      </c>
      <c r="E70" s="100">
        <f t="shared" si="1"/>
        <v>0</v>
      </c>
      <c r="F70" s="93">
        <v>0</v>
      </c>
      <c r="G70" s="93">
        <v>0</v>
      </c>
      <c r="H70" s="100">
        <f t="shared" si="2"/>
        <v>0</v>
      </c>
      <c r="I70" s="93">
        <v>0</v>
      </c>
      <c r="J70" s="93">
        <v>0</v>
      </c>
      <c r="K70" s="100">
        <f t="shared" si="3"/>
        <v>766</v>
      </c>
      <c r="L70" s="93">
        <v>572</v>
      </c>
      <c r="M70" s="93">
        <v>194</v>
      </c>
      <c r="N70" s="100">
        <f t="shared" si="4"/>
        <v>766</v>
      </c>
      <c r="O70" s="100">
        <f t="shared" si="5"/>
        <v>572</v>
      </c>
      <c r="P70" s="93">
        <v>572</v>
      </c>
      <c r="Q70" s="93">
        <v>0</v>
      </c>
      <c r="R70" s="93">
        <v>0</v>
      </c>
      <c r="S70" s="93">
        <v>0</v>
      </c>
      <c r="T70" s="93">
        <v>0</v>
      </c>
      <c r="U70" s="93">
        <v>0</v>
      </c>
      <c r="V70" s="100">
        <f t="shared" si="6"/>
        <v>194</v>
      </c>
      <c r="W70" s="93">
        <v>194</v>
      </c>
      <c r="X70" s="93">
        <v>0</v>
      </c>
      <c r="Y70" s="93">
        <v>0</v>
      </c>
      <c r="Z70" s="93">
        <v>0</v>
      </c>
      <c r="AA70" s="93">
        <v>0</v>
      </c>
      <c r="AB70" s="93">
        <v>0</v>
      </c>
      <c r="AC70" s="100">
        <f t="shared" si="7"/>
        <v>0</v>
      </c>
      <c r="AD70" s="93">
        <v>0</v>
      </c>
      <c r="AE70" s="93">
        <v>0</v>
      </c>
      <c r="AF70" s="100">
        <f t="shared" si="8"/>
        <v>34</v>
      </c>
      <c r="AG70" s="93">
        <v>34</v>
      </c>
      <c r="AH70" s="93">
        <v>0</v>
      </c>
      <c r="AI70" s="93">
        <v>0</v>
      </c>
      <c r="AJ70" s="100">
        <f t="shared" si="9"/>
        <v>34</v>
      </c>
      <c r="AK70" s="93">
        <v>0</v>
      </c>
      <c r="AL70" s="93">
        <v>0</v>
      </c>
      <c r="AM70" s="93">
        <v>34</v>
      </c>
      <c r="AN70" s="93">
        <v>0</v>
      </c>
      <c r="AO70" s="93">
        <v>0</v>
      </c>
      <c r="AP70" s="93">
        <v>0</v>
      </c>
      <c r="AQ70" s="93">
        <v>0</v>
      </c>
      <c r="AR70" s="93">
        <v>0</v>
      </c>
      <c r="AS70" s="93">
        <v>0</v>
      </c>
      <c r="AT70" s="100">
        <f t="shared" si="10"/>
        <v>5</v>
      </c>
      <c r="AU70" s="93">
        <v>0</v>
      </c>
      <c r="AV70" s="93">
        <v>0</v>
      </c>
      <c r="AW70" s="93">
        <v>5</v>
      </c>
      <c r="AX70" s="93">
        <v>0</v>
      </c>
      <c r="AY70" s="93">
        <v>0</v>
      </c>
      <c r="AZ70" s="100">
        <f t="shared" si="11"/>
        <v>0</v>
      </c>
      <c r="BA70" s="93">
        <v>0</v>
      </c>
      <c r="BB70" s="93">
        <v>0</v>
      </c>
      <c r="BC70" s="93">
        <v>0</v>
      </c>
    </row>
    <row r="71" spans="1:55" s="92" customFormat="1" ht="11.25">
      <c r="A71" s="101" t="s">
        <v>105</v>
      </c>
      <c r="B71" s="102" t="s">
        <v>400</v>
      </c>
      <c r="C71" s="94" t="s">
        <v>273</v>
      </c>
      <c r="D71" s="100">
        <f aca="true" t="shared" si="12" ref="D71:D88">E71+H71+K71</f>
        <v>176</v>
      </c>
      <c r="E71" s="100">
        <f aca="true" t="shared" si="13" ref="E71:E88">SUM(F71:G71)</f>
        <v>0</v>
      </c>
      <c r="F71" s="93">
        <v>0</v>
      </c>
      <c r="G71" s="93">
        <v>0</v>
      </c>
      <c r="H71" s="100">
        <f aca="true" t="shared" si="14" ref="H71:H88">SUM(I71:J71)</f>
        <v>0</v>
      </c>
      <c r="I71" s="93">
        <v>0</v>
      </c>
      <c r="J71" s="93">
        <v>0</v>
      </c>
      <c r="K71" s="100">
        <f aca="true" t="shared" si="15" ref="K71:K88">SUM(L71:M71)</f>
        <v>176</v>
      </c>
      <c r="L71" s="93">
        <v>136</v>
      </c>
      <c r="M71" s="93">
        <v>40</v>
      </c>
      <c r="N71" s="100">
        <f aca="true" t="shared" si="16" ref="N71:N88">O71+V71+AC71</f>
        <v>176</v>
      </c>
      <c r="O71" s="100">
        <f aca="true" t="shared" si="17" ref="O71:O88">SUM(P71:U71)</f>
        <v>136</v>
      </c>
      <c r="P71" s="93">
        <v>136</v>
      </c>
      <c r="Q71" s="93">
        <v>0</v>
      </c>
      <c r="R71" s="93">
        <v>0</v>
      </c>
      <c r="S71" s="93">
        <v>0</v>
      </c>
      <c r="T71" s="93">
        <v>0</v>
      </c>
      <c r="U71" s="93">
        <v>0</v>
      </c>
      <c r="V71" s="100">
        <f aca="true" t="shared" si="18" ref="V71:V88">SUM(W71:AB71)</f>
        <v>40</v>
      </c>
      <c r="W71" s="93">
        <v>40</v>
      </c>
      <c r="X71" s="93">
        <v>0</v>
      </c>
      <c r="Y71" s="93">
        <v>0</v>
      </c>
      <c r="Z71" s="93">
        <v>0</v>
      </c>
      <c r="AA71" s="93">
        <v>0</v>
      </c>
      <c r="AB71" s="93">
        <v>0</v>
      </c>
      <c r="AC71" s="100">
        <f aca="true" t="shared" si="19" ref="AC71:AC88">SUM(AD71:AE71)</f>
        <v>0</v>
      </c>
      <c r="AD71" s="93">
        <v>0</v>
      </c>
      <c r="AE71" s="93">
        <v>0</v>
      </c>
      <c r="AF71" s="100">
        <f aca="true" t="shared" si="20" ref="AF71:AF88">SUM(AG71:AI71)</f>
        <v>1</v>
      </c>
      <c r="AG71" s="93">
        <v>1</v>
      </c>
      <c r="AH71" s="93">
        <v>0</v>
      </c>
      <c r="AI71" s="93">
        <v>0</v>
      </c>
      <c r="AJ71" s="100">
        <f aca="true" t="shared" si="21" ref="AJ71:AJ88">SUM(AK71:AS71)</f>
        <v>0</v>
      </c>
      <c r="AK71" s="93">
        <v>0</v>
      </c>
      <c r="AL71" s="93">
        <v>0</v>
      </c>
      <c r="AM71" s="93">
        <v>0</v>
      </c>
      <c r="AN71" s="93">
        <v>0</v>
      </c>
      <c r="AO71" s="93">
        <v>0</v>
      </c>
      <c r="AP71" s="93">
        <v>0</v>
      </c>
      <c r="AQ71" s="93">
        <v>0</v>
      </c>
      <c r="AR71" s="93">
        <v>0</v>
      </c>
      <c r="AS71" s="93">
        <v>0</v>
      </c>
      <c r="AT71" s="100">
        <f aca="true" t="shared" si="22" ref="AT71:AT88">SUM(AU71:AY71)</f>
        <v>1</v>
      </c>
      <c r="AU71" s="93">
        <v>1</v>
      </c>
      <c r="AV71" s="93">
        <v>0</v>
      </c>
      <c r="AW71" s="93">
        <v>0</v>
      </c>
      <c r="AX71" s="93">
        <v>0</v>
      </c>
      <c r="AY71" s="93">
        <v>0</v>
      </c>
      <c r="AZ71" s="100">
        <f aca="true" t="shared" si="23" ref="AZ71:AZ88">SUM(BA71:BC71)</f>
        <v>0</v>
      </c>
      <c r="BA71" s="93">
        <v>0</v>
      </c>
      <c r="BB71" s="93">
        <v>0</v>
      </c>
      <c r="BC71" s="93">
        <v>0</v>
      </c>
    </row>
    <row r="72" spans="1:55" s="92" customFormat="1" ht="11.25">
      <c r="A72" s="101" t="s">
        <v>105</v>
      </c>
      <c r="B72" s="102" t="s">
        <v>401</v>
      </c>
      <c r="C72" s="94" t="s">
        <v>402</v>
      </c>
      <c r="D72" s="100">
        <f t="shared" si="12"/>
        <v>2284</v>
      </c>
      <c r="E72" s="100">
        <f t="shared" si="13"/>
        <v>0</v>
      </c>
      <c r="F72" s="93">
        <v>0</v>
      </c>
      <c r="G72" s="93">
        <v>0</v>
      </c>
      <c r="H72" s="100">
        <f t="shared" si="14"/>
        <v>0</v>
      </c>
      <c r="I72" s="93">
        <v>0</v>
      </c>
      <c r="J72" s="93">
        <v>0</v>
      </c>
      <c r="K72" s="100">
        <f t="shared" si="15"/>
        <v>2284</v>
      </c>
      <c r="L72" s="93">
        <v>1142</v>
      </c>
      <c r="M72" s="93">
        <v>1142</v>
      </c>
      <c r="N72" s="100">
        <f t="shared" si="16"/>
        <v>2310</v>
      </c>
      <c r="O72" s="100">
        <f t="shared" si="17"/>
        <v>1142</v>
      </c>
      <c r="P72" s="93">
        <v>1142</v>
      </c>
      <c r="Q72" s="93">
        <v>0</v>
      </c>
      <c r="R72" s="93">
        <v>0</v>
      </c>
      <c r="S72" s="93">
        <v>0</v>
      </c>
      <c r="T72" s="93">
        <v>0</v>
      </c>
      <c r="U72" s="93">
        <v>0</v>
      </c>
      <c r="V72" s="100">
        <f t="shared" si="18"/>
        <v>1168</v>
      </c>
      <c r="W72" s="93">
        <v>1168</v>
      </c>
      <c r="X72" s="93">
        <v>0</v>
      </c>
      <c r="Y72" s="93">
        <v>0</v>
      </c>
      <c r="Z72" s="93">
        <v>0</v>
      </c>
      <c r="AA72" s="93">
        <v>0</v>
      </c>
      <c r="AB72" s="93">
        <v>0</v>
      </c>
      <c r="AC72" s="100">
        <f t="shared" si="19"/>
        <v>0</v>
      </c>
      <c r="AD72" s="93">
        <v>0</v>
      </c>
      <c r="AE72" s="93">
        <v>0</v>
      </c>
      <c r="AF72" s="100">
        <f t="shared" si="20"/>
        <v>14</v>
      </c>
      <c r="AG72" s="93">
        <v>14</v>
      </c>
      <c r="AH72" s="93">
        <v>0</v>
      </c>
      <c r="AI72" s="93">
        <v>0</v>
      </c>
      <c r="AJ72" s="100">
        <f t="shared" si="21"/>
        <v>14</v>
      </c>
      <c r="AK72" s="93">
        <v>0</v>
      </c>
      <c r="AL72" s="93">
        <v>0</v>
      </c>
      <c r="AM72" s="93">
        <v>0</v>
      </c>
      <c r="AN72" s="93">
        <v>0</v>
      </c>
      <c r="AO72" s="93">
        <v>0</v>
      </c>
      <c r="AP72" s="93">
        <v>0</v>
      </c>
      <c r="AQ72" s="93">
        <v>14</v>
      </c>
      <c r="AR72" s="93">
        <v>0</v>
      </c>
      <c r="AS72" s="93">
        <v>0</v>
      </c>
      <c r="AT72" s="100">
        <f t="shared" si="22"/>
        <v>0</v>
      </c>
      <c r="AU72" s="93">
        <v>0</v>
      </c>
      <c r="AV72" s="93">
        <v>0</v>
      </c>
      <c r="AW72" s="93">
        <v>0</v>
      </c>
      <c r="AX72" s="93">
        <v>0</v>
      </c>
      <c r="AY72" s="93">
        <v>0</v>
      </c>
      <c r="AZ72" s="100">
        <f t="shared" si="23"/>
        <v>0</v>
      </c>
      <c r="BA72" s="93">
        <v>0</v>
      </c>
      <c r="BB72" s="93">
        <v>0</v>
      </c>
      <c r="BC72" s="93">
        <v>0</v>
      </c>
    </row>
    <row r="73" spans="1:55" s="92" customFormat="1" ht="11.25">
      <c r="A73" s="101" t="s">
        <v>105</v>
      </c>
      <c r="B73" s="102" t="s">
        <v>403</v>
      </c>
      <c r="C73" s="94" t="s">
        <v>270</v>
      </c>
      <c r="D73" s="100">
        <f t="shared" si="12"/>
        <v>2252</v>
      </c>
      <c r="E73" s="100">
        <f t="shared" si="13"/>
        <v>0</v>
      </c>
      <c r="F73" s="93">
        <v>0</v>
      </c>
      <c r="G73" s="93">
        <v>0</v>
      </c>
      <c r="H73" s="100">
        <f t="shared" si="14"/>
        <v>0</v>
      </c>
      <c r="I73" s="93">
        <v>0</v>
      </c>
      <c r="J73" s="93">
        <v>0</v>
      </c>
      <c r="K73" s="100">
        <f t="shared" si="15"/>
        <v>2252</v>
      </c>
      <c r="L73" s="93">
        <v>1350</v>
      </c>
      <c r="M73" s="93">
        <v>902</v>
      </c>
      <c r="N73" s="100">
        <f t="shared" si="16"/>
        <v>2412</v>
      </c>
      <c r="O73" s="100">
        <f t="shared" si="17"/>
        <v>1350</v>
      </c>
      <c r="P73" s="93">
        <v>1350</v>
      </c>
      <c r="Q73" s="93">
        <v>0</v>
      </c>
      <c r="R73" s="93">
        <v>0</v>
      </c>
      <c r="S73" s="93">
        <v>0</v>
      </c>
      <c r="T73" s="93">
        <v>0</v>
      </c>
      <c r="U73" s="93">
        <v>0</v>
      </c>
      <c r="V73" s="100">
        <f t="shared" si="18"/>
        <v>902</v>
      </c>
      <c r="W73" s="93">
        <v>902</v>
      </c>
      <c r="X73" s="93">
        <v>0</v>
      </c>
      <c r="Y73" s="93">
        <v>0</v>
      </c>
      <c r="Z73" s="93">
        <v>0</v>
      </c>
      <c r="AA73" s="93">
        <v>0</v>
      </c>
      <c r="AB73" s="93">
        <v>0</v>
      </c>
      <c r="AC73" s="100">
        <f t="shared" si="19"/>
        <v>160</v>
      </c>
      <c r="AD73" s="93">
        <v>160</v>
      </c>
      <c r="AE73" s="93">
        <v>0</v>
      </c>
      <c r="AF73" s="100">
        <f t="shared" si="20"/>
        <v>9</v>
      </c>
      <c r="AG73" s="93">
        <v>9</v>
      </c>
      <c r="AH73" s="93">
        <v>0</v>
      </c>
      <c r="AI73" s="93">
        <v>0</v>
      </c>
      <c r="AJ73" s="100">
        <f t="shared" si="21"/>
        <v>136</v>
      </c>
      <c r="AK73" s="93">
        <v>136</v>
      </c>
      <c r="AL73" s="93">
        <v>0</v>
      </c>
      <c r="AM73" s="93">
        <v>0</v>
      </c>
      <c r="AN73" s="93">
        <v>0</v>
      </c>
      <c r="AO73" s="93">
        <v>0</v>
      </c>
      <c r="AP73" s="93">
        <v>0</v>
      </c>
      <c r="AQ73" s="93">
        <v>0</v>
      </c>
      <c r="AR73" s="93">
        <v>0</v>
      </c>
      <c r="AS73" s="93">
        <v>0</v>
      </c>
      <c r="AT73" s="100">
        <f t="shared" si="22"/>
        <v>9</v>
      </c>
      <c r="AU73" s="93">
        <v>9</v>
      </c>
      <c r="AV73" s="93">
        <v>0</v>
      </c>
      <c r="AW73" s="93">
        <v>0</v>
      </c>
      <c r="AX73" s="93">
        <v>0</v>
      </c>
      <c r="AY73" s="93">
        <v>0</v>
      </c>
      <c r="AZ73" s="100">
        <f t="shared" si="23"/>
        <v>0</v>
      </c>
      <c r="BA73" s="93">
        <v>0</v>
      </c>
      <c r="BB73" s="93">
        <v>0</v>
      </c>
      <c r="BC73" s="93">
        <v>0</v>
      </c>
    </row>
    <row r="74" spans="1:55" s="92" customFormat="1" ht="11.25">
      <c r="A74" s="101" t="s">
        <v>105</v>
      </c>
      <c r="B74" s="102" t="s">
        <v>404</v>
      </c>
      <c r="C74" s="94" t="s">
        <v>405</v>
      </c>
      <c r="D74" s="100">
        <f t="shared" si="12"/>
        <v>1999</v>
      </c>
      <c r="E74" s="100">
        <f t="shared" si="13"/>
        <v>0</v>
      </c>
      <c r="F74" s="93">
        <v>0</v>
      </c>
      <c r="G74" s="93">
        <v>0</v>
      </c>
      <c r="H74" s="100">
        <f t="shared" si="14"/>
        <v>0</v>
      </c>
      <c r="I74" s="93">
        <v>0</v>
      </c>
      <c r="J74" s="93">
        <v>0</v>
      </c>
      <c r="K74" s="100">
        <f t="shared" si="15"/>
        <v>1999</v>
      </c>
      <c r="L74" s="93">
        <v>1917</v>
      </c>
      <c r="M74" s="93">
        <v>82</v>
      </c>
      <c r="N74" s="100">
        <f t="shared" si="16"/>
        <v>2007</v>
      </c>
      <c r="O74" s="100">
        <f t="shared" si="17"/>
        <v>1917</v>
      </c>
      <c r="P74" s="93">
        <v>1917</v>
      </c>
      <c r="Q74" s="93">
        <v>0</v>
      </c>
      <c r="R74" s="93">
        <v>0</v>
      </c>
      <c r="S74" s="93">
        <v>0</v>
      </c>
      <c r="T74" s="93">
        <v>0</v>
      </c>
      <c r="U74" s="93">
        <v>0</v>
      </c>
      <c r="V74" s="100">
        <f t="shared" si="18"/>
        <v>82</v>
      </c>
      <c r="W74" s="93">
        <v>82</v>
      </c>
      <c r="X74" s="93">
        <v>0</v>
      </c>
      <c r="Y74" s="93">
        <v>0</v>
      </c>
      <c r="Z74" s="93">
        <v>0</v>
      </c>
      <c r="AA74" s="93">
        <v>0</v>
      </c>
      <c r="AB74" s="93">
        <v>0</v>
      </c>
      <c r="AC74" s="100">
        <f t="shared" si="19"/>
        <v>8</v>
      </c>
      <c r="AD74" s="93">
        <v>8</v>
      </c>
      <c r="AE74" s="93">
        <v>0</v>
      </c>
      <c r="AF74" s="100">
        <f t="shared" si="20"/>
        <v>8</v>
      </c>
      <c r="AG74" s="93">
        <v>8</v>
      </c>
      <c r="AH74" s="93">
        <v>0</v>
      </c>
      <c r="AI74" s="93">
        <v>0</v>
      </c>
      <c r="AJ74" s="100">
        <f t="shared" si="21"/>
        <v>131</v>
      </c>
      <c r="AK74" s="93">
        <v>131</v>
      </c>
      <c r="AL74" s="93">
        <v>0</v>
      </c>
      <c r="AM74" s="93">
        <v>0</v>
      </c>
      <c r="AN74" s="93">
        <v>0</v>
      </c>
      <c r="AO74" s="93">
        <v>0</v>
      </c>
      <c r="AP74" s="93">
        <v>0</v>
      </c>
      <c r="AQ74" s="93">
        <v>0</v>
      </c>
      <c r="AR74" s="93">
        <v>0</v>
      </c>
      <c r="AS74" s="93">
        <v>0</v>
      </c>
      <c r="AT74" s="100">
        <f t="shared" si="22"/>
        <v>8</v>
      </c>
      <c r="AU74" s="93">
        <v>8</v>
      </c>
      <c r="AV74" s="93">
        <v>0</v>
      </c>
      <c r="AW74" s="93">
        <v>0</v>
      </c>
      <c r="AX74" s="93">
        <v>0</v>
      </c>
      <c r="AY74" s="93">
        <v>0</v>
      </c>
      <c r="AZ74" s="100">
        <f t="shared" si="23"/>
        <v>0</v>
      </c>
      <c r="BA74" s="93">
        <v>0</v>
      </c>
      <c r="BB74" s="93">
        <v>0</v>
      </c>
      <c r="BC74" s="93">
        <v>0</v>
      </c>
    </row>
    <row r="75" spans="1:55" s="92" customFormat="1" ht="11.25">
      <c r="A75" s="101" t="s">
        <v>105</v>
      </c>
      <c r="B75" s="102" t="s">
        <v>406</v>
      </c>
      <c r="C75" s="94" t="s">
        <v>407</v>
      </c>
      <c r="D75" s="100">
        <f t="shared" si="12"/>
        <v>3218</v>
      </c>
      <c r="E75" s="100">
        <f t="shared" si="13"/>
        <v>0</v>
      </c>
      <c r="F75" s="93">
        <v>0</v>
      </c>
      <c r="G75" s="93">
        <v>0</v>
      </c>
      <c r="H75" s="100">
        <f t="shared" si="14"/>
        <v>1726</v>
      </c>
      <c r="I75" s="93">
        <v>1726</v>
      </c>
      <c r="J75" s="93">
        <v>0</v>
      </c>
      <c r="K75" s="100">
        <f t="shared" si="15"/>
        <v>1492</v>
      </c>
      <c r="L75" s="93">
        <v>0</v>
      </c>
      <c r="M75" s="93">
        <v>1492</v>
      </c>
      <c r="N75" s="100">
        <f t="shared" si="16"/>
        <v>3218</v>
      </c>
      <c r="O75" s="100">
        <f t="shared" si="17"/>
        <v>1726</v>
      </c>
      <c r="P75" s="93">
        <v>1726</v>
      </c>
      <c r="Q75" s="93">
        <v>0</v>
      </c>
      <c r="R75" s="93">
        <v>0</v>
      </c>
      <c r="S75" s="93">
        <v>0</v>
      </c>
      <c r="T75" s="93">
        <v>0</v>
      </c>
      <c r="U75" s="93">
        <v>0</v>
      </c>
      <c r="V75" s="100">
        <f t="shared" si="18"/>
        <v>1492</v>
      </c>
      <c r="W75" s="93">
        <v>1492</v>
      </c>
      <c r="X75" s="93">
        <v>0</v>
      </c>
      <c r="Y75" s="93">
        <v>0</v>
      </c>
      <c r="Z75" s="93">
        <v>0</v>
      </c>
      <c r="AA75" s="93">
        <v>0</v>
      </c>
      <c r="AB75" s="93">
        <v>0</v>
      </c>
      <c r="AC75" s="100">
        <f t="shared" si="19"/>
        <v>0</v>
      </c>
      <c r="AD75" s="93">
        <v>0</v>
      </c>
      <c r="AE75" s="93">
        <v>0</v>
      </c>
      <c r="AF75" s="100">
        <f t="shared" si="20"/>
        <v>13</v>
      </c>
      <c r="AG75" s="93">
        <v>13</v>
      </c>
      <c r="AH75" s="93">
        <v>0</v>
      </c>
      <c r="AI75" s="93">
        <v>0</v>
      </c>
      <c r="AJ75" s="100">
        <f t="shared" si="21"/>
        <v>123</v>
      </c>
      <c r="AK75" s="93">
        <v>123</v>
      </c>
      <c r="AL75" s="93">
        <v>0</v>
      </c>
      <c r="AM75" s="93">
        <v>0</v>
      </c>
      <c r="AN75" s="93">
        <v>0</v>
      </c>
      <c r="AO75" s="93">
        <v>0</v>
      </c>
      <c r="AP75" s="93">
        <v>0</v>
      </c>
      <c r="AQ75" s="93">
        <v>0</v>
      </c>
      <c r="AR75" s="93">
        <v>0</v>
      </c>
      <c r="AS75" s="93">
        <v>0</v>
      </c>
      <c r="AT75" s="100">
        <f t="shared" si="22"/>
        <v>13</v>
      </c>
      <c r="AU75" s="93">
        <v>13</v>
      </c>
      <c r="AV75" s="93">
        <v>0</v>
      </c>
      <c r="AW75" s="93">
        <v>0</v>
      </c>
      <c r="AX75" s="93">
        <v>0</v>
      </c>
      <c r="AY75" s="93">
        <v>0</v>
      </c>
      <c r="AZ75" s="100">
        <f t="shared" si="23"/>
        <v>0</v>
      </c>
      <c r="BA75" s="93">
        <v>0</v>
      </c>
      <c r="BB75" s="93">
        <v>0</v>
      </c>
      <c r="BC75" s="93">
        <v>0</v>
      </c>
    </row>
    <row r="76" spans="1:55" s="92" customFormat="1" ht="11.25">
      <c r="A76" s="101" t="s">
        <v>105</v>
      </c>
      <c r="B76" s="102" t="s">
        <v>408</v>
      </c>
      <c r="C76" s="94" t="s">
        <v>409</v>
      </c>
      <c r="D76" s="100">
        <f t="shared" si="12"/>
        <v>1858</v>
      </c>
      <c r="E76" s="100">
        <f t="shared" si="13"/>
        <v>0</v>
      </c>
      <c r="F76" s="93">
        <v>0</v>
      </c>
      <c r="G76" s="93">
        <v>0</v>
      </c>
      <c r="H76" s="100">
        <f t="shared" si="14"/>
        <v>979</v>
      </c>
      <c r="I76" s="93">
        <v>979</v>
      </c>
      <c r="J76" s="93">
        <v>0</v>
      </c>
      <c r="K76" s="100">
        <f t="shared" si="15"/>
        <v>879</v>
      </c>
      <c r="L76" s="93">
        <v>0</v>
      </c>
      <c r="M76" s="93">
        <v>879</v>
      </c>
      <c r="N76" s="100">
        <f t="shared" si="16"/>
        <v>1866</v>
      </c>
      <c r="O76" s="100">
        <f t="shared" si="17"/>
        <v>979</v>
      </c>
      <c r="P76" s="93">
        <v>979</v>
      </c>
      <c r="Q76" s="93">
        <v>0</v>
      </c>
      <c r="R76" s="93">
        <v>0</v>
      </c>
      <c r="S76" s="93">
        <v>0</v>
      </c>
      <c r="T76" s="93">
        <v>0</v>
      </c>
      <c r="U76" s="93">
        <v>0</v>
      </c>
      <c r="V76" s="100">
        <f t="shared" si="18"/>
        <v>879</v>
      </c>
      <c r="W76" s="93">
        <v>879</v>
      </c>
      <c r="X76" s="93">
        <v>0</v>
      </c>
      <c r="Y76" s="93">
        <v>0</v>
      </c>
      <c r="Z76" s="93">
        <v>0</v>
      </c>
      <c r="AA76" s="93">
        <v>0</v>
      </c>
      <c r="AB76" s="93">
        <v>0</v>
      </c>
      <c r="AC76" s="100">
        <f t="shared" si="19"/>
        <v>8</v>
      </c>
      <c r="AD76" s="93">
        <v>8</v>
      </c>
      <c r="AE76" s="93">
        <v>0</v>
      </c>
      <c r="AF76" s="100">
        <f t="shared" si="20"/>
        <v>8</v>
      </c>
      <c r="AG76" s="93">
        <v>8</v>
      </c>
      <c r="AH76" s="93">
        <v>0</v>
      </c>
      <c r="AI76" s="93">
        <v>0</v>
      </c>
      <c r="AJ76" s="100">
        <f t="shared" si="21"/>
        <v>71</v>
      </c>
      <c r="AK76" s="93">
        <v>71</v>
      </c>
      <c r="AL76" s="93">
        <v>0</v>
      </c>
      <c r="AM76" s="93">
        <v>0</v>
      </c>
      <c r="AN76" s="93">
        <v>0</v>
      </c>
      <c r="AO76" s="93">
        <v>0</v>
      </c>
      <c r="AP76" s="93">
        <v>0</v>
      </c>
      <c r="AQ76" s="93">
        <v>0</v>
      </c>
      <c r="AR76" s="93">
        <v>0</v>
      </c>
      <c r="AS76" s="93">
        <v>0</v>
      </c>
      <c r="AT76" s="100">
        <f t="shared" si="22"/>
        <v>8</v>
      </c>
      <c r="AU76" s="93">
        <v>8</v>
      </c>
      <c r="AV76" s="93">
        <v>0</v>
      </c>
      <c r="AW76" s="93">
        <v>0</v>
      </c>
      <c r="AX76" s="93">
        <v>0</v>
      </c>
      <c r="AY76" s="93">
        <v>0</v>
      </c>
      <c r="AZ76" s="100">
        <f t="shared" si="23"/>
        <v>0</v>
      </c>
      <c r="BA76" s="93">
        <v>0</v>
      </c>
      <c r="BB76" s="93">
        <v>0</v>
      </c>
      <c r="BC76" s="93">
        <v>0</v>
      </c>
    </row>
    <row r="77" spans="1:55" s="92" customFormat="1" ht="11.25">
      <c r="A77" s="101" t="s">
        <v>105</v>
      </c>
      <c r="B77" s="102" t="s">
        <v>410</v>
      </c>
      <c r="C77" s="94" t="s">
        <v>411</v>
      </c>
      <c r="D77" s="100">
        <f t="shared" si="12"/>
        <v>9721</v>
      </c>
      <c r="E77" s="100">
        <f t="shared" si="13"/>
        <v>0</v>
      </c>
      <c r="F77" s="93">
        <v>0</v>
      </c>
      <c r="G77" s="93">
        <v>0</v>
      </c>
      <c r="H77" s="100">
        <f t="shared" si="14"/>
        <v>0</v>
      </c>
      <c r="I77" s="93">
        <v>0</v>
      </c>
      <c r="J77" s="93">
        <v>0</v>
      </c>
      <c r="K77" s="100">
        <f t="shared" si="15"/>
        <v>9721</v>
      </c>
      <c r="L77" s="93">
        <v>8980</v>
      </c>
      <c r="M77" s="93">
        <v>741</v>
      </c>
      <c r="N77" s="100">
        <f t="shared" si="16"/>
        <v>9721</v>
      </c>
      <c r="O77" s="100">
        <f t="shared" si="17"/>
        <v>8980</v>
      </c>
      <c r="P77" s="93">
        <v>8980</v>
      </c>
      <c r="Q77" s="93">
        <v>0</v>
      </c>
      <c r="R77" s="93">
        <v>0</v>
      </c>
      <c r="S77" s="93">
        <v>0</v>
      </c>
      <c r="T77" s="93">
        <v>0</v>
      </c>
      <c r="U77" s="93">
        <v>0</v>
      </c>
      <c r="V77" s="100">
        <f t="shared" si="18"/>
        <v>741</v>
      </c>
      <c r="W77" s="93">
        <v>741</v>
      </c>
      <c r="X77" s="93">
        <v>0</v>
      </c>
      <c r="Y77" s="93">
        <v>0</v>
      </c>
      <c r="Z77" s="93">
        <v>0</v>
      </c>
      <c r="AA77" s="93">
        <v>0</v>
      </c>
      <c r="AB77" s="93">
        <v>0</v>
      </c>
      <c r="AC77" s="100">
        <f t="shared" si="19"/>
        <v>0</v>
      </c>
      <c r="AD77" s="93">
        <v>0</v>
      </c>
      <c r="AE77" s="93">
        <v>0</v>
      </c>
      <c r="AF77" s="100">
        <f t="shared" si="20"/>
        <v>18</v>
      </c>
      <c r="AG77" s="93">
        <v>18</v>
      </c>
      <c r="AH77" s="93">
        <v>0</v>
      </c>
      <c r="AI77" s="93">
        <v>0</v>
      </c>
      <c r="AJ77" s="100">
        <f t="shared" si="21"/>
        <v>88</v>
      </c>
      <c r="AK77" s="93">
        <v>0</v>
      </c>
      <c r="AL77" s="93">
        <v>70</v>
      </c>
      <c r="AM77" s="93">
        <v>18</v>
      </c>
      <c r="AN77" s="93">
        <v>0</v>
      </c>
      <c r="AO77" s="93">
        <v>0</v>
      </c>
      <c r="AP77" s="93">
        <v>0</v>
      </c>
      <c r="AQ77" s="93">
        <v>0</v>
      </c>
      <c r="AR77" s="93">
        <v>0</v>
      </c>
      <c r="AS77" s="93">
        <v>0</v>
      </c>
      <c r="AT77" s="100">
        <f t="shared" si="22"/>
        <v>0</v>
      </c>
      <c r="AU77" s="93">
        <v>0</v>
      </c>
      <c r="AV77" s="93">
        <v>0</v>
      </c>
      <c r="AW77" s="93">
        <v>0</v>
      </c>
      <c r="AX77" s="93">
        <v>0</v>
      </c>
      <c r="AY77" s="93">
        <v>0</v>
      </c>
      <c r="AZ77" s="100">
        <f t="shared" si="23"/>
        <v>70</v>
      </c>
      <c r="BA77" s="93">
        <v>70</v>
      </c>
      <c r="BB77" s="93">
        <v>0</v>
      </c>
      <c r="BC77" s="93">
        <v>0</v>
      </c>
    </row>
    <row r="78" spans="1:55" s="92" customFormat="1" ht="11.25">
      <c r="A78" s="101" t="s">
        <v>105</v>
      </c>
      <c r="B78" s="102" t="s">
        <v>412</v>
      </c>
      <c r="C78" s="94" t="s">
        <v>413</v>
      </c>
      <c r="D78" s="100">
        <f t="shared" si="12"/>
        <v>946</v>
      </c>
      <c r="E78" s="100">
        <f t="shared" si="13"/>
        <v>0</v>
      </c>
      <c r="F78" s="93">
        <v>0</v>
      </c>
      <c r="G78" s="93">
        <v>0</v>
      </c>
      <c r="H78" s="100">
        <f t="shared" si="14"/>
        <v>0</v>
      </c>
      <c r="I78" s="93">
        <v>0</v>
      </c>
      <c r="J78" s="93">
        <v>0</v>
      </c>
      <c r="K78" s="100">
        <f t="shared" si="15"/>
        <v>946</v>
      </c>
      <c r="L78" s="93">
        <v>851</v>
      </c>
      <c r="M78" s="93">
        <v>95</v>
      </c>
      <c r="N78" s="100">
        <f t="shared" si="16"/>
        <v>946</v>
      </c>
      <c r="O78" s="100">
        <f t="shared" si="17"/>
        <v>851</v>
      </c>
      <c r="P78" s="93">
        <v>851</v>
      </c>
      <c r="Q78" s="93">
        <v>0</v>
      </c>
      <c r="R78" s="93">
        <v>0</v>
      </c>
      <c r="S78" s="93">
        <v>0</v>
      </c>
      <c r="T78" s="93">
        <v>0</v>
      </c>
      <c r="U78" s="93">
        <v>0</v>
      </c>
      <c r="V78" s="100">
        <f t="shared" si="18"/>
        <v>95</v>
      </c>
      <c r="W78" s="93">
        <v>95</v>
      </c>
      <c r="X78" s="93">
        <v>0</v>
      </c>
      <c r="Y78" s="93">
        <v>0</v>
      </c>
      <c r="Z78" s="93">
        <v>0</v>
      </c>
      <c r="AA78" s="93">
        <v>0</v>
      </c>
      <c r="AB78" s="93">
        <v>0</v>
      </c>
      <c r="AC78" s="100">
        <f t="shared" si="19"/>
        <v>0</v>
      </c>
      <c r="AD78" s="93">
        <v>0</v>
      </c>
      <c r="AE78" s="93">
        <v>0</v>
      </c>
      <c r="AF78" s="100">
        <f t="shared" si="20"/>
        <v>3</v>
      </c>
      <c r="AG78" s="93">
        <v>3</v>
      </c>
      <c r="AH78" s="93">
        <v>0</v>
      </c>
      <c r="AI78" s="93">
        <v>0</v>
      </c>
      <c r="AJ78" s="100">
        <f t="shared" si="21"/>
        <v>946</v>
      </c>
      <c r="AK78" s="93">
        <v>946</v>
      </c>
      <c r="AL78" s="93">
        <v>0</v>
      </c>
      <c r="AM78" s="93">
        <v>0</v>
      </c>
      <c r="AN78" s="93">
        <v>0</v>
      </c>
      <c r="AO78" s="93">
        <v>0</v>
      </c>
      <c r="AP78" s="93">
        <v>0</v>
      </c>
      <c r="AQ78" s="93">
        <v>0</v>
      </c>
      <c r="AR78" s="93">
        <v>0</v>
      </c>
      <c r="AS78" s="93">
        <v>0</v>
      </c>
      <c r="AT78" s="100">
        <f t="shared" si="22"/>
        <v>3</v>
      </c>
      <c r="AU78" s="93">
        <v>3</v>
      </c>
      <c r="AV78" s="93">
        <v>0</v>
      </c>
      <c r="AW78" s="93">
        <v>0</v>
      </c>
      <c r="AX78" s="93">
        <v>0</v>
      </c>
      <c r="AY78" s="93">
        <v>0</v>
      </c>
      <c r="AZ78" s="100">
        <f t="shared" si="23"/>
        <v>0</v>
      </c>
      <c r="BA78" s="93">
        <v>0</v>
      </c>
      <c r="BB78" s="93">
        <v>0</v>
      </c>
      <c r="BC78" s="93">
        <v>0</v>
      </c>
    </row>
    <row r="79" spans="1:55" s="92" customFormat="1" ht="11.25">
      <c r="A79" s="101" t="s">
        <v>105</v>
      </c>
      <c r="B79" s="102" t="s">
        <v>414</v>
      </c>
      <c r="C79" s="94" t="s">
        <v>272</v>
      </c>
      <c r="D79" s="100">
        <f t="shared" si="12"/>
        <v>947</v>
      </c>
      <c r="E79" s="100">
        <f t="shared" si="13"/>
        <v>0</v>
      </c>
      <c r="F79" s="93">
        <v>0</v>
      </c>
      <c r="G79" s="93">
        <v>0</v>
      </c>
      <c r="H79" s="100">
        <f t="shared" si="14"/>
        <v>0</v>
      </c>
      <c r="I79" s="93">
        <v>0</v>
      </c>
      <c r="J79" s="93">
        <v>0</v>
      </c>
      <c r="K79" s="100">
        <f t="shared" si="15"/>
        <v>947</v>
      </c>
      <c r="L79" s="93">
        <v>676</v>
      </c>
      <c r="M79" s="93">
        <v>271</v>
      </c>
      <c r="N79" s="100">
        <f t="shared" si="16"/>
        <v>947</v>
      </c>
      <c r="O79" s="100">
        <f t="shared" si="17"/>
        <v>676</v>
      </c>
      <c r="P79" s="93">
        <v>676</v>
      </c>
      <c r="Q79" s="93">
        <v>0</v>
      </c>
      <c r="R79" s="93">
        <v>0</v>
      </c>
      <c r="S79" s="93">
        <v>0</v>
      </c>
      <c r="T79" s="93">
        <v>0</v>
      </c>
      <c r="U79" s="93">
        <v>0</v>
      </c>
      <c r="V79" s="100">
        <f t="shared" si="18"/>
        <v>271</v>
      </c>
      <c r="W79" s="93">
        <v>271</v>
      </c>
      <c r="X79" s="93">
        <v>0</v>
      </c>
      <c r="Y79" s="93">
        <v>0</v>
      </c>
      <c r="Z79" s="93">
        <v>0</v>
      </c>
      <c r="AA79" s="93">
        <v>0</v>
      </c>
      <c r="AB79" s="93">
        <v>0</v>
      </c>
      <c r="AC79" s="100">
        <f t="shared" si="19"/>
        <v>0</v>
      </c>
      <c r="AD79" s="93">
        <v>0</v>
      </c>
      <c r="AE79" s="93">
        <v>0</v>
      </c>
      <c r="AF79" s="100">
        <f t="shared" si="20"/>
        <v>4</v>
      </c>
      <c r="AG79" s="93">
        <v>4</v>
      </c>
      <c r="AH79" s="93">
        <v>0</v>
      </c>
      <c r="AI79" s="93">
        <v>0</v>
      </c>
      <c r="AJ79" s="100">
        <f t="shared" si="21"/>
        <v>4</v>
      </c>
      <c r="AK79" s="93">
        <v>0</v>
      </c>
      <c r="AL79" s="93">
        <v>0</v>
      </c>
      <c r="AM79" s="93">
        <v>0</v>
      </c>
      <c r="AN79" s="93">
        <v>0</v>
      </c>
      <c r="AO79" s="93">
        <v>0</v>
      </c>
      <c r="AP79" s="93">
        <v>0</v>
      </c>
      <c r="AQ79" s="93">
        <v>4</v>
      </c>
      <c r="AR79" s="93">
        <v>0</v>
      </c>
      <c r="AS79" s="93">
        <v>0</v>
      </c>
      <c r="AT79" s="100">
        <f t="shared" si="22"/>
        <v>0</v>
      </c>
      <c r="AU79" s="93">
        <v>0</v>
      </c>
      <c r="AV79" s="93">
        <v>0</v>
      </c>
      <c r="AW79" s="93">
        <v>0</v>
      </c>
      <c r="AX79" s="93">
        <v>0</v>
      </c>
      <c r="AY79" s="93">
        <v>0</v>
      </c>
      <c r="AZ79" s="100">
        <f t="shared" si="23"/>
        <v>4</v>
      </c>
      <c r="BA79" s="93">
        <v>4</v>
      </c>
      <c r="BB79" s="93">
        <v>0</v>
      </c>
      <c r="BC79" s="93">
        <v>0</v>
      </c>
    </row>
    <row r="80" spans="1:55" s="92" customFormat="1" ht="11.25">
      <c r="A80" s="101" t="s">
        <v>105</v>
      </c>
      <c r="B80" s="102" t="s">
        <v>415</v>
      </c>
      <c r="C80" s="94" t="s">
        <v>416</v>
      </c>
      <c r="D80" s="100">
        <f t="shared" si="12"/>
        <v>4881</v>
      </c>
      <c r="E80" s="100">
        <f t="shared" si="13"/>
        <v>0</v>
      </c>
      <c r="F80" s="93">
        <v>0</v>
      </c>
      <c r="G80" s="93">
        <v>0</v>
      </c>
      <c r="H80" s="100">
        <f t="shared" si="14"/>
        <v>0</v>
      </c>
      <c r="I80" s="93">
        <v>0</v>
      </c>
      <c r="J80" s="93">
        <v>0</v>
      </c>
      <c r="K80" s="100">
        <f t="shared" si="15"/>
        <v>4881</v>
      </c>
      <c r="L80" s="93">
        <v>2932</v>
      </c>
      <c r="M80" s="93">
        <v>1949</v>
      </c>
      <c r="N80" s="100">
        <f t="shared" si="16"/>
        <v>4881</v>
      </c>
      <c r="O80" s="100">
        <f t="shared" si="17"/>
        <v>2932</v>
      </c>
      <c r="P80" s="93">
        <v>2932</v>
      </c>
      <c r="Q80" s="93">
        <v>0</v>
      </c>
      <c r="R80" s="93">
        <v>0</v>
      </c>
      <c r="S80" s="93">
        <v>0</v>
      </c>
      <c r="T80" s="93">
        <v>0</v>
      </c>
      <c r="U80" s="93">
        <v>0</v>
      </c>
      <c r="V80" s="100">
        <f t="shared" si="18"/>
        <v>1949</v>
      </c>
      <c r="W80" s="93">
        <v>1949</v>
      </c>
      <c r="X80" s="93">
        <v>0</v>
      </c>
      <c r="Y80" s="93">
        <v>0</v>
      </c>
      <c r="Z80" s="93">
        <v>0</v>
      </c>
      <c r="AA80" s="93">
        <v>0</v>
      </c>
      <c r="AB80" s="93">
        <v>0</v>
      </c>
      <c r="AC80" s="100">
        <f t="shared" si="19"/>
        <v>0</v>
      </c>
      <c r="AD80" s="93">
        <v>0</v>
      </c>
      <c r="AE80" s="93">
        <v>0</v>
      </c>
      <c r="AF80" s="100">
        <f t="shared" si="20"/>
        <v>23</v>
      </c>
      <c r="AG80" s="93">
        <v>23</v>
      </c>
      <c r="AH80" s="93">
        <v>0</v>
      </c>
      <c r="AI80" s="93">
        <v>0</v>
      </c>
      <c r="AJ80" s="100">
        <f t="shared" si="21"/>
        <v>23</v>
      </c>
      <c r="AK80" s="93">
        <v>23</v>
      </c>
      <c r="AL80" s="93">
        <v>0</v>
      </c>
      <c r="AM80" s="93">
        <v>0</v>
      </c>
      <c r="AN80" s="93">
        <v>0</v>
      </c>
      <c r="AO80" s="93">
        <v>0</v>
      </c>
      <c r="AP80" s="93">
        <v>0</v>
      </c>
      <c r="AQ80" s="93">
        <v>0</v>
      </c>
      <c r="AR80" s="93">
        <v>0</v>
      </c>
      <c r="AS80" s="93">
        <v>0</v>
      </c>
      <c r="AT80" s="100">
        <f t="shared" si="22"/>
        <v>23</v>
      </c>
      <c r="AU80" s="93">
        <v>23</v>
      </c>
      <c r="AV80" s="93">
        <v>0</v>
      </c>
      <c r="AW80" s="93">
        <v>0</v>
      </c>
      <c r="AX80" s="93">
        <v>0</v>
      </c>
      <c r="AY80" s="93">
        <v>0</v>
      </c>
      <c r="AZ80" s="100">
        <f t="shared" si="23"/>
        <v>0</v>
      </c>
      <c r="BA80" s="93">
        <v>0</v>
      </c>
      <c r="BB80" s="93">
        <v>0</v>
      </c>
      <c r="BC80" s="93">
        <v>0</v>
      </c>
    </row>
    <row r="81" spans="1:55" s="92" customFormat="1" ht="11.25">
      <c r="A81" s="101" t="s">
        <v>105</v>
      </c>
      <c r="B81" s="102" t="s">
        <v>417</v>
      </c>
      <c r="C81" s="94" t="s">
        <v>418</v>
      </c>
      <c r="D81" s="100">
        <f t="shared" si="12"/>
        <v>806</v>
      </c>
      <c r="E81" s="100">
        <f t="shared" si="13"/>
        <v>0</v>
      </c>
      <c r="F81" s="93">
        <v>0</v>
      </c>
      <c r="G81" s="93">
        <v>0</v>
      </c>
      <c r="H81" s="100">
        <f t="shared" si="14"/>
        <v>0</v>
      </c>
      <c r="I81" s="93">
        <v>0</v>
      </c>
      <c r="J81" s="93">
        <v>0</v>
      </c>
      <c r="K81" s="100">
        <f t="shared" si="15"/>
        <v>806</v>
      </c>
      <c r="L81" s="93">
        <v>725</v>
      </c>
      <c r="M81" s="93">
        <v>81</v>
      </c>
      <c r="N81" s="100">
        <f t="shared" si="16"/>
        <v>806</v>
      </c>
      <c r="O81" s="100">
        <f t="shared" si="17"/>
        <v>725</v>
      </c>
      <c r="P81" s="93">
        <v>725</v>
      </c>
      <c r="Q81" s="93">
        <v>0</v>
      </c>
      <c r="R81" s="93">
        <v>0</v>
      </c>
      <c r="S81" s="93">
        <v>0</v>
      </c>
      <c r="T81" s="93">
        <v>0</v>
      </c>
      <c r="U81" s="93">
        <v>0</v>
      </c>
      <c r="V81" s="100">
        <f t="shared" si="18"/>
        <v>81</v>
      </c>
      <c r="W81" s="93">
        <v>81</v>
      </c>
      <c r="X81" s="93">
        <v>0</v>
      </c>
      <c r="Y81" s="93">
        <v>0</v>
      </c>
      <c r="Z81" s="93">
        <v>0</v>
      </c>
      <c r="AA81" s="93">
        <v>0</v>
      </c>
      <c r="AB81" s="93">
        <v>0</v>
      </c>
      <c r="AC81" s="100">
        <f t="shared" si="19"/>
        <v>0</v>
      </c>
      <c r="AD81" s="93">
        <v>0</v>
      </c>
      <c r="AE81" s="93">
        <v>0</v>
      </c>
      <c r="AF81" s="100">
        <f t="shared" si="20"/>
        <v>3</v>
      </c>
      <c r="AG81" s="93">
        <v>3</v>
      </c>
      <c r="AH81" s="93">
        <v>0</v>
      </c>
      <c r="AI81" s="93">
        <v>0</v>
      </c>
      <c r="AJ81" s="100">
        <f t="shared" si="21"/>
        <v>44</v>
      </c>
      <c r="AK81" s="93">
        <v>44</v>
      </c>
      <c r="AL81" s="93">
        <v>0</v>
      </c>
      <c r="AM81" s="93">
        <v>0</v>
      </c>
      <c r="AN81" s="93">
        <v>0</v>
      </c>
      <c r="AO81" s="93">
        <v>0</v>
      </c>
      <c r="AP81" s="93">
        <v>0</v>
      </c>
      <c r="AQ81" s="93">
        <v>0</v>
      </c>
      <c r="AR81" s="93">
        <v>0</v>
      </c>
      <c r="AS81" s="93">
        <v>0</v>
      </c>
      <c r="AT81" s="100">
        <f t="shared" si="22"/>
        <v>3</v>
      </c>
      <c r="AU81" s="93">
        <v>3</v>
      </c>
      <c r="AV81" s="93">
        <v>0</v>
      </c>
      <c r="AW81" s="93">
        <v>0</v>
      </c>
      <c r="AX81" s="93">
        <v>0</v>
      </c>
      <c r="AY81" s="93">
        <v>0</v>
      </c>
      <c r="AZ81" s="100">
        <f t="shared" si="23"/>
        <v>0</v>
      </c>
      <c r="BA81" s="93">
        <v>0</v>
      </c>
      <c r="BB81" s="93">
        <v>0</v>
      </c>
      <c r="BC81" s="93">
        <v>0</v>
      </c>
    </row>
    <row r="82" spans="1:55" s="92" customFormat="1" ht="11.25">
      <c r="A82" s="101" t="s">
        <v>105</v>
      </c>
      <c r="B82" s="102" t="s">
        <v>419</v>
      </c>
      <c r="C82" s="94" t="s">
        <v>420</v>
      </c>
      <c r="D82" s="100">
        <f t="shared" si="12"/>
        <v>248</v>
      </c>
      <c r="E82" s="100">
        <f t="shared" si="13"/>
        <v>0</v>
      </c>
      <c r="F82" s="93">
        <v>0</v>
      </c>
      <c r="G82" s="93">
        <v>0</v>
      </c>
      <c r="H82" s="100">
        <f t="shared" si="14"/>
        <v>248</v>
      </c>
      <c r="I82" s="93">
        <v>85</v>
      </c>
      <c r="J82" s="93">
        <v>163</v>
      </c>
      <c r="K82" s="100">
        <f t="shared" si="15"/>
        <v>0</v>
      </c>
      <c r="L82" s="93">
        <v>0</v>
      </c>
      <c r="M82" s="93">
        <v>0</v>
      </c>
      <c r="N82" s="100">
        <f t="shared" si="16"/>
        <v>248</v>
      </c>
      <c r="O82" s="100">
        <f t="shared" si="17"/>
        <v>85</v>
      </c>
      <c r="P82" s="93">
        <v>85</v>
      </c>
      <c r="Q82" s="93">
        <v>0</v>
      </c>
      <c r="R82" s="93">
        <v>0</v>
      </c>
      <c r="S82" s="93">
        <v>0</v>
      </c>
      <c r="T82" s="93">
        <v>0</v>
      </c>
      <c r="U82" s="93">
        <v>0</v>
      </c>
      <c r="V82" s="100">
        <f t="shared" si="18"/>
        <v>163</v>
      </c>
      <c r="W82" s="93">
        <v>95</v>
      </c>
      <c r="X82" s="93">
        <v>0</v>
      </c>
      <c r="Y82" s="93">
        <v>0</v>
      </c>
      <c r="Z82" s="93">
        <v>68</v>
      </c>
      <c r="AA82" s="93">
        <v>0</v>
      </c>
      <c r="AB82" s="93">
        <v>0</v>
      </c>
      <c r="AC82" s="100">
        <f t="shared" si="19"/>
        <v>0</v>
      </c>
      <c r="AD82" s="93">
        <v>0</v>
      </c>
      <c r="AE82" s="93">
        <v>0</v>
      </c>
      <c r="AF82" s="100">
        <f t="shared" si="20"/>
        <v>1</v>
      </c>
      <c r="AG82" s="93">
        <v>1</v>
      </c>
      <c r="AH82" s="93">
        <v>0</v>
      </c>
      <c r="AI82" s="93">
        <v>0</v>
      </c>
      <c r="AJ82" s="100">
        <f t="shared" si="21"/>
        <v>6</v>
      </c>
      <c r="AK82" s="93">
        <v>6</v>
      </c>
      <c r="AL82" s="93">
        <v>0</v>
      </c>
      <c r="AM82" s="93">
        <v>0</v>
      </c>
      <c r="AN82" s="93">
        <v>0</v>
      </c>
      <c r="AO82" s="93">
        <v>0</v>
      </c>
      <c r="AP82" s="93">
        <v>0</v>
      </c>
      <c r="AQ82" s="93">
        <v>0</v>
      </c>
      <c r="AR82" s="93">
        <v>0</v>
      </c>
      <c r="AS82" s="93">
        <v>0</v>
      </c>
      <c r="AT82" s="100">
        <f t="shared" si="22"/>
        <v>1</v>
      </c>
      <c r="AU82" s="93">
        <v>1</v>
      </c>
      <c r="AV82" s="93">
        <v>0</v>
      </c>
      <c r="AW82" s="93">
        <v>0</v>
      </c>
      <c r="AX82" s="93">
        <v>0</v>
      </c>
      <c r="AY82" s="93">
        <v>0</v>
      </c>
      <c r="AZ82" s="100">
        <f t="shared" si="23"/>
        <v>0</v>
      </c>
      <c r="BA82" s="93">
        <v>0</v>
      </c>
      <c r="BB82" s="93">
        <v>0</v>
      </c>
      <c r="BC82" s="93">
        <v>0</v>
      </c>
    </row>
    <row r="83" spans="1:55" s="92" customFormat="1" ht="11.25">
      <c r="A83" s="101" t="s">
        <v>105</v>
      </c>
      <c r="B83" s="102" t="s">
        <v>421</v>
      </c>
      <c r="C83" s="94" t="s">
        <v>422</v>
      </c>
      <c r="D83" s="100">
        <f t="shared" si="12"/>
        <v>2685</v>
      </c>
      <c r="E83" s="100">
        <f t="shared" si="13"/>
        <v>0</v>
      </c>
      <c r="F83" s="93">
        <v>0</v>
      </c>
      <c r="G83" s="93">
        <v>0</v>
      </c>
      <c r="H83" s="100">
        <f t="shared" si="14"/>
        <v>2685</v>
      </c>
      <c r="I83" s="93">
        <v>2010</v>
      </c>
      <c r="J83" s="93">
        <v>675</v>
      </c>
      <c r="K83" s="100">
        <f t="shared" si="15"/>
        <v>0</v>
      </c>
      <c r="L83" s="93">
        <v>0</v>
      </c>
      <c r="M83" s="93">
        <v>0</v>
      </c>
      <c r="N83" s="100">
        <f t="shared" si="16"/>
        <v>2685</v>
      </c>
      <c r="O83" s="100">
        <f t="shared" si="17"/>
        <v>2010</v>
      </c>
      <c r="P83" s="93">
        <v>2010</v>
      </c>
      <c r="Q83" s="93">
        <v>0</v>
      </c>
      <c r="R83" s="93">
        <v>0</v>
      </c>
      <c r="S83" s="93">
        <v>0</v>
      </c>
      <c r="T83" s="93">
        <v>0</v>
      </c>
      <c r="U83" s="93">
        <v>0</v>
      </c>
      <c r="V83" s="100">
        <f t="shared" si="18"/>
        <v>675</v>
      </c>
      <c r="W83" s="93">
        <v>675</v>
      </c>
      <c r="X83" s="93">
        <v>0</v>
      </c>
      <c r="Y83" s="93">
        <v>0</v>
      </c>
      <c r="Z83" s="93">
        <v>0</v>
      </c>
      <c r="AA83" s="93">
        <v>0</v>
      </c>
      <c r="AB83" s="93">
        <v>0</v>
      </c>
      <c r="AC83" s="100">
        <f t="shared" si="19"/>
        <v>0</v>
      </c>
      <c r="AD83" s="93">
        <v>0</v>
      </c>
      <c r="AE83" s="93">
        <v>0</v>
      </c>
      <c r="AF83" s="100">
        <f t="shared" si="20"/>
        <v>12</v>
      </c>
      <c r="AG83" s="93">
        <v>12</v>
      </c>
      <c r="AH83" s="93">
        <v>0</v>
      </c>
      <c r="AI83" s="93">
        <v>0</v>
      </c>
      <c r="AJ83" s="100">
        <f t="shared" si="21"/>
        <v>0</v>
      </c>
      <c r="AK83" s="93">
        <v>0</v>
      </c>
      <c r="AL83" s="93">
        <v>0</v>
      </c>
      <c r="AM83" s="93">
        <v>0</v>
      </c>
      <c r="AN83" s="93">
        <v>0</v>
      </c>
      <c r="AO83" s="93">
        <v>0</v>
      </c>
      <c r="AP83" s="93">
        <v>0</v>
      </c>
      <c r="AQ83" s="93">
        <v>0</v>
      </c>
      <c r="AR83" s="93">
        <v>0</v>
      </c>
      <c r="AS83" s="93">
        <v>0</v>
      </c>
      <c r="AT83" s="100">
        <f t="shared" si="22"/>
        <v>12</v>
      </c>
      <c r="AU83" s="93">
        <v>12</v>
      </c>
      <c r="AV83" s="93">
        <v>0</v>
      </c>
      <c r="AW83" s="93">
        <v>0</v>
      </c>
      <c r="AX83" s="93">
        <v>0</v>
      </c>
      <c r="AY83" s="93">
        <v>0</v>
      </c>
      <c r="AZ83" s="100">
        <f t="shared" si="23"/>
        <v>2</v>
      </c>
      <c r="BA83" s="93">
        <v>2</v>
      </c>
      <c r="BB83" s="93">
        <v>0</v>
      </c>
      <c r="BC83" s="93">
        <v>0</v>
      </c>
    </row>
    <row r="84" spans="1:55" s="92" customFormat="1" ht="11.25">
      <c r="A84" s="101" t="s">
        <v>105</v>
      </c>
      <c r="B84" s="102" t="s">
        <v>423</v>
      </c>
      <c r="C84" s="94" t="s">
        <v>424</v>
      </c>
      <c r="D84" s="100">
        <f t="shared" si="12"/>
        <v>7203</v>
      </c>
      <c r="E84" s="100">
        <f t="shared" si="13"/>
        <v>0</v>
      </c>
      <c r="F84" s="93">
        <v>0</v>
      </c>
      <c r="G84" s="93">
        <v>0</v>
      </c>
      <c r="H84" s="100">
        <f t="shared" si="14"/>
        <v>0</v>
      </c>
      <c r="I84" s="93">
        <v>0</v>
      </c>
      <c r="J84" s="93">
        <v>0</v>
      </c>
      <c r="K84" s="100">
        <f t="shared" si="15"/>
        <v>7203</v>
      </c>
      <c r="L84" s="93">
        <v>5226</v>
      </c>
      <c r="M84" s="93">
        <v>1977</v>
      </c>
      <c r="N84" s="100">
        <f t="shared" si="16"/>
        <v>7203</v>
      </c>
      <c r="O84" s="100">
        <f t="shared" si="17"/>
        <v>5226</v>
      </c>
      <c r="P84" s="93">
        <v>5226</v>
      </c>
      <c r="Q84" s="93">
        <v>0</v>
      </c>
      <c r="R84" s="93">
        <v>0</v>
      </c>
      <c r="S84" s="93">
        <v>0</v>
      </c>
      <c r="T84" s="93">
        <v>0</v>
      </c>
      <c r="U84" s="93">
        <v>0</v>
      </c>
      <c r="V84" s="100">
        <f t="shared" si="18"/>
        <v>1977</v>
      </c>
      <c r="W84" s="93">
        <v>1977</v>
      </c>
      <c r="X84" s="93">
        <v>0</v>
      </c>
      <c r="Y84" s="93">
        <v>0</v>
      </c>
      <c r="Z84" s="93">
        <v>0</v>
      </c>
      <c r="AA84" s="93">
        <v>0</v>
      </c>
      <c r="AB84" s="93">
        <v>0</v>
      </c>
      <c r="AC84" s="100">
        <f t="shared" si="19"/>
        <v>0</v>
      </c>
      <c r="AD84" s="93">
        <v>0</v>
      </c>
      <c r="AE84" s="93">
        <v>0</v>
      </c>
      <c r="AF84" s="100">
        <f t="shared" si="20"/>
        <v>274</v>
      </c>
      <c r="AG84" s="93">
        <v>274</v>
      </c>
      <c r="AH84" s="93">
        <v>0</v>
      </c>
      <c r="AI84" s="93">
        <v>0</v>
      </c>
      <c r="AJ84" s="100">
        <f t="shared" si="21"/>
        <v>274</v>
      </c>
      <c r="AK84" s="93">
        <v>0</v>
      </c>
      <c r="AL84" s="93">
        <v>0</v>
      </c>
      <c r="AM84" s="93">
        <v>274</v>
      </c>
      <c r="AN84" s="93">
        <v>0</v>
      </c>
      <c r="AO84" s="93">
        <v>0</v>
      </c>
      <c r="AP84" s="93">
        <v>0</v>
      </c>
      <c r="AQ84" s="93">
        <v>0</v>
      </c>
      <c r="AR84" s="93">
        <v>0</v>
      </c>
      <c r="AS84" s="93">
        <v>0</v>
      </c>
      <c r="AT84" s="100">
        <f t="shared" si="22"/>
        <v>24</v>
      </c>
      <c r="AU84" s="93">
        <v>0</v>
      </c>
      <c r="AV84" s="93">
        <v>0</v>
      </c>
      <c r="AW84" s="93">
        <v>24</v>
      </c>
      <c r="AX84" s="93">
        <v>0</v>
      </c>
      <c r="AY84" s="93">
        <v>0</v>
      </c>
      <c r="AZ84" s="100">
        <f t="shared" si="23"/>
        <v>0</v>
      </c>
      <c r="BA84" s="93">
        <v>0</v>
      </c>
      <c r="BB84" s="93">
        <v>0</v>
      </c>
      <c r="BC84" s="93">
        <v>0</v>
      </c>
    </row>
    <row r="85" spans="1:55" s="92" customFormat="1" ht="11.25">
      <c r="A85" s="101" t="s">
        <v>105</v>
      </c>
      <c r="B85" s="102" t="s">
        <v>425</v>
      </c>
      <c r="C85" s="94" t="s">
        <v>426</v>
      </c>
      <c r="D85" s="100">
        <f t="shared" si="12"/>
        <v>647</v>
      </c>
      <c r="E85" s="100">
        <f t="shared" si="13"/>
        <v>0</v>
      </c>
      <c r="F85" s="93">
        <v>0</v>
      </c>
      <c r="G85" s="93">
        <v>0</v>
      </c>
      <c r="H85" s="100">
        <f t="shared" si="14"/>
        <v>0</v>
      </c>
      <c r="I85" s="93">
        <v>0</v>
      </c>
      <c r="J85" s="93">
        <v>0</v>
      </c>
      <c r="K85" s="100">
        <f t="shared" si="15"/>
        <v>647</v>
      </c>
      <c r="L85" s="93">
        <v>584</v>
      </c>
      <c r="M85" s="93">
        <v>63</v>
      </c>
      <c r="N85" s="100">
        <f t="shared" si="16"/>
        <v>647</v>
      </c>
      <c r="O85" s="100">
        <f t="shared" si="17"/>
        <v>584</v>
      </c>
      <c r="P85" s="93">
        <v>584</v>
      </c>
      <c r="Q85" s="93">
        <v>0</v>
      </c>
      <c r="R85" s="93">
        <v>0</v>
      </c>
      <c r="S85" s="93">
        <v>0</v>
      </c>
      <c r="T85" s="93">
        <v>0</v>
      </c>
      <c r="U85" s="93">
        <v>0</v>
      </c>
      <c r="V85" s="100">
        <f t="shared" si="18"/>
        <v>63</v>
      </c>
      <c r="W85" s="93">
        <v>63</v>
      </c>
      <c r="X85" s="93">
        <v>0</v>
      </c>
      <c r="Y85" s="93">
        <v>0</v>
      </c>
      <c r="Z85" s="93">
        <v>0</v>
      </c>
      <c r="AA85" s="93">
        <v>0</v>
      </c>
      <c r="AB85" s="93">
        <v>0</v>
      </c>
      <c r="AC85" s="100">
        <f t="shared" si="19"/>
        <v>0</v>
      </c>
      <c r="AD85" s="93">
        <v>0</v>
      </c>
      <c r="AE85" s="93">
        <v>0</v>
      </c>
      <c r="AF85" s="100">
        <f t="shared" si="20"/>
        <v>15</v>
      </c>
      <c r="AG85" s="93">
        <v>15</v>
      </c>
      <c r="AH85" s="93">
        <v>0</v>
      </c>
      <c r="AI85" s="93">
        <v>0</v>
      </c>
      <c r="AJ85" s="100">
        <f t="shared" si="21"/>
        <v>15</v>
      </c>
      <c r="AK85" s="93">
        <v>0</v>
      </c>
      <c r="AL85" s="93">
        <v>0</v>
      </c>
      <c r="AM85" s="93">
        <v>0</v>
      </c>
      <c r="AN85" s="93">
        <v>15</v>
      </c>
      <c r="AO85" s="93">
        <v>0</v>
      </c>
      <c r="AP85" s="93">
        <v>0</v>
      </c>
      <c r="AQ85" s="93">
        <v>0</v>
      </c>
      <c r="AR85" s="93">
        <v>0</v>
      </c>
      <c r="AS85" s="93">
        <v>0</v>
      </c>
      <c r="AT85" s="100">
        <f t="shared" si="22"/>
        <v>0</v>
      </c>
      <c r="AU85" s="93">
        <v>0</v>
      </c>
      <c r="AV85" s="93">
        <v>0</v>
      </c>
      <c r="AW85" s="93">
        <v>0</v>
      </c>
      <c r="AX85" s="93">
        <v>0</v>
      </c>
      <c r="AY85" s="93">
        <v>0</v>
      </c>
      <c r="AZ85" s="100">
        <f t="shared" si="23"/>
        <v>0</v>
      </c>
      <c r="BA85" s="93">
        <v>0</v>
      </c>
      <c r="BB85" s="93">
        <v>0</v>
      </c>
      <c r="BC85" s="93">
        <v>0</v>
      </c>
    </row>
    <row r="86" spans="1:55" s="92" customFormat="1" ht="11.25">
      <c r="A86" s="101" t="s">
        <v>105</v>
      </c>
      <c r="B86" s="102" t="s">
        <v>427</v>
      </c>
      <c r="C86" s="94" t="s">
        <v>428</v>
      </c>
      <c r="D86" s="100">
        <f t="shared" si="12"/>
        <v>917</v>
      </c>
      <c r="E86" s="100">
        <f t="shared" si="13"/>
        <v>0</v>
      </c>
      <c r="F86" s="93">
        <v>0</v>
      </c>
      <c r="G86" s="93">
        <v>0</v>
      </c>
      <c r="H86" s="100">
        <f t="shared" si="14"/>
        <v>0</v>
      </c>
      <c r="I86" s="93">
        <v>0</v>
      </c>
      <c r="J86" s="93">
        <v>0</v>
      </c>
      <c r="K86" s="100">
        <f t="shared" si="15"/>
        <v>917</v>
      </c>
      <c r="L86" s="93">
        <v>615</v>
      </c>
      <c r="M86" s="93">
        <v>302</v>
      </c>
      <c r="N86" s="100">
        <f t="shared" si="16"/>
        <v>917</v>
      </c>
      <c r="O86" s="100">
        <f t="shared" si="17"/>
        <v>615</v>
      </c>
      <c r="P86" s="93">
        <v>615</v>
      </c>
      <c r="Q86" s="93">
        <v>0</v>
      </c>
      <c r="R86" s="93">
        <v>0</v>
      </c>
      <c r="S86" s="93">
        <v>0</v>
      </c>
      <c r="T86" s="93">
        <v>0</v>
      </c>
      <c r="U86" s="93">
        <v>0</v>
      </c>
      <c r="V86" s="100">
        <f t="shared" si="18"/>
        <v>302</v>
      </c>
      <c r="W86" s="93">
        <v>302</v>
      </c>
      <c r="X86" s="93">
        <v>0</v>
      </c>
      <c r="Y86" s="93">
        <v>0</v>
      </c>
      <c r="Z86" s="93">
        <v>0</v>
      </c>
      <c r="AA86" s="93">
        <v>0</v>
      </c>
      <c r="AB86" s="93">
        <v>0</v>
      </c>
      <c r="AC86" s="100">
        <f t="shared" si="19"/>
        <v>0</v>
      </c>
      <c r="AD86" s="93">
        <v>0</v>
      </c>
      <c r="AE86" s="93">
        <v>0</v>
      </c>
      <c r="AF86" s="100">
        <f t="shared" si="20"/>
        <v>49</v>
      </c>
      <c r="AG86" s="93">
        <v>49</v>
      </c>
      <c r="AH86" s="93">
        <v>0</v>
      </c>
      <c r="AI86" s="93">
        <v>0</v>
      </c>
      <c r="AJ86" s="100">
        <f t="shared" si="21"/>
        <v>49</v>
      </c>
      <c r="AK86" s="93">
        <v>0</v>
      </c>
      <c r="AL86" s="93">
        <v>0</v>
      </c>
      <c r="AM86" s="93">
        <v>0</v>
      </c>
      <c r="AN86" s="93">
        <v>0</v>
      </c>
      <c r="AO86" s="93">
        <v>0</v>
      </c>
      <c r="AP86" s="93">
        <v>0</v>
      </c>
      <c r="AQ86" s="93">
        <v>0</v>
      </c>
      <c r="AR86" s="93">
        <v>0</v>
      </c>
      <c r="AS86" s="93">
        <v>49</v>
      </c>
      <c r="AT86" s="100">
        <f t="shared" si="22"/>
        <v>0</v>
      </c>
      <c r="AU86" s="93">
        <v>0</v>
      </c>
      <c r="AV86" s="93">
        <v>0</v>
      </c>
      <c r="AW86" s="93">
        <v>0</v>
      </c>
      <c r="AX86" s="93">
        <v>0</v>
      </c>
      <c r="AY86" s="93">
        <v>0</v>
      </c>
      <c r="AZ86" s="100">
        <f t="shared" si="23"/>
        <v>0</v>
      </c>
      <c r="BA86" s="93">
        <v>0</v>
      </c>
      <c r="BB86" s="93">
        <v>0</v>
      </c>
      <c r="BC86" s="93">
        <v>0</v>
      </c>
    </row>
    <row r="87" spans="1:55" s="92" customFormat="1" ht="11.25">
      <c r="A87" s="101" t="s">
        <v>105</v>
      </c>
      <c r="B87" s="102" t="s">
        <v>429</v>
      </c>
      <c r="C87" s="94" t="s">
        <v>430</v>
      </c>
      <c r="D87" s="100">
        <f t="shared" si="12"/>
        <v>2921</v>
      </c>
      <c r="E87" s="100">
        <f t="shared" si="13"/>
        <v>0</v>
      </c>
      <c r="F87" s="93">
        <v>0</v>
      </c>
      <c r="G87" s="93">
        <v>0</v>
      </c>
      <c r="H87" s="100">
        <f t="shared" si="14"/>
        <v>0</v>
      </c>
      <c r="I87" s="93">
        <v>0</v>
      </c>
      <c r="J87" s="93">
        <v>0</v>
      </c>
      <c r="K87" s="100">
        <f t="shared" si="15"/>
        <v>2921</v>
      </c>
      <c r="L87" s="93">
        <v>2300</v>
      </c>
      <c r="M87" s="93">
        <v>621</v>
      </c>
      <c r="N87" s="100">
        <f t="shared" si="16"/>
        <v>2921</v>
      </c>
      <c r="O87" s="100">
        <f t="shared" si="17"/>
        <v>2300</v>
      </c>
      <c r="P87" s="93">
        <v>2300</v>
      </c>
      <c r="Q87" s="93">
        <v>0</v>
      </c>
      <c r="R87" s="93">
        <v>0</v>
      </c>
      <c r="S87" s="93">
        <v>0</v>
      </c>
      <c r="T87" s="93">
        <v>0</v>
      </c>
      <c r="U87" s="93">
        <v>0</v>
      </c>
      <c r="V87" s="100">
        <f t="shared" si="18"/>
        <v>621</v>
      </c>
      <c r="W87" s="93">
        <v>621</v>
      </c>
      <c r="X87" s="93">
        <v>0</v>
      </c>
      <c r="Y87" s="93">
        <v>0</v>
      </c>
      <c r="Z87" s="93">
        <v>0</v>
      </c>
      <c r="AA87" s="93">
        <v>0</v>
      </c>
      <c r="AB87" s="93">
        <v>0</v>
      </c>
      <c r="AC87" s="100">
        <f t="shared" si="19"/>
        <v>0</v>
      </c>
      <c r="AD87" s="93">
        <v>0</v>
      </c>
      <c r="AE87" s="93">
        <v>0</v>
      </c>
      <c r="AF87" s="100">
        <f t="shared" si="20"/>
        <v>110</v>
      </c>
      <c r="AG87" s="93">
        <v>110</v>
      </c>
      <c r="AH87" s="93">
        <v>0</v>
      </c>
      <c r="AI87" s="93">
        <v>0</v>
      </c>
      <c r="AJ87" s="100">
        <f t="shared" si="21"/>
        <v>110</v>
      </c>
      <c r="AK87" s="93">
        <v>0</v>
      </c>
      <c r="AL87" s="93">
        <v>0</v>
      </c>
      <c r="AM87" s="93">
        <v>110</v>
      </c>
      <c r="AN87" s="93">
        <v>0</v>
      </c>
      <c r="AO87" s="93">
        <v>0</v>
      </c>
      <c r="AP87" s="93">
        <v>0</v>
      </c>
      <c r="AQ87" s="93">
        <v>0</v>
      </c>
      <c r="AR87" s="93">
        <v>0</v>
      </c>
      <c r="AS87" s="93">
        <v>0</v>
      </c>
      <c r="AT87" s="100">
        <f t="shared" si="22"/>
        <v>10</v>
      </c>
      <c r="AU87" s="93">
        <v>0</v>
      </c>
      <c r="AV87" s="93">
        <v>0</v>
      </c>
      <c r="AW87" s="93">
        <v>10</v>
      </c>
      <c r="AX87" s="93">
        <v>0</v>
      </c>
      <c r="AY87" s="93">
        <v>0</v>
      </c>
      <c r="AZ87" s="100">
        <f t="shared" si="23"/>
        <v>0</v>
      </c>
      <c r="BA87" s="93">
        <v>0</v>
      </c>
      <c r="BB87" s="93">
        <v>0</v>
      </c>
      <c r="BC87" s="93">
        <v>0</v>
      </c>
    </row>
    <row r="88" spans="1:55" s="92" customFormat="1" ht="11.25">
      <c r="A88" s="101" t="s">
        <v>105</v>
      </c>
      <c r="B88" s="102" t="s">
        <v>431</v>
      </c>
      <c r="C88" s="94" t="s">
        <v>432</v>
      </c>
      <c r="D88" s="100">
        <f t="shared" si="12"/>
        <v>1725</v>
      </c>
      <c r="E88" s="100">
        <f t="shared" si="13"/>
        <v>0</v>
      </c>
      <c r="F88" s="93">
        <v>0</v>
      </c>
      <c r="G88" s="93">
        <v>0</v>
      </c>
      <c r="H88" s="100">
        <f t="shared" si="14"/>
        <v>809</v>
      </c>
      <c r="I88" s="93">
        <v>809</v>
      </c>
      <c r="J88" s="93">
        <v>0</v>
      </c>
      <c r="K88" s="100">
        <f t="shared" si="15"/>
        <v>916</v>
      </c>
      <c r="L88" s="93">
        <v>0</v>
      </c>
      <c r="M88" s="93">
        <v>916</v>
      </c>
      <c r="N88" s="100">
        <f t="shared" si="16"/>
        <v>1725</v>
      </c>
      <c r="O88" s="100">
        <f t="shared" si="17"/>
        <v>809</v>
      </c>
      <c r="P88" s="93">
        <v>809</v>
      </c>
      <c r="Q88" s="93">
        <v>0</v>
      </c>
      <c r="R88" s="93">
        <v>0</v>
      </c>
      <c r="S88" s="93">
        <v>0</v>
      </c>
      <c r="T88" s="93">
        <v>0</v>
      </c>
      <c r="U88" s="93">
        <v>0</v>
      </c>
      <c r="V88" s="100">
        <f t="shared" si="18"/>
        <v>916</v>
      </c>
      <c r="W88" s="93">
        <v>916</v>
      </c>
      <c r="X88" s="93">
        <v>0</v>
      </c>
      <c r="Y88" s="93">
        <v>0</v>
      </c>
      <c r="Z88" s="93">
        <v>0</v>
      </c>
      <c r="AA88" s="93">
        <v>0</v>
      </c>
      <c r="AB88" s="93">
        <v>0</v>
      </c>
      <c r="AC88" s="100">
        <f t="shared" si="19"/>
        <v>0</v>
      </c>
      <c r="AD88" s="93">
        <v>0</v>
      </c>
      <c r="AE88" s="93">
        <v>0</v>
      </c>
      <c r="AF88" s="100">
        <f t="shared" si="20"/>
        <v>81</v>
      </c>
      <c r="AG88" s="93">
        <v>81</v>
      </c>
      <c r="AH88" s="93">
        <v>0</v>
      </c>
      <c r="AI88" s="93">
        <v>0</v>
      </c>
      <c r="AJ88" s="100">
        <f t="shared" si="21"/>
        <v>81</v>
      </c>
      <c r="AK88" s="93">
        <v>0</v>
      </c>
      <c r="AL88" s="93">
        <v>0</v>
      </c>
      <c r="AM88" s="93">
        <v>6</v>
      </c>
      <c r="AN88" s="93">
        <v>75</v>
      </c>
      <c r="AO88" s="93">
        <v>0</v>
      </c>
      <c r="AP88" s="93">
        <v>0</v>
      </c>
      <c r="AQ88" s="93">
        <v>0</v>
      </c>
      <c r="AR88" s="93">
        <v>0</v>
      </c>
      <c r="AS88" s="93">
        <v>0</v>
      </c>
      <c r="AT88" s="100">
        <f t="shared" si="22"/>
        <v>1</v>
      </c>
      <c r="AU88" s="93">
        <v>0</v>
      </c>
      <c r="AV88" s="93">
        <v>0</v>
      </c>
      <c r="AW88" s="93">
        <v>1</v>
      </c>
      <c r="AX88" s="93">
        <v>0</v>
      </c>
      <c r="AY88" s="93">
        <v>0</v>
      </c>
      <c r="AZ88" s="100">
        <f t="shared" si="23"/>
        <v>0</v>
      </c>
      <c r="BA88" s="93">
        <v>0</v>
      </c>
      <c r="BB88" s="93">
        <v>0</v>
      </c>
      <c r="BC88" s="93">
        <v>0</v>
      </c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2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2" customFormat="1" ht="11.25">
      <c r="A1159" s="103"/>
      <c r="B1159" s="104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2" customFormat="1" ht="11.25">
      <c r="A1160" s="103"/>
      <c r="B1160" s="104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2" customFormat="1" ht="11.25">
      <c r="A1161" s="103"/>
      <c r="B1161" s="104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2" customFormat="1" ht="11.25">
      <c r="A1162" s="103"/>
      <c r="B1162" s="104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2" customFormat="1" ht="11.25">
      <c r="A1163" s="103"/>
      <c r="B1163" s="104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2" customFormat="1" ht="11.25">
      <c r="A1164" s="103"/>
      <c r="B1164" s="104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2" customFormat="1" ht="11.25">
      <c r="A1165" s="103"/>
      <c r="B1165" s="104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  <row r="1166" spans="1:55" s="92" customFormat="1" ht="11.25">
      <c r="A1166" s="103"/>
      <c r="B1166" s="104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</row>
    <row r="1167" spans="1:55" s="92" customFormat="1" ht="11.25">
      <c r="A1167" s="103"/>
      <c r="B1167" s="104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</row>
    <row r="1168" spans="1:55" s="92" customFormat="1" ht="11.25">
      <c r="A1168" s="103"/>
      <c r="B1168" s="104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</row>
    <row r="1169" spans="1:55" s="92" customFormat="1" ht="11.25">
      <c r="A1169" s="103"/>
      <c r="B1169" s="104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</row>
    <row r="1170" spans="1:55" s="92" customFormat="1" ht="11.25">
      <c r="A1170" s="103"/>
      <c r="B1170" s="104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</row>
    <row r="1171" spans="1:55" s="92" customFormat="1" ht="11.25">
      <c r="A1171" s="103"/>
      <c r="B1171" s="104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</row>
    <row r="1172" spans="1:55" s="92" customFormat="1" ht="11.25">
      <c r="A1172" s="103"/>
      <c r="B1172" s="104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</row>
    <row r="1173" spans="1:55" s="92" customFormat="1" ht="11.25">
      <c r="A1173" s="103"/>
      <c r="B1173" s="104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</row>
    <row r="1174" spans="1:55" s="92" customFormat="1" ht="11.25">
      <c r="A1174" s="103"/>
      <c r="B1174" s="104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</row>
    <row r="1175" spans="1:55" s="92" customFormat="1" ht="11.25">
      <c r="A1175" s="103"/>
      <c r="B1175" s="104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</row>
    <row r="1176" spans="1:55" s="92" customFormat="1" ht="11.25">
      <c r="A1176" s="103"/>
      <c r="B1176" s="104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</row>
    <row r="1177" spans="1:55" s="92" customFormat="1" ht="11.25">
      <c r="A1177" s="103"/>
      <c r="B1177" s="104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</row>
    <row r="1178" spans="1:55" s="92" customFormat="1" ht="11.25">
      <c r="A1178" s="103"/>
      <c r="B1178" s="104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8"/>
      <c r="AK1178" s="38"/>
      <c r="AL1178" s="38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</row>
    <row r="1179" spans="1:55" s="92" customFormat="1" ht="11.25">
      <c r="A1179" s="103"/>
      <c r="B1179" s="104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8"/>
      <c r="AK1179" s="38"/>
      <c r="AL1179" s="38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</row>
    <row r="1180" spans="1:55" s="92" customFormat="1" ht="11.25">
      <c r="A1180" s="103"/>
      <c r="B1180" s="104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F1180" s="38"/>
      <c r="AG1180" s="38"/>
      <c r="AH1180" s="38"/>
      <c r="AI1180" s="38"/>
      <c r="AJ1180" s="38"/>
      <c r="AK1180" s="38"/>
      <c r="AL1180" s="38"/>
      <c r="AM1180" s="38"/>
      <c r="AN1180" s="38"/>
      <c r="AO1180" s="38"/>
      <c r="AP1180" s="38"/>
      <c r="AQ1180" s="38"/>
      <c r="AR1180" s="38"/>
      <c r="AS1180" s="38"/>
      <c r="AT1180" s="38"/>
      <c r="AU1180" s="38"/>
      <c r="AV1180" s="38"/>
      <c r="AW1180" s="38"/>
      <c r="AX1180" s="38"/>
      <c r="AY1180" s="38"/>
      <c r="AZ1180" s="38"/>
      <c r="BA1180" s="38"/>
      <c r="BB1180" s="38"/>
      <c r="BC1180" s="38"/>
    </row>
    <row r="1181" spans="1:55" s="92" customFormat="1" ht="11.25">
      <c r="A1181" s="103"/>
      <c r="B1181" s="104"/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F1181" s="38"/>
      <c r="AG1181" s="38"/>
      <c r="AH1181" s="38"/>
      <c r="AI1181" s="38"/>
      <c r="AJ1181" s="38"/>
      <c r="AK1181" s="38"/>
      <c r="AL1181" s="38"/>
      <c r="AM1181" s="38"/>
      <c r="AN1181" s="38"/>
      <c r="AO1181" s="38"/>
      <c r="AP1181" s="38"/>
      <c r="AQ1181" s="38"/>
      <c r="AR1181" s="38"/>
      <c r="AS1181" s="38"/>
      <c r="AT1181" s="38"/>
      <c r="AU1181" s="38"/>
      <c r="AV1181" s="38"/>
      <c r="AW1181" s="38"/>
      <c r="AX1181" s="38"/>
      <c r="AY1181" s="38"/>
      <c r="AZ1181" s="38"/>
      <c r="BA1181" s="38"/>
      <c r="BB1181" s="38"/>
      <c r="BC1181" s="38"/>
    </row>
    <row r="1182" spans="1:55" s="92" customFormat="1" ht="11.25">
      <c r="A1182" s="103"/>
      <c r="B1182" s="104"/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38"/>
      <c r="AF1182" s="38"/>
      <c r="AG1182" s="38"/>
      <c r="AH1182" s="38"/>
      <c r="AI1182" s="38"/>
      <c r="AJ1182" s="38"/>
      <c r="AK1182" s="38"/>
      <c r="AL1182" s="38"/>
      <c r="AM1182" s="38"/>
      <c r="AN1182" s="38"/>
      <c r="AO1182" s="38"/>
      <c r="AP1182" s="38"/>
      <c r="AQ1182" s="38"/>
      <c r="AR1182" s="38"/>
      <c r="AS1182" s="38"/>
      <c r="AT1182" s="38"/>
      <c r="AU1182" s="38"/>
      <c r="AV1182" s="38"/>
      <c r="AW1182" s="38"/>
      <c r="AX1182" s="38"/>
      <c r="AY1182" s="38"/>
      <c r="AZ1182" s="38"/>
      <c r="BA1182" s="38"/>
      <c r="BB1182" s="38"/>
      <c r="BC1182" s="38"/>
    </row>
    <row r="1183" spans="1:55" s="92" customFormat="1" ht="11.25">
      <c r="A1183" s="103"/>
      <c r="B1183" s="104"/>
      <c r="C1183" s="38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38"/>
      <c r="AF1183" s="38"/>
      <c r="AG1183" s="38"/>
      <c r="AH1183" s="38"/>
      <c r="AI1183" s="38"/>
      <c r="AJ1183" s="38"/>
      <c r="AK1183" s="38"/>
      <c r="AL1183" s="38"/>
      <c r="AM1183" s="38"/>
      <c r="AN1183" s="38"/>
      <c r="AO1183" s="38"/>
      <c r="AP1183" s="38"/>
      <c r="AQ1183" s="38"/>
      <c r="AR1183" s="38"/>
      <c r="AS1183" s="38"/>
      <c r="AT1183" s="38"/>
      <c r="AU1183" s="38"/>
      <c r="AV1183" s="38"/>
      <c r="AW1183" s="38"/>
      <c r="AX1183" s="38"/>
      <c r="AY1183" s="38"/>
      <c r="AZ1183" s="38"/>
      <c r="BA1183" s="38"/>
      <c r="BB1183" s="38"/>
      <c r="BC1183" s="38"/>
    </row>
    <row r="1184" spans="1:55" s="92" customFormat="1" ht="11.25">
      <c r="A1184" s="103"/>
      <c r="B1184" s="104"/>
      <c r="C1184" s="38"/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F1184" s="38"/>
      <c r="AG1184" s="38"/>
      <c r="AH1184" s="38"/>
      <c r="AI1184" s="38"/>
      <c r="AJ1184" s="38"/>
      <c r="AK1184" s="38"/>
      <c r="AL1184" s="38"/>
      <c r="AM1184" s="38"/>
      <c r="AN1184" s="38"/>
      <c r="AO1184" s="38"/>
      <c r="AP1184" s="38"/>
      <c r="AQ1184" s="38"/>
      <c r="AR1184" s="38"/>
      <c r="AS1184" s="38"/>
      <c r="AT1184" s="38"/>
      <c r="AU1184" s="38"/>
      <c r="AV1184" s="38"/>
      <c r="AW1184" s="38"/>
      <c r="AX1184" s="38"/>
      <c r="AY1184" s="38"/>
      <c r="AZ1184" s="38"/>
      <c r="BA1184" s="38"/>
      <c r="BB1184" s="38"/>
      <c r="BC1184" s="38"/>
    </row>
    <row r="1185" spans="1:55" s="92" customFormat="1" ht="11.25">
      <c r="A1185" s="103"/>
      <c r="B1185" s="104"/>
      <c r="C1185" s="38"/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38"/>
      <c r="AF1185" s="38"/>
      <c r="AG1185" s="38"/>
      <c r="AH1185" s="38"/>
      <c r="AI1185" s="38"/>
      <c r="AJ1185" s="38"/>
      <c r="AK1185" s="38"/>
      <c r="AL1185" s="38"/>
      <c r="AM1185" s="38"/>
      <c r="AN1185" s="38"/>
      <c r="AO1185" s="38"/>
      <c r="AP1185" s="38"/>
      <c r="AQ1185" s="38"/>
      <c r="AR1185" s="38"/>
      <c r="AS1185" s="38"/>
      <c r="AT1185" s="38"/>
      <c r="AU1185" s="38"/>
      <c r="AV1185" s="38"/>
      <c r="AW1185" s="38"/>
      <c r="AX1185" s="38"/>
      <c r="AY1185" s="38"/>
      <c r="AZ1185" s="38"/>
      <c r="BA1185" s="38"/>
      <c r="BB1185" s="38"/>
      <c r="BC1185" s="38"/>
    </row>
    <row r="1186" spans="1:55" s="92" customFormat="1" ht="11.25">
      <c r="A1186" s="103"/>
      <c r="B1186" s="104"/>
      <c r="C1186" s="38"/>
      <c r="D1186" s="38"/>
      <c r="E1186" s="38"/>
      <c r="F1186" s="38"/>
      <c r="G1186" s="38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  <c r="AE1186" s="38"/>
      <c r="AF1186" s="38"/>
      <c r="AG1186" s="38"/>
      <c r="AH1186" s="38"/>
      <c r="AI1186" s="38"/>
      <c r="AJ1186" s="38"/>
      <c r="AK1186" s="38"/>
      <c r="AL1186" s="38"/>
      <c r="AM1186" s="38"/>
      <c r="AN1186" s="38"/>
      <c r="AO1186" s="38"/>
      <c r="AP1186" s="38"/>
      <c r="AQ1186" s="38"/>
      <c r="AR1186" s="38"/>
      <c r="AS1186" s="38"/>
      <c r="AT1186" s="38"/>
      <c r="AU1186" s="38"/>
      <c r="AV1186" s="38"/>
      <c r="AW1186" s="38"/>
      <c r="AX1186" s="38"/>
      <c r="AY1186" s="38"/>
      <c r="AZ1186" s="38"/>
      <c r="BA1186" s="38"/>
      <c r="BB1186" s="38"/>
      <c r="BC1186" s="38"/>
    </row>
    <row r="1187" spans="1:55" s="92" customFormat="1" ht="11.25">
      <c r="A1187" s="103"/>
      <c r="B1187" s="104"/>
      <c r="C1187" s="38"/>
      <c r="D1187" s="38"/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F1187" s="38"/>
      <c r="AG1187" s="38"/>
      <c r="AH1187" s="38"/>
      <c r="AI1187" s="38"/>
      <c r="AJ1187" s="38"/>
      <c r="AK1187" s="38"/>
      <c r="AL1187" s="38"/>
      <c r="AM1187" s="38"/>
      <c r="AN1187" s="38"/>
      <c r="AO1187" s="38"/>
      <c r="AP1187" s="38"/>
      <c r="AQ1187" s="38"/>
      <c r="AR1187" s="38"/>
      <c r="AS1187" s="38"/>
      <c r="AT1187" s="38"/>
      <c r="AU1187" s="38"/>
      <c r="AV1187" s="38"/>
      <c r="AW1187" s="38"/>
      <c r="AX1187" s="38"/>
      <c r="AY1187" s="38"/>
      <c r="AZ1187" s="38"/>
      <c r="BA1187" s="38"/>
      <c r="BB1187" s="38"/>
      <c r="BC1187" s="38"/>
    </row>
    <row r="1188" spans="1:55" s="92" customFormat="1" ht="11.25">
      <c r="A1188" s="103"/>
      <c r="B1188" s="104"/>
      <c r="C1188" s="38"/>
      <c r="D1188" s="38"/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  <c r="AE1188" s="38"/>
      <c r="AF1188" s="38"/>
      <c r="AG1188" s="38"/>
      <c r="AH1188" s="38"/>
      <c r="AI1188" s="38"/>
      <c r="AJ1188" s="38"/>
      <c r="AK1188" s="38"/>
      <c r="AL1188" s="38"/>
      <c r="AM1188" s="38"/>
      <c r="AN1188" s="38"/>
      <c r="AO1188" s="38"/>
      <c r="AP1188" s="38"/>
      <c r="AQ1188" s="38"/>
      <c r="AR1188" s="38"/>
      <c r="AS1188" s="38"/>
      <c r="AT1188" s="38"/>
      <c r="AU1188" s="38"/>
      <c r="AV1188" s="38"/>
      <c r="AW1188" s="38"/>
      <c r="AX1188" s="38"/>
      <c r="AY1188" s="38"/>
      <c r="AZ1188" s="38"/>
      <c r="BA1188" s="38"/>
      <c r="BB1188" s="38"/>
      <c r="BC1188" s="38"/>
    </row>
    <row r="1189" spans="1:55" s="92" customFormat="1" ht="11.25">
      <c r="A1189" s="103"/>
      <c r="B1189" s="104"/>
      <c r="C1189" s="38"/>
      <c r="D1189" s="38"/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F1189" s="38"/>
      <c r="AG1189" s="38"/>
      <c r="AH1189" s="38"/>
      <c r="AI1189" s="38"/>
      <c r="AJ1189" s="38"/>
      <c r="AK1189" s="38"/>
      <c r="AL1189" s="38"/>
      <c r="AM1189" s="38"/>
      <c r="AN1189" s="38"/>
      <c r="AO1189" s="38"/>
      <c r="AP1189" s="38"/>
      <c r="AQ1189" s="38"/>
      <c r="AR1189" s="38"/>
      <c r="AS1189" s="38"/>
      <c r="AT1189" s="38"/>
      <c r="AU1189" s="38"/>
      <c r="AV1189" s="38"/>
      <c r="AW1189" s="38"/>
      <c r="AX1189" s="38"/>
      <c r="AY1189" s="38"/>
      <c r="AZ1189" s="38"/>
      <c r="BA1189" s="38"/>
      <c r="BB1189" s="38"/>
      <c r="BC1189" s="38"/>
    </row>
    <row r="1190" spans="1:55" s="92" customFormat="1" ht="11.25">
      <c r="A1190" s="103"/>
      <c r="B1190" s="104"/>
      <c r="C1190" s="38"/>
      <c r="D1190" s="38"/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  <c r="AE1190" s="38"/>
      <c r="AF1190" s="38"/>
      <c r="AG1190" s="38"/>
      <c r="AH1190" s="38"/>
      <c r="AI1190" s="38"/>
      <c r="AJ1190" s="38"/>
      <c r="AK1190" s="38"/>
      <c r="AL1190" s="38"/>
      <c r="AM1190" s="38"/>
      <c r="AN1190" s="38"/>
      <c r="AO1190" s="38"/>
      <c r="AP1190" s="38"/>
      <c r="AQ1190" s="38"/>
      <c r="AR1190" s="38"/>
      <c r="AS1190" s="38"/>
      <c r="AT1190" s="38"/>
      <c r="AU1190" s="38"/>
      <c r="AV1190" s="38"/>
      <c r="AW1190" s="38"/>
      <c r="AX1190" s="38"/>
      <c r="AY1190" s="38"/>
      <c r="AZ1190" s="38"/>
      <c r="BA1190" s="38"/>
      <c r="BB1190" s="38"/>
      <c r="BC1190" s="38"/>
    </row>
    <row r="1191" spans="1:55" s="92" customFormat="1" ht="11.25">
      <c r="A1191" s="103"/>
      <c r="B1191" s="104"/>
      <c r="C1191" s="38"/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38"/>
      <c r="AF1191" s="38"/>
      <c r="AG1191" s="38"/>
      <c r="AH1191" s="38"/>
      <c r="AI1191" s="38"/>
      <c r="AJ1191" s="38"/>
      <c r="AK1191" s="38"/>
      <c r="AL1191" s="38"/>
      <c r="AM1191" s="38"/>
      <c r="AN1191" s="38"/>
      <c r="AO1191" s="38"/>
      <c r="AP1191" s="38"/>
      <c r="AQ1191" s="38"/>
      <c r="AR1191" s="38"/>
      <c r="AS1191" s="38"/>
      <c r="AT1191" s="38"/>
      <c r="AU1191" s="38"/>
      <c r="AV1191" s="38"/>
      <c r="AW1191" s="38"/>
      <c r="AX1191" s="38"/>
      <c r="AY1191" s="38"/>
      <c r="AZ1191" s="38"/>
      <c r="BA1191" s="38"/>
      <c r="BB1191" s="38"/>
      <c r="BC1191" s="38"/>
    </row>
    <row r="1192" spans="1:55" s="92" customFormat="1" ht="11.25">
      <c r="A1192" s="103"/>
      <c r="B1192" s="104"/>
      <c r="C1192" s="38"/>
      <c r="D1192" s="38"/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  <c r="AE1192" s="38"/>
      <c r="AF1192" s="38"/>
      <c r="AG1192" s="38"/>
      <c r="AH1192" s="38"/>
      <c r="AI1192" s="38"/>
      <c r="AJ1192" s="38"/>
      <c r="AK1192" s="38"/>
      <c r="AL1192" s="38"/>
      <c r="AM1192" s="38"/>
      <c r="AN1192" s="38"/>
      <c r="AO1192" s="38"/>
      <c r="AP1192" s="38"/>
      <c r="AQ1192" s="38"/>
      <c r="AR1192" s="38"/>
      <c r="AS1192" s="38"/>
      <c r="AT1192" s="38"/>
      <c r="AU1192" s="38"/>
      <c r="AV1192" s="38"/>
      <c r="AW1192" s="38"/>
      <c r="AX1192" s="38"/>
      <c r="AY1192" s="38"/>
      <c r="AZ1192" s="38"/>
      <c r="BA1192" s="38"/>
      <c r="BB1192" s="38"/>
      <c r="BC1192" s="38"/>
    </row>
    <row r="1193" spans="1:55" s="92" customFormat="1" ht="11.25">
      <c r="A1193" s="103"/>
      <c r="B1193" s="104"/>
      <c r="C1193" s="38"/>
      <c r="D1193" s="38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F1193" s="38"/>
      <c r="AG1193" s="38"/>
      <c r="AH1193" s="38"/>
      <c r="AI1193" s="38"/>
      <c r="AJ1193" s="38"/>
      <c r="AK1193" s="38"/>
      <c r="AL1193" s="38"/>
      <c r="AM1193" s="38"/>
      <c r="AN1193" s="38"/>
      <c r="AO1193" s="38"/>
      <c r="AP1193" s="38"/>
      <c r="AQ1193" s="38"/>
      <c r="AR1193" s="38"/>
      <c r="AS1193" s="38"/>
      <c r="AT1193" s="38"/>
      <c r="AU1193" s="38"/>
      <c r="AV1193" s="38"/>
      <c r="AW1193" s="38"/>
      <c r="AX1193" s="38"/>
      <c r="AY1193" s="38"/>
      <c r="AZ1193" s="38"/>
      <c r="BA1193" s="38"/>
      <c r="BB1193" s="38"/>
      <c r="BC1193" s="38"/>
    </row>
    <row r="1194" spans="1:55" s="92" customFormat="1" ht="11.25">
      <c r="A1194" s="103"/>
      <c r="B1194" s="104"/>
      <c r="C1194" s="38"/>
      <c r="D1194" s="38"/>
      <c r="E1194" s="38"/>
      <c r="F1194" s="38"/>
      <c r="G1194" s="38"/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38"/>
      <c r="AF1194" s="38"/>
      <c r="AG1194" s="38"/>
      <c r="AH1194" s="38"/>
      <c r="AI1194" s="38"/>
      <c r="AJ1194" s="38"/>
      <c r="AK1194" s="38"/>
      <c r="AL1194" s="38"/>
      <c r="AM1194" s="38"/>
      <c r="AN1194" s="38"/>
      <c r="AO1194" s="38"/>
      <c r="AP1194" s="38"/>
      <c r="AQ1194" s="38"/>
      <c r="AR1194" s="38"/>
      <c r="AS1194" s="38"/>
      <c r="AT1194" s="38"/>
      <c r="AU1194" s="38"/>
      <c r="AV1194" s="38"/>
      <c r="AW1194" s="38"/>
      <c r="AX1194" s="38"/>
      <c r="AY1194" s="38"/>
      <c r="AZ1194" s="38"/>
      <c r="BA1194" s="38"/>
      <c r="BB1194" s="38"/>
      <c r="BC1194" s="38"/>
    </row>
    <row r="1195" spans="1:55" s="92" customFormat="1" ht="11.25">
      <c r="A1195" s="103"/>
      <c r="B1195" s="104"/>
      <c r="C1195" s="38"/>
      <c r="D1195" s="38"/>
      <c r="E1195" s="38"/>
      <c r="F1195" s="38"/>
      <c r="G1195" s="38"/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F1195" s="38"/>
      <c r="AG1195" s="38"/>
      <c r="AH1195" s="38"/>
      <c r="AI1195" s="38"/>
      <c r="AJ1195" s="38"/>
      <c r="AK1195" s="38"/>
      <c r="AL1195" s="38"/>
      <c r="AM1195" s="38"/>
      <c r="AN1195" s="38"/>
      <c r="AO1195" s="38"/>
      <c r="AP1195" s="38"/>
      <c r="AQ1195" s="38"/>
      <c r="AR1195" s="38"/>
      <c r="AS1195" s="38"/>
      <c r="AT1195" s="38"/>
      <c r="AU1195" s="38"/>
      <c r="AV1195" s="38"/>
      <c r="AW1195" s="38"/>
      <c r="AX1195" s="38"/>
      <c r="AY1195" s="38"/>
      <c r="AZ1195" s="38"/>
      <c r="BA1195" s="38"/>
      <c r="BB1195" s="38"/>
      <c r="BC1195" s="38"/>
    </row>
    <row r="1196" spans="1:55" s="92" customFormat="1" ht="11.25">
      <c r="A1196" s="103"/>
      <c r="B1196" s="104"/>
      <c r="C1196" s="38"/>
      <c r="D1196" s="38"/>
      <c r="E1196" s="38"/>
      <c r="F1196" s="38"/>
      <c r="G1196" s="38"/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F1196" s="38"/>
      <c r="AG1196" s="38"/>
      <c r="AH1196" s="38"/>
      <c r="AI1196" s="38"/>
      <c r="AJ1196" s="38"/>
      <c r="AK1196" s="38"/>
      <c r="AL1196" s="38"/>
      <c r="AM1196" s="38"/>
      <c r="AN1196" s="38"/>
      <c r="AO1196" s="38"/>
      <c r="AP1196" s="38"/>
      <c r="AQ1196" s="38"/>
      <c r="AR1196" s="38"/>
      <c r="AS1196" s="38"/>
      <c r="AT1196" s="38"/>
      <c r="AU1196" s="38"/>
      <c r="AV1196" s="38"/>
      <c r="AW1196" s="38"/>
      <c r="AX1196" s="38"/>
      <c r="AY1196" s="38"/>
      <c r="AZ1196" s="38"/>
      <c r="BA1196" s="38"/>
      <c r="BB1196" s="38"/>
      <c r="BC1196" s="38"/>
    </row>
    <row r="1197" spans="1:55" s="92" customFormat="1" ht="11.25">
      <c r="A1197" s="103"/>
      <c r="B1197" s="104"/>
      <c r="C1197" s="38"/>
      <c r="D1197" s="38"/>
      <c r="E1197" s="38"/>
      <c r="F1197" s="38"/>
      <c r="G1197" s="38"/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38"/>
      <c r="AF1197" s="38"/>
      <c r="AG1197" s="38"/>
      <c r="AH1197" s="38"/>
      <c r="AI1197" s="38"/>
      <c r="AJ1197" s="38"/>
      <c r="AK1197" s="38"/>
      <c r="AL1197" s="38"/>
      <c r="AM1197" s="38"/>
      <c r="AN1197" s="38"/>
      <c r="AO1197" s="38"/>
      <c r="AP1197" s="38"/>
      <c r="AQ1197" s="38"/>
      <c r="AR1197" s="38"/>
      <c r="AS1197" s="38"/>
      <c r="AT1197" s="38"/>
      <c r="AU1197" s="38"/>
      <c r="AV1197" s="38"/>
      <c r="AW1197" s="38"/>
      <c r="AX1197" s="38"/>
      <c r="AY1197" s="38"/>
      <c r="AZ1197" s="38"/>
      <c r="BA1197" s="38"/>
      <c r="BB1197" s="38"/>
      <c r="BC1197" s="38"/>
    </row>
    <row r="1198" spans="1:55" s="92" customFormat="1" ht="11.25">
      <c r="A1198" s="103"/>
      <c r="B1198" s="104"/>
      <c r="C1198" s="38"/>
      <c r="D1198" s="38"/>
      <c r="E1198" s="38"/>
      <c r="F1198" s="38"/>
      <c r="G1198" s="38"/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  <c r="AE1198" s="38"/>
      <c r="AF1198" s="38"/>
      <c r="AG1198" s="38"/>
      <c r="AH1198" s="38"/>
      <c r="AI1198" s="38"/>
      <c r="AJ1198" s="38"/>
      <c r="AK1198" s="38"/>
      <c r="AL1198" s="38"/>
      <c r="AM1198" s="38"/>
      <c r="AN1198" s="38"/>
      <c r="AO1198" s="38"/>
      <c r="AP1198" s="38"/>
      <c r="AQ1198" s="38"/>
      <c r="AR1198" s="38"/>
      <c r="AS1198" s="38"/>
      <c r="AT1198" s="38"/>
      <c r="AU1198" s="38"/>
      <c r="AV1198" s="38"/>
      <c r="AW1198" s="38"/>
      <c r="AX1198" s="38"/>
      <c r="AY1198" s="38"/>
      <c r="AZ1198" s="38"/>
      <c r="BA1198" s="38"/>
      <c r="BB1198" s="38"/>
      <c r="BC1198" s="38"/>
    </row>
    <row r="1199" spans="1:55" s="92" customFormat="1" ht="11.25">
      <c r="A1199" s="103"/>
      <c r="B1199" s="104"/>
      <c r="C1199" s="38"/>
      <c r="D1199" s="38"/>
      <c r="E1199" s="38"/>
      <c r="F1199" s="38"/>
      <c r="G1199" s="38"/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  <c r="AE1199" s="38"/>
      <c r="AF1199" s="38"/>
      <c r="AG1199" s="38"/>
      <c r="AH1199" s="38"/>
      <c r="AI1199" s="38"/>
      <c r="AJ1199" s="38"/>
      <c r="AK1199" s="38"/>
      <c r="AL1199" s="38"/>
      <c r="AM1199" s="38"/>
      <c r="AN1199" s="38"/>
      <c r="AO1199" s="38"/>
      <c r="AP1199" s="38"/>
      <c r="AQ1199" s="38"/>
      <c r="AR1199" s="38"/>
      <c r="AS1199" s="38"/>
      <c r="AT1199" s="38"/>
      <c r="AU1199" s="38"/>
      <c r="AV1199" s="38"/>
      <c r="AW1199" s="38"/>
      <c r="AX1199" s="38"/>
      <c r="AY1199" s="38"/>
      <c r="AZ1199" s="38"/>
      <c r="BA1199" s="38"/>
      <c r="BB1199" s="38"/>
      <c r="BC1199" s="38"/>
    </row>
    <row r="1200" spans="1:55" s="92" customFormat="1" ht="11.25">
      <c r="A1200" s="103"/>
      <c r="B1200" s="104"/>
      <c r="C1200" s="38"/>
      <c r="D1200" s="38"/>
      <c r="E1200" s="38"/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  <c r="AE1200" s="38"/>
      <c r="AF1200" s="38"/>
      <c r="AG1200" s="38"/>
      <c r="AH1200" s="38"/>
      <c r="AI1200" s="38"/>
      <c r="AJ1200" s="38"/>
      <c r="AK1200" s="38"/>
      <c r="AL1200" s="38"/>
      <c r="AM1200" s="38"/>
      <c r="AN1200" s="38"/>
      <c r="AO1200" s="38"/>
      <c r="AP1200" s="38"/>
      <c r="AQ1200" s="38"/>
      <c r="AR1200" s="38"/>
      <c r="AS1200" s="38"/>
      <c r="AT1200" s="38"/>
      <c r="AU1200" s="38"/>
      <c r="AV1200" s="38"/>
      <c r="AW1200" s="38"/>
      <c r="AX1200" s="38"/>
      <c r="AY1200" s="38"/>
      <c r="AZ1200" s="38"/>
      <c r="BA1200" s="38"/>
      <c r="BB1200" s="38"/>
      <c r="BC1200" s="38"/>
    </row>
    <row r="1201" spans="1:55" s="92" customFormat="1" ht="11.25">
      <c r="A1201" s="103"/>
      <c r="B1201" s="104"/>
      <c r="C1201" s="38"/>
      <c r="D1201" s="38"/>
      <c r="E1201" s="38"/>
      <c r="F1201" s="38"/>
      <c r="G1201" s="38"/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38"/>
      <c r="AF1201" s="38"/>
      <c r="AG1201" s="38"/>
      <c r="AH1201" s="38"/>
      <c r="AI1201" s="38"/>
      <c r="AJ1201" s="38"/>
      <c r="AK1201" s="38"/>
      <c r="AL1201" s="38"/>
      <c r="AM1201" s="38"/>
      <c r="AN1201" s="38"/>
      <c r="AO1201" s="38"/>
      <c r="AP1201" s="38"/>
      <c r="AQ1201" s="38"/>
      <c r="AR1201" s="38"/>
      <c r="AS1201" s="38"/>
      <c r="AT1201" s="38"/>
      <c r="AU1201" s="38"/>
      <c r="AV1201" s="38"/>
      <c r="AW1201" s="38"/>
      <c r="AX1201" s="38"/>
      <c r="AY1201" s="38"/>
      <c r="AZ1201" s="38"/>
      <c r="BA1201" s="38"/>
      <c r="BB1201" s="38"/>
      <c r="BC1201" s="38"/>
    </row>
    <row r="1202" spans="1:55" s="92" customFormat="1" ht="11.25">
      <c r="A1202" s="103"/>
      <c r="B1202" s="104"/>
      <c r="C1202" s="38"/>
      <c r="D1202" s="38"/>
      <c r="E1202" s="38"/>
      <c r="F1202" s="38"/>
      <c r="G1202" s="38"/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  <c r="AE1202" s="38"/>
      <c r="AF1202" s="38"/>
      <c r="AG1202" s="38"/>
      <c r="AH1202" s="38"/>
      <c r="AI1202" s="38"/>
      <c r="AJ1202" s="38"/>
      <c r="AK1202" s="38"/>
      <c r="AL1202" s="38"/>
      <c r="AM1202" s="38"/>
      <c r="AN1202" s="38"/>
      <c r="AO1202" s="38"/>
      <c r="AP1202" s="38"/>
      <c r="AQ1202" s="38"/>
      <c r="AR1202" s="38"/>
      <c r="AS1202" s="38"/>
      <c r="AT1202" s="38"/>
      <c r="AU1202" s="38"/>
      <c r="AV1202" s="38"/>
      <c r="AW1202" s="38"/>
      <c r="AX1202" s="38"/>
      <c r="AY1202" s="38"/>
      <c r="AZ1202" s="38"/>
      <c r="BA1202" s="38"/>
      <c r="BB1202" s="38"/>
      <c r="BC1202" s="38"/>
    </row>
    <row r="1203" spans="1:55" s="92" customFormat="1" ht="11.25">
      <c r="A1203" s="103"/>
      <c r="B1203" s="104"/>
      <c r="C1203" s="38"/>
      <c r="D1203" s="38"/>
      <c r="E1203" s="38"/>
      <c r="F1203" s="38"/>
      <c r="G1203" s="38"/>
      <c r="H1203" s="38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  <c r="AE1203" s="38"/>
      <c r="AF1203" s="38"/>
      <c r="AG1203" s="38"/>
      <c r="AH1203" s="38"/>
      <c r="AI1203" s="38"/>
      <c r="AJ1203" s="38"/>
      <c r="AK1203" s="38"/>
      <c r="AL1203" s="38"/>
      <c r="AM1203" s="38"/>
      <c r="AN1203" s="38"/>
      <c r="AO1203" s="38"/>
      <c r="AP1203" s="38"/>
      <c r="AQ1203" s="38"/>
      <c r="AR1203" s="38"/>
      <c r="AS1203" s="38"/>
      <c r="AT1203" s="38"/>
      <c r="AU1203" s="38"/>
      <c r="AV1203" s="38"/>
      <c r="AW1203" s="38"/>
      <c r="AX1203" s="38"/>
      <c r="AY1203" s="38"/>
      <c r="AZ1203" s="38"/>
      <c r="BA1203" s="38"/>
      <c r="BB1203" s="38"/>
      <c r="BC1203" s="38"/>
    </row>
    <row r="1204" spans="1:55" s="92" customFormat="1" ht="11.25">
      <c r="A1204" s="103"/>
      <c r="B1204" s="104"/>
      <c r="C1204" s="38"/>
      <c r="D1204" s="38"/>
      <c r="E1204" s="38"/>
      <c r="F1204" s="38"/>
      <c r="G1204" s="38"/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  <c r="AE1204" s="38"/>
      <c r="AF1204" s="38"/>
      <c r="AG1204" s="38"/>
      <c r="AH1204" s="38"/>
      <c r="AI1204" s="38"/>
      <c r="AJ1204" s="38"/>
      <c r="AK1204" s="38"/>
      <c r="AL1204" s="38"/>
      <c r="AM1204" s="38"/>
      <c r="AN1204" s="38"/>
      <c r="AO1204" s="38"/>
      <c r="AP1204" s="38"/>
      <c r="AQ1204" s="38"/>
      <c r="AR1204" s="38"/>
      <c r="AS1204" s="38"/>
      <c r="AT1204" s="38"/>
      <c r="AU1204" s="38"/>
      <c r="AV1204" s="38"/>
      <c r="AW1204" s="38"/>
      <c r="AX1204" s="38"/>
      <c r="AY1204" s="38"/>
      <c r="AZ1204" s="38"/>
      <c r="BA1204" s="38"/>
      <c r="BB1204" s="38"/>
      <c r="BC1204" s="38"/>
    </row>
    <row r="1205" spans="1:55" s="92" customFormat="1" ht="11.25">
      <c r="A1205" s="103"/>
      <c r="B1205" s="104"/>
      <c r="C1205" s="38"/>
      <c r="D1205" s="38"/>
      <c r="E1205" s="38"/>
      <c r="F1205" s="38"/>
      <c r="G1205" s="38"/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  <c r="AA1205" s="38"/>
      <c r="AB1205" s="38"/>
      <c r="AC1205" s="38"/>
      <c r="AD1205" s="38"/>
      <c r="AE1205" s="38"/>
      <c r="AF1205" s="38"/>
      <c r="AG1205" s="38"/>
      <c r="AH1205" s="38"/>
      <c r="AI1205" s="38"/>
      <c r="AJ1205" s="38"/>
      <c r="AK1205" s="38"/>
      <c r="AL1205" s="38"/>
      <c r="AM1205" s="38"/>
      <c r="AN1205" s="38"/>
      <c r="AO1205" s="38"/>
      <c r="AP1205" s="38"/>
      <c r="AQ1205" s="38"/>
      <c r="AR1205" s="38"/>
      <c r="AS1205" s="38"/>
      <c r="AT1205" s="38"/>
      <c r="AU1205" s="38"/>
      <c r="AV1205" s="38"/>
      <c r="AW1205" s="38"/>
      <c r="AX1205" s="38"/>
      <c r="AY1205" s="38"/>
      <c r="AZ1205" s="38"/>
      <c r="BA1205" s="38"/>
      <c r="BB1205" s="38"/>
      <c r="BC1205" s="38"/>
    </row>
    <row r="1206" spans="1:55" s="92" customFormat="1" ht="11.25">
      <c r="A1206" s="103"/>
      <c r="B1206" s="104"/>
      <c r="C1206" s="38"/>
      <c r="D1206" s="38"/>
      <c r="E1206" s="38"/>
      <c r="F1206" s="38"/>
      <c r="G1206" s="38"/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  <c r="AA1206" s="38"/>
      <c r="AB1206" s="38"/>
      <c r="AC1206" s="38"/>
      <c r="AD1206" s="38"/>
      <c r="AE1206" s="38"/>
      <c r="AF1206" s="38"/>
      <c r="AG1206" s="38"/>
      <c r="AH1206" s="38"/>
      <c r="AI1206" s="38"/>
      <c r="AJ1206" s="38"/>
      <c r="AK1206" s="38"/>
      <c r="AL1206" s="38"/>
      <c r="AM1206" s="38"/>
      <c r="AN1206" s="38"/>
      <c r="AO1206" s="38"/>
      <c r="AP1206" s="38"/>
      <c r="AQ1206" s="38"/>
      <c r="AR1206" s="38"/>
      <c r="AS1206" s="38"/>
      <c r="AT1206" s="38"/>
      <c r="AU1206" s="38"/>
      <c r="AV1206" s="38"/>
      <c r="AW1206" s="38"/>
      <c r="AX1206" s="38"/>
      <c r="AY1206" s="38"/>
      <c r="AZ1206" s="38"/>
      <c r="BA1206" s="38"/>
      <c r="BB1206" s="38"/>
      <c r="BC1206" s="38"/>
    </row>
    <row r="1207" spans="1:55" s="92" customFormat="1" ht="11.25">
      <c r="A1207" s="103"/>
      <c r="B1207" s="104"/>
      <c r="C1207" s="38"/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  <c r="AA1207" s="38"/>
      <c r="AB1207" s="38"/>
      <c r="AC1207" s="38"/>
      <c r="AD1207" s="38"/>
      <c r="AE1207" s="38"/>
      <c r="AF1207" s="38"/>
      <c r="AG1207" s="38"/>
      <c r="AH1207" s="38"/>
      <c r="AI1207" s="38"/>
      <c r="AJ1207" s="38"/>
      <c r="AK1207" s="38"/>
      <c r="AL1207" s="38"/>
      <c r="AM1207" s="38"/>
      <c r="AN1207" s="38"/>
      <c r="AO1207" s="38"/>
      <c r="AP1207" s="38"/>
      <c r="AQ1207" s="38"/>
      <c r="AR1207" s="38"/>
      <c r="AS1207" s="38"/>
      <c r="AT1207" s="38"/>
      <c r="AU1207" s="38"/>
      <c r="AV1207" s="38"/>
      <c r="AW1207" s="38"/>
      <c r="AX1207" s="38"/>
      <c r="AY1207" s="38"/>
      <c r="AZ1207" s="38"/>
      <c r="BA1207" s="38"/>
      <c r="BB1207" s="38"/>
      <c r="BC1207" s="38"/>
    </row>
    <row r="1208" spans="1:55" s="92" customFormat="1" ht="11.25">
      <c r="A1208" s="103"/>
      <c r="B1208" s="104"/>
      <c r="C1208" s="38"/>
      <c r="D1208" s="38"/>
      <c r="E1208" s="38"/>
      <c r="F1208" s="38"/>
      <c r="G1208" s="38"/>
      <c r="H1208" s="38"/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  <c r="AA1208" s="38"/>
      <c r="AB1208" s="38"/>
      <c r="AC1208" s="38"/>
      <c r="AD1208" s="38"/>
      <c r="AE1208" s="38"/>
      <c r="AF1208" s="38"/>
      <c r="AG1208" s="38"/>
      <c r="AH1208" s="38"/>
      <c r="AI1208" s="38"/>
      <c r="AJ1208" s="38"/>
      <c r="AK1208" s="38"/>
      <c r="AL1208" s="38"/>
      <c r="AM1208" s="38"/>
      <c r="AN1208" s="38"/>
      <c r="AO1208" s="38"/>
      <c r="AP1208" s="38"/>
      <c r="AQ1208" s="38"/>
      <c r="AR1208" s="38"/>
      <c r="AS1208" s="38"/>
      <c r="AT1208" s="38"/>
      <c r="AU1208" s="38"/>
      <c r="AV1208" s="38"/>
      <c r="AW1208" s="38"/>
      <c r="AX1208" s="38"/>
      <c r="AY1208" s="38"/>
      <c r="AZ1208" s="38"/>
      <c r="BA1208" s="38"/>
      <c r="BB1208" s="38"/>
      <c r="BC1208" s="38"/>
    </row>
    <row r="1209" spans="1:55" s="92" customFormat="1" ht="11.25">
      <c r="A1209" s="103"/>
      <c r="B1209" s="104"/>
      <c r="C1209" s="38"/>
      <c r="D1209" s="38"/>
      <c r="E1209" s="38"/>
      <c r="F1209" s="38"/>
      <c r="G1209" s="38"/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  <c r="AE1209" s="38"/>
      <c r="AF1209" s="38"/>
      <c r="AG1209" s="38"/>
      <c r="AH1209" s="38"/>
      <c r="AI1209" s="38"/>
      <c r="AJ1209" s="38"/>
      <c r="AK1209" s="38"/>
      <c r="AL1209" s="38"/>
      <c r="AM1209" s="38"/>
      <c r="AN1209" s="38"/>
      <c r="AO1209" s="38"/>
      <c r="AP1209" s="38"/>
      <c r="AQ1209" s="38"/>
      <c r="AR1209" s="38"/>
      <c r="AS1209" s="38"/>
      <c r="AT1209" s="38"/>
      <c r="AU1209" s="38"/>
      <c r="AV1209" s="38"/>
      <c r="AW1209" s="38"/>
      <c r="AX1209" s="38"/>
      <c r="AY1209" s="38"/>
      <c r="AZ1209" s="38"/>
      <c r="BA1209" s="38"/>
      <c r="BB1209" s="38"/>
      <c r="BC1209" s="38"/>
    </row>
    <row r="1210" spans="1:55" s="92" customFormat="1" ht="11.25">
      <c r="A1210" s="103"/>
      <c r="B1210" s="104"/>
      <c r="C1210" s="38"/>
      <c r="D1210" s="38"/>
      <c r="E1210" s="38"/>
      <c r="F1210" s="38"/>
      <c r="G1210" s="38"/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  <c r="AA1210" s="38"/>
      <c r="AB1210" s="38"/>
      <c r="AC1210" s="38"/>
      <c r="AD1210" s="38"/>
      <c r="AE1210" s="38"/>
      <c r="AF1210" s="38"/>
      <c r="AG1210" s="38"/>
      <c r="AH1210" s="38"/>
      <c r="AI1210" s="38"/>
      <c r="AJ1210" s="38"/>
      <c r="AK1210" s="38"/>
      <c r="AL1210" s="38"/>
      <c r="AM1210" s="38"/>
      <c r="AN1210" s="38"/>
      <c r="AO1210" s="38"/>
      <c r="AP1210" s="38"/>
      <c r="AQ1210" s="38"/>
      <c r="AR1210" s="38"/>
      <c r="AS1210" s="38"/>
      <c r="AT1210" s="38"/>
      <c r="AU1210" s="38"/>
      <c r="AV1210" s="38"/>
      <c r="AW1210" s="38"/>
      <c r="AX1210" s="38"/>
      <c r="AY1210" s="38"/>
      <c r="AZ1210" s="38"/>
      <c r="BA1210" s="38"/>
      <c r="BB1210" s="38"/>
      <c r="BC1210" s="38"/>
    </row>
    <row r="1211" spans="1:55" s="92" customFormat="1" ht="11.25">
      <c r="A1211" s="103"/>
      <c r="B1211" s="104"/>
      <c r="C1211" s="38"/>
      <c r="D1211" s="38"/>
      <c r="E1211" s="38"/>
      <c r="F1211" s="38"/>
      <c r="G1211" s="38"/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  <c r="AA1211" s="38"/>
      <c r="AB1211" s="38"/>
      <c r="AC1211" s="38"/>
      <c r="AD1211" s="38"/>
      <c r="AE1211" s="38"/>
      <c r="AF1211" s="38"/>
      <c r="AG1211" s="38"/>
      <c r="AH1211" s="38"/>
      <c r="AI1211" s="38"/>
      <c r="AJ1211" s="38"/>
      <c r="AK1211" s="38"/>
      <c r="AL1211" s="38"/>
      <c r="AM1211" s="38"/>
      <c r="AN1211" s="38"/>
      <c r="AO1211" s="38"/>
      <c r="AP1211" s="38"/>
      <c r="AQ1211" s="38"/>
      <c r="AR1211" s="38"/>
      <c r="AS1211" s="38"/>
      <c r="AT1211" s="38"/>
      <c r="AU1211" s="38"/>
      <c r="AV1211" s="38"/>
      <c r="AW1211" s="38"/>
      <c r="AX1211" s="38"/>
      <c r="AY1211" s="38"/>
      <c r="AZ1211" s="38"/>
      <c r="BA1211" s="38"/>
      <c r="BB1211" s="38"/>
      <c r="BC1211" s="38"/>
    </row>
    <row r="1212" spans="1:55" s="92" customFormat="1" ht="11.25">
      <c r="A1212" s="103"/>
      <c r="B1212" s="104"/>
      <c r="C1212" s="38"/>
      <c r="D1212" s="38"/>
      <c r="E1212" s="38"/>
      <c r="F1212" s="38"/>
      <c r="G1212" s="38"/>
      <c r="H1212" s="38"/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  <c r="AA1212" s="38"/>
      <c r="AB1212" s="38"/>
      <c r="AC1212" s="38"/>
      <c r="AD1212" s="38"/>
      <c r="AE1212" s="38"/>
      <c r="AF1212" s="38"/>
      <c r="AG1212" s="38"/>
      <c r="AH1212" s="38"/>
      <c r="AI1212" s="38"/>
      <c r="AJ1212" s="38"/>
      <c r="AK1212" s="38"/>
      <c r="AL1212" s="38"/>
      <c r="AM1212" s="38"/>
      <c r="AN1212" s="38"/>
      <c r="AO1212" s="38"/>
      <c r="AP1212" s="38"/>
      <c r="AQ1212" s="38"/>
      <c r="AR1212" s="38"/>
      <c r="AS1212" s="38"/>
      <c r="AT1212" s="38"/>
      <c r="AU1212" s="38"/>
      <c r="AV1212" s="38"/>
      <c r="AW1212" s="38"/>
      <c r="AX1212" s="38"/>
      <c r="AY1212" s="38"/>
      <c r="AZ1212" s="38"/>
      <c r="BA1212" s="38"/>
      <c r="BB1212" s="38"/>
      <c r="BC1212" s="38"/>
    </row>
    <row r="1213" spans="1:55" s="92" customFormat="1" ht="11.25">
      <c r="A1213" s="103"/>
      <c r="B1213" s="104"/>
      <c r="C1213" s="38"/>
      <c r="D1213" s="38"/>
      <c r="E1213" s="38"/>
      <c r="F1213" s="38"/>
      <c r="G1213" s="38"/>
      <c r="H1213" s="38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  <c r="AA1213" s="38"/>
      <c r="AB1213" s="38"/>
      <c r="AC1213" s="38"/>
      <c r="AD1213" s="38"/>
      <c r="AE1213" s="38"/>
      <c r="AF1213" s="38"/>
      <c r="AG1213" s="38"/>
      <c r="AH1213" s="38"/>
      <c r="AI1213" s="38"/>
      <c r="AJ1213" s="38"/>
      <c r="AK1213" s="38"/>
      <c r="AL1213" s="38"/>
      <c r="AM1213" s="38"/>
      <c r="AN1213" s="38"/>
      <c r="AO1213" s="38"/>
      <c r="AP1213" s="38"/>
      <c r="AQ1213" s="38"/>
      <c r="AR1213" s="38"/>
      <c r="AS1213" s="38"/>
      <c r="AT1213" s="38"/>
      <c r="AU1213" s="38"/>
      <c r="AV1213" s="38"/>
      <c r="AW1213" s="38"/>
      <c r="AX1213" s="38"/>
      <c r="AY1213" s="38"/>
      <c r="AZ1213" s="38"/>
      <c r="BA1213" s="38"/>
      <c r="BB1213" s="38"/>
      <c r="BC1213" s="38"/>
    </row>
    <row r="1214" spans="1:55" s="92" customFormat="1" ht="11.25">
      <c r="A1214" s="103"/>
      <c r="B1214" s="104"/>
      <c r="C1214" s="38"/>
      <c r="D1214" s="38"/>
      <c r="E1214" s="38"/>
      <c r="F1214" s="38"/>
      <c r="G1214" s="38"/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  <c r="AA1214" s="38"/>
      <c r="AB1214" s="38"/>
      <c r="AC1214" s="38"/>
      <c r="AD1214" s="38"/>
      <c r="AE1214" s="38"/>
      <c r="AF1214" s="38"/>
      <c r="AG1214" s="38"/>
      <c r="AH1214" s="38"/>
      <c r="AI1214" s="38"/>
      <c r="AJ1214" s="38"/>
      <c r="AK1214" s="38"/>
      <c r="AL1214" s="38"/>
      <c r="AM1214" s="38"/>
      <c r="AN1214" s="38"/>
      <c r="AO1214" s="38"/>
      <c r="AP1214" s="38"/>
      <c r="AQ1214" s="38"/>
      <c r="AR1214" s="38"/>
      <c r="AS1214" s="38"/>
      <c r="AT1214" s="38"/>
      <c r="AU1214" s="38"/>
      <c r="AV1214" s="38"/>
      <c r="AW1214" s="38"/>
      <c r="AX1214" s="38"/>
      <c r="AY1214" s="38"/>
      <c r="AZ1214" s="38"/>
      <c r="BA1214" s="38"/>
      <c r="BB1214" s="38"/>
      <c r="BC1214" s="38"/>
    </row>
    <row r="1215" spans="1:55" s="92" customFormat="1" ht="11.25">
      <c r="A1215" s="103"/>
      <c r="B1215" s="104"/>
      <c r="C1215" s="38"/>
      <c r="D1215" s="38"/>
      <c r="E1215" s="38"/>
      <c r="F1215" s="38"/>
      <c r="G1215" s="38"/>
      <c r="H1215" s="38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  <c r="AA1215" s="38"/>
      <c r="AB1215" s="38"/>
      <c r="AC1215" s="38"/>
      <c r="AD1215" s="38"/>
      <c r="AE1215" s="38"/>
      <c r="AF1215" s="38"/>
      <c r="AG1215" s="38"/>
      <c r="AH1215" s="38"/>
      <c r="AI1215" s="38"/>
      <c r="AJ1215" s="38"/>
      <c r="AK1215" s="38"/>
      <c r="AL1215" s="38"/>
      <c r="AM1215" s="38"/>
      <c r="AN1215" s="38"/>
      <c r="AO1215" s="38"/>
      <c r="AP1215" s="38"/>
      <c r="AQ1215" s="38"/>
      <c r="AR1215" s="38"/>
      <c r="AS1215" s="38"/>
      <c r="AT1215" s="38"/>
      <c r="AU1215" s="38"/>
      <c r="AV1215" s="38"/>
      <c r="AW1215" s="38"/>
      <c r="AX1215" s="38"/>
      <c r="AY1215" s="38"/>
      <c r="AZ1215" s="38"/>
      <c r="BA1215" s="38"/>
      <c r="BB1215" s="38"/>
      <c r="BC1215" s="38"/>
    </row>
    <row r="1216" spans="1:55" s="92" customFormat="1" ht="11.25">
      <c r="A1216" s="103"/>
      <c r="B1216" s="104"/>
      <c r="C1216" s="38"/>
      <c r="D1216" s="38"/>
      <c r="E1216" s="38"/>
      <c r="F1216" s="38"/>
      <c r="G1216" s="38"/>
      <c r="H1216" s="38"/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  <c r="AE1216" s="38"/>
      <c r="AF1216" s="38"/>
      <c r="AG1216" s="38"/>
      <c r="AH1216" s="38"/>
      <c r="AI1216" s="38"/>
      <c r="AJ1216" s="38"/>
      <c r="AK1216" s="38"/>
      <c r="AL1216" s="38"/>
      <c r="AM1216" s="38"/>
      <c r="AN1216" s="38"/>
      <c r="AO1216" s="38"/>
      <c r="AP1216" s="38"/>
      <c r="AQ1216" s="38"/>
      <c r="AR1216" s="38"/>
      <c r="AS1216" s="38"/>
      <c r="AT1216" s="38"/>
      <c r="AU1216" s="38"/>
      <c r="AV1216" s="38"/>
      <c r="AW1216" s="38"/>
      <c r="AX1216" s="38"/>
      <c r="AY1216" s="38"/>
      <c r="AZ1216" s="38"/>
      <c r="BA1216" s="38"/>
      <c r="BB1216" s="38"/>
      <c r="BC1216" s="38"/>
    </row>
    <row r="1217" spans="1:55" s="92" customFormat="1" ht="11.25">
      <c r="A1217" s="103"/>
      <c r="B1217" s="104"/>
      <c r="C1217" s="38"/>
      <c r="D1217" s="38"/>
      <c r="E1217" s="38"/>
      <c r="F1217" s="38"/>
      <c r="G1217" s="38"/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  <c r="AE1217" s="38"/>
      <c r="AF1217" s="38"/>
      <c r="AG1217" s="38"/>
      <c r="AH1217" s="38"/>
      <c r="AI1217" s="38"/>
      <c r="AJ1217" s="38"/>
      <c r="AK1217" s="38"/>
      <c r="AL1217" s="38"/>
      <c r="AM1217" s="38"/>
      <c r="AN1217" s="38"/>
      <c r="AO1217" s="38"/>
      <c r="AP1217" s="38"/>
      <c r="AQ1217" s="38"/>
      <c r="AR1217" s="38"/>
      <c r="AS1217" s="38"/>
      <c r="AT1217" s="38"/>
      <c r="AU1217" s="38"/>
      <c r="AV1217" s="38"/>
      <c r="AW1217" s="38"/>
      <c r="AX1217" s="38"/>
      <c r="AY1217" s="38"/>
      <c r="AZ1217" s="38"/>
      <c r="BA1217" s="38"/>
      <c r="BB1217" s="38"/>
      <c r="BC1217" s="38"/>
    </row>
    <row r="1218" spans="1:55" s="92" customFormat="1" ht="11.25">
      <c r="A1218" s="103"/>
      <c r="B1218" s="104"/>
      <c r="C1218" s="38"/>
      <c r="D1218" s="38"/>
      <c r="E1218" s="38"/>
      <c r="F1218" s="38"/>
      <c r="G1218" s="38"/>
      <c r="H1218" s="38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  <c r="AE1218" s="38"/>
      <c r="AF1218" s="38"/>
      <c r="AG1218" s="38"/>
      <c r="AH1218" s="38"/>
      <c r="AI1218" s="38"/>
      <c r="AJ1218" s="38"/>
      <c r="AK1218" s="38"/>
      <c r="AL1218" s="38"/>
      <c r="AM1218" s="38"/>
      <c r="AN1218" s="38"/>
      <c r="AO1218" s="38"/>
      <c r="AP1218" s="38"/>
      <c r="AQ1218" s="38"/>
      <c r="AR1218" s="38"/>
      <c r="AS1218" s="38"/>
      <c r="AT1218" s="38"/>
      <c r="AU1218" s="38"/>
      <c r="AV1218" s="38"/>
      <c r="AW1218" s="38"/>
      <c r="AX1218" s="38"/>
      <c r="AY1218" s="38"/>
      <c r="AZ1218" s="38"/>
      <c r="BA1218" s="38"/>
      <c r="BB1218" s="38"/>
      <c r="BC1218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77</v>
      </c>
      <c r="C2" s="86" t="str">
        <f>'水洗化人口等'!B7</f>
        <v>20000</v>
      </c>
      <c r="D2" s="56" t="s">
        <v>178</v>
      </c>
      <c r="E2" s="45"/>
      <c r="F2" s="45"/>
      <c r="G2" s="45"/>
      <c r="H2" s="45"/>
      <c r="I2" s="45"/>
      <c r="J2" s="45"/>
      <c r="K2" s="45"/>
      <c r="L2" s="45" t="str">
        <f>LEFT(C2,2)</f>
        <v>20</v>
      </c>
      <c r="M2" s="45" t="str">
        <f>IF(L2&lt;&gt;"",VLOOKUP(L2,$AI$6:$AJ$52,2,FALSE),"-")</f>
        <v>長野県</v>
      </c>
      <c r="AA2" s="44">
        <f>IF(C2=0,0,1)</f>
        <v>1</v>
      </c>
      <c r="AB2" s="45" t="str">
        <f>IF(AA2=0,"",VLOOKUP(C2,'水洗化人口等'!B7:C88,2,FALSE))</f>
        <v>合計</v>
      </c>
      <c r="AC2" s="45"/>
      <c r="AD2" s="44">
        <f>IF(AA2=0,1,IF(ISERROR(AB2),1,0))</f>
        <v>0</v>
      </c>
      <c r="AF2" s="87">
        <f>COUNTA('水洗化人口等'!B7:B88)+6</f>
        <v>88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33</v>
      </c>
      <c r="G6" s="163"/>
      <c r="H6" s="82" t="s">
        <v>188</v>
      </c>
      <c r="I6" s="82" t="s">
        <v>189</v>
      </c>
      <c r="J6" s="82" t="s">
        <v>190</v>
      </c>
      <c r="K6" s="47" t="s">
        <v>34</v>
      </c>
      <c r="L6" s="88" t="s">
        <v>191</v>
      </c>
      <c r="M6" s="89" t="s">
        <v>192</v>
      </c>
      <c r="AF6" s="54">
        <f>'水洗化人口等'!B6</f>
        <v>0</v>
      </c>
      <c r="AG6" s="45">
        <v>6</v>
      </c>
      <c r="AI6" s="87" t="s">
        <v>209</v>
      </c>
      <c r="AJ6" s="45" t="s">
        <v>124</v>
      </c>
    </row>
    <row r="7" spans="2:36" ht="16.5" customHeight="1">
      <c r="B7" s="164" t="s">
        <v>35</v>
      </c>
      <c r="C7" s="48" t="s">
        <v>36</v>
      </c>
      <c r="D7" s="60">
        <f>AD7</f>
        <v>352634</v>
      </c>
      <c r="F7" s="170" t="s">
        <v>37</v>
      </c>
      <c r="G7" s="49" t="s">
        <v>38</v>
      </c>
      <c r="H7" s="61">
        <f aca="true" t="shared" si="0" ref="H7:H12">AD14</f>
        <v>389105</v>
      </c>
      <c r="I7" s="61">
        <f aca="true" t="shared" si="1" ref="I7:I12">AD24</f>
        <v>161223</v>
      </c>
      <c r="J7" s="61">
        <f aca="true" t="shared" si="2" ref="J7:J12">SUM(H7:I7)</f>
        <v>550328</v>
      </c>
      <c r="K7" s="62">
        <f aca="true" t="shared" si="3" ref="K7:K12">IF(J$13&gt;0,J7/J$13,0)</f>
        <v>0.9824075346806311</v>
      </c>
      <c r="L7" s="63">
        <f>AD34</f>
        <v>8011</v>
      </c>
      <c r="M7" s="64">
        <f>AD37</f>
        <v>1065.8</v>
      </c>
      <c r="AA7" s="46" t="s">
        <v>36</v>
      </c>
      <c r="AB7" s="46" t="s">
        <v>74</v>
      </c>
      <c r="AC7" s="46" t="s">
        <v>133</v>
      </c>
      <c r="AD7" s="45">
        <f aca="true" ca="1" t="shared" si="4" ref="AD7:AD53">IF(AD$2=0,INDIRECT(AB7&amp;"!"&amp;AC7&amp;$AG$2),0)</f>
        <v>352634</v>
      </c>
      <c r="AF7" s="54" t="str">
        <f>'水洗化人口等'!B7</f>
        <v>20000</v>
      </c>
      <c r="AG7" s="45">
        <v>7</v>
      </c>
      <c r="AI7" s="87" t="s">
        <v>210</v>
      </c>
      <c r="AJ7" s="45" t="s">
        <v>123</v>
      </c>
    </row>
    <row r="8" spans="2:36" ht="16.5" customHeight="1">
      <c r="B8" s="165"/>
      <c r="C8" s="49" t="s">
        <v>39</v>
      </c>
      <c r="D8" s="65">
        <f>AD8</f>
        <v>918</v>
      </c>
      <c r="F8" s="171"/>
      <c r="G8" s="49" t="s">
        <v>40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39</v>
      </c>
      <c r="AB8" s="46" t="s">
        <v>74</v>
      </c>
      <c r="AC8" s="46" t="s">
        <v>134</v>
      </c>
      <c r="AD8" s="45">
        <f ca="1" t="shared" si="4"/>
        <v>918</v>
      </c>
      <c r="AF8" s="54" t="str">
        <f>'水洗化人口等'!B8</f>
        <v>20201</v>
      </c>
      <c r="AG8" s="45">
        <v>8</v>
      </c>
      <c r="AI8" s="87" t="s">
        <v>211</v>
      </c>
      <c r="AJ8" s="45" t="s">
        <v>122</v>
      </c>
    </row>
    <row r="9" spans="2:36" ht="16.5" customHeight="1">
      <c r="B9" s="166"/>
      <c r="C9" s="50" t="s">
        <v>41</v>
      </c>
      <c r="D9" s="66">
        <f>SUM(D7:D8)</f>
        <v>353552</v>
      </c>
      <c r="F9" s="171"/>
      <c r="G9" s="49" t="s">
        <v>42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44</v>
      </c>
      <c r="AB9" s="46" t="s">
        <v>74</v>
      </c>
      <c r="AC9" s="46" t="s">
        <v>135</v>
      </c>
      <c r="AD9" s="45">
        <f ca="1" t="shared" si="4"/>
        <v>1431866</v>
      </c>
      <c r="AF9" s="54" t="str">
        <f>'水洗化人口等'!B9</f>
        <v>20202</v>
      </c>
      <c r="AG9" s="45">
        <v>9</v>
      </c>
      <c r="AI9" s="87" t="s">
        <v>212</v>
      </c>
      <c r="AJ9" s="45" t="s">
        <v>121</v>
      </c>
    </row>
    <row r="10" spans="2:36" ht="16.5" customHeight="1">
      <c r="B10" s="167" t="s">
        <v>43</v>
      </c>
      <c r="C10" s="51" t="s">
        <v>44</v>
      </c>
      <c r="D10" s="65">
        <f>AD9</f>
        <v>1431866</v>
      </c>
      <c r="F10" s="171"/>
      <c r="G10" s="49" t="s">
        <v>45</v>
      </c>
      <c r="H10" s="61">
        <f t="shared" si="0"/>
        <v>4423</v>
      </c>
      <c r="I10" s="61">
        <f t="shared" si="1"/>
        <v>4276</v>
      </c>
      <c r="J10" s="61">
        <f t="shared" si="2"/>
        <v>8699</v>
      </c>
      <c r="K10" s="62">
        <f t="shared" si="3"/>
        <v>0.015528853963793974</v>
      </c>
      <c r="L10" s="67" t="s">
        <v>136</v>
      </c>
      <c r="M10" s="68" t="s">
        <v>136</v>
      </c>
      <c r="AA10" s="46" t="s">
        <v>46</v>
      </c>
      <c r="AB10" s="46" t="s">
        <v>74</v>
      </c>
      <c r="AC10" s="46" t="s">
        <v>137</v>
      </c>
      <c r="AD10" s="45">
        <f ca="1" t="shared" si="4"/>
        <v>7194</v>
      </c>
      <c r="AF10" s="54" t="str">
        <f>'水洗化人口等'!B10</f>
        <v>20203</v>
      </c>
      <c r="AG10" s="45">
        <v>10</v>
      </c>
      <c r="AI10" s="87" t="s">
        <v>213</v>
      </c>
      <c r="AJ10" s="45" t="s">
        <v>120</v>
      </c>
    </row>
    <row r="11" spans="2:36" ht="16.5" customHeight="1">
      <c r="B11" s="168"/>
      <c r="C11" s="49" t="s">
        <v>46</v>
      </c>
      <c r="D11" s="65">
        <f>AD10</f>
        <v>7194</v>
      </c>
      <c r="F11" s="171"/>
      <c r="G11" s="49" t="s">
        <v>48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138</v>
      </c>
      <c r="M11" s="68" t="s">
        <v>138</v>
      </c>
      <c r="AA11" s="46" t="s">
        <v>47</v>
      </c>
      <c r="AB11" s="46" t="s">
        <v>74</v>
      </c>
      <c r="AC11" s="46" t="s">
        <v>139</v>
      </c>
      <c r="AD11" s="45">
        <f ca="1" t="shared" si="4"/>
        <v>392156</v>
      </c>
      <c r="AF11" s="54" t="str">
        <f>'水洗化人口等'!B11</f>
        <v>20204</v>
      </c>
      <c r="AG11" s="45">
        <v>11</v>
      </c>
      <c r="AI11" s="87" t="s">
        <v>214</v>
      </c>
      <c r="AJ11" s="45" t="s">
        <v>119</v>
      </c>
    </row>
    <row r="12" spans="2:36" ht="16.5" customHeight="1">
      <c r="B12" s="168"/>
      <c r="C12" s="49" t="s">
        <v>47</v>
      </c>
      <c r="D12" s="65">
        <f>AD11</f>
        <v>392156</v>
      </c>
      <c r="F12" s="171"/>
      <c r="G12" s="49" t="s">
        <v>49</v>
      </c>
      <c r="H12" s="61">
        <f t="shared" si="0"/>
        <v>0</v>
      </c>
      <c r="I12" s="61">
        <f t="shared" si="1"/>
        <v>1156</v>
      </c>
      <c r="J12" s="61">
        <f t="shared" si="2"/>
        <v>1156</v>
      </c>
      <c r="K12" s="62">
        <f t="shared" si="3"/>
        <v>0.0020636113555748746</v>
      </c>
      <c r="L12" s="67" t="s">
        <v>140</v>
      </c>
      <c r="M12" s="68" t="s">
        <v>140</v>
      </c>
      <c r="AA12" s="46" t="s">
        <v>76</v>
      </c>
      <c r="AB12" s="46" t="s">
        <v>74</v>
      </c>
      <c r="AC12" s="46" t="s">
        <v>141</v>
      </c>
      <c r="AD12" s="45">
        <f ca="1" t="shared" si="4"/>
        <v>266613</v>
      </c>
      <c r="AF12" s="54" t="str">
        <f>'水洗化人口等'!B12</f>
        <v>20205</v>
      </c>
      <c r="AG12" s="45">
        <v>12</v>
      </c>
      <c r="AI12" s="87" t="s">
        <v>215</v>
      </c>
      <c r="AJ12" s="45" t="s">
        <v>118</v>
      </c>
    </row>
    <row r="13" spans="2:36" ht="16.5" customHeight="1">
      <c r="B13" s="169"/>
      <c r="C13" s="50" t="s">
        <v>41</v>
      </c>
      <c r="D13" s="66">
        <f>SUM(D10:D12)</f>
        <v>1831216</v>
      </c>
      <c r="F13" s="172"/>
      <c r="G13" s="49" t="s">
        <v>41</v>
      </c>
      <c r="H13" s="61">
        <f>SUM(H7:H12)</f>
        <v>393528</v>
      </c>
      <c r="I13" s="61">
        <f>SUM(I7:I12)</f>
        <v>166655</v>
      </c>
      <c r="J13" s="61">
        <f>SUM(J7:J12)</f>
        <v>560183</v>
      </c>
      <c r="K13" s="62">
        <v>1</v>
      </c>
      <c r="L13" s="67" t="s">
        <v>142</v>
      </c>
      <c r="M13" s="68" t="s">
        <v>142</v>
      </c>
      <c r="AA13" s="46" t="s">
        <v>130</v>
      </c>
      <c r="AB13" s="46" t="s">
        <v>74</v>
      </c>
      <c r="AC13" s="46" t="s">
        <v>143</v>
      </c>
      <c r="AD13" s="45">
        <f ca="1" t="shared" si="4"/>
        <v>43518</v>
      </c>
      <c r="AF13" s="54" t="str">
        <f>'水洗化人口等'!B13</f>
        <v>20206</v>
      </c>
      <c r="AG13" s="45">
        <v>13</v>
      </c>
      <c r="AI13" s="87" t="s">
        <v>216</v>
      </c>
      <c r="AJ13" s="45" t="s">
        <v>117</v>
      </c>
    </row>
    <row r="14" spans="2:36" ht="16.5" customHeight="1" thickBot="1">
      <c r="B14" s="146" t="s">
        <v>50</v>
      </c>
      <c r="C14" s="147"/>
      <c r="D14" s="69">
        <f>SUM(D9,D13)</f>
        <v>2184768</v>
      </c>
      <c r="F14" s="141" t="s">
        <v>51</v>
      </c>
      <c r="G14" s="142"/>
      <c r="H14" s="61">
        <f>AD20</f>
        <v>675</v>
      </c>
      <c r="I14" s="61">
        <f>AD30</f>
        <v>1</v>
      </c>
      <c r="J14" s="61">
        <f>SUM(H14:I14)</f>
        <v>676</v>
      </c>
      <c r="K14" s="70" t="s">
        <v>144</v>
      </c>
      <c r="L14" s="67" t="s">
        <v>144</v>
      </c>
      <c r="M14" s="68" t="s">
        <v>144</v>
      </c>
      <c r="AA14" s="46" t="s">
        <v>38</v>
      </c>
      <c r="AB14" s="46" t="s">
        <v>75</v>
      </c>
      <c r="AC14" s="46" t="s">
        <v>145</v>
      </c>
      <c r="AD14" s="45">
        <f ca="1" t="shared" si="4"/>
        <v>389105</v>
      </c>
      <c r="AF14" s="54" t="str">
        <f>'水洗化人口等'!B14</f>
        <v>20207</v>
      </c>
      <c r="AG14" s="45">
        <v>14</v>
      </c>
      <c r="AI14" s="87" t="s">
        <v>217</v>
      </c>
      <c r="AJ14" s="45" t="s">
        <v>116</v>
      </c>
    </row>
    <row r="15" spans="2:36" ht="16.5" customHeight="1" thickBot="1">
      <c r="B15" s="146" t="s">
        <v>132</v>
      </c>
      <c r="C15" s="147"/>
      <c r="D15" s="69">
        <f>AD13</f>
        <v>43518</v>
      </c>
      <c r="F15" s="146" t="s">
        <v>5</v>
      </c>
      <c r="G15" s="147"/>
      <c r="H15" s="71">
        <f>SUM(H13:H14)</f>
        <v>394203</v>
      </c>
      <c r="I15" s="71">
        <f>SUM(I13:I14)</f>
        <v>166656</v>
      </c>
      <c r="J15" s="71">
        <f>SUM(J13:J14)</f>
        <v>560859</v>
      </c>
      <c r="K15" s="72" t="s">
        <v>146</v>
      </c>
      <c r="L15" s="73">
        <f>SUM(L7:L9)</f>
        <v>8011</v>
      </c>
      <c r="M15" s="74">
        <f>SUM(M7:M9)</f>
        <v>1065.8</v>
      </c>
      <c r="AA15" s="46" t="s">
        <v>40</v>
      </c>
      <c r="AB15" s="46" t="s">
        <v>75</v>
      </c>
      <c r="AC15" s="46" t="s">
        <v>147</v>
      </c>
      <c r="AD15" s="45">
        <f ca="1" t="shared" si="4"/>
        <v>0</v>
      </c>
      <c r="AF15" s="54" t="str">
        <f>'水洗化人口等'!B15</f>
        <v>20208</v>
      </c>
      <c r="AG15" s="45">
        <v>15</v>
      </c>
      <c r="AI15" s="87" t="s">
        <v>218</v>
      </c>
      <c r="AJ15" s="45" t="s">
        <v>115</v>
      </c>
    </row>
    <row r="16" spans="2:36" ht="16.5" customHeight="1" thickBot="1">
      <c r="B16" s="52" t="s">
        <v>52</v>
      </c>
      <c r="AA16" s="46" t="s">
        <v>42</v>
      </c>
      <c r="AB16" s="46" t="s">
        <v>75</v>
      </c>
      <c r="AC16" s="46" t="s">
        <v>148</v>
      </c>
      <c r="AD16" s="45">
        <f ca="1" t="shared" si="4"/>
        <v>0</v>
      </c>
      <c r="AF16" s="54" t="str">
        <f>'水洗化人口等'!B16</f>
        <v>20209</v>
      </c>
      <c r="AG16" s="45">
        <v>16</v>
      </c>
      <c r="AI16" s="87" t="s">
        <v>219</v>
      </c>
      <c r="AJ16" s="45" t="s">
        <v>114</v>
      </c>
    </row>
    <row r="17" spans="3:36" ht="16.5" customHeight="1" thickBot="1">
      <c r="C17" s="75">
        <f>AD12</f>
        <v>266613</v>
      </c>
      <c r="D17" s="46" t="s">
        <v>53</v>
      </c>
      <c r="J17" s="59"/>
      <c r="AA17" s="46" t="s">
        <v>45</v>
      </c>
      <c r="AB17" s="46" t="s">
        <v>75</v>
      </c>
      <c r="AC17" s="46" t="s">
        <v>149</v>
      </c>
      <c r="AD17" s="45">
        <f ca="1" t="shared" si="4"/>
        <v>4423</v>
      </c>
      <c r="AF17" s="54" t="str">
        <f>'水洗化人口等'!B17</f>
        <v>20210</v>
      </c>
      <c r="AG17" s="45">
        <v>17</v>
      </c>
      <c r="AI17" s="87" t="s">
        <v>220</v>
      </c>
      <c r="AJ17" s="45" t="s">
        <v>113</v>
      </c>
    </row>
    <row r="18" spans="6:36" ht="30" customHeight="1">
      <c r="F18" s="162" t="s">
        <v>55</v>
      </c>
      <c r="G18" s="163"/>
      <c r="H18" s="82" t="s">
        <v>188</v>
      </c>
      <c r="I18" s="82" t="s">
        <v>189</v>
      </c>
      <c r="J18" s="85" t="s">
        <v>190</v>
      </c>
      <c r="AA18" s="46" t="s">
        <v>48</v>
      </c>
      <c r="AB18" s="46" t="s">
        <v>75</v>
      </c>
      <c r="AC18" s="46" t="s">
        <v>150</v>
      </c>
      <c r="AD18" s="45">
        <f ca="1" t="shared" si="4"/>
        <v>0</v>
      </c>
      <c r="AF18" s="54" t="str">
        <f>'水洗化人口等'!B18</f>
        <v>20211</v>
      </c>
      <c r="AG18" s="45">
        <v>18</v>
      </c>
      <c r="AI18" s="87" t="s">
        <v>221</v>
      </c>
      <c r="AJ18" s="45" t="s">
        <v>112</v>
      </c>
    </row>
    <row r="19" spans="3:36" ht="16.5" customHeight="1">
      <c r="C19" s="83" t="s">
        <v>54</v>
      </c>
      <c r="D19" s="53">
        <f>IF(D$14&gt;0,D13/D$14,0)</f>
        <v>0.8381741219204968</v>
      </c>
      <c r="F19" s="141" t="s">
        <v>57</v>
      </c>
      <c r="G19" s="142"/>
      <c r="H19" s="61">
        <f>AD21</f>
        <v>3218</v>
      </c>
      <c r="I19" s="61">
        <f>AD31</f>
        <v>2566</v>
      </c>
      <c r="J19" s="65">
        <f>SUM(H19:I19)</f>
        <v>5784</v>
      </c>
      <c r="AA19" s="46" t="s">
        <v>49</v>
      </c>
      <c r="AB19" s="46" t="s">
        <v>75</v>
      </c>
      <c r="AC19" s="46" t="s">
        <v>151</v>
      </c>
      <c r="AD19" s="45">
        <f ca="1" t="shared" si="4"/>
        <v>0</v>
      </c>
      <c r="AF19" s="54" t="str">
        <f>'水洗化人口等'!B19</f>
        <v>20212</v>
      </c>
      <c r="AG19" s="45">
        <v>19</v>
      </c>
      <c r="AI19" s="87" t="s">
        <v>222</v>
      </c>
      <c r="AJ19" s="45" t="s">
        <v>111</v>
      </c>
    </row>
    <row r="20" spans="3:36" ht="16.5" customHeight="1">
      <c r="C20" s="83" t="s">
        <v>56</v>
      </c>
      <c r="D20" s="53">
        <f>IF(D$14&gt;0,D9/D$14,0)</f>
        <v>0.1618258780795032</v>
      </c>
      <c r="F20" s="141" t="s">
        <v>59</v>
      </c>
      <c r="G20" s="142"/>
      <c r="H20" s="61">
        <f>AD22</f>
        <v>89548</v>
      </c>
      <c r="I20" s="61">
        <f>AD32</f>
        <v>21693</v>
      </c>
      <c r="J20" s="65">
        <f>SUM(H20:I20)</f>
        <v>111241</v>
      </c>
      <c r="AA20" s="46" t="s">
        <v>51</v>
      </c>
      <c r="AB20" s="46" t="s">
        <v>75</v>
      </c>
      <c r="AC20" s="46" t="s">
        <v>152</v>
      </c>
      <c r="AD20" s="45">
        <f ca="1" t="shared" si="4"/>
        <v>675</v>
      </c>
      <c r="AF20" s="54" t="str">
        <f>'水洗化人口等'!B20</f>
        <v>20213</v>
      </c>
      <c r="AG20" s="45">
        <v>20</v>
      </c>
      <c r="AI20" s="87" t="s">
        <v>223</v>
      </c>
      <c r="AJ20" s="45" t="s">
        <v>110</v>
      </c>
    </row>
    <row r="21" spans="3:36" ht="16.5" customHeight="1">
      <c r="C21" s="84" t="s">
        <v>58</v>
      </c>
      <c r="D21" s="53">
        <f>IF(D$14&gt;0,D10/D$14,0)</f>
        <v>0.6553858350177227</v>
      </c>
      <c r="F21" s="141" t="s">
        <v>61</v>
      </c>
      <c r="G21" s="142"/>
      <c r="H21" s="61">
        <f>AD23</f>
        <v>301751</v>
      </c>
      <c r="I21" s="61">
        <f>AD33</f>
        <v>141339</v>
      </c>
      <c r="J21" s="65">
        <f>SUM(H21:I21)</f>
        <v>443090</v>
      </c>
      <c r="AA21" s="46" t="s">
        <v>57</v>
      </c>
      <c r="AB21" s="46" t="s">
        <v>75</v>
      </c>
      <c r="AC21" s="46" t="s">
        <v>153</v>
      </c>
      <c r="AD21" s="45">
        <f ca="1" t="shared" si="4"/>
        <v>3218</v>
      </c>
      <c r="AF21" s="54" t="str">
        <f>'水洗化人口等'!B21</f>
        <v>20214</v>
      </c>
      <c r="AG21" s="45">
        <v>21</v>
      </c>
      <c r="AI21" s="87" t="s">
        <v>224</v>
      </c>
      <c r="AJ21" s="45" t="s">
        <v>109</v>
      </c>
    </row>
    <row r="22" spans="3:36" ht="16.5" customHeight="1" thickBot="1">
      <c r="C22" s="83" t="s">
        <v>60</v>
      </c>
      <c r="D22" s="53">
        <f>IF(D$14&gt;0,D12/D$14,0)</f>
        <v>0.17949548876585522</v>
      </c>
      <c r="F22" s="146" t="s">
        <v>5</v>
      </c>
      <c r="G22" s="147"/>
      <c r="H22" s="71">
        <f>SUM(H19:H21)</f>
        <v>394517</v>
      </c>
      <c r="I22" s="71">
        <f>SUM(I19:I21)</f>
        <v>165598</v>
      </c>
      <c r="J22" s="76">
        <f>SUM(J19:J21)</f>
        <v>560115</v>
      </c>
      <c r="AA22" s="46" t="s">
        <v>59</v>
      </c>
      <c r="AB22" s="46" t="s">
        <v>75</v>
      </c>
      <c r="AC22" s="46" t="s">
        <v>154</v>
      </c>
      <c r="AD22" s="45">
        <f ca="1" t="shared" si="4"/>
        <v>89548</v>
      </c>
      <c r="AF22" s="54" t="str">
        <f>'水洗化人口等'!B22</f>
        <v>20215</v>
      </c>
      <c r="AG22" s="45">
        <v>22</v>
      </c>
      <c r="AI22" s="87" t="s">
        <v>225</v>
      </c>
      <c r="AJ22" s="45" t="s">
        <v>108</v>
      </c>
    </row>
    <row r="23" spans="3:36" ht="16.5" customHeight="1">
      <c r="C23" s="83" t="s">
        <v>62</v>
      </c>
      <c r="D23" s="53">
        <f>IF(D$14&gt;0,C17/D$14,0)</f>
        <v>0.12203263687494507</v>
      </c>
      <c r="F23" s="52"/>
      <c r="J23" s="77"/>
      <c r="AA23" s="46" t="s">
        <v>61</v>
      </c>
      <c r="AB23" s="46" t="s">
        <v>75</v>
      </c>
      <c r="AC23" s="46" t="s">
        <v>155</v>
      </c>
      <c r="AD23" s="45">
        <f ca="1" t="shared" si="4"/>
        <v>301751</v>
      </c>
      <c r="AF23" s="54" t="str">
        <f>'水洗化人口等'!B23</f>
        <v>20217</v>
      </c>
      <c r="AG23" s="45">
        <v>23</v>
      </c>
      <c r="AI23" s="87" t="s">
        <v>226</v>
      </c>
      <c r="AJ23" s="45" t="s">
        <v>107</v>
      </c>
    </row>
    <row r="24" spans="3:36" ht="16.5" customHeight="1" thickBot="1">
      <c r="C24" s="83" t="s">
        <v>193</v>
      </c>
      <c r="D24" s="53">
        <f>IF(D$9&gt;0,D7/D$9,0)</f>
        <v>0.9974034936869258</v>
      </c>
      <c r="J24" s="78" t="s">
        <v>63</v>
      </c>
      <c r="AA24" s="46" t="s">
        <v>38</v>
      </c>
      <c r="AB24" s="46" t="s">
        <v>75</v>
      </c>
      <c r="AC24" s="46" t="s">
        <v>156</v>
      </c>
      <c r="AD24" s="45">
        <f ca="1" t="shared" si="4"/>
        <v>161223</v>
      </c>
      <c r="AF24" s="54" t="str">
        <f>'水洗化人口等'!B24</f>
        <v>20218</v>
      </c>
      <c r="AG24" s="45">
        <v>24</v>
      </c>
      <c r="AI24" s="87" t="s">
        <v>227</v>
      </c>
      <c r="AJ24" s="45" t="s">
        <v>106</v>
      </c>
    </row>
    <row r="25" spans="3:36" ht="16.5" customHeight="1">
      <c r="C25" s="83" t="s">
        <v>194</v>
      </c>
      <c r="D25" s="53">
        <f>IF(D$9&gt;0,D8/D$9,0)</f>
        <v>0.002596506313074173</v>
      </c>
      <c r="F25" s="158" t="s">
        <v>64</v>
      </c>
      <c r="G25" s="159"/>
      <c r="H25" s="159"/>
      <c r="I25" s="151" t="s">
        <v>65</v>
      </c>
      <c r="J25" s="153" t="s">
        <v>66</v>
      </c>
      <c r="AA25" s="46" t="s">
        <v>40</v>
      </c>
      <c r="AB25" s="46" t="s">
        <v>75</v>
      </c>
      <c r="AC25" s="46" t="s">
        <v>157</v>
      </c>
      <c r="AD25" s="45">
        <f ca="1" t="shared" si="4"/>
        <v>0</v>
      </c>
      <c r="AF25" s="54" t="str">
        <f>'水洗化人口等'!B25</f>
        <v>20219</v>
      </c>
      <c r="AG25" s="45">
        <v>25</v>
      </c>
      <c r="AI25" s="87" t="s">
        <v>228</v>
      </c>
      <c r="AJ25" s="45" t="s">
        <v>105</v>
      </c>
    </row>
    <row r="26" spans="6:36" ht="16.5" customHeight="1">
      <c r="F26" s="160"/>
      <c r="G26" s="161"/>
      <c r="H26" s="161"/>
      <c r="I26" s="152"/>
      <c r="J26" s="154"/>
      <c r="AA26" s="46" t="s">
        <v>42</v>
      </c>
      <c r="AB26" s="46" t="s">
        <v>75</v>
      </c>
      <c r="AC26" s="46" t="s">
        <v>158</v>
      </c>
      <c r="AD26" s="45">
        <f ca="1" t="shared" si="4"/>
        <v>0</v>
      </c>
      <c r="AF26" s="54" t="str">
        <f>'水洗化人口等'!B26</f>
        <v>20220</v>
      </c>
      <c r="AG26" s="45">
        <v>26</v>
      </c>
      <c r="AI26" s="87" t="s">
        <v>229</v>
      </c>
      <c r="AJ26" s="45" t="s">
        <v>104</v>
      </c>
    </row>
    <row r="27" spans="6:36" ht="16.5" customHeight="1">
      <c r="F27" s="143" t="s">
        <v>67</v>
      </c>
      <c r="G27" s="144"/>
      <c r="H27" s="145"/>
      <c r="I27" s="63">
        <f aca="true" t="shared" si="5" ref="I27:I35">AD40</f>
        <v>13302</v>
      </c>
      <c r="J27" s="79">
        <f>AD49</f>
        <v>708</v>
      </c>
      <c r="AA27" s="46" t="s">
        <v>45</v>
      </c>
      <c r="AB27" s="46" t="s">
        <v>75</v>
      </c>
      <c r="AC27" s="46" t="s">
        <v>159</v>
      </c>
      <c r="AD27" s="45">
        <f ca="1" t="shared" si="4"/>
        <v>4276</v>
      </c>
      <c r="AF27" s="54" t="str">
        <f>'水洗化人口等'!B27</f>
        <v>20303</v>
      </c>
      <c r="AG27" s="45">
        <v>27</v>
      </c>
      <c r="AI27" s="87" t="s">
        <v>230</v>
      </c>
      <c r="AJ27" s="45" t="s">
        <v>103</v>
      </c>
    </row>
    <row r="28" spans="6:36" ht="16.5" customHeight="1">
      <c r="F28" s="155" t="s">
        <v>68</v>
      </c>
      <c r="G28" s="156"/>
      <c r="H28" s="157"/>
      <c r="I28" s="63">
        <f t="shared" si="5"/>
        <v>15811</v>
      </c>
      <c r="J28" s="79">
        <f>AD50</f>
        <v>21</v>
      </c>
      <c r="AA28" s="46" t="s">
        <v>48</v>
      </c>
      <c r="AB28" s="46" t="s">
        <v>75</v>
      </c>
      <c r="AC28" s="46" t="s">
        <v>160</v>
      </c>
      <c r="AD28" s="45">
        <f ca="1" t="shared" si="4"/>
        <v>0</v>
      </c>
      <c r="AF28" s="54" t="str">
        <f>'水洗化人口等'!B28</f>
        <v>20304</v>
      </c>
      <c r="AG28" s="45">
        <v>28</v>
      </c>
      <c r="AI28" s="87" t="s">
        <v>231</v>
      </c>
      <c r="AJ28" s="45" t="s">
        <v>102</v>
      </c>
    </row>
    <row r="29" spans="6:36" ht="16.5" customHeight="1">
      <c r="F29" s="143" t="s">
        <v>69</v>
      </c>
      <c r="G29" s="144"/>
      <c r="H29" s="145"/>
      <c r="I29" s="63">
        <f t="shared" si="5"/>
        <v>1918</v>
      </c>
      <c r="J29" s="79">
        <f>AD51</f>
        <v>171</v>
      </c>
      <c r="AA29" s="46" t="s">
        <v>49</v>
      </c>
      <c r="AB29" s="46" t="s">
        <v>75</v>
      </c>
      <c r="AC29" s="46" t="s">
        <v>161</v>
      </c>
      <c r="AD29" s="45">
        <f ca="1" t="shared" si="4"/>
        <v>1156</v>
      </c>
      <c r="AF29" s="54" t="str">
        <f>'水洗化人口等'!B29</f>
        <v>20305</v>
      </c>
      <c r="AG29" s="45">
        <v>29</v>
      </c>
      <c r="AI29" s="87" t="s">
        <v>232</v>
      </c>
      <c r="AJ29" s="45" t="s">
        <v>101</v>
      </c>
    </row>
    <row r="30" spans="6:36" ht="16.5" customHeight="1">
      <c r="F30" s="143" t="s">
        <v>23</v>
      </c>
      <c r="G30" s="144"/>
      <c r="H30" s="145"/>
      <c r="I30" s="63">
        <f t="shared" si="5"/>
        <v>1226</v>
      </c>
      <c r="J30" s="79">
        <f>AD52</f>
        <v>0</v>
      </c>
      <c r="AA30" s="46" t="s">
        <v>51</v>
      </c>
      <c r="AB30" s="46" t="s">
        <v>75</v>
      </c>
      <c r="AC30" s="46" t="s">
        <v>162</v>
      </c>
      <c r="AD30" s="45">
        <f ca="1" t="shared" si="4"/>
        <v>1</v>
      </c>
      <c r="AF30" s="54" t="str">
        <f>'水洗化人口等'!B30</f>
        <v>20306</v>
      </c>
      <c r="AG30" s="45">
        <v>30</v>
      </c>
      <c r="AI30" s="87" t="s">
        <v>233</v>
      </c>
      <c r="AJ30" s="45" t="s">
        <v>100</v>
      </c>
    </row>
    <row r="31" spans="6:36" ht="16.5" customHeight="1">
      <c r="F31" s="143" t="s">
        <v>24</v>
      </c>
      <c r="G31" s="144"/>
      <c r="H31" s="145"/>
      <c r="I31" s="63">
        <f t="shared" si="5"/>
        <v>0</v>
      </c>
      <c r="J31" s="79">
        <f>AD53</f>
        <v>0</v>
      </c>
      <c r="AA31" s="46" t="s">
        <v>57</v>
      </c>
      <c r="AB31" s="46" t="s">
        <v>75</v>
      </c>
      <c r="AC31" s="46" t="s">
        <v>163</v>
      </c>
      <c r="AD31" s="45">
        <f ca="1" t="shared" si="4"/>
        <v>2566</v>
      </c>
      <c r="AF31" s="54" t="str">
        <f>'水洗化人口等'!B31</f>
        <v>20307</v>
      </c>
      <c r="AG31" s="45">
        <v>31</v>
      </c>
      <c r="AI31" s="87" t="s">
        <v>234</v>
      </c>
      <c r="AJ31" s="45" t="s">
        <v>99</v>
      </c>
    </row>
    <row r="32" spans="6:36" ht="16.5" customHeight="1">
      <c r="F32" s="143" t="s">
        <v>70</v>
      </c>
      <c r="G32" s="144"/>
      <c r="H32" s="145"/>
      <c r="I32" s="63">
        <f t="shared" si="5"/>
        <v>2086</v>
      </c>
      <c r="J32" s="68" t="s">
        <v>136</v>
      </c>
      <c r="AA32" s="46" t="s">
        <v>59</v>
      </c>
      <c r="AB32" s="46" t="s">
        <v>75</v>
      </c>
      <c r="AC32" s="46" t="s">
        <v>164</v>
      </c>
      <c r="AD32" s="45">
        <f ca="1" t="shared" si="4"/>
        <v>21693</v>
      </c>
      <c r="AF32" s="54" t="str">
        <f>'水洗化人口等'!B32</f>
        <v>20309</v>
      </c>
      <c r="AG32" s="45">
        <v>32</v>
      </c>
      <c r="AI32" s="87" t="s">
        <v>235</v>
      </c>
      <c r="AJ32" s="45" t="s">
        <v>98</v>
      </c>
    </row>
    <row r="33" spans="6:36" ht="16.5" customHeight="1">
      <c r="F33" s="143" t="s">
        <v>71</v>
      </c>
      <c r="G33" s="144"/>
      <c r="H33" s="145"/>
      <c r="I33" s="63">
        <f t="shared" si="5"/>
        <v>789</v>
      </c>
      <c r="J33" s="68" t="s">
        <v>138</v>
      </c>
      <c r="AA33" s="46" t="s">
        <v>61</v>
      </c>
      <c r="AB33" s="46" t="s">
        <v>75</v>
      </c>
      <c r="AC33" s="46" t="s">
        <v>165</v>
      </c>
      <c r="AD33" s="45">
        <f ca="1" t="shared" si="4"/>
        <v>141339</v>
      </c>
      <c r="AF33" s="54" t="str">
        <f>'水洗化人口等'!B33</f>
        <v>20321</v>
      </c>
      <c r="AG33" s="45">
        <v>33</v>
      </c>
      <c r="AI33" s="87" t="s">
        <v>236</v>
      </c>
      <c r="AJ33" s="45" t="s">
        <v>97</v>
      </c>
    </row>
    <row r="34" spans="6:36" ht="16.5" customHeight="1">
      <c r="F34" s="143" t="s">
        <v>72</v>
      </c>
      <c r="G34" s="144"/>
      <c r="H34" s="145"/>
      <c r="I34" s="63">
        <f t="shared" si="5"/>
        <v>0</v>
      </c>
      <c r="J34" s="68" t="s">
        <v>166</v>
      </c>
      <c r="AA34" s="46" t="s">
        <v>38</v>
      </c>
      <c r="AB34" s="46" t="s">
        <v>75</v>
      </c>
      <c r="AC34" s="46" t="s">
        <v>167</v>
      </c>
      <c r="AD34" s="46">
        <f ca="1" t="shared" si="4"/>
        <v>8011</v>
      </c>
      <c r="AF34" s="54" t="str">
        <f>'水洗化人口等'!B34</f>
        <v>20323</v>
      </c>
      <c r="AG34" s="45">
        <v>34</v>
      </c>
      <c r="AI34" s="87" t="s">
        <v>237</v>
      </c>
      <c r="AJ34" s="45" t="s">
        <v>96</v>
      </c>
    </row>
    <row r="35" spans="6:36" ht="16.5" customHeight="1">
      <c r="F35" s="143" t="s">
        <v>73</v>
      </c>
      <c r="G35" s="144"/>
      <c r="H35" s="145"/>
      <c r="I35" s="63">
        <f t="shared" si="5"/>
        <v>1263</v>
      </c>
      <c r="J35" s="68" t="s">
        <v>140</v>
      </c>
      <c r="AA35" s="46" t="s">
        <v>40</v>
      </c>
      <c r="AB35" s="46" t="s">
        <v>75</v>
      </c>
      <c r="AC35" s="46" t="s">
        <v>168</v>
      </c>
      <c r="AD35" s="46">
        <f ca="1" t="shared" si="4"/>
        <v>0</v>
      </c>
      <c r="AF35" s="54" t="str">
        <f>'水洗化人口等'!B35</f>
        <v>20324</v>
      </c>
      <c r="AG35" s="45">
        <v>35</v>
      </c>
      <c r="AI35" s="87" t="s">
        <v>238</v>
      </c>
      <c r="AJ35" s="45" t="s">
        <v>95</v>
      </c>
    </row>
    <row r="36" spans="6:36" ht="16.5" customHeight="1" thickBot="1">
      <c r="F36" s="148" t="s">
        <v>17</v>
      </c>
      <c r="G36" s="149"/>
      <c r="H36" s="150"/>
      <c r="I36" s="80">
        <f>SUM(I27:I35)</f>
        <v>36395</v>
      </c>
      <c r="J36" s="81">
        <f>SUM(J27:J31)</f>
        <v>900</v>
      </c>
      <c r="AA36" s="46" t="s">
        <v>42</v>
      </c>
      <c r="AB36" s="46" t="s">
        <v>75</v>
      </c>
      <c r="AC36" s="46" t="s">
        <v>169</v>
      </c>
      <c r="AD36" s="46">
        <f ca="1" t="shared" si="4"/>
        <v>0</v>
      </c>
      <c r="AF36" s="54" t="str">
        <f>'水洗化人口等'!B36</f>
        <v>20349</v>
      </c>
      <c r="AG36" s="45">
        <v>36</v>
      </c>
      <c r="AI36" s="87" t="s">
        <v>239</v>
      </c>
      <c r="AJ36" s="45" t="s">
        <v>94</v>
      </c>
    </row>
    <row r="37" spans="27:36" ht="13.5">
      <c r="AA37" s="46" t="s">
        <v>38</v>
      </c>
      <c r="AB37" s="46" t="s">
        <v>75</v>
      </c>
      <c r="AC37" s="46" t="s">
        <v>170</v>
      </c>
      <c r="AD37" s="46">
        <f ca="1" t="shared" si="4"/>
        <v>1065.8</v>
      </c>
      <c r="AF37" s="54" t="str">
        <f>'水洗化人口等'!B37</f>
        <v>20350</v>
      </c>
      <c r="AG37" s="45">
        <v>37</v>
      </c>
      <c r="AI37" s="87" t="s">
        <v>240</v>
      </c>
      <c r="AJ37" s="45" t="s">
        <v>93</v>
      </c>
    </row>
    <row r="38" spans="27:36" ht="13.5">
      <c r="AA38" s="46" t="s">
        <v>40</v>
      </c>
      <c r="AB38" s="46" t="s">
        <v>75</v>
      </c>
      <c r="AC38" s="46" t="s">
        <v>171</v>
      </c>
      <c r="AD38" s="46">
        <f ca="1" t="shared" si="4"/>
        <v>0</v>
      </c>
      <c r="AF38" s="54" t="str">
        <f>'水洗化人口等'!B38</f>
        <v>20361</v>
      </c>
      <c r="AG38" s="45">
        <v>38</v>
      </c>
      <c r="AI38" s="87" t="s">
        <v>241</v>
      </c>
      <c r="AJ38" s="45" t="s">
        <v>92</v>
      </c>
    </row>
    <row r="39" spans="27:36" ht="13.5">
      <c r="AA39" s="46" t="s">
        <v>42</v>
      </c>
      <c r="AB39" s="46" t="s">
        <v>75</v>
      </c>
      <c r="AC39" s="46" t="s">
        <v>172</v>
      </c>
      <c r="AD39" s="46">
        <f ca="1" t="shared" si="4"/>
        <v>0</v>
      </c>
      <c r="AF39" s="54" t="str">
        <f>'水洗化人口等'!B39</f>
        <v>20362</v>
      </c>
      <c r="AG39" s="45">
        <v>39</v>
      </c>
      <c r="AI39" s="87" t="s">
        <v>242</v>
      </c>
      <c r="AJ39" s="45" t="s">
        <v>91</v>
      </c>
    </row>
    <row r="40" spans="27:36" ht="13.5">
      <c r="AA40" s="46" t="s">
        <v>67</v>
      </c>
      <c r="AB40" s="46" t="s">
        <v>75</v>
      </c>
      <c r="AC40" s="46" t="s">
        <v>173</v>
      </c>
      <c r="AD40" s="46">
        <f ca="1" t="shared" si="4"/>
        <v>13302</v>
      </c>
      <c r="AF40" s="54" t="str">
        <f>'水洗化人口等'!B40</f>
        <v>20363</v>
      </c>
      <c r="AG40" s="45">
        <v>40</v>
      </c>
      <c r="AI40" s="87" t="s">
        <v>243</v>
      </c>
      <c r="AJ40" s="45" t="s">
        <v>90</v>
      </c>
    </row>
    <row r="41" spans="27:36" ht="13.5">
      <c r="AA41" s="46" t="s">
        <v>68</v>
      </c>
      <c r="AB41" s="46" t="s">
        <v>75</v>
      </c>
      <c r="AC41" s="46" t="s">
        <v>174</v>
      </c>
      <c r="AD41" s="46">
        <f ca="1" t="shared" si="4"/>
        <v>15811</v>
      </c>
      <c r="AF41" s="54" t="str">
        <f>'水洗化人口等'!B41</f>
        <v>20382</v>
      </c>
      <c r="AG41" s="45">
        <v>41</v>
      </c>
      <c r="AI41" s="87" t="s">
        <v>244</v>
      </c>
      <c r="AJ41" s="45" t="s">
        <v>89</v>
      </c>
    </row>
    <row r="42" spans="27:36" ht="13.5">
      <c r="AA42" s="46" t="s">
        <v>69</v>
      </c>
      <c r="AB42" s="46" t="s">
        <v>75</v>
      </c>
      <c r="AC42" s="46" t="s">
        <v>175</v>
      </c>
      <c r="AD42" s="46">
        <f ca="1" t="shared" si="4"/>
        <v>1918</v>
      </c>
      <c r="AF42" s="54" t="str">
        <f>'水洗化人口等'!B42</f>
        <v>20383</v>
      </c>
      <c r="AG42" s="45">
        <v>42</v>
      </c>
      <c r="AI42" s="87" t="s">
        <v>245</v>
      </c>
      <c r="AJ42" s="45" t="s">
        <v>88</v>
      </c>
    </row>
    <row r="43" spans="27:36" ht="13.5">
      <c r="AA43" s="46" t="s">
        <v>23</v>
      </c>
      <c r="AB43" s="46" t="s">
        <v>75</v>
      </c>
      <c r="AC43" s="46" t="s">
        <v>176</v>
      </c>
      <c r="AD43" s="46">
        <f ca="1" t="shared" si="4"/>
        <v>1226</v>
      </c>
      <c r="AF43" s="54" t="str">
        <f>'水洗化人口等'!B43</f>
        <v>20384</v>
      </c>
      <c r="AG43" s="45">
        <v>43</v>
      </c>
      <c r="AI43" s="87" t="s">
        <v>246</v>
      </c>
      <c r="AJ43" s="45" t="s">
        <v>87</v>
      </c>
    </row>
    <row r="44" spans="27:36" ht="13.5">
      <c r="AA44" s="46" t="s">
        <v>24</v>
      </c>
      <c r="AB44" s="46" t="s">
        <v>75</v>
      </c>
      <c r="AC44" s="46" t="s">
        <v>177</v>
      </c>
      <c r="AD44" s="46">
        <f ca="1" t="shared" si="4"/>
        <v>0</v>
      </c>
      <c r="AF44" s="54" t="str">
        <f>'水洗化人口等'!B44</f>
        <v>20385</v>
      </c>
      <c r="AG44" s="45">
        <v>44</v>
      </c>
      <c r="AI44" s="87" t="s">
        <v>247</v>
      </c>
      <c r="AJ44" s="45" t="s">
        <v>86</v>
      </c>
    </row>
    <row r="45" spans="27:36" ht="13.5">
      <c r="AA45" s="46" t="s">
        <v>70</v>
      </c>
      <c r="AB45" s="46" t="s">
        <v>75</v>
      </c>
      <c r="AC45" s="46" t="s">
        <v>179</v>
      </c>
      <c r="AD45" s="46">
        <f ca="1" t="shared" si="4"/>
        <v>2086</v>
      </c>
      <c r="AF45" s="54" t="str">
        <f>'水洗化人口等'!B45</f>
        <v>20386</v>
      </c>
      <c r="AG45" s="45">
        <v>45</v>
      </c>
      <c r="AI45" s="87" t="s">
        <v>248</v>
      </c>
      <c r="AJ45" s="45" t="s">
        <v>85</v>
      </c>
    </row>
    <row r="46" spans="27:36" ht="13.5">
      <c r="AA46" s="46" t="s">
        <v>71</v>
      </c>
      <c r="AB46" s="46" t="s">
        <v>75</v>
      </c>
      <c r="AC46" s="46" t="s">
        <v>180</v>
      </c>
      <c r="AD46" s="46">
        <f ca="1" t="shared" si="4"/>
        <v>789</v>
      </c>
      <c r="AF46" s="54" t="str">
        <f>'水洗化人口等'!B46</f>
        <v>20388</v>
      </c>
      <c r="AG46" s="45">
        <v>46</v>
      </c>
      <c r="AI46" s="87" t="s">
        <v>249</v>
      </c>
      <c r="AJ46" s="45" t="s">
        <v>84</v>
      </c>
    </row>
    <row r="47" spans="27:36" ht="13.5">
      <c r="AA47" s="46" t="s">
        <v>72</v>
      </c>
      <c r="AB47" s="46" t="s">
        <v>75</v>
      </c>
      <c r="AC47" s="46" t="s">
        <v>181</v>
      </c>
      <c r="AD47" s="46">
        <f ca="1" t="shared" si="4"/>
        <v>0</v>
      </c>
      <c r="AF47" s="54" t="str">
        <f>'水洗化人口等'!B47</f>
        <v>20402</v>
      </c>
      <c r="AG47" s="45">
        <v>47</v>
      </c>
      <c r="AI47" s="87" t="s">
        <v>250</v>
      </c>
      <c r="AJ47" s="45" t="s">
        <v>83</v>
      </c>
    </row>
    <row r="48" spans="27:36" ht="13.5">
      <c r="AA48" s="46" t="s">
        <v>73</v>
      </c>
      <c r="AB48" s="46" t="s">
        <v>75</v>
      </c>
      <c r="AC48" s="46" t="s">
        <v>182</v>
      </c>
      <c r="AD48" s="46">
        <f ca="1" t="shared" si="4"/>
        <v>1263</v>
      </c>
      <c r="AF48" s="54" t="str">
        <f>'水洗化人口等'!B48</f>
        <v>20403</v>
      </c>
      <c r="AG48" s="45">
        <v>48</v>
      </c>
      <c r="AI48" s="87" t="s">
        <v>251</v>
      </c>
      <c r="AJ48" s="45" t="s">
        <v>82</v>
      </c>
    </row>
    <row r="49" spans="27:36" ht="13.5">
      <c r="AA49" s="46" t="s">
        <v>67</v>
      </c>
      <c r="AB49" s="46" t="s">
        <v>75</v>
      </c>
      <c r="AC49" s="46" t="s">
        <v>183</v>
      </c>
      <c r="AD49" s="46">
        <f ca="1" t="shared" si="4"/>
        <v>708</v>
      </c>
      <c r="AF49" s="54" t="str">
        <f>'水洗化人口等'!B49</f>
        <v>20404</v>
      </c>
      <c r="AG49" s="45">
        <v>49</v>
      </c>
      <c r="AI49" s="87" t="s">
        <v>252</v>
      </c>
      <c r="AJ49" s="45" t="s">
        <v>81</v>
      </c>
    </row>
    <row r="50" spans="27:36" ht="13.5">
      <c r="AA50" s="46" t="s">
        <v>68</v>
      </c>
      <c r="AB50" s="46" t="s">
        <v>75</v>
      </c>
      <c r="AC50" s="46" t="s">
        <v>184</v>
      </c>
      <c r="AD50" s="46">
        <f ca="1" t="shared" si="4"/>
        <v>21</v>
      </c>
      <c r="AF50" s="54" t="str">
        <f>'水洗化人口等'!B50</f>
        <v>20406</v>
      </c>
      <c r="AG50" s="45">
        <v>50</v>
      </c>
      <c r="AI50" s="87" t="s">
        <v>253</v>
      </c>
      <c r="AJ50" s="45" t="s">
        <v>80</v>
      </c>
    </row>
    <row r="51" spans="27:36" ht="13.5">
      <c r="AA51" s="46" t="s">
        <v>69</v>
      </c>
      <c r="AB51" s="46" t="s">
        <v>75</v>
      </c>
      <c r="AC51" s="46" t="s">
        <v>185</v>
      </c>
      <c r="AD51" s="46">
        <f ca="1" t="shared" si="4"/>
        <v>171</v>
      </c>
      <c r="AF51" s="54" t="str">
        <f>'水洗化人口等'!B51</f>
        <v>20407</v>
      </c>
      <c r="AG51" s="45">
        <v>51</v>
      </c>
      <c r="AI51" s="87" t="s">
        <v>254</v>
      </c>
      <c r="AJ51" s="45" t="s">
        <v>79</v>
      </c>
    </row>
    <row r="52" spans="27:36" ht="13.5">
      <c r="AA52" s="46" t="s">
        <v>23</v>
      </c>
      <c r="AB52" s="46" t="s">
        <v>75</v>
      </c>
      <c r="AC52" s="46" t="s">
        <v>186</v>
      </c>
      <c r="AD52" s="46">
        <f ca="1" t="shared" si="4"/>
        <v>0</v>
      </c>
      <c r="AF52" s="54" t="str">
        <f>'水洗化人口等'!B52</f>
        <v>20409</v>
      </c>
      <c r="AG52" s="45">
        <v>52</v>
      </c>
      <c r="AI52" s="87" t="s">
        <v>255</v>
      </c>
      <c r="AJ52" s="45" t="s">
        <v>78</v>
      </c>
    </row>
    <row r="53" spans="27:33" ht="13.5">
      <c r="AA53" s="46" t="s">
        <v>24</v>
      </c>
      <c r="AB53" s="46" t="s">
        <v>75</v>
      </c>
      <c r="AC53" s="46" t="s">
        <v>187</v>
      </c>
      <c r="AD53" s="46">
        <f ca="1" t="shared" si="4"/>
        <v>0</v>
      </c>
      <c r="AF53" s="54" t="str">
        <f>'水洗化人口等'!B53</f>
        <v>20410</v>
      </c>
      <c r="AG53" s="45">
        <v>53</v>
      </c>
    </row>
    <row r="54" spans="32:33" ht="13.5">
      <c r="AF54" s="54" t="str">
        <f>'水洗化人口等'!B54</f>
        <v>20411</v>
      </c>
      <c r="AG54" s="45">
        <v>54</v>
      </c>
    </row>
    <row r="55" spans="32:33" ht="13.5">
      <c r="AF55" s="54" t="str">
        <f>'水洗化人口等'!B55</f>
        <v>20412</v>
      </c>
      <c r="AG55" s="45">
        <v>55</v>
      </c>
    </row>
    <row r="56" spans="32:33" ht="13.5">
      <c r="AF56" s="54" t="str">
        <f>'水洗化人口等'!B56</f>
        <v>20413</v>
      </c>
      <c r="AG56" s="45">
        <v>56</v>
      </c>
    </row>
    <row r="57" spans="32:33" ht="13.5">
      <c r="AF57" s="54" t="str">
        <f>'水洗化人口等'!B57</f>
        <v>20414</v>
      </c>
      <c r="AG57" s="45">
        <v>57</v>
      </c>
    </row>
    <row r="58" spans="32:33" ht="13.5">
      <c r="AF58" s="54" t="str">
        <f>'水洗化人口等'!B58</f>
        <v>20415</v>
      </c>
      <c r="AG58" s="45">
        <v>58</v>
      </c>
    </row>
    <row r="59" spans="32:33" ht="13.5">
      <c r="AF59" s="54" t="str">
        <f>'水洗化人口等'!B59</f>
        <v>20416</v>
      </c>
      <c r="AG59" s="45">
        <v>59</v>
      </c>
    </row>
    <row r="60" spans="32:33" ht="13.5">
      <c r="AF60" s="54" t="str">
        <f>'水洗化人口等'!B60</f>
        <v>20417</v>
      </c>
      <c r="AG60" s="45">
        <v>60</v>
      </c>
    </row>
    <row r="61" spans="32:33" ht="13.5">
      <c r="AF61" s="54" t="str">
        <f>'水洗化人口等'!B61</f>
        <v>20422</v>
      </c>
      <c r="AG61" s="45">
        <v>61</v>
      </c>
    </row>
    <row r="62" spans="32:33" ht="13.5">
      <c r="AF62" s="54" t="str">
        <f>'水洗化人口等'!B62</f>
        <v>20423</v>
      </c>
      <c r="AG62" s="45">
        <v>62</v>
      </c>
    </row>
    <row r="63" spans="32:33" ht="13.5">
      <c r="AF63" s="54" t="str">
        <f>'水洗化人口等'!B63</f>
        <v>20425</v>
      </c>
      <c r="AG63" s="45">
        <v>63</v>
      </c>
    </row>
    <row r="64" spans="32:33" ht="13.5">
      <c r="AF64" s="54" t="str">
        <f>'水洗化人口等'!B64</f>
        <v>20429</v>
      </c>
      <c r="AG64" s="45">
        <v>64</v>
      </c>
    </row>
    <row r="65" spans="32:33" ht="13.5">
      <c r="AF65" s="54" t="str">
        <f>'水洗化人口等'!B65</f>
        <v>20430</v>
      </c>
      <c r="AG65" s="45">
        <v>65</v>
      </c>
    </row>
    <row r="66" spans="32:33" ht="13.5">
      <c r="AF66" s="54" t="str">
        <f>'水洗化人口等'!B66</f>
        <v>20432</v>
      </c>
      <c r="AG66" s="45">
        <v>66</v>
      </c>
    </row>
    <row r="67" spans="32:33" ht="13.5">
      <c r="AF67" s="54" t="str">
        <f>'水洗化人口等'!B67</f>
        <v>20446</v>
      </c>
      <c r="AG67" s="45">
        <v>67</v>
      </c>
    </row>
    <row r="68" spans="32:33" ht="13.5">
      <c r="AF68" s="54" t="str">
        <f>'水洗化人口等'!B68</f>
        <v>20448</v>
      </c>
      <c r="AG68" s="45">
        <v>68</v>
      </c>
    </row>
    <row r="69" spans="32:33" ht="13.5">
      <c r="AF69" s="54" t="str">
        <f>'水洗化人口等'!B69</f>
        <v>20449</v>
      </c>
      <c r="AG69" s="45">
        <v>69</v>
      </c>
    </row>
    <row r="70" spans="32:33" ht="13.5">
      <c r="AF70" s="54" t="str">
        <f>'水洗化人口等'!B70</f>
        <v>20450</v>
      </c>
      <c r="AG70" s="45">
        <v>70</v>
      </c>
    </row>
    <row r="71" spans="32:33" ht="13.5">
      <c r="AF71" s="54" t="str">
        <f>'水洗化人口等'!B71</f>
        <v>20451</v>
      </c>
      <c r="AG71" s="45">
        <v>71</v>
      </c>
    </row>
    <row r="72" spans="32:33" ht="13.5">
      <c r="AF72" s="54" t="str">
        <f>'水洗化人口等'!B72</f>
        <v>20452</v>
      </c>
      <c r="AG72" s="45">
        <v>72</v>
      </c>
    </row>
    <row r="73" spans="32:33" ht="13.5">
      <c r="AF73" s="54" t="str">
        <f>'水洗化人口等'!B73</f>
        <v>20481</v>
      </c>
      <c r="AG73" s="45">
        <v>73</v>
      </c>
    </row>
    <row r="74" spans="32:33" ht="13.5">
      <c r="AF74" s="54" t="str">
        <f>'水洗化人口等'!B74</f>
        <v>20482</v>
      </c>
      <c r="AG74" s="45">
        <v>74</v>
      </c>
    </row>
    <row r="75" spans="32:33" ht="13.5">
      <c r="AF75" s="54" t="str">
        <f>'水洗化人口等'!B75</f>
        <v>20485</v>
      </c>
      <c r="AG75" s="45">
        <v>75</v>
      </c>
    </row>
    <row r="76" spans="32:33" ht="13.5">
      <c r="AF76" s="54" t="str">
        <f>'水洗化人口等'!B76</f>
        <v>20486</v>
      </c>
      <c r="AG76" s="45">
        <v>76</v>
      </c>
    </row>
    <row r="77" spans="32:33" ht="13.5">
      <c r="AF77" s="54" t="str">
        <f>'水洗化人口等'!B77</f>
        <v>20521</v>
      </c>
      <c r="AG77" s="45">
        <v>77</v>
      </c>
    </row>
    <row r="78" spans="32:33" ht="13.5">
      <c r="AF78" s="54" t="str">
        <f>'水洗化人口等'!B78</f>
        <v>20541</v>
      </c>
      <c r="AG78" s="45">
        <v>78</v>
      </c>
    </row>
    <row r="79" spans="32:33" ht="13.5">
      <c r="AF79" s="54" t="str">
        <f>'水洗化人口等'!B79</f>
        <v>20543</v>
      </c>
      <c r="AG79" s="45">
        <v>79</v>
      </c>
    </row>
    <row r="80" spans="32:33" ht="13.5">
      <c r="AF80" s="54" t="str">
        <f>'水洗化人口等'!B80</f>
        <v>20561</v>
      </c>
      <c r="AG80" s="45">
        <v>80</v>
      </c>
    </row>
    <row r="81" spans="32:33" ht="13.5">
      <c r="AF81" s="54" t="str">
        <f>'水洗化人口等'!B81</f>
        <v>20562</v>
      </c>
      <c r="AG81" s="45">
        <v>81</v>
      </c>
    </row>
    <row r="82" spans="32:33" ht="13.5">
      <c r="AF82" s="54" t="str">
        <f>'水洗化人口等'!B82</f>
        <v>20563</v>
      </c>
      <c r="AG82" s="45">
        <v>82</v>
      </c>
    </row>
    <row r="83" spans="32:33" ht="13.5">
      <c r="AF83" s="54" t="str">
        <f>'水洗化人口等'!B83</f>
        <v>20581</v>
      </c>
      <c r="AG83" s="45">
        <v>83</v>
      </c>
    </row>
    <row r="84" spans="32:33" ht="13.5">
      <c r="AF84" s="54" t="str">
        <f>'水洗化人口等'!B84</f>
        <v>20583</v>
      </c>
      <c r="AG84" s="45">
        <v>84</v>
      </c>
    </row>
    <row r="85" spans="32:33" ht="13.5">
      <c r="AF85" s="54" t="str">
        <f>'水洗化人口等'!B85</f>
        <v>20588</v>
      </c>
      <c r="AG85" s="45">
        <v>85</v>
      </c>
    </row>
    <row r="86" spans="32:33" ht="13.5">
      <c r="AF86" s="54" t="str">
        <f>'水洗化人口等'!B86</f>
        <v>20589</v>
      </c>
      <c r="AG86" s="45">
        <v>86</v>
      </c>
    </row>
    <row r="87" spans="32:33" ht="13.5">
      <c r="AF87" s="54" t="str">
        <f>'水洗化人口等'!B87</f>
        <v>20590</v>
      </c>
      <c r="AG87" s="45">
        <v>87</v>
      </c>
    </row>
    <row r="88" spans="32:33" ht="13.5">
      <c r="AF88" s="54" t="str">
        <f>'水洗化人口等'!B88</f>
        <v>20602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