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15480" windowHeight="625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'し尿集計結果'!$A$4:$M$38</definedName>
    <definedName name="_xlnm.Print_Area" localSheetId="1">'し尿処理状況'!$D$7:$BF$54</definedName>
    <definedName name="_xlnm.Print_Area" localSheetId="0">'水洗化人口等'!$D$7:$Y$54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<sst xmlns="http://schemas.openxmlformats.org/spreadsheetml/2006/main" count="544" uniqueCount="222">
  <si>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</si>
  <si>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</si>
  <si>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</si>
  <si>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</si>
  <si>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</si>
  <si>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</si>
  <si>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</si>
  <si>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</si>
  <si>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</si>
  <si>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</si>
  <si>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</si>
  <si>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</si>
  <si>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</si>
  <si>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</si>
  <si>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</si>
  <si>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</si>
  <si>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</si>
  <si>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</si>
  <si>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</si>
  <si>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</si>
  <si>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</si>
  <si>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</si>
  <si>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</si>
  <si>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</si>
  <si>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</si>
  <si>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</si>
  <si>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</si>
  <si>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</si>
  <si>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</si>
  <si>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</si>
  <si>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</si>
  <si>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</si>
  <si>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</si>
  <si>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</si>
  <si>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</si>
  <si>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</si>
  <si>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</si>
  <si>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</si>
  <si>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</si>
  <si>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</si>
  <si>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</si>
  <si>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</si>
  <si>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</si>
  <si>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</si>
  <si>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</si>
  <si>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</si>
  <si>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</si>
  <si>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</si>
  <si>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</si>
  <si>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</si>
  <si>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</si>
  <si>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</si>
  <si>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</si>
  <si>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</si>
  <si>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</si>
  <si>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</si>
  <si>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</si>
  <si>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</si>
  <si>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</si>
  <si>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</si>
  <si>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</si>
  <si>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</si>
  <si>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</si>
  <si>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</si>
  <si>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</si>
  <si>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</si>
  <si>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</si>
  <si>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</si>
  <si>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</si>
  <si>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</si>
  <si>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</si>
  <si>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</si>
  <si>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</si>
  <si>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</si>
  <si>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</si>
  <si>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</si>
  <si>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</si>
  <si>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</si>
  <si>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</si>
  <si>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</si>
  <si>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</si>
  <si>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</si>
  <si>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</si>
  <si>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</si>
  <si>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</si>
  <si>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</si>
  <si>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</si>
  <si>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</si>
  <si>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</si>
  <si>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</si>
  <si>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</si>
  <si>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</si>
  <si>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</si>
  <si>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</si>
  <si>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</si>
  <si>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</si>
  <si>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</si>
  <si>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</si>
  <si>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</si>
  <si>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</si>
  <si>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</si>
  <si>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</si>
  <si>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</si>
  <si>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</si>
  <si>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</si>
  <si>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</si>
  <si>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</si>
  <si>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</si>
  <si>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</si>
  <si>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</si>
  <si>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</si>
  <si>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</si>
  <si>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</si>
  <si>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</si>
  <si>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</si>
  <si>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</si>
  <si>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</si>
  <si>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</si>
  <si>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</si>
  <si>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</si>
  <si>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</si>
  <si>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</si>
  <si>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</si>
  <si>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</si>
  <si>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</si>
  <si>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</si>
  <si>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</si>
  <si>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</si>
  <si>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</si>
  <si>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</si>
  <si>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</si>
  <si>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</si>
  <si>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</si>
  <si>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</si>
  <si>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</si>
  <si>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</si>
  <si>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</si>
  <si>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</si>
  <si>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</si>
  <si>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</si>
  <si>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</si>
  <si>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</si>
  <si>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</si>
  <si>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</si>
  <si>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</si>
  <si>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</si>
  <si>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</si>
  <si>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</si>
  <si>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</si>
  <si>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</si>
  <si>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</si>
  <si>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</si>
  <si>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</si>
  <si>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</si>
  <si>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</si>
  <si>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</si>
  <si>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</si>
  <si>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</si>
  <si>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</si>
  <si>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</si>
  <si>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</si>
  <si>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</si>
  <si>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</si>
  <si>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</si>
  <si>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</si>
  <si>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</si>
  <si>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</si>
  <si>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</si>
  <si>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</si>
  <si>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</si>
  <si>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</si>
  <si>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</si>
  <si>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</si>
  <si>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</si>
  <si>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</si>
  <si>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</si>
  <si>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</si>
  <si>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</si>
  <si>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</si>
  <si>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</si>
  <si>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</si>
  <si>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</si>
  <si>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</si>
  <si>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</si>
  <si>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</si>
  <si>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</si>
  <si>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</si>
  <si>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</si>
  <si>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</si>
  <si>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</si>
  <si>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</si>
  <si>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</si>
  <si>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</si>
  <si>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</si>
  <si>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</si>
  <si>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</si>
  <si>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</si>
  <si>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</si>
  <si>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</si>
  <si>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</si>
  <si>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</si>
  <si>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</si>
  <si>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</si>
  <si>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</si>
  <si>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</si>
  <si>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</si>
  <si>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</si>
  <si>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</si>
  <si>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</si>
  <si>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</si>
  <si>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</si>
  <si>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</si>
  <si>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</si>
  <si>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</si>
  <si>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</si>
  <si>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</si>
  <si>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</si>
  <si>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</si>
  <si>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</si>
  <si>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</si>
  <si>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</si>
  <si>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:都道府県コード(1～48の何れか）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</si>
</sst>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1" applyFont="1">
      <alignment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0" applyFont="1" applyAlignment="1">
      <alignment vertical="center"/>
    </xf>
    <xf numFmtId="0" fontId="9" fillId="24" borderId="10" xfId="61" applyFont="1" applyFill="1" applyBorder="1" applyAlignment="1">
      <alignment horizontal="left" vertical="center"/>
      <protection/>
    </xf>
    <xf numFmtId="0" fontId="4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1" applyFont="1" applyFill="1" applyBorder="1" applyAlignment="1">
      <alignment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1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2" applyFont="1">
      <alignment/>
      <protection/>
    </xf>
    <xf numFmtId="0" fontId="7" fillId="0" borderId="0" xfId="62" applyFont="1" applyBorder="1">
      <alignment/>
      <protection/>
    </xf>
    <xf numFmtId="0" fontId="9" fillId="24" borderId="10" xfId="62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2" applyFont="1" applyFill="1" applyBorder="1" applyAlignment="1">
      <alignment vertical="center"/>
      <protection/>
    </xf>
    <xf numFmtId="0" fontId="4" fillId="24" borderId="12" xfId="62" applyFont="1" applyFill="1" applyBorder="1" applyAlignment="1">
      <alignment vertical="center"/>
      <protection/>
    </xf>
    <xf numFmtId="0" fontId="4" fillId="24" borderId="13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9" fillId="24" borderId="13" xfId="62" applyFont="1" applyFill="1" applyBorder="1" applyAlignment="1">
      <alignment vertical="center" wrapText="1"/>
      <protection/>
    </xf>
    <xf numFmtId="0" fontId="9" fillId="24" borderId="13" xfId="62" applyFont="1" applyFill="1" applyBorder="1" applyAlignment="1">
      <alignment horizontal="center" vertical="center" wrapText="1"/>
      <protection/>
    </xf>
    <xf numFmtId="0" fontId="4" fillId="24" borderId="13" xfId="62" applyFont="1" applyFill="1" applyBorder="1" applyAlignment="1">
      <alignment horizontal="center" vertical="center" wrapText="1"/>
      <protection/>
    </xf>
    <xf numFmtId="0" fontId="9" fillId="24" borderId="13" xfId="62" applyFont="1" applyFill="1" applyBorder="1" applyAlignment="1" quotePrefix="1">
      <alignment horizontal="center" vertical="center" wrapText="1"/>
      <protection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4" applyFont="1" applyAlignment="1">
      <alignment horizontal="left" vertical="center"/>
      <protection/>
    </xf>
    <xf numFmtId="0" fontId="2" fillId="0" borderId="0" xfId="64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8" fillId="0" borderId="0" xfId="64" applyFont="1" applyAlignment="1">
      <alignment vertical="center"/>
      <protection/>
    </xf>
    <xf numFmtId="0" fontId="8" fillId="0" borderId="15" xfId="64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4" applyFont="1" applyBorder="1" applyAlignment="1">
      <alignment vertical="center"/>
      <protection/>
    </xf>
    <xf numFmtId="0" fontId="8" fillId="0" borderId="15" xfId="64" applyFont="1" applyBorder="1" applyAlignment="1" quotePrefix="1">
      <alignment horizontal="left" vertical="center"/>
      <protection/>
    </xf>
    <xf numFmtId="0" fontId="12" fillId="0" borderId="15" xfId="64" applyFont="1" applyBorder="1" applyAlignment="1">
      <alignment horizontal="right" vertical="center"/>
      <protection/>
    </xf>
    <xf numFmtId="0" fontId="8" fillId="0" borderId="0" xfId="64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4" applyFont="1" applyAlignment="1" quotePrefix="1">
      <alignment horizontal="left" vertical="center"/>
      <protection/>
    </xf>
    <xf numFmtId="0" fontId="7" fillId="0" borderId="0" xfId="64" applyFont="1" applyAlignment="1" quotePrefix="1">
      <alignment horizontal="left" vertical="center"/>
      <protection/>
    </xf>
    <xf numFmtId="2" fontId="7" fillId="0" borderId="0" xfId="64" applyNumberFormat="1" applyFont="1" applyAlignment="1">
      <alignment vertical="center"/>
      <protection/>
    </xf>
    <xf numFmtId="0" fontId="7" fillId="0" borderId="0" xfId="64" applyFont="1" applyAlignment="1">
      <alignment horizontal="right"/>
      <protection/>
    </xf>
    <xf numFmtId="0" fontId="8" fillId="5" borderId="0" xfId="63" applyFont="1" applyFill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12" fillId="5" borderId="0" xfId="63" applyFont="1" applyFill="1" applyAlignment="1">
      <alignment vertical="center"/>
      <protection/>
    </xf>
    <xf numFmtId="0" fontId="14" fillId="0" borderId="0" xfId="63" applyFont="1" applyAlignment="1">
      <alignment horizontal="right" vertical="center"/>
      <protection/>
    </xf>
    <xf numFmtId="0" fontId="15" fillId="25" borderId="16" xfId="63" applyFont="1" applyFill="1" applyBorder="1" applyAlignment="1">
      <alignment horizontal="center" vertical="center"/>
      <protection/>
    </xf>
    <xf numFmtId="0" fontId="12" fillId="0" borderId="0" xfId="63" applyFont="1" applyAlignment="1" quotePrefix="1">
      <alignment horizontal="left" vertical="center"/>
      <protection/>
    </xf>
    <xf numFmtId="0" fontId="11" fillId="0" borderId="0" xfId="65" applyFont="1" applyFill="1" applyBorder="1" applyAlignment="1">
      <alignment vertical="center"/>
      <protection/>
    </xf>
    <xf numFmtId="0" fontId="8" fillId="0" borderId="17" xfId="64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4" applyNumberFormat="1" applyFont="1" applyBorder="1" applyAlignment="1">
      <alignment vertical="center"/>
      <protection/>
    </xf>
    <xf numFmtId="38" fontId="12" fillId="0" borderId="20" xfId="64" applyNumberFormat="1" applyFont="1" applyBorder="1" applyAlignment="1">
      <alignment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4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4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4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15" xfId="0" applyFont="1" applyBorder="1" applyAlignment="1">
      <alignment vertical="center"/>
    </xf>
    <xf numFmtId="38" fontId="4" fillId="0" borderId="15" xfId="48" applyFont="1" applyBorder="1" applyAlignment="1">
      <alignment horizontal="right" vertical="center"/>
    </xf>
    <xf numFmtId="38" fontId="4" fillId="0" borderId="15" xfId="48" applyFont="1" applyBorder="1" applyAlignment="1">
      <alignment vertical="center"/>
    </xf>
    <xf numFmtId="38" fontId="4" fillId="0" borderId="15" xfId="61" applyNumberFormat="1" applyFont="1" applyBorder="1" applyAlignment="1">
      <alignment vertical="center"/>
      <protection/>
    </xf>
    <xf numFmtId="176" fontId="4" fillId="0" borderId="15" xfId="48" applyNumberFormat="1" applyFont="1" applyBorder="1" applyAlignment="1">
      <alignment vertical="center"/>
    </xf>
    <xf numFmtId="38" fontId="4" fillId="4" borderId="15" xfId="48" applyFont="1" applyFill="1" applyBorder="1" applyAlignment="1">
      <alignment vertical="center"/>
    </xf>
    <xf numFmtId="38" fontId="4" fillId="4" borderId="15" xfId="48" applyFont="1" applyFill="1" applyBorder="1" applyAlignment="1">
      <alignment horizontal="right" vertical="center"/>
    </xf>
    <xf numFmtId="49" fontId="8" fillId="24" borderId="13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2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10" xfId="61" applyFont="1" applyFill="1" applyBorder="1" applyAlignment="1" quotePrefix="1">
      <alignment horizontal="center" vertical="center"/>
      <protection/>
    </xf>
    <xf numFmtId="0" fontId="4" fillId="24" borderId="22" xfId="61" applyFont="1" applyFill="1" applyBorder="1" applyAlignment="1">
      <alignment horizontal="center" vertical="center"/>
      <protection/>
    </xf>
    <xf numFmtId="0" fontId="4" fillId="24" borderId="23" xfId="61" applyFont="1" applyFill="1" applyBorder="1" applyAlignment="1">
      <alignment horizontal="center" vertical="center"/>
      <protection/>
    </xf>
    <xf numFmtId="0" fontId="4" fillId="24" borderId="24" xfId="61" applyFont="1" applyFill="1" applyBorder="1" applyAlignment="1">
      <alignment horizontal="center" vertical="center"/>
      <protection/>
    </xf>
    <xf numFmtId="0" fontId="4" fillId="24" borderId="25" xfId="61" applyFont="1" applyFill="1" applyBorder="1" applyAlignment="1">
      <alignment horizontal="center" vertical="center"/>
      <protection/>
    </xf>
    <xf numFmtId="0" fontId="4" fillId="24" borderId="26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 quotePrefix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0" xfId="62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27" xfId="64" applyFont="1" applyBorder="1" applyAlignment="1">
      <alignment horizontal="center" vertical="center"/>
      <protection/>
    </xf>
    <xf numFmtId="0" fontId="8" fillId="0" borderId="12" xfId="64" applyFont="1" applyBorder="1" applyAlignment="1">
      <alignment horizontal="center" vertical="center"/>
      <protection/>
    </xf>
    <xf numFmtId="0" fontId="8" fillId="0" borderId="28" xfId="64" applyFont="1" applyBorder="1" applyAlignment="1">
      <alignment horizontal="center" vertical="center"/>
      <protection/>
    </xf>
    <xf numFmtId="0" fontId="8" fillId="0" borderId="30" xfId="64" applyFont="1" applyBorder="1" applyAlignment="1">
      <alignment horizontal="center" vertical="center"/>
      <protection/>
    </xf>
    <xf numFmtId="0" fontId="8" fillId="0" borderId="3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31" xfId="64" applyFont="1" applyBorder="1" applyAlignment="1">
      <alignment horizontal="center" vertical="center"/>
      <protection/>
    </xf>
    <xf numFmtId="0" fontId="8" fillId="0" borderId="17" xfId="64" applyFont="1" applyBorder="1" applyAlignment="1">
      <alignment horizontal="center" vertical="center"/>
      <protection/>
    </xf>
    <xf numFmtId="0" fontId="8" fillId="0" borderId="33" xfId="64" applyFont="1" applyBorder="1" applyAlignment="1">
      <alignment horizontal="center" vertical="center" textRotation="255" shrinkToFit="1"/>
      <protection/>
    </xf>
    <xf numFmtId="0" fontId="8" fillId="0" borderId="34" xfId="64" applyFont="1" applyBorder="1" applyAlignment="1">
      <alignment horizontal="center" vertical="center" textRotation="255" shrinkToFit="1"/>
      <protection/>
    </xf>
    <xf numFmtId="0" fontId="8" fillId="0" borderId="35" xfId="64" applyFont="1" applyBorder="1" applyAlignment="1">
      <alignment horizontal="center" vertical="center" textRotation="255" shrinkToFit="1"/>
      <protection/>
    </xf>
    <xf numFmtId="0" fontId="8" fillId="0" borderId="32" xfId="64" applyFont="1" applyBorder="1" applyAlignment="1" quotePrefix="1">
      <alignment horizontal="center" vertical="center" textRotation="255"/>
      <protection/>
    </xf>
    <xf numFmtId="0" fontId="8" fillId="0" borderId="36" xfId="64" applyFont="1" applyBorder="1" applyAlignment="1">
      <alignment horizontal="center" vertical="center" textRotation="255"/>
      <protection/>
    </xf>
    <xf numFmtId="0" fontId="8" fillId="0" borderId="34" xfId="64" applyFont="1" applyBorder="1" applyAlignment="1">
      <alignment horizontal="center" vertical="center" textRotation="255"/>
      <protection/>
    </xf>
    <xf numFmtId="0" fontId="8" fillId="0" borderId="35" xfId="64" applyFont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1" xfId="61"/>
    <cellStyle name="標準_0625し尿市2" xfId="62"/>
    <cellStyle name="標準_H12集計結果（ごみ処理状況）" xfId="63"/>
    <cellStyle name="標準_H12集計結果（し尿処理）" xfId="64"/>
    <cellStyle name="標準_H12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&#32080;&#26524;&#65288;&#12375;&#23615;&#20966;&#29702;&#29366;&#27841;&#65289;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状況"/>
      <sheetName val="し尿集計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2" max="2" width="6.59765625" style="0" hidden="1" customWidth="1"/>
    <col min="3" max="3" width="12.59765625" style="0" hidden="1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25" width="9" style="6" customWidth="1"/>
    <col min="26" max="26" width="1.59765625" style="6" customWidth="1"/>
    <col min="27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04" t="s">
        <v>0</v>
      </c>
      <c r="B2" s="106" t="s">
        <v>1</v>
      </c>
      <c r="C2" s="108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10" t="s">
        <v>4</v>
      </c>
      <c r="S2" s="111"/>
      <c r="T2" s="111"/>
      <c r="U2" s="112"/>
      <c r="V2" s="121" t="s">
        <v>5</v>
      </c>
      <c r="W2" s="111"/>
      <c r="X2" s="111"/>
      <c r="Y2" s="112"/>
    </row>
    <row r="3" spans="1:25" s="10" customFormat="1" ht="18.75" customHeight="1">
      <c r="A3" s="105"/>
      <c r="B3" s="107"/>
      <c r="C3" s="109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3"/>
      <c r="S3" s="114"/>
      <c r="T3" s="114"/>
      <c r="U3" s="115"/>
      <c r="V3" s="113"/>
      <c r="W3" s="114"/>
      <c r="X3" s="114"/>
      <c r="Y3" s="115"/>
    </row>
    <row r="4" spans="1:25" s="10" customFormat="1" ht="20.25" customHeight="1">
      <c r="A4" s="105"/>
      <c r="B4" s="107"/>
      <c r="C4" s="109"/>
      <c r="D4" s="11"/>
      <c r="E4" s="14" t="s">
        <v>8</v>
      </c>
      <c r="F4" s="116" t="s">
        <v>9</v>
      </c>
      <c r="G4" s="116" t="s">
        <v>10</v>
      </c>
      <c r="H4" s="116" t="s">
        <v>11</v>
      </c>
      <c r="I4" s="14" t="s">
        <v>8</v>
      </c>
      <c r="J4" s="116" t="s">
        <v>12</v>
      </c>
      <c r="K4" s="116" t="s">
        <v>13</v>
      </c>
      <c r="L4" s="116" t="s">
        <v>14</v>
      </c>
      <c r="M4" s="116" t="s">
        <v>15</v>
      </c>
      <c r="N4" s="116" t="s">
        <v>16</v>
      </c>
      <c r="O4" s="120" t="s">
        <v>17</v>
      </c>
      <c r="P4" s="15"/>
      <c r="Q4" s="116" t="s">
        <v>18</v>
      </c>
      <c r="R4" s="116" t="s">
        <v>19</v>
      </c>
      <c r="S4" s="116" t="s">
        <v>20</v>
      </c>
      <c r="T4" s="118" t="s">
        <v>21</v>
      </c>
      <c r="U4" s="118" t="s">
        <v>22</v>
      </c>
      <c r="V4" s="116" t="s">
        <v>19</v>
      </c>
      <c r="W4" s="116" t="s">
        <v>20</v>
      </c>
      <c r="X4" s="118" t="s">
        <v>21</v>
      </c>
      <c r="Y4" s="118" t="s">
        <v>22</v>
      </c>
    </row>
    <row r="5" spans="1:25" s="10" customFormat="1" ht="21.75" customHeight="1">
      <c r="A5" s="105"/>
      <c r="B5" s="107"/>
      <c r="C5" s="109"/>
      <c r="D5" s="11"/>
      <c r="E5" s="14"/>
      <c r="F5" s="117"/>
      <c r="G5" s="117"/>
      <c r="H5" s="117"/>
      <c r="I5" s="14"/>
      <c r="J5" s="117"/>
      <c r="K5" s="117"/>
      <c r="L5" s="117"/>
      <c r="M5" s="117"/>
      <c r="N5" s="117"/>
      <c r="O5" s="117"/>
      <c r="P5" s="16" t="s">
        <v>23</v>
      </c>
      <c r="Q5" s="117"/>
      <c r="R5" s="117"/>
      <c r="S5" s="117"/>
      <c r="T5" s="119"/>
      <c r="U5" s="119"/>
      <c r="V5" s="117"/>
      <c r="W5" s="117"/>
      <c r="X5" s="119"/>
      <c r="Y5" s="119"/>
    </row>
    <row r="6" spans="1:25" s="10" customFormat="1" ht="16.5" customHeight="1">
      <c r="A6" s="105"/>
      <c r="B6" s="107"/>
      <c r="C6" s="109"/>
      <c r="D6" s="89" t="s">
        <v>24</v>
      </c>
      <c r="E6" s="89" t="s">
        <v>24</v>
      </c>
      <c r="F6" s="16" t="s">
        <v>25</v>
      </c>
      <c r="G6" s="89" t="s">
        <v>24</v>
      </c>
      <c r="H6" s="89" t="s">
        <v>24</v>
      </c>
      <c r="I6" s="89" t="s">
        <v>24</v>
      </c>
      <c r="J6" s="16" t="s">
        <v>25</v>
      </c>
      <c r="K6" s="89" t="s">
        <v>24</v>
      </c>
      <c r="L6" s="16" t="s">
        <v>25</v>
      </c>
      <c r="M6" s="89" t="s">
        <v>24</v>
      </c>
      <c r="N6" s="16" t="s">
        <v>25</v>
      </c>
      <c r="O6" s="89" t="s">
        <v>24</v>
      </c>
      <c r="P6" s="89" t="s">
        <v>24</v>
      </c>
      <c r="Q6" s="16" t="s">
        <v>25</v>
      </c>
      <c r="R6" s="16"/>
      <c r="S6" s="16"/>
      <c r="T6" s="16"/>
      <c r="U6" s="88"/>
      <c r="V6" s="16"/>
      <c r="W6" s="16"/>
      <c r="X6" s="16"/>
      <c r="Y6" s="88"/>
    </row>
    <row r="7" spans="1:25" s="20" customFormat="1" ht="13.5">
      <c r="A7" s="93" t="s">
        <v>173</v>
      </c>
      <c r="B7" s="93">
        <v>1</v>
      </c>
      <c r="C7" s="93" t="s">
        <v>173</v>
      </c>
      <c r="D7" s="95">
        <f aca="true" t="shared" si="0" ref="D7:D13">SUM(E7,I7)</f>
        <v>5641046</v>
      </c>
      <c r="E7" s="96">
        <f aca="true" t="shared" si="1" ref="E7:E13">SUM(G7:H7)</f>
        <v>653543</v>
      </c>
      <c r="F7" s="97">
        <f aca="true" t="shared" si="2" ref="F7:F13">IF(D7&gt;0,E7/D7*100,0)</f>
        <v>11.58549318690186</v>
      </c>
      <c r="G7" s="98">
        <v>648554</v>
      </c>
      <c r="H7" s="98">
        <v>4989</v>
      </c>
      <c r="I7" s="96">
        <f aca="true" t="shared" si="3" ref="I7:I13">SUM(K7,M7,O7)</f>
        <v>4987503</v>
      </c>
      <c r="J7" s="97">
        <f>IF($D7&gt;0,I7/$D7*100,0)</f>
        <v>88.41450681309814</v>
      </c>
      <c r="K7" s="98">
        <v>4707888</v>
      </c>
      <c r="L7" s="97">
        <f>IF($D7&gt;0,K7/$D7*100,0)</f>
        <v>83.45771333898004</v>
      </c>
      <c r="M7" s="98">
        <v>0</v>
      </c>
      <c r="N7" s="97">
        <f>IF($D7&gt;0,M7/$D7*100,0)</f>
        <v>0</v>
      </c>
      <c r="O7" s="98">
        <v>279615</v>
      </c>
      <c r="P7" s="98">
        <v>165568</v>
      </c>
      <c r="Q7" s="97">
        <f aca="true" t="shared" si="4" ref="Q7:Q13">IF($D7&gt;0,O7/$D7*100,0)</f>
        <v>4.956793474118098</v>
      </c>
      <c r="R7" s="98">
        <v>175</v>
      </c>
      <c r="S7" s="98">
        <v>1</v>
      </c>
      <c r="T7" s="98">
        <v>1</v>
      </c>
      <c r="U7" s="98">
        <v>3</v>
      </c>
      <c r="V7" s="98">
        <v>154</v>
      </c>
      <c r="W7" s="98">
        <v>1</v>
      </c>
      <c r="X7" s="98">
        <v>9</v>
      </c>
      <c r="Y7" s="98">
        <v>16</v>
      </c>
    </row>
    <row r="8" spans="1:25" s="20" customFormat="1" ht="13.5">
      <c r="A8" s="93" t="s">
        <v>174</v>
      </c>
      <c r="B8" s="93">
        <v>2</v>
      </c>
      <c r="C8" s="93" t="s">
        <v>174</v>
      </c>
      <c r="D8" s="95">
        <f t="shared" si="0"/>
        <v>1456633</v>
      </c>
      <c r="E8" s="96">
        <f t="shared" si="1"/>
        <v>259284</v>
      </c>
      <c r="F8" s="97">
        <f t="shared" si="2"/>
        <v>17.800228334796753</v>
      </c>
      <c r="G8" s="98">
        <v>259284</v>
      </c>
      <c r="H8" s="98">
        <v>0</v>
      </c>
      <c r="I8" s="96">
        <f t="shared" si="3"/>
        <v>1197349</v>
      </c>
      <c r="J8" s="97">
        <f>IF($D8&gt;0,I8/$D8*100,0)</f>
        <v>82.19977166520324</v>
      </c>
      <c r="K8" s="98">
        <v>668071</v>
      </c>
      <c r="L8" s="97">
        <f>IF($D8&gt;0,K8/$D8*100,0)</f>
        <v>45.86405772765</v>
      </c>
      <c r="M8" s="98">
        <v>920</v>
      </c>
      <c r="N8" s="97">
        <f>IF($D8&gt;0,M8/$D8*100,0)</f>
        <v>0.06315935448393659</v>
      </c>
      <c r="O8" s="98">
        <v>528358</v>
      </c>
      <c r="P8" s="98">
        <v>165492</v>
      </c>
      <c r="Q8" s="97">
        <f t="shared" si="4"/>
        <v>36.27255458306931</v>
      </c>
      <c r="R8" s="98">
        <v>28</v>
      </c>
      <c r="S8" s="98">
        <v>0</v>
      </c>
      <c r="T8" s="98">
        <v>12</v>
      </c>
      <c r="U8" s="98">
        <v>0</v>
      </c>
      <c r="V8" s="98">
        <v>26</v>
      </c>
      <c r="W8" s="98">
        <v>1</v>
      </c>
      <c r="X8" s="98">
        <v>12</v>
      </c>
      <c r="Y8" s="98">
        <v>1</v>
      </c>
    </row>
    <row r="9" spans="1:25" s="20" customFormat="1" ht="13.5">
      <c r="A9" s="93" t="s">
        <v>175</v>
      </c>
      <c r="B9" s="93">
        <v>3</v>
      </c>
      <c r="C9" s="93" t="s">
        <v>175</v>
      </c>
      <c r="D9" s="95">
        <f t="shared" si="0"/>
        <v>1386378</v>
      </c>
      <c r="E9" s="96">
        <f t="shared" si="1"/>
        <v>563205</v>
      </c>
      <c r="F9" s="97">
        <f t="shared" si="2"/>
        <v>40.62420205744753</v>
      </c>
      <c r="G9" s="98">
        <v>556846</v>
      </c>
      <c r="H9" s="98">
        <v>6359</v>
      </c>
      <c r="I9" s="96">
        <f t="shared" si="3"/>
        <v>823173</v>
      </c>
      <c r="J9" s="97">
        <f aca="true" t="shared" si="5" ref="J9:J53">IF($D9&gt;0,I9/$D9*100,0)</f>
        <v>59.37579794255247</v>
      </c>
      <c r="K9" s="98">
        <v>560367</v>
      </c>
      <c r="L9" s="97">
        <f aca="true" t="shared" si="6" ref="L9:L53">IF($D9&gt;0,K9/$D9*100,0)</f>
        <v>40.419495981615405</v>
      </c>
      <c r="M9" s="98">
        <v>7283</v>
      </c>
      <c r="N9" s="97">
        <f aca="true" t="shared" si="7" ref="N9:N53">IF($D9&gt;0,M9/$D9*100,0)</f>
        <v>0.5253257048222059</v>
      </c>
      <c r="O9" s="98">
        <v>255523</v>
      </c>
      <c r="P9" s="98">
        <v>200843</v>
      </c>
      <c r="Q9" s="97">
        <f t="shared" si="4"/>
        <v>18.430976256114857</v>
      </c>
      <c r="R9" s="98">
        <v>35</v>
      </c>
      <c r="S9" s="98">
        <v>0</v>
      </c>
      <c r="T9" s="98">
        <v>0</v>
      </c>
      <c r="U9" s="98">
        <v>0</v>
      </c>
      <c r="V9" s="98">
        <v>34</v>
      </c>
      <c r="W9" s="98">
        <v>0</v>
      </c>
      <c r="X9" s="98">
        <v>0</v>
      </c>
      <c r="Y9" s="98">
        <v>1</v>
      </c>
    </row>
    <row r="10" spans="1:25" s="20" customFormat="1" ht="13.5">
      <c r="A10" s="93" t="s">
        <v>176</v>
      </c>
      <c r="B10" s="93">
        <v>4</v>
      </c>
      <c r="C10" s="93" t="s">
        <v>176</v>
      </c>
      <c r="D10" s="95">
        <f t="shared" si="0"/>
        <v>2350706</v>
      </c>
      <c r="E10" s="96">
        <f t="shared" si="1"/>
        <v>451305</v>
      </c>
      <c r="F10" s="97">
        <f t="shared" si="2"/>
        <v>19.19870030535507</v>
      </c>
      <c r="G10" s="98">
        <v>439145</v>
      </c>
      <c r="H10" s="98">
        <v>12160</v>
      </c>
      <c r="I10" s="96">
        <f t="shared" si="3"/>
        <v>1899401</v>
      </c>
      <c r="J10" s="97">
        <f t="shared" si="5"/>
        <v>80.80129969464492</v>
      </c>
      <c r="K10" s="98">
        <v>1605832</v>
      </c>
      <c r="L10" s="97">
        <f t="shared" si="6"/>
        <v>68.31275370037767</v>
      </c>
      <c r="M10" s="98">
        <v>7843</v>
      </c>
      <c r="N10" s="97">
        <f t="shared" si="7"/>
        <v>0.3336444455410417</v>
      </c>
      <c r="O10" s="98">
        <v>285726</v>
      </c>
      <c r="P10" s="98">
        <v>151939</v>
      </c>
      <c r="Q10" s="97">
        <f t="shared" si="4"/>
        <v>12.154901548726214</v>
      </c>
      <c r="R10" s="98">
        <v>34</v>
      </c>
      <c r="S10" s="98">
        <v>0</v>
      </c>
      <c r="T10" s="98">
        <v>1</v>
      </c>
      <c r="U10" s="98">
        <v>1</v>
      </c>
      <c r="V10" s="98">
        <v>29</v>
      </c>
      <c r="W10" s="98">
        <v>3</v>
      </c>
      <c r="X10" s="98">
        <v>1</v>
      </c>
      <c r="Y10" s="98">
        <v>3</v>
      </c>
    </row>
    <row r="11" spans="1:25" s="20" customFormat="1" ht="13.5">
      <c r="A11" s="93" t="s">
        <v>177</v>
      </c>
      <c r="B11" s="93">
        <v>5</v>
      </c>
      <c r="C11" s="93" t="s">
        <v>177</v>
      </c>
      <c r="D11" s="95">
        <f t="shared" si="0"/>
        <v>1150560</v>
      </c>
      <c r="E11" s="96">
        <f t="shared" si="1"/>
        <v>373384</v>
      </c>
      <c r="F11" s="97">
        <f t="shared" si="2"/>
        <v>32.45237101932972</v>
      </c>
      <c r="G11" s="98">
        <v>373384</v>
      </c>
      <c r="H11" s="98">
        <v>0</v>
      </c>
      <c r="I11" s="96">
        <f t="shared" si="3"/>
        <v>777176</v>
      </c>
      <c r="J11" s="97">
        <f t="shared" si="5"/>
        <v>67.54762898067028</v>
      </c>
      <c r="K11" s="98">
        <v>494722</v>
      </c>
      <c r="L11" s="97">
        <f t="shared" si="6"/>
        <v>42.9983660130719</v>
      </c>
      <c r="M11" s="98">
        <v>0</v>
      </c>
      <c r="N11" s="97">
        <f t="shared" si="7"/>
        <v>0</v>
      </c>
      <c r="O11" s="98">
        <v>282454</v>
      </c>
      <c r="P11" s="98">
        <v>164431</v>
      </c>
      <c r="Q11" s="97">
        <f t="shared" si="4"/>
        <v>24.549262967598388</v>
      </c>
      <c r="R11" s="98">
        <v>22</v>
      </c>
      <c r="S11" s="98">
        <v>0</v>
      </c>
      <c r="T11" s="98">
        <v>1</v>
      </c>
      <c r="U11" s="98">
        <v>2</v>
      </c>
      <c r="V11" s="98">
        <v>21</v>
      </c>
      <c r="W11" s="98">
        <v>1</v>
      </c>
      <c r="X11" s="98">
        <v>1</v>
      </c>
      <c r="Y11" s="98">
        <v>2</v>
      </c>
    </row>
    <row r="12" spans="1:25" s="20" customFormat="1" ht="13.5">
      <c r="A12" s="93" t="s">
        <v>178</v>
      </c>
      <c r="B12" s="93">
        <v>6</v>
      </c>
      <c r="C12" s="93" t="s">
        <v>178</v>
      </c>
      <c r="D12" s="95">
        <f t="shared" si="0"/>
        <v>1213087</v>
      </c>
      <c r="E12" s="96">
        <f t="shared" si="1"/>
        <v>189489</v>
      </c>
      <c r="F12" s="97">
        <f t="shared" si="2"/>
        <v>15.620396558532077</v>
      </c>
      <c r="G12" s="98">
        <v>189074</v>
      </c>
      <c r="H12" s="98">
        <v>415</v>
      </c>
      <c r="I12" s="96">
        <f t="shared" si="3"/>
        <v>1023598</v>
      </c>
      <c r="J12" s="97">
        <f t="shared" si="5"/>
        <v>84.37960344146792</v>
      </c>
      <c r="K12" s="98">
        <v>677699</v>
      </c>
      <c r="L12" s="97">
        <f t="shared" si="6"/>
        <v>55.86565514262374</v>
      </c>
      <c r="M12" s="98">
        <v>0</v>
      </c>
      <c r="N12" s="97">
        <f t="shared" si="7"/>
        <v>0</v>
      </c>
      <c r="O12" s="98">
        <v>345899</v>
      </c>
      <c r="P12" s="98">
        <v>135646</v>
      </c>
      <c r="Q12" s="97">
        <f t="shared" si="4"/>
        <v>28.513948298844188</v>
      </c>
      <c r="R12" s="98">
        <v>30</v>
      </c>
      <c r="S12" s="98">
        <v>1</v>
      </c>
      <c r="T12" s="98">
        <v>1</v>
      </c>
      <c r="U12" s="98">
        <v>3</v>
      </c>
      <c r="V12" s="98">
        <v>28</v>
      </c>
      <c r="W12" s="98">
        <v>2</v>
      </c>
      <c r="X12" s="98">
        <v>1</v>
      </c>
      <c r="Y12" s="98">
        <v>4</v>
      </c>
    </row>
    <row r="13" spans="1:25" s="20" customFormat="1" ht="13.5">
      <c r="A13" s="93" t="s">
        <v>179</v>
      </c>
      <c r="B13" s="93">
        <v>7</v>
      </c>
      <c r="C13" s="93" t="s">
        <v>179</v>
      </c>
      <c r="D13" s="95">
        <f t="shared" si="0"/>
        <v>2096295</v>
      </c>
      <c r="E13" s="96">
        <f t="shared" si="1"/>
        <v>339703</v>
      </c>
      <c r="F13" s="97">
        <f t="shared" si="2"/>
        <v>16.204923448274215</v>
      </c>
      <c r="G13" s="98">
        <v>337953</v>
      </c>
      <c r="H13" s="98">
        <v>1750</v>
      </c>
      <c r="I13" s="96">
        <f t="shared" si="3"/>
        <v>1756592</v>
      </c>
      <c r="J13" s="97">
        <f t="shared" si="5"/>
        <v>83.79507655172577</v>
      </c>
      <c r="K13" s="98">
        <v>768879</v>
      </c>
      <c r="L13" s="97">
        <f t="shared" si="6"/>
        <v>36.677996178972904</v>
      </c>
      <c r="M13" s="98">
        <v>2543</v>
      </c>
      <c r="N13" s="97">
        <f t="shared" si="7"/>
        <v>0.12130926229371344</v>
      </c>
      <c r="O13" s="98">
        <v>985170</v>
      </c>
      <c r="P13" s="98">
        <v>443236</v>
      </c>
      <c r="Q13" s="97">
        <f t="shared" si="4"/>
        <v>46.99577111045917</v>
      </c>
      <c r="R13" s="98">
        <v>53</v>
      </c>
      <c r="S13" s="98">
        <v>7</v>
      </c>
      <c r="T13" s="98">
        <v>0</v>
      </c>
      <c r="U13" s="98">
        <v>0</v>
      </c>
      <c r="V13" s="98">
        <v>55</v>
      </c>
      <c r="W13" s="98">
        <v>5</v>
      </c>
      <c r="X13" s="98">
        <v>0</v>
      </c>
      <c r="Y13" s="98">
        <v>0</v>
      </c>
    </row>
    <row r="14" spans="1:25" s="20" customFormat="1" ht="13.5">
      <c r="A14" s="93" t="s">
        <v>180</v>
      </c>
      <c r="B14" s="93">
        <v>8</v>
      </c>
      <c r="C14" s="93" t="s">
        <v>180</v>
      </c>
      <c r="D14" s="95">
        <f aca="true" t="shared" si="8" ref="D14:D53">SUM(E14,I14)</f>
        <v>2988455</v>
      </c>
      <c r="E14" s="96">
        <f aca="true" t="shared" si="9" ref="E14:E53">SUM(G14:H14)</f>
        <v>396592</v>
      </c>
      <c r="F14" s="97">
        <f aca="true" t="shared" si="10" ref="F14:F53">IF(D14&gt;0,E14/D14*100,0)</f>
        <v>13.270803809995465</v>
      </c>
      <c r="G14" s="98">
        <v>395486</v>
      </c>
      <c r="H14" s="98">
        <v>1106</v>
      </c>
      <c r="I14" s="96">
        <f aca="true" t="shared" si="11" ref="I14:I53">SUM(K14,M14,O14)</f>
        <v>2591863</v>
      </c>
      <c r="J14" s="97">
        <f t="shared" si="5"/>
        <v>86.72919619000453</v>
      </c>
      <c r="K14" s="98">
        <v>1358078</v>
      </c>
      <c r="L14" s="97">
        <f t="shared" si="6"/>
        <v>45.44415090740868</v>
      </c>
      <c r="M14" s="98">
        <v>26360</v>
      </c>
      <c r="N14" s="97">
        <f t="shared" si="7"/>
        <v>0.8820611319226824</v>
      </c>
      <c r="O14" s="98">
        <v>1207425</v>
      </c>
      <c r="P14" s="98">
        <v>576053</v>
      </c>
      <c r="Q14" s="97">
        <f aca="true" t="shared" si="12" ref="Q14:Q53">IF($D14&gt;0,O14/$D14*100,0)</f>
        <v>40.40298415067317</v>
      </c>
      <c r="R14" s="98">
        <v>30</v>
      </c>
      <c r="S14" s="98">
        <v>3</v>
      </c>
      <c r="T14" s="98">
        <v>1</v>
      </c>
      <c r="U14" s="98">
        <v>10</v>
      </c>
      <c r="V14" s="98">
        <v>29</v>
      </c>
      <c r="W14" s="98">
        <v>1</v>
      </c>
      <c r="X14" s="98">
        <v>1</v>
      </c>
      <c r="Y14" s="98">
        <v>13</v>
      </c>
    </row>
    <row r="15" spans="1:25" s="20" customFormat="1" ht="13.5">
      <c r="A15" s="93" t="s">
        <v>181</v>
      </c>
      <c r="B15" s="93">
        <v>9</v>
      </c>
      <c r="C15" s="93" t="s">
        <v>181</v>
      </c>
      <c r="D15" s="95">
        <f t="shared" si="8"/>
        <v>2010994</v>
      </c>
      <c r="E15" s="96">
        <f t="shared" si="9"/>
        <v>313447</v>
      </c>
      <c r="F15" s="97">
        <f t="shared" si="10"/>
        <v>15.586670074599922</v>
      </c>
      <c r="G15" s="98">
        <v>313447</v>
      </c>
      <c r="H15" s="98">
        <v>0</v>
      </c>
      <c r="I15" s="96">
        <f t="shared" si="11"/>
        <v>1697547</v>
      </c>
      <c r="J15" s="97">
        <f t="shared" si="5"/>
        <v>84.41332992540008</v>
      </c>
      <c r="K15" s="98">
        <v>1015216</v>
      </c>
      <c r="L15" s="97">
        <f t="shared" si="6"/>
        <v>50.4832933365291</v>
      </c>
      <c r="M15" s="98">
        <v>4593</v>
      </c>
      <c r="N15" s="97">
        <f t="shared" si="7"/>
        <v>0.22839451534912586</v>
      </c>
      <c r="O15" s="98">
        <v>677738</v>
      </c>
      <c r="P15" s="98">
        <v>272525</v>
      </c>
      <c r="Q15" s="97">
        <f t="shared" si="12"/>
        <v>33.701642073521846</v>
      </c>
      <c r="R15" s="98">
        <v>24</v>
      </c>
      <c r="S15" s="98">
        <v>6</v>
      </c>
      <c r="T15" s="98">
        <v>0</v>
      </c>
      <c r="U15" s="98">
        <v>1</v>
      </c>
      <c r="V15" s="98">
        <v>24</v>
      </c>
      <c r="W15" s="98">
        <v>3</v>
      </c>
      <c r="X15" s="98">
        <v>0</v>
      </c>
      <c r="Y15" s="98">
        <v>4</v>
      </c>
    </row>
    <row r="16" spans="1:25" s="20" customFormat="1" ht="13.5">
      <c r="A16" s="93" t="s">
        <v>182</v>
      </c>
      <c r="B16" s="93">
        <v>10</v>
      </c>
      <c r="C16" s="93" t="s">
        <v>182</v>
      </c>
      <c r="D16" s="95">
        <f t="shared" si="8"/>
        <v>2019297</v>
      </c>
      <c r="E16" s="96">
        <f t="shared" si="9"/>
        <v>208088</v>
      </c>
      <c r="F16" s="97">
        <f t="shared" si="10"/>
        <v>10.30497247309336</v>
      </c>
      <c r="G16" s="98">
        <v>207653</v>
      </c>
      <c r="H16" s="98">
        <v>435</v>
      </c>
      <c r="I16" s="96">
        <f t="shared" si="11"/>
        <v>1811209</v>
      </c>
      <c r="J16" s="97">
        <f t="shared" si="5"/>
        <v>89.69502752690664</v>
      </c>
      <c r="K16" s="98">
        <v>803052</v>
      </c>
      <c r="L16" s="97">
        <f t="shared" si="6"/>
        <v>39.76888986612668</v>
      </c>
      <c r="M16" s="98">
        <v>30482</v>
      </c>
      <c r="N16" s="97">
        <f t="shared" si="7"/>
        <v>1.5095352491485898</v>
      </c>
      <c r="O16" s="98">
        <v>977675</v>
      </c>
      <c r="P16" s="98">
        <v>342502</v>
      </c>
      <c r="Q16" s="97">
        <f t="shared" si="12"/>
        <v>48.416602411631374</v>
      </c>
      <c r="R16" s="98">
        <v>26</v>
      </c>
      <c r="S16" s="98">
        <v>2</v>
      </c>
      <c r="T16" s="98">
        <v>3</v>
      </c>
      <c r="U16" s="98">
        <v>7</v>
      </c>
      <c r="V16" s="98">
        <v>19</v>
      </c>
      <c r="W16" s="98">
        <v>2</v>
      </c>
      <c r="X16" s="98">
        <v>7</v>
      </c>
      <c r="Y16" s="98">
        <v>10</v>
      </c>
    </row>
    <row r="17" spans="1:25" s="20" customFormat="1" ht="13.5">
      <c r="A17" s="93" t="s">
        <v>183</v>
      </c>
      <c r="B17" s="93">
        <v>11</v>
      </c>
      <c r="C17" s="93" t="s">
        <v>183</v>
      </c>
      <c r="D17" s="95">
        <f t="shared" si="8"/>
        <v>7036271</v>
      </c>
      <c r="E17" s="96">
        <f t="shared" si="9"/>
        <v>232696</v>
      </c>
      <c r="F17" s="97">
        <f t="shared" si="10"/>
        <v>3.307092634720863</v>
      </c>
      <c r="G17" s="98">
        <v>228191</v>
      </c>
      <c r="H17" s="98">
        <v>4505</v>
      </c>
      <c r="I17" s="96">
        <f t="shared" si="11"/>
        <v>6803575</v>
      </c>
      <c r="J17" s="97">
        <f t="shared" si="5"/>
        <v>96.69290736527914</v>
      </c>
      <c r="K17" s="98">
        <v>4810463</v>
      </c>
      <c r="L17" s="97">
        <f t="shared" si="6"/>
        <v>68.3666533025803</v>
      </c>
      <c r="M17" s="98">
        <v>3682</v>
      </c>
      <c r="N17" s="97">
        <f t="shared" si="7"/>
        <v>0.05232885430365033</v>
      </c>
      <c r="O17" s="98">
        <v>1989430</v>
      </c>
      <c r="P17" s="98">
        <v>781060</v>
      </c>
      <c r="Q17" s="97">
        <f t="shared" si="12"/>
        <v>28.273925208395184</v>
      </c>
      <c r="R17" s="98">
        <v>19</v>
      </c>
      <c r="S17" s="98">
        <v>31</v>
      </c>
      <c r="T17" s="98">
        <v>0</v>
      </c>
      <c r="U17" s="98">
        <v>20</v>
      </c>
      <c r="V17" s="98">
        <v>23</v>
      </c>
      <c r="W17" s="98">
        <v>3</v>
      </c>
      <c r="X17" s="98">
        <v>1</v>
      </c>
      <c r="Y17" s="98">
        <v>43</v>
      </c>
    </row>
    <row r="18" spans="1:25" s="20" customFormat="1" ht="13.5">
      <c r="A18" s="93" t="s">
        <v>184</v>
      </c>
      <c r="B18" s="93">
        <v>12</v>
      </c>
      <c r="C18" s="93" t="s">
        <v>184</v>
      </c>
      <c r="D18" s="95">
        <f t="shared" si="8"/>
        <v>6052296</v>
      </c>
      <c r="E18" s="96">
        <f t="shared" si="9"/>
        <v>340500</v>
      </c>
      <c r="F18" s="97">
        <f t="shared" si="10"/>
        <v>5.625964096931148</v>
      </c>
      <c r="G18" s="98">
        <v>332288</v>
      </c>
      <c r="H18" s="98">
        <v>8212</v>
      </c>
      <c r="I18" s="96">
        <f t="shared" si="11"/>
        <v>5711796</v>
      </c>
      <c r="J18" s="97">
        <f t="shared" si="5"/>
        <v>94.37403590306886</v>
      </c>
      <c r="K18" s="98">
        <v>3683592</v>
      </c>
      <c r="L18" s="97">
        <f t="shared" si="6"/>
        <v>60.86272052787901</v>
      </c>
      <c r="M18" s="98">
        <v>9149</v>
      </c>
      <c r="N18" s="97">
        <f t="shared" si="7"/>
        <v>0.15116577246056703</v>
      </c>
      <c r="O18" s="98">
        <v>2019055</v>
      </c>
      <c r="P18" s="98">
        <v>900296</v>
      </c>
      <c r="Q18" s="97">
        <f t="shared" si="12"/>
        <v>33.36014960272928</v>
      </c>
      <c r="R18" s="98">
        <v>45</v>
      </c>
      <c r="S18" s="98">
        <v>10</v>
      </c>
      <c r="T18" s="98">
        <v>0</v>
      </c>
      <c r="U18" s="98">
        <v>1</v>
      </c>
      <c r="V18" s="98">
        <v>46</v>
      </c>
      <c r="W18" s="98">
        <v>4</v>
      </c>
      <c r="X18" s="98">
        <v>1</v>
      </c>
      <c r="Y18" s="98">
        <v>5</v>
      </c>
    </row>
    <row r="19" spans="1:25" s="20" customFormat="1" ht="13.5">
      <c r="A19" s="93" t="s">
        <v>185</v>
      </c>
      <c r="B19" s="93">
        <v>13</v>
      </c>
      <c r="C19" s="93" t="s">
        <v>185</v>
      </c>
      <c r="D19" s="95">
        <f t="shared" si="8"/>
        <v>12328919</v>
      </c>
      <c r="E19" s="96">
        <f t="shared" si="9"/>
        <v>60431</v>
      </c>
      <c r="F19" s="97">
        <f t="shared" si="10"/>
        <v>0.4901565173718799</v>
      </c>
      <c r="G19" s="98">
        <v>60162</v>
      </c>
      <c r="H19" s="98">
        <v>269</v>
      </c>
      <c r="I19" s="96">
        <f t="shared" si="11"/>
        <v>12268488</v>
      </c>
      <c r="J19" s="97">
        <f t="shared" si="5"/>
        <v>99.50984348262813</v>
      </c>
      <c r="K19" s="98">
        <v>12038787</v>
      </c>
      <c r="L19" s="97">
        <f t="shared" si="6"/>
        <v>97.64673610070761</v>
      </c>
      <c r="M19" s="98">
        <v>2259</v>
      </c>
      <c r="N19" s="97">
        <f t="shared" si="7"/>
        <v>0.018322774283779462</v>
      </c>
      <c r="O19" s="98">
        <v>227442</v>
      </c>
      <c r="P19" s="98">
        <v>97273</v>
      </c>
      <c r="Q19" s="97">
        <f t="shared" si="12"/>
        <v>1.844784607636728</v>
      </c>
      <c r="R19" s="98">
        <v>21</v>
      </c>
      <c r="S19" s="98">
        <v>9</v>
      </c>
      <c r="T19" s="98">
        <v>30</v>
      </c>
      <c r="U19" s="98">
        <v>2</v>
      </c>
      <c r="V19" s="98">
        <v>23</v>
      </c>
      <c r="W19" s="98">
        <v>3</v>
      </c>
      <c r="X19" s="98">
        <v>8</v>
      </c>
      <c r="Y19" s="98">
        <v>28</v>
      </c>
    </row>
    <row r="20" spans="1:25" s="20" customFormat="1" ht="13.5">
      <c r="A20" s="93" t="s">
        <v>186</v>
      </c>
      <c r="B20" s="93">
        <v>14</v>
      </c>
      <c r="C20" s="93" t="s">
        <v>186</v>
      </c>
      <c r="D20" s="95">
        <f t="shared" si="8"/>
        <v>8840657</v>
      </c>
      <c r="E20" s="96">
        <f t="shared" si="9"/>
        <v>83983</v>
      </c>
      <c r="F20" s="97">
        <f t="shared" si="10"/>
        <v>0.9499633341730145</v>
      </c>
      <c r="G20" s="98">
        <v>83776</v>
      </c>
      <c r="H20" s="98">
        <v>207</v>
      </c>
      <c r="I20" s="96">
        <f t="shared" si="11"/>
        <v>8756674</v>
      </c>
      <c r="J20" s="97">
        <f t="shared" si="5"/>
        <v>99.050036665827</v>
      </c>
      <c r="K20" s="98">
        <v>8138963</v>
      </c>
      <c r="L20" s="97">
        <f t="shared" si="6"/>
        <v>92.06287496506198</v>
      </c>
      <c r="M20" s="98">
        <v>5018</v>
      </c>
      <c r="N20" s="97">
        <f t="shared" si="7"/>
        <v>0.056760487371017784</v>
      </c>
      <c r="O20" s="98">
        <v>612693</v>
      </c>
      <c r="P20" s="98">
        <v>102818</v>
      </c>
      <c r="Q20" s="97">
        <f t="shared" si="12"/>
        <v>6.930401213393981</v>
      </c>
      <c r="R20" s="98">
        <v>6</v>
      </c>
      <c r="S20" s="98">
        <v>26</v>
      </c>
      <c r="T20" s="98">
        <v>1</v>
      </c>
      <c r="U20" s="98">
        <v>0</v>
      </c>
      <c r="V20" s="98">
        <v>11</v>
      </c>
      <c r="W20" s="98">
        <v>2</v>
      </c>
      <c r="X20" s="98">
        <v>3</v>
      </c>
      <c r="Y20" s="98">
        <v>17</v>
      </c>
    </row>
    <row r="21" spans="1:25" s="20" customFormat="1" ht="13.5">
      <c r="A21" s="93" t="s">
        <v>187</v>
      </c>
      <c r="B21" s="93">
        <v>15</v>
      </c>
      <c r="C21" s="93" t="s">
        <v>187</v>
      </c>
      <c r="D21" s="95">
        <f t="shared" si="8"/>
        <v>2435676</v>
      </c>
      <c r="E21" s="96">
        <f t="shared" si="9"/>
        <v>298298</v>
      </c>
      <c r="F21" s="97">
        <f t="shared" si="10"/>
        <v>12.247031214332283</v>
      </c>
      <c r="G21" s="98">
        <v>297286</v>
      </c>
      <c r="H21" s="98">
        <v>1012</v>
      </c>
      <c r="I21" s="96">
        <f t="shared" si="11"/>
        <v>2137378</v>
      </c>
      <c r="J21" s="97">
        <f t="shared" si="5"/>
        <v>87.75296878566772</v>
      </c>
      <c r="K21" s="98">
        <v>1243420</v>
      </c>
      <c r="L21" s="97">
        <f t="shared" si="6"/>
        <v>51.050303899204984</v>
      </c>
      <c r="M21" s="98">
        <v>0</v>
      </c>
      <c r="N21" s="97">
        <f t="shared" si="7"/>
        <v>0</v>
      </c>
      <c r="O21" s="98">
        <v>893958</v>
      </c>
      <c r="P21" s="98">
        <v>262188</v>
      </c>
      <c r="Q21" s="97">
        <f t="shared" si="12"/>
        <v>36.702664886462735</v>
      </c>
      <c r="R21" s="98">
        <v>31</v>
      </c>
      <c r="S21" s="98">
        <v>1</v>
      </c>
      <c r="T21" s="98">
        <v>0</v>
      </c>
      <c r="U21" s="98">
        <v>3</v>
      </c>
      <c r="V21" s="98">
        <v>25</v>
      </c>
      <c r="W21" s="98">
        <v>0</v>
      </c>
      <c r="X21" s="98">
        <v>0</v>
      </c>
      <c r="Y21" s="98">
        <v>10</v>
      </c>
    </row>
    <row r="22" spans="1:25" s="20" customFormat="1" ht="13.5">
      <c r="A22" s="93" t="s">
        <v>188</v>
      </c>
      <c r="B22" s="93">
        <v>16</v>
      </c>
      <c r="C22" s="93" t="s">
        <v>188</v>
      </c>
      <c r="D22" s="95">
        <f t="shared" si="8"/>
        <v>1113837</v>
      </c>
      <c r="E22" s="96">
        <f t="shared" si="9"/>
        <v>89399</v>
      </c>
      <c r="F22" s="97">
        <f t="shared" si="10"/>
        <v>8.026219276249577</v>
      </c>
      <c r="G22" s="98">
        <v>88829</v>
      </c>
      <c r="H22" s="98">
        <v>570</v>
      </c>
      <c r="I22" s="96">
        <f t="shared" si="11"/>
        <v>1024438</v>
      </c>
      <c r="J22" s="97">
        <f t="shared" si="5"/>
        <v>91.97378072375042</v>
      </c>
      <c r="K22" s="98">
        <v>729455</v>
      </c>
      <c r="L22" s="97">
        <f t="shared" si="6"/>
        <v>65.49028268947791</v>
      </c>
      <c r="M22" s="98">
        <v>4685</v>
      </c>
      <c r="N22" s="97">
        <f t="shared" si="7"/>
        <v>0.42061809762110614</v>
      </c>
      <c r="O22" s="98">
        <v>290298</v>
      </c>
      <c r="P22" s="98">
        <v>97817</v>
      </c>
      <c r="Q22" s="97">
        <f t="shared" si="12"/>
        <v>26.062879936651413</v>
      </c>
      <c r="R22" s="98">
        <v>11</v>
      </c>
      <c r="S22" s="98">
        <v>0</v>
      </c>
      <c r="T22" s="98">
        <v>0</v>
      </c>
      <c r="U22" s="98">
        <v>4</v>
      </c>
      <c r="V22" s="98">
        <v>2</v>
      </c>
      <c r="W22" s="98">
        <v>0</v>
      </c>
      <c r="X22" s="98">
        <v>0</v>
      </c>
      <c r="Y22" s="98">
        <v>13</v>
      </c>
    </row>
    <row r="23" spans="1:25" s="20" customFormat="1" ht="13.5">
      <c r="A23" s="93" t="s">
        <v>189</v>
      </c>
      <c r="B23" s="93">
        <v>17</v>
      </c>
      <c r="C23" s="93" t="s">
        <v>189</v>
      </c>
      <c r="D23" s="95">
        <f t="shared" si="8"/>
        <v>1171871</v>
      </c>
      <c r="E23" s="96">
        <f t="shared" si="9"/>
        <v>75386</v>
      </c>
      <c r="F23" s="97">
        <f t="shared" si="10"/>
        <v>6.432960624505599</v>
      </c>
      <c r="G23" s="98">
        <v>75183</v>
      </c>
      <c r="H23" s="98">
        <v>203</v>
      </c>
      <c r="I23" s="96">
        <f t="shared" si="11"/>
        <v>1096485</v>
      </c>
      <c r="J23" s="97">
        <f t="shared" si="5"/>
        <v>93.5670393754944</v>
      </c>
      <c r="K23" s="98">
        <v>719926</v>
      </c>
      <c r="L23" s="97">
        <f t="shared" si="6"/>
        <v>61.43389502769503</v>
      </c>
      <c r="M23" s="98">
        <v>7117</v>
      </c>
      <c r="N23" s="97">
        <f t="shared" si="7"/>
        <v>0.6073194063169068</v>
      </c>
      <c r="O23" s="98">
        <v>369442</v>
      </c>
      <c r="P23" s="98">
        <v>131486</v>
      </c>
      <c r="Q23" s="97">
        <f t="shared" si="12"/>
        <v>31.525824941482465</v>
      </c>
      <c r="R23" s="98">
        <v>17</v>
      </c>
      <c r="S23" s="98">
        <v>0</v>
      </c>
      <c r="T23" s="98">
        <v>1</v>
      </c>
      <c r="U23" s="98">
        <v>1</v>
      </c>
      <c r="V23" s="98">
        <v>16</v>
      </c>
      <c r="W23" s="98">
        <v>0</v>
      </c>
      <c r="X23" s="98">
        <v>1</v>
      </c>
      <c r="Y23" s="98">
        <v>2</v>
      </c>
    </row>
    <row r="24" spans="1:25" s="20" customFormat="1" ht="13.5">
      <c r="A24" s="93" t="s">
        <v>190</v>
      </c>
      <c r="B24" s="93">
        <v>18</v>
      </c>
      <c r="C24" s="93" t="s">
        <v>190</v>
      </c>
      <c r="D24" s="95">
        <f t="shared" si="8"/>
        <v>820366</v>
      </c>
      <c r="E24" s="96">
        <f t="shared" si="9"/>
        <v>84726</v>
      </c>
      <c r="F24" s="97">
        <f t="shared" si="10"/>
        <v>10.327829285952856</v>
      </c>
      <c r="G24" s="98">
        <v>81532</v>
      </c>
      <c r="H24" s="98">
        <v>3194</v>
      </c>
      <c r="I24" s="96">
        <f t="shared" si="11"/>
        <v>735640</v>
      </c>
      <c r="J24" s="97">
        <f t="shared" si="5"/>
        <v>89.67217071404716</v>
      </c>
      <c r="K24" s="98">
        <v>503086</v>
      </c>
      <c r="L24" s="97">
        <f t="shared" si="6"/>
        <v>61.32457951694731</v>
      </c>
      <c r="M24" s="98">
        <v>181</v>
      </c>
      <c r="N24" s="97">
        <f t="shared" si="7"/>
        <v>0.02206332295585141</v>
      </c>
      <c r="O24" s="98">
        <v>232373</v>
      </c>
      <c r="P24" s="98">
        <v>96534</v>
      </c>
      <c r="Q24" s="97">
        <f t="shared" si="12"/>
        <v>28.32552787414398</v>
      </c>
      <c r="R24" s="98">
        <v>17</v>
      </c>
      <c r="S24" s="98">
        <v>0</v>
      </c>
      <c r="T24" s="98">
        <v>0</v>
      </c>
      <c r="U24" s="98">
        <v>0</v>
      </c>
      <c r="V24" s="98">
        <v>16</v>
      </c>
      <c r="W24" s="98">
        <v>0</v>
      </c>
      <c r="X24" s="98">
        <v>0</v>
      </c>
      <c r="Y24" s="98">
        <v>1</v>
      </c>
    </row>
    <row r="25" spans="1:25" s="20" customFormat="1" ht="13.5">
      <c r="A25" s="93" t="s">
        <v>191</v>
      </c>
      <c r="B25" s="93">
        <v>19</v>
      </c>
      <c r="C25" s="93" t="s">
        <v>191</v>
      </c>
      <c r="D25" s="95">
        <f t="shared" si="8"/>
        <v>878989</v>
      </c>
      <c r="E25" s="96">
        <f t="shared" si="9"/>
        <v>79394</v>
      </c>
      <c r="F25" s="97">
        <f t="shared" si="10"/>
        <v>9.032422476276722</v>
      </c>
      <c r="G25" s="98">
        <v>79386</v>
      </c>
      <c r="H25" s="98">
        <v>8</v>
      </c>
      <c r="I25" s="96">
        <f t="shared" si="11"/>
        <v>799595</v>
      </c>
      <c r="J25" s="97">
        <f t="shared" si="5"/>
        <v>90.96757752372328</v>
      </c>
      <c r="K25" s="98">
        <v>416372</v>
      </c>
      <c r="L25" s="97">
        <f t="shared" si="6"/>
        <v>47.36942100526855</v>
      </c>
      <c r="M25" s="98">
        <v>7271</v>
      </c>
      <c r="N25" s="97">
        <f t="shared" si="7"/>
        <v>0.8272003403910629</v>
      </c>
      <c r="O25" s="98">
        <v>375952</v>
      </c>
      <c r="P25" s="98">
        <v>106013</v>
      </c>
      <c r="Q25" s="97">
        <f t="shared" si="12"/>
        <v>42.77095617806366</v>
      </c>
      <c r="R25" s="98">
        <v>22</v>
      </c>
      <c r="S25" s="98">
        <v>2</v>
      </c>
      <c r="T25" s="98">
        <v>2</v>
      </c>
      <c r="U25" s="98">
        <v>2</v>
      </c>
      <c r="V25" s="98">
        <v>21</v>
      </c>
      <c r="W25" s="98">
        <v>2</v>
      </c>
      <c r="X25" s="98">
        <v>3</v>
      </c>
      <c r="Y25" s="98">
        <v>2</v>
      </c>
    </row>
    <row r="26" spans="1:25" s="20" customFormat="1" ht="13.5">
      <c r="A26" s="93" t="s">
        <v>192</v>
      </c>
      <c r="B26" s="93">
        <v>20</v>
      </c>
      <c r="C26" s="93" t="s">
        <v>192</v>
      </c>
      <c r="D26" s="95">
        <f t="shared" si="8"/>
        <v>2203634</v>
      </c>
      <c r="E26" s="96">
        <f t="shared" si="9"/>
        <v>375883</v>
      </c>
      <c r="F26" s="97">
        <f t="shared" si="10"/>
        <v>17.05741516059382</v>
      </c>
      <c r="G26" s="98">
        <v>374793</v>
      </c>
      <c r="H26" s="98">
        <v>1090</v>
      </c>
      <c r="I26" s="96">
        <f t="shared" si="11"/>
        <v>1827751</v>
      </c>
      <c r="J26" s="97">
        <f t="shared" si="5"/>
        <v>82.94258483940618</v>
      </c>
      <c r="K26" s="98">
        <v>1411650</v>
      </c>
      <c r="L26" s="97">
        <f t="shared" si="6"/>
        <v>64.06009346379662</v>
      </c>
      <c r="M26" s="98">
        <v>7026</v>
      </c>
      <c r="N26" s="97">
        <f t="shared" si="7"/>
        <v>0.3188369756502214</v>
      </c>
      <c r="O26" s="98">
        <v>409075</v>
      </c>
      <c r="P26" s="98">
        <v>258151</v>
      </c>
      <c r="Q26" s="97">
        <f t="shared" si="12"/>
        <v>18.56365439995934</v>
      </c>
      <c r="R26" s="98">
        <v>75</v>
      </c>
      <c r="S26" s="98">
        <v>2</v>
      </c>
      <c r="T26" s="98">
        <v>3</v>
      </c>
      <c r="U26" s="98">
        <v>1</v>
      </c>
      <c r="V26" s="98">
        <v>77</v>
      </c>
      <c r="W26" s="98">
        <v>1</v>
      </c>
      <c r="X26" s="98">
        <v>2</v>
      </c>
      <c r="Y26" s="98">
        <v>1</v>
      </c>
    </row>
    <row r="27" spans="1:25" s="20" customFormat="1" ht="13.5">
      <c r="A27" s="93" t="s">
        <v>193</v>
      </c>
      <c r="B27" s="93">
        <v>21</v>
      </c>
      <c r="C27" s="93" t="s">
        <v>193</v>
      </c>
      <c r="D27" s="95">
        <f t="shared" si="8"/>
        <v>2101880</v>
      </c>
      <c r="E27" s="96">
        <f t="shared" si="9"/>
        <v>213961</v>
      </c>
      <c r="F27" s="97">
        <f t="shared" si="10"/>
        <v>10.179505966087502</v>
      </c>
      <c r="G27" s="98">
        <v>211521</v>
      </c>
      <c r="H27" s="98">
        <v>2440</v>
      </c>
      <c r="I27" s="96">
        <f t="shared" si="11"/>
        <v>1887919</v>
      </c>
      <c r="J27" s="97">
        <f t="shared" si="5"/>
        <v>89.8204940339125</v>
      </c>
      <c r="K27" s="98">
        <v>1094424</v>
      </c>
      <c r="L27" s="97">
        <f t="shared" si="6"/>
        <v>52.06881458503816</v>
      </c>
      <c r="M27" s="98">
        <v>2382</v>
      </c>
      <c r="N27" s="97">
        <f t="shared" si="7"/>
        <v>0.11332711667649913</v>
      </c>
      <c r="O27" s="98">
        <v>791113</v>
      </c>
      <c r="P27" s="98">
        <v>349983</v>
      </c>
      <c r="Q27" s="97">
        <f t="shared" si="12"/>
        <v>37.63835233219785</v>
      </c>
      <c r="R27" s="98">
        <v>38</v>
      </c>
      <c r="S27" s="98">
        <v>4</v>
      </c>
      <c r="T27" s="98">
        <v>0</v>
      </c>
      <c r="U27" s="98">
        <v>0</v>
      </c>
      <c r="V27" s="98">
        <v>29</v>
      </c>
      <c r="W27" s="98">
        <v>6</v>
      </c>
      <c r="X27" s="98">
        <v>2</v>
      </c>
      <c r="Y27" s="98">
        <v>5</v>
      </c>
    </row>
    <row r="28" spans="1:25" s="20" customFormat="1" ht="13.5">
      <c r="A28" s="93" t="s">
        <v>194</v>
      </c>
      <c r="B28" s="93">
        <v>22</v>
      </c>
      <c r="C28" s="93" t="s">
        <v>194</v>
      </c>
      <c r="D28" s="95">
        <f t="shared" si="8"/>
        <v>3790116</v>
      </c>
      <c r="E28" s="96">
        <f t="shared" si="9"/>
        <v>187931</v>
      </c>
      <c r="F28" s="97">
        <f t="shared" si="10"/>
        <v>4.958449820533197</v>
      </c>
      <c r="G28" s="98">
        <v>185296</v>
      </c>
      <c r="H28" s="98">
        <v>2635</v>
      </c>
      <c r="I28" s="96">
        <f t="shared" si="11"/>
        <v>3602185</v>
      </c>
      <c r="J28" s="97">
        <f t="shared" si="5"/>
        <v>95.04155017946681</v>
      </c>
      <c r="K28" s="98">
        <v>1746916</v>
      </c>
      <c r="L28" s="97">
        <f t="shared" si="6"/>
        <v>46.091359736746845</v>
      </c>
      <c r="M28" s="98">
        <v>19867</v>
      </c>
      <c r="N28" s="97">
        <f t="shared" si="7"/>
        <v>0.5241792071799385</v>
      </c>
      <c r="O28" s="98">
        <v>1835402</v>
      </c>
      <c r="P28" s="98">
        <v>506122</v>
      </c>
      <c r="Q28" s="97">
        <f t="shared" si="12"/>
        <v>48.426011235540024</v>
      </c>
      <c r="R28" s="98">
        <v>36</v>
      </c>
      <c r="S28" s="98">
        <v>3</v>
      </c>
      <c r="T28" s="98">
        <v>1</v>
      </c>
      <c r="U28" s="98">
        <v>2</v>
      </c>
      <c r="V28" s="98">
        <v>34</v>
      </c>
      <c r="W28" s="98">
        <v>2</v>
      </c>
      <c r="X28" s="98">
        <v>1</v>
      </c>
      <c r="Y28" s="98">
        <v>5</v>
      </c>
    </row>
    <row r="29" spans="1:25" s="20" customFormat="1" ht="13.5">
      <c r="A29" s="93" t="s">
        <v>195</v>
      </c>
      <c r="B29" s="93">
        <v>23</v>
      </c>
      <c r="C29" s="93" t="s">
        <v>195</v>
      </c>
      <c r="D29" s="95">
        <f t="shared" si="8"/>
        <v>7238177</v>
      </c>
      <c r="E29" s="96">
        <f t="shared" si="9"/>
        <v>282318</v>
      </c>
      <c r="F29" s="97">
        <f t="shared" si="10"/>
        <v>3.9004019934853766</v>
      </c>
      <c r="G29" s="98">
        <v>280838</v>
      </c>
      <c r="H29" s="98">
        <v>1480</v>
      </c>
      <c r="I29" s="96">
        <f t="shared" si="11"/>
        <v>6955859</v>
      </c>
      <c r="J29" s="97">
        <f t="shared" si="5"/>
        <v>96.09959800651463</v>
      </c>
      <c r="K29" s="98">
        <v>4502850</v>
      </c>
      <c r="L29" s="97">
        <f t="shared" si="6"/>
        <v>62.209724907252195</v>
      </c>
      <c r="M29" s="98">
        <v>13380</v>
      </c>
      <c r="N29" s="97">
        <f t="shared" si="7"/>
        <v>0.1848531750467003</v>
      </c>
      <c r="O29" s="98">
        <v>2439629</v>
      </c>
      <c r="P29" s="98">
        <v>910942</v>
      </c>
      <c r="Q29" s="97">
        <f t="shared" si="12"/>
        <v>33.705019924215726</v>
      </c>
      <c r="R29" s="98">
        <v>47</v>
      </c>
      <c r="S29" s="98">
        <v>14</v>
      </c>
      <c r="T29" s="98">
        <v>1</v>
      </c>
      <c r="U29" s="98">
        <v>1</v>
      </c>
      <c r="V29" s="98">
        <v>50</v>
      </c>
      <c r="W29" s="98">
        <v>7</v>
      </c>
      <c r="X29" s="98">
        <v>2</v>
      </c>
      <c r="Y29" s="98">
        <v>4</v>
      </c>
    </row>
    <row r="30" spans="1:25" s="20" customFormat="1" ht="13.5">
      <c r="A30" s="93" t="s">
        <v>196</v>
      </c>
      <c r="B30" s="93">
        <v>24</v>
      </c>
      <c r="C30" s="93" t="s">
        <v>196</v>
      </c>
      <c r="D30" s="95">
        <f t="shared" si="8"/>
        <v>1867696</v>
      </c>
      <c r="E30" s="96">
        <f t="shared" si="9"/>
        <v>297007</v>
      </c>
      <c r="F30" s="97">
        <f t="shared" si="10"/>
        <v>15.902320291953295</v>
      </c>
      <c r="G30" s="98">
        <v>296785</v>
      </c>
      <c r="H30" s="98">
        <v>222</v>
      </c>
      <c r="I30" s="96">
        <f t="shared" si="11"/>
        <v>1570689</v>
      </c>
      <c r="J30" s="97">
        <f t="shared" si="5"/>
        <v>84.0976797080467</v>
      </c>
      <c r="K30" s="98">
        <v>628912</v>
      </c>
      <c r="L30" s="97">
        <f t="shared" si="6"/>
        <v>33.673145950947045</v>
      </c>
      <c r="M30" s="98">
        <v>4403</v>
      </c>
      <c r="N30" s="97">
        <f t="shared" si="7"/>
        <v>0.2357450034695154</v>
      </c>
      <c r="O30" s="98">
        <v>937374</v>
      </c>
      <c r="P30" s="98">
        <v>533363</v>
      </c>
      <c r="Q30" s="97">
        <f t="shared" si="12"/>
        <v>50.18878875363014</v>
      </c>
      <c r="R30" s="98">
        <v>28</v>
      </c>
      <c r="S30" s="98">
        <v>0</v>
      </c>
      <c r="T30" s="98">
        <v>1</v>
      </c>
      <c r="U30" s="98">
        <v>0</v>
      </c>
      <c r="V30" s="98">
        <v>24</v>
      </c>
      <c r="W30" s="98">
        <v>0</v>
      </c>
      <c r="X30" s="98">
        <v>1</v>
      </c>
      <c r="Y30" s="98">
        <v>4</v>
      </c>
    </row>
    <row r="31" spans="1:25" s="20" customFormat="1" ht="13.5">
      <c r="A31" s="93" t="s">
        <v>197</v>
      </c>
      <c r="B31" s="93">
        <v>25</v>
      </c>
      <c r="C31" s="93" t="s">
        <v>197</v>
      </c>
      <c r="D31" s="95">
        <f t="shared" si="8"/>
        <v>1377215</v>
      </c>
      <c r="E31" s="96">
        <f t="shared" si="9"/>
        <v>135480</v>
      </c>
      <c r="F31" s="97">
        <f t="shared" si="10"/>
        <v>9.837244003296508</v>
      </c>
      <c r="G31" s="98">
        <v>131304</v>
      </c>
      <c r="H31" s="98">
        <v>4176</v>
      </c>
      <c r="I31" s="96">
        <f t="shared" si="11"/>
        <v>1241735</v>
      </c>
      <c r="J31" s="97">
        <f t="shared" si="5"/>
        <v>90.1627559967035</v>
      </c>
      <c r="K31" s="98">
        <v>977125</v>
      </c>
      <c r="L31" s="97">
        <f t="shared" si="6"/>
        <v>70.94934342132491</v>
      </c>
      <c r="M31" s="98">
        <v>0</v>
      </c>
      <c r="N31" s="97">
        <f t="shared" si="7"/>
        <v>0</v>
      </c>
      <c r="O31" s="98">
        <v>264610</v>
      </c>
      <c r="P31" s="98">
        <v>167414</v>
      </c>
      <c r="Q31" s="97">
        <f t="shared" si="12"/>
        <v>19.213412575378573</v>
      </c>
      <c r="R31" s="98">
        <v>26</v>
      </c>
      <c r="S31" s="98">
        <v>0</v>
      </c>
      <c r="T31" s="98">
        <v>0</v>
      </c>
      <c r="U31" s="98">
        <v>0</v>
      </c>
      <c r="V31" s="98">
        <v>20</v>
      </c>
      <c r="W31" s="98">
        <v>0</v>
      </c>
      <c r="X31" s="98">
        <v>0</v>
      </c>
      <c r="Y31" s="98">
        <v>6</v>
      </c>
    </row>
    <row r="32" spans="1:25" s="20" customFormat="1" ht="13.5">
      <c r="A32" s="93" t="s">
        <v>198</v>
      </c>
      <c r="B32" s="93">
        <v>26</v>
      </c>
      <c r="C32" s="93" t="s">
        <v>198</v>
      </c>
      <c r="D32" s="95">
        <f t="shared" si="8"/>
        <v>2651404</v>
      </c>
      <c r="E32" s="96">
        <f t="shared" si="9"/>
        <v>240798</v>
      </c>
      <c r="F32" s="97">
        <f t="shared" si="10"/>
        <v>9.081905284898115</v>
      </c>
      <c r="G32" s="98">
        <v>228374</v>
      </c>
      <c r="H32" s="98">
        <v>12424</v>
      </c>
      <c r="I32" s="96">
        <f t="shared" si="11"/>
        <v>2410606</v>
      </c>
      <c r="J32" s="97">
        <f t="shared" si="5"/>
        <v>90.91809471510189</v>
      </c>
      <c r="K32" s="98">
        <v>2203158</v>
      </c>
      <c r="L32" s="97">
        <f t="shared" si="6"/>
        <v>83.09401358676384</v>
      </c>
      <c r="M32" s="98">
        <v>990</v>
      </c>
      <c r="N32" s="97">
        <f t="shared" si="7"/>
        <v>0.03733870809578623</v>
      </c>
      <c r="O32" s="98">
        <v>206458</v>
      </c>
      <c r="P32" s="98">
        <v>118198</v>
      </c>
      <c r="Q32" s="97">
        <f t="shared" si="12"/>
        <v>7.786742420242257</v>
      </c>
      <c r="R32" s="98">
        <v>15</v>
      </c>
      <c r="S32" s="98">
        <v>11</v>
      </c>
      <c r="T32" s="98">
        <v>0</v>
      </c>
      <c r="U32" s="98">
        <v>0</v>
      </c>
      <c r="V32" s="98">
        <v>14</v>
      </c>
      <c r="W32" s="98">
        <v>3</v>
      </c>
      <c r="X32" s="98">
        <v>2</v>
      </c>
      <c r="Y32" s="98">
        <v>7</v>
      </c>
    </row>
    <row r="33" spans="1:25" s="20" customFormat="1" ht="13.5">
      <c r="A33" s="93" t="s">
        <v>199</v>
      </c>
      <c r="B33" s="93">
        <v>27</v>
      </c>
      <c r="C33" s="93" t="s">
        <v>199</v>
      </c>
      <c r="D33" s="95">
        <f t="shared" si="8"/>
        <v>8832624</v>
      </c>
      <c r="E33" s="96">
        <f t="shared" si="9"/>
        <v>384848</v>
      </c>
      <c r="F33" s="97">
        <f t="shared" si="10"/>
        <v>4.357119696253344</v>
      </c>
      <c r="G33" s="98">
        <v>382070</v>
      </c>
      <c r="H33" s="98">
        <v>2778</v>
      </c>
      <c r="I33" s="96">
        <f t="shared" si="11"/>
        <v>8447776</v>
      </c>
      <c r="J33" s="97">
        <f t="shared" si="5"/>
        <v>95.64288030374667</v>
      </c>
      <c r="K33" s="98">
        <v>7667093</v>
      </c>
      <c r="L33" s="97">
        <f t="shared" si="6"/>
        <v>86.80424979032279</v>
      </c>
      <c r="M33" s="98">
        <v>686</v>
      </c>
      <c r="N33" s="97">
        <f t="shared" si="7"/>
        <v>0.007766661413414632</v>
      </c>
      <c r="O33" s="98">
        <v>779997</v>
      </c>
      <c r="P33" s="98">
        <v>328065</v>
      </c>
      <c r="Q33" s="97">
        <f t="shared" si="12"/>
        <v>8.830863852010456</v>
      </c>
      <c r="R33" s="98">
        <v>7</v>
      </c>
      <c r="S33" s="98">
        <v>32</v>
      </c>
      <c r="T33" s="98">
        <v>3</v>
      </c>
      <c r="U33" s="98">
        <v>1</v>
      </c>
      <c r="V33" s="98">
        <v>15</v>
      </c>
      <c r="W33" s="98">
        <v>3</v>
      </c>
      <c r="X33" s="98">
        <v>7</v>
      </c>
      <c r="Y33" s="98">
        <v>18</v>
      </c>
    </row>
    <row r="34" spans="1:25" s="20" customFormat="1" ht="13.5">
      <c r="A34" s="93" t="s">
        <v>200</v>
      </c>
      <c r="B34" s="93">
        <v>28</v>
      </c>
      <c r="C34" s="93" t="s">
        <v>200</v>
      </c>
      <c r="D34" s="95">
        <f t="shared" si="8"/>
        <v>5605021</v>
      </c>
      <c r="E34" s="96">
        <f t="shared" si="9"/>
        <v>259964</v>
      </c>
      <c r="F34" s="97">
        <f t="shared" si="10"/>
        <v>4.638055771780338</v>
      </c>
      <c r="G34" s="98">
        <v>259128</v>
      </c>
      <c r="H34" s="98">
        <v>836</v>
      </c>
      <c r="I34" s="96">
        <f t="shared" si="11"/>
        <v>5345057</v>
      </c>
      <c r="J34" s="97">
        <f t="shared" si="5"/>
        <v>95.36194422821967</v>
      </c>
      <c r="K34" s="98">
        <v>4805781</v>
      </c>
      <c r="L34" s="97">
        <f t="shared" si="6"/>
        <v>85.7406421849267</v>
      </c>
      <c r="M34" s="98">
        <v>73826</v>
      </c>
      <c r="N34" s="97">
        <f t="shared" si="7"/>
        <v>1.3171404710169685</v>
      </c>
      <c r="O34" s="98">
        <v>465450</v>
      </c>
      <c r="P34" s="98">
        <v>243687</v>
      </c>
      <c r="Q34" s="97">
        <f t="shared" si="12"/>
        <v>8.304161572276</v>
      </c>
      <c r="R34" s="98">
        <v>33</v>
      </c>
      <c r="S34" s="98">
        <v>5</v>
      </c>
      <c r="T34" s="98">
        <v>2</v>
      </c>
      <c r="U34" s="98">
        <v>1</v>
      </c>
      <c r="V34" s="98">
        <v>34</v>
      </c>
      <c r="W34" s="98">
        <v>1</v>
      </c>
      <c r="X34" s="98">
        <v>1</v>
      </c>
      <c r="Y34" s="98">
        <v>5</v>
      </c>
    </row>
    <row r="35" spans="1:25" s="20" customFormat="1" ht="13.5">
      <c r="A35" s="93" t="s">
        <v>201</v>
      </c>
      <c r="B35" s="93">
        <v>29</v>
      </c>
      <c r="C35" s="93" t="s">
        <v>201</v>
      </c>
      <c r="D35" s="95">
        <f t="shared" si="8"/>
        <v>1438220</v>
      </c>
      <c r="E35" s="96">
        <f t="shared" si="9"/>
        <v>144066</v>
      </c>
      <c r="F35" s="97">
        <f t="shared" si="10"/>
        <v>10.016965415583151</v>
      </c>
      <c r="G35" s="98">
        <v>143251</v>
      </c>
      <c r="H35" s="98">
        <v>815</v>
      </c>
      <c r="I35" s="96">
        <f t="shared" si="11"/>
        <v>1294154</v>
      </c>
      <c r="J35" s="97">
        <f t="shared" si="5"/>
        <v>89.98303458441684</v>
      </c>
      <c r="K35" s="98">
        <v>871686</v>
      </c>
      <c r="L35" s="97">
        <f t="shared" si="6"/>
        <v>60.60866904924143</v>
      </c>
      <c r="M35" s="98">
        <v>6189</v>
      </c>
      <c r="N35" s="97">
        <f t="shared" si="7"/>
        <v>0.43032359444313106</v>
      </c>
      <c r="O35" s="98">
        <v>416279</v>
      </c>
      <c r="P35" s="98">
        <v>156162</v>
      </c>
      <c r="Q35" s="97">
        <f t="shared" si="12"/>
        <v>28.944041940732294</v>
      </c>
      <c r="R35" s="98">
        <v>25</v>
      </c>
      <c r="S35" s="98">
        <v>14</v>
      </c>
      <c r="T35" s="98">
        <v>0</v>
      </c>
      <c r="U35" s="98">
        <v>0</v>
      </c>
      <c r="V35" s="98">
        <v>24</v>
      </c>
      <c r="W35" s="98">
        <v>8</v>
      </c>
      <c r="X35" s="98">
        <v>0</v>
      </c>
      <c r="Y35" s="98">
        <v>7</v>
      </c>
    </row>
    <row r="36" spans="1:25" s="20" customFormat="1" ht="13.5">
      <c r="A36" s="93" t="s">
        <v>202</v>
      </c>
      <c r="B36" s="93">
        <v>30</v>
      </c>
      <c r="C36" s="93" t="s">
        <v>202</v>
      </c>
      <c r="D36" s="95">
        <f t="shared" si="8"/>
        <v>1062927</v>
      </c>
      <c r="E36" s="96">
        <f t="shared" si="9"/>
        <v>340585</v>
      </c>
      <c r="F36" s="97">
        <f t="shared" si="10"/>
        <v>32.042181636180096</v>
      </c>
      <c r="G36" s="98">
        <v>338154</v>
      </c>
      <c r="H36" s="98">
        <v>2431</v>
      </c>
      <c r="I36" s="96">
        <f t="shared" si="11"/>
        <v>722342</v>
      </c>
      <c r="J36" s="97">
        <f t="shared" si="5"/>
        <v>67.9578183638199</v>
      </c>
      <c r="K36" s="98">
        <v>111939</v>
      </c>
      <c r="L36" s="97">
        <f t="shared" si="6"/>
        <v>10.531202989480933</v>
      </c>
      <c r="M36" s="98">
        <v>0</v>
      </c>
      <c r="N36" s="97">
        <f t="shared" si="7"/>
        <v>0</v>
      </c>
      <c r="O36" s="98">
        <v>610403</v>
      </c>
      <c r="P36" s="98">
        <v>264667</v>
      </c>
      <c r="Q36" s="97">
        <f t="shared" si="12"/>
        <v>57.42661537433897</v>
      </c>
      <c r="R36" s="98">
        <v>26</v>
      </c>
      <c r="S36" s="98">
        <v>3</v>
      </c>
      <c r="T36" s="98">
        <v>0</v>
      </c>
      <c r="U36" s="98">
        <v>1</v>
      </c>
      <c r="V36" s="98">
        <v>16</v>
      </c>
      <c r="W36" s="98">
        <v>10</v>
      </c>
      <c r="X36" s="98">
        <v>1</v>
      </c>
      <c r="Y36" s="98">
        <v>3</v>
      </c>
    </row>
    <row r="37" spans="1:25" s="20" customFormat="1" ht="13.5">
      <c r="A37" s="93" t="s">
        <v>203</v>
      </c>
      <c r="B37" s="93">
        <v>31</v>
      </c>
      <c r="C37" s="93" t="s">
        <v>203</v>
      </c>
      <c r="D37" s="95">
        <f t="shared" si="8"/>
        <v>612306</v>
      </c>
      <c r="E37" s="96">
        <f t="shared" si="9"/>
        <v>93630</v>
      </c>
      <c r="F37" s="97">
        <f t="shared" si="10"/>
        <v>15.291373920882695</v>
      </c>
      <c r="G37" s="98">
        <v>90938</v>
      </c>
      <c r="H37" s="98">
        <v>2692</v>
      </c>
      <c r="I37" s="96">
        <f t="shared" si="11"/>
        <v>518676</v>
      </c>
      <c r="J37" s="97">
        <f t="shared" si="5"/>
        <v>84.7086260791173</v>
      </c>
      <c r="K37" s="98">
        <v>301994</v>
      </c>
      <c r="L37" s="97">
        <f t="shared" si="6"/>
        <v>49.32076445437412</v>
      </c>
      <c r="M37" s="98">
        <v>3165</v>
      </c>
      <c r="N37" s="97">
        <f t="shared" si="7"/>
        <v>0.5168984135383289</v>
      </c>
      <c r="O37" s="98">
        <v>213517</v>
      </c>
      <c r="P37" s="98">
        <v>91443</v>
      </c>
      <c r="Q37" s="97">
        <f t="shared" si="12"/>
        <v>34.87096321120485</v>
      </c>
      <c r="R37" s="98">
        <v>19</v>
      </c>
      <c r="S37" s="98">
        <v>0</v>
      </c>
      <c r="T37" s="98">
        <v>0</v>
      </c>
      <c r="U37" s="98">
        <v>0</v>
      </c>
      <c r="V37" s="98">
        <v>17</v>
      </c>
      <c r="W37" s="98">
        <v>0</v>
      </c>
      <c r="X37" s="98">
        <v>0</v>
      </c>
      <c r="Y37" s="98">
        <v>2</v>
      </c>
    </row>
    <row r="38" spans="1:25" s="20" customFormat="1" ht="13.5">
      <c r="A38" s="93" t="s">
        <v>204</v>
      </c>
      <c r="B38" s="93">
        <v>32</v>
      </c>
      <c r="C38" s="93" t="s">
        <v>204</v>
      </c>
      <c r="D38" s="95">
        <f t="shared" si="8"/>
        <v>744794</v>
      </c>
      <c r="E38" s="96">
        <f t="shared" si="9"/>
        <v>231275</v>
      </c>
      <c r="F38" s="97">
        <f t="shared" si="10"/>
        <v>31.052210409858294</v>
      </c>
      <c r="G38" s="98">
        <v>221134</v>
      </c>
      <c r="H38" s="98">
        <v>10141</v>
      </c>
      <c r="I38" s="96">
        <f t="shared" si="11"/>
        <v>513519</v>
      </c>
      <c r="J38" s="97">
        <f t="shared" si="5"/>
        <v>68.94778959014171</v>
      </c>
      <c r="K38" s="98">
        <v>226078</v>
      </c>
      <c r="L38" s="97">
        <f t="shared" si="6"/>
        <v>30.354433574921387</v>
      </c>
      <c r="M38" s="98">
        <v>5160</v>
      </c>
      <c r="N38" s="97">
        <f t="shared" si="7"/>
        <v>0.6928090183325859</v>
      </c>
      <c r="O38" s="98">
        <v>282281</v>
      </c>
      <c r="P38" s="98">
        <v>170486</v>
      </c>
      <c r="Q38" s="97">
        <f t="shared" si="12"/>
        <v>37.900546996887726</v>
      </c>
      <c r="R38" s="98">
        <v>21</v>
      </c>
      <c r="S38" s="98">
        <v>0</v>
      </c>
      <c r="T38" s="98">
        <v>0</v>
      </c>
      <c r="U38" s="98">
        <v>0</v>
      </c>
      <c r="V38" s="98">
        <v>17</v>
      </c>
      <c r="W38" s="98">
        <v>0</v>
      </c>
      <c r="X38" s="98">
        <v>1</v>
      </c>
      <c r="Y38" s="98">
        <v>3</v>
      </c>
    </row>
    <row r="39" spans="1:25" s="20" customFormat="1" ht="13.5">
      <c r="A39" s="93" t="s">
        <v>205</v>
      </c>
      <c r="B39" s="93">
        <v>33</v>
      </c>
      <c r="C39" s="93" t="s">
        <v>205</v>
      </c>
      <c r="D39" s="95">
        <f t="shared" si="8"/>
        <v>1957701</v>
      </c>
      <c r="E39" s="96">
        <f t="shared" si="9"/>
        <v>403606</v>
      </c>
      <c r="F39" s="97">
        <f t="shared" si="10"/>
        <v>20.61632496484397</v>
      </c>
      <c r="G39" s="98">
        <v>389588</v>
      </c>
      <c r="H39" s="98">
        <v>14018</v>
      </c>
      <c r="I39" s="96">
        <f t="shared" si="11"/>
        <v>1554095</v>
      </c>
      <c r="J39" s="97">
        <f t="shared" si="5"/>
        <v>79.38367503515603</v>
      </c>
      <c r="K39" s="98">
        <v>881277</v>
      </c>
      <c r="L39" s="97">
        <f t="shared" si="6"/>
        <v>45.01591407472336</v>
      </c>
      <c r="M39" s="98">
        <v>491</v>
      </c>
      <c r="N39" s="97">
        <f t="shared" si="7"/>
        <v>0.025080438739112865</v>
      </c>
      <c r="O39" s="98">
        <v>672327</v>
      </c>
      <c r="P39" s="98">
        <v>378256</v>
      </c>
      <c r="Q39" s="97">
        <f t="shared" si="12"/>
        <v>34.34268052169356</v>
      </c>
      <c r="R39" s="98">
        <v>25</v>
      </c>
      <c r="S39" s="98">
        <v>2</v>
      </c>
      <c r="T39" s="98">
        <v>0</v>
      </c>
      <c r="U39" s="98">
        <v>0</v>
      </c>
      <c r="V39" s="98">
        <v>13</v>
      </c>
      <c r="W39" s="98">
        <v>1</v>
      </c>
      <c r="X39" s="98">
        <v>0</v>
      </c>
      <c r="Y39" s="98">
        <v>13</v>
      </c>
    </row>
    <row r="40" spans="1:25" s="20" customFormat="1" ht="13.5">
      <c r="A40" s="93" t="s">
        <v>206</v>
      </c>
      <c r="B40" s="93">
        <v>34</v>
      </c>
      <c r="C40" s="93" t="s">
        <v>206</v>
      </c>
      <c r="D40" s="95">
        <f t="shared" si="8"/>
        <v>2872384</v>
      </c>
      <c r="E40" s="96">
        <f t="shared" si="9"/>
        <v>442164</v>
      </c>
      <c r="F40" s="97">
        <f t="shared" si="10"/>
        <v>15.39362425079655</v>
      </c>
      <c r="G40" s="98">
        <v>409865</v>
      </c>
      <c r="H40" s="98">
        <v>32299</v>
      </c>
      <c r="I40" s="96">
        <f t="shared" si="11"/>
        <v>2430220</v>
      </c>
      <c r="J40" s="97">
        <f t="shared" si="5"/>
        <v>84.60637574920344</v>
      </c>
      <c r="K40" s="98">
        <v>1727912</v>
      </c>
      <c r="L40" s="97">
        <f t="shared" si="6"/>
        <v>60.156023707136654</v>
      </c>
      <c r="M40" s="98">
        <v>1004</v>
      </c>
      <c r="N40" s="97">
        <f t="shared" si="7"/>
        <v>0.03495354381586863</v>
      </c>
      <c r="O40" s="98">
        <v>701304</v>
      </c>
      <c r="P40" s="98">
        <v>357373</v>
      </c>
      <c r="Q40" s="97">
        <f t="shared" si="12"/>
        <v>24.41539849825093</v>
      </c>
      <c r="R40" s="98">
        <v>16</v>
      </c>
      <c r="S40" s="98">
        <v>7</v>
      </c>
      <c r="T40" s="98">
        <v>0</v>
      </c>
      <c r="U40" s="98">
        <v>0</v>
      </c>
      <c r="V40" s="98">
        <v>15</v>
      </c>
      <c r="W40" s="98">
        <v>1</v>
      </c>
      <c r="X40" s="98">
        <v>6</v>
      </c>
      <c r="Y40" s="98">
        <v>1</v>
      </c>
    </row>
    <row r="41" spans="1:25" s="20" customFormat="1" ht="13.5">
      <c r="A41" s="93" t="s">
        <v>207</v>
      </c>
      <c r="B41" s="93">
        <v>35</v>
      </c>
      <c r="C41" s="93" t="s">
        <v>207</v>
      </c>
      <c r="D41" s="95">
        <f t="shared" si="8"/>
        <v>1502838</v>
      </c>
      <c r="E41" s="96">
        <f t="shared" si="9"/>
        <v>259265</v>
      </c>
      <c r="F41" s="97">
        <f t="shared" si="10"/>
        <v>17.251693129931503</v>
      </c>
      <c r="G41" s="98">
        <v>242397</v>
      </c>
      <c r="H41" s="98">
        <v>16868</v>
      </c>
      <c r="I41" s="96">
        <f t="shared" si="11"/>
        <v>1243573</v>
      </c>
      <c r="J41" s="97">
        <f t="shared" si="5"/>
        <v>82.7483068700685</v>
      </c>
      <c r="K41" s="98">
        <v>754680</v>
      </c>
      <c r="L41" s="97">
        <f t="shared" si="6"/>
        <v>50.216989455949346</v>
      </c>
      <c r="M41" s="98">
        <v>10479</v>
      </c>
      <c r="N41" s="97">
        <f t="shared" si="7"/>
        <v>0.6972807448307802</v>
      </c>
      <c r="O41" s="98">
        <v>478414</v>
      </c>
      <c r="P41" s="98">
        <v>238004</v>
      </c>
      <c r="Q41" s="97">
        <f t="shared" si="12"/>
        <v>31.834036669288373</v>
      </c>
      <c r="R41" s="98">
        <v>15</v>
      </c>
      <c r="S41" s="98">
        <v>4</v>
      </c>
      <c r="T41" s="98">
        <v>0</v>
      </c>
      <c r="U41" s="98">
        <v>3</v>
      </c>
      <c r="V41" s="98">
        <v>6</v>
      </c>
      <c r="W41" s="98">
        <v>7</v>
      </c>
      <c r="X41" s="98">
        <v>0</v>
      </c>
      <c r="Y41" s="98">
        <v>9</v>
      </c>
    </row>
    <row r="42" spans="1:25" s="20" customFormat="1" ht="13.5">
      <c r="A42" s="93" t="s">
        <v>208</v>
      </c>
      <c r="B42" s="93">
        <v>36</v>
      </c>
      <c r="C42" s="93" t="s">
        <v>208</v>
      </c>
      <c r="D42" s="95">
        <f t="shared" si="8"/>
        <v>813710</v>
      </c>
      <c r="E42" s="96">
        <f t="shared" si="9"/>
        <v>116187</v>
      </c>
      <c r="F42" s="97">
        <f t="shared" si="10"/>
        <v>14.278674220545403</v>
      </c>
      <c r="G42" s="98">
        <v>106356</v>
      </c>
      <c r="H42" s="98">
        <v>9831</v>
      </c>
      <c r="I42" s="96">
        <f t="shared" si="11"/>
        <v>697523</v>
      </c>
      <c r="J42" s="97">
        <f t="shared" si="5"/>
        <v>85.72132577945459</v>
      </c>
      <c r="K42" s="98">
        <v>90244</v>
      </c>
      <c r="L42" s="97">
        <f t="shared" si="6"/>
        <v>11.090437625198167</v>
      </c>
      <c r="M42" s="98">
        <v>5530</v>
      </c>
      <c r="N42" s="97">
        <f t="shared" si="7"/>
        <v>0.6796032984724287</v>
      </c>
      <c r="O42" s="98">
        <v>601749</v>
      </c>
      <c r="P42" s="98">
        <v>216413</v>
      </c>
      <c r="Q42" s="97">
        <f t="shared" si="12"/>
        <v>73.95128485578401</v>
      </c>
      <c r="R42" s="98">
        <v>23</v>
      </c>
      <c r="S42" s="98">
        <v>1</v>
      </c>
      <c r="T42" s="98">
        <v>0</v>
      </c>
      <c r="U42" s="98">
        <v>0</v>
      </c>
      <c r="V42" s="98">
        <v>21</v>
      </c>
      <c r="W42" s="98">
        <v>3</v>
      </c>
      <c r="X42" s="98">
        <v>0</v>
      </c>
      <c r="Y42" s="98">
        <v>0</v>
      </c>
    </row>
    <row r="43" spans="1:25" s="20" customFormat="1" ht="13.5">
      <c r="A43" s="93" t="s">
        <v>209</v>
      </c>
      <c r="B43" s="93">
        <v>37</v>
      </c>
      <c r="C43" s="93" t="s">
        <v>209</v>
      </c>
      <c r="D43" s="95">
        <f t="shared" si="8"/>
        <v>1026149</v>
      </c>
      <c r="E43" s="96">
        <f t="shared" si="9"/>
        <v>199355</v>
      </c>
      <c r="F43" s="97">
        <f t="shared" si="10"/>
        <v>19.42749054961804</v>
      </c>
      <c r="G43" s="98">
        <v>195349</v>
      </c>
      <c r="H43" s="98">
        <v>4006</v>
      </c>
      <c r="I43" s="96">
        <f t="shared" si="11"/>
        <v>826794</v>
      </c>
      <c r="J43" s="97">
        <f t="shared" si="5"/>
        <v>80.57250945038196</v>
      </c>
      <c r="K43" s="98">
        <v>335148</v>
      </c>
      <c r="L43" s="97">
        <f t="shared" si="6"/>
        <v>32.660753945089844</v>
      </c>
      <c r="M43" s="98">
        <v>504</v>
      </c>
      <c r="N43" s="97">
        <f t="shared" si="7"/>
        <v>0.04911567423444353</v>
      </c>
      <c r="O43" s="98">
        <v>491142</v>
      </c>
      <c r="P43" s="98">
        <v>234506</v>
      </c>
      <c r="Q43" s="97">
        <f t="shared" si="12"/>
        <v>47.86263983105768</v>
      </c>
      <c r="R43" s="98">
        <v>16</v>
      </c>
      <c r="S43" s="98">
        <v>1</v>
      </c>
      <c r="T43" s="98">
        <v>0</v>
      </c>
      <c r="U43" s="98">
        <v>0</v>
      </c>
      <c r="V43" s="98">
        <v>12</v>
      </c>
      <c r="W43" s="98">
        <v>0</v>
      </c>
      <c r="X43" s="98">
        <v>0</v>
      </c>
      <c r="Y43" s="98">
        <v>5</v>
      </c>
    </row>
    <row r="44" spans="1:25" s="20" customFormat="1" ht="13.5">
      <c r="A44" s="93" t="s">
        <v>210</v>
      </c>
      <c r="B44" s="93">
        <v>38</v>
      </c>
      <c r="C44" s="93" t="s">
        <v>210</v>
      </c>
      <c r="D44" s="95">
        <f t="shared" si="8"/>
        <v>1485112</v>
      </c>
      <c r="E44" s="96">
        <f t="shared" si="9"/>
        <v>289729</v>
      </c>
      <c r="F44" s="97">
        <f t="shared" si="10"/>
        <v>19.508898992129886</v>
      </c>
      <c r="G44" s="98">
        <v>284305</v>
      </c>
      <c r="H44" s="98">
        <v>5424</v>
      </c>
      <c r="I44" s="96">
        <f t="shared" si="11"/>
        <v>1195383</v>
      </c>
      <c r="J44" s="97">
        <f t="shared" si="5"/>
        <v>80.49110100787011</v>
      </c>
      <c r="K44" s="98">
        <v>565326</v>
      </c>
      <c r="L44" s="97">
        <f t="shared" si="6"/>
        <v>38.06621992146047</v>
      </c>
      <c r="M44" s="98">
        <v>6794</v>
      </c>
      <c r="N44" s="97">
        <f t="shared" si="7"/>
        <v>0.4574739144253093</v>
      </c>
      <c r="O44" s="98">
        <v>623263</v>
      </c>
      <c r="P44" s="98">
        <v>268462</v>
      </c>
      <c r="Q44" s="97">
        <f t="shared" si="12"/>
        <v>41.967407171984334</v>
      </c>
      <c r="R44" s="98">
        <v>16</v>
      </c>
      <c r="S44" s="98">
        <v>3</v>
      </c>
      <c r="T44" s="98">
        <v>1</v>
      </c>
      <c r="U44" s="98">
        <v>0</v>
      </c>
      <c r="V44" s="98">
        <v>15</v>
      </c>
      <c r="W44" s="98">
        <v>2</v>
      </c>
      <c r="X44" s="98">
        <v>1</v>
      </c>
      <c r="Y44" s="98">
        <v>2</v>
      </c>
    </row>
    <row r="45" spans="1:25" s="20" customFormat="1" ht="13.5">
      <c r="A45" s="93" t="s">
        <v>211</v>
      </c>
      <c r="B45" s="93">
        <v>39</v>
      </c>
      <c r="C45" s="93" t="s">
        <v>211</v>
      </c>
      <c r="D45" s="95">
        <f t="shared" si="8"/>
        <v>798394</v>
      </c>
      <c r="E45" s="96">
        <f t="shared" si="9"/>
        <v>255218</v>
      </c>
      <c r="F45" s="97">
        <f t="shared" si="10"/>
        <v>31.966422593356164</v>
      </c>
      <c r="G45" s="98">
        <v>249574</v>
      </c>
      <c r="H45" s="98">
        <v>5644</v>
      </c>
      <c r="I45" s="96">
        <f t="shared" si="11"/>
        <v>543176</v>
      </c>
      <c r="J45" s="97">
        <f t="shared" si="5"/>
        <v>68.03357740664384</v>
      </c>
      <c r="K45" s="98">
        <v>176874</v>
      </c>
      <c r="L45" s="97">
        <f t="shared" si="6"/>
        <v>22.153723600127257</v>
      </c>
      <c r="M45" s="98">
        <v>5568</v>
      </c>
      <c r="N45" s="97">
        <f t="shared" si="7"/>
        <v>0.6974000305613519</v>
      </c>
      <c r="O45" s="98">
        <v>360734</v>
      </c>
      <c r="P45" s="98">
        <v>212544</v>
      </c>
      <c r="Q45" s="97">
        <f t="shared" si="12"/>
        <v>45.18245377595523</v>
      </c>
      <c r="R45" s="98">
        <v>33</v>
      </c>
      <c r="S45" s="98">
        <v>1</v>
      </c>
      <c r="T45" s="98">
        <v>0</v>
      </c>
      <c r="U45" s="98">
        <v>1</v>
      </c>
      <c r="V45" s="98">
        <v>32</v>
      </c>
      <c r="W45" s="98">
        <v>1</v>
      </c>
      <c r="X45" s="98">
        <v>0</v>
      </c>
      <c r="Y45" s="98">
        <v>2</v>
      </c>
    </row>
    <row r="46" spans="1:25" s="20" customFormat="1" ht="13.5">
      <c r="A46" s="93" t="s">
        <v>212</v>
      </c>
      <c r="B46" s="93">
        <v>40</v>
      </c>
      <c r="C46" s="93" t="s">
        <v>212</v>
      </c>
      <c r="D46" s="95">
        <f t="shared" si="8"/>
        <v>5037804</v>
      </c>
      <c r="E46" s="96">
        <f t="shared" si="9"/>
        <v>882354</v>
      </c>
      <c r="F46" s="97">
        <f t="shared" si="10"/>
        <v>17.514655195001634</v>
      </c>
      <c r="G46" s="98">
        <v>875985</v>
      </c>
      <c r="H46" s="98">
        <v>6369</v>
      </c>
      <c r="I46" s="96">
        <f t="shared" si="11"/>
        <v>4155450</v>
      </c>
      <c r="J46" s="97">
        <f t="shared" si="5"/>
        <v>82.48534480499838</v>
      </c>
      <c r="K46" s="98">
        <v>3431809</v>
      </c>
      <c r="L46" s="97">
        <f t="shared" si="6"/>
        <v>68.12112976209475</v>
      </c>
      <c r="M46" s="98">
        <v>41184</v>
      </c>
      <c r="N46" s="97">
        <f t="shared" si="7"/>
        <v>0.8174990531588764</v>
      </c>
      <c r="O46" s="98">
        <v>682457</v>
      </c>
      <c r="P46" s="98">
        <v>479738</v>
      </c>
      <c r="Q46" s="97">
        <f t="shared" si="12"/>
        <v>13.546715989744737</v>
      </c>
      <c r="R46" s="98">
        <v>51</v>
      </c>
      <c r="S46" s="98">
        <v>15</v>
      </c>
      <c r="T46" s="98">
        <v>0</v>
      </c>
      <c r="U46" s="98">
        <v>0</v>
      </c>
      <c r="V46" s="98">
        <v>31</v>
      </c>
      <c r="W46" s="98">
        <v>18</v>
      </c>
      <c r="X46" s="98">
        <v>1</v>
      </c>
      <c r="Y46" s="98">
        <v>16</v>
      </c>
    </row>
    <row r="47" spans="1:25" s="20" customFormat="1" ht="13.5">
      <c r="A47" s="93" t="s">
        <v>213</v>
      </c>
      <c r="B47" s="93">
        <v>41</v>
      </c>
      <c r="C47" s="93" t="s">
        <v>213</v>
      </c>
      <c r="D47" s="95">
        <f t="shared" si="8"/>
        <v>871338</v>
      </c>
      <c r="E47" s="96">
        <f t="shared" si="9"/>
        <v>320565</v>
      </c>
      <c r="F47" s="97">
        <f t="shared" si="10"/>
        <v>36.78997128554017</v>
      </c>
      <c r="G47" s="98">
        <v>317246</v>
      </c>
      <c r="H47" s="98">
        <v>3319</v>
      </c>
      <c r="I47" s="96">
        <f t="shared" si="11"/>
        <v>550773</v>
      </c>
      <c r="J47" s="97">
        <f t="shared" si="5"/>
        <v>63.21002871445983</v>
      </c>
      <c r="K47" s="98">
        <v>298616</v>
      </c>
      <c r="L47" s="97">
        <f t="shared" si="6"/>
        <v>34.27097176985281</v>
      </c>
      <c r="M47" s="98">
        <v>665</v>
      </c>
      <c r="N47" s="97">
        <f t="shared" si="7"/>
        <v>0.0763194076236776</v>
      </c>
      <c r="O47" s="98">
        <v>251492</v>
      </c>
      <c r="P47" s="98">
        <v>183720</v>
      </c>
      <c r="Q47" s="97">
        <f t="shared" si="12"/>
        <v>28.862737536983353</v>
      </c>
      <c r="R47" s="98">
        <v>21</v>
      </c>
      <c r="S47" s="98">
        <v>2</v>
      </c>
      <c r="T47" s="98">
        <v>0</v>
      </c>
      <c r="U47" s="98">
        <v>0</v>
      </c>
      <c r="V47" s="98">
        <v>22</v>
      </c>
      <c r="W47" s="98">
        <v>1</v>
      </c>
      <c r="X47" s="98">
        <v>0</v>
      </c>
      <c r="Y47" s="98">
        <v>0</v>
      </c>
    </row>
    <row r="48" spans="1:25" s="20" customFormat="1" ht="13.5">
      <c r="A48" s="93" t="s">
        <v>214</v>
      </c>
      <c r="B48" s="93">
        <v>42</v>
      </c>
      <c r="C48" s="93" t="s">
        <v>214</v>
      </c>
      <c r="D48" s="95">
        <f t="shared" si="8"/>
        <v>1492656</v>
      </c>
      <c r="E48" s="96">
        <f t="shared" si="9"/>
        <v>503992</v>
      </c>
      <c r="F48" s="97">
        <f t="shared" si="10"/>
        <v>33.764779024771954</v>
      </c>
      <c r="G48" s="98">
        <v>501900</v>
      </c>
      <c r="H48" s="98">
        <v>2092</v>
      </c>
      <c r="I48" s="96">
        <f t="shared" si="11"/>
        <v>988664</v>
      </c>
      <c r="J48" s="97">
        <f t="shared" si="5"/>
        <v>66.23522097522805</v>
      </c>
      <c r="K48" s="98">
        <v>717830</v>
      </c>
      <c r="L48" s="97">
        <f t="shared" si="6"/>
        <v>48.09078582071153</v>
      </c>
      <c r="M48" s="98">
        <v>14875</v>
      </c>
      <c r="N48" s="97">
        <f t="shared" si="7"/>
        <v>0.9965457546815878</v>
      </c>
      <c r="O48" s="98">
        <v>255959</v>
      </c>
      <c r="P48" s="98">
        <v>199970</v>
      </c>
      <c r="Q48" s="97">
        <f t="shared" si="12"/>
        <v>17.147889399834927</v>
      </c>
      <c r="R48" s="98">
        <v>22</v>
      </c>
      <c r="S48" s="98">
        <v>0</v>
      </c>
      <c r="T48" s="98">
        <v>1</v>
      </c>
      <c r="U48" s="98">
        <v>0</v>
      </c>
      <c r="V48" s="98">
        <v>14</v>
      </c>
      <c r="W48" s="98">
        <v>1</v>
      </c>
      <c r="X48" s="98">
        <v>1</v>
      </c>
      <c r="Y48" s="98">
        <v>7</v>
      </c>
    </row>
    <row r="49" spans="1:25" s="20" customFormat="1" ht="13.5">
      <c r="A49" s="93" t="s">
        <v>215</v>
      </c>
      <c r="B49" s="93">
        <v>43</v>
      </c>
      <c r="C49" s="93" t="s">
        <v>215</v>
      </c>
      <c r="D49" s="95">
        <f t="shared" si="8"/>
        <v>1863979</v>
      </c>
      <c r="E49" s="96">
        <f t="shared" si="9"/>
        <v>335516</v>
      </c>
      <c r="F49" s="97">
        <f t="shared" si="10"/>
        <v>17.999988197291923</v>
      </c>
      <c r="G49" s="98">
        <v>327638</v>
      </c>
      <c r="H49" s="98">
        <v>7878</v>
      </c>
      <c r="I49" s="96">
        <f t="shared" si="11"/>
        <v>1528463</v>
      </c>
      <c r="J49" s="97">
        <f t="shared" si="5"/>
        <v>82.00001180270807</v>
      </c>
      <c r="K49" s="98">
        <v>941629</v>
      </c>
      <c r="L49" s="97">
        <f t="shared" si="6"/>
        <v>50.51714638415991</v>
      </c>
      <c r="M49" s="98">
        <v>1515</v>
      </c>
      <c r="N49" s="97">
        <f t="shared" si="7"/>
        <v>0.0812777397170247</v>
      </c>
      <c r="O49" s="98">
        <v>585319</v>
      </c>
      <c r="P49" s="98">
        <v>229420</v>
      </c>
      <c r="Q49" s="97">
        <f t="shared" si="12"/>
        <v>31.401587678831145</v>
      </c>
      <c r="R49" s="98">
        <v>45</v>
      </c>
      <c r="S49" s="98">
        <v>2</v>
      </c>
      <c r="T49" s="98">
        <v>1</v>
      </c>
      <c r="U49" s="98">
        <v>0</v>
      </c>
      <c r="V49" s="98">
        <v>32</v>
      </c>
      <c r="W49" s="98">
        <v>13</v>
      </c>
      <c r="X49" s="98">
        <v>1</v>
      </c>
      <c r="Y49" s="98">
        <v>2</v>
      </c>
    </row>
    <row r="50" spans="1:25" s="20" customFormat="1" ht="13.5">
      <c r="A50" s="93" t="s">
        <v>216</v>
      </c>
      <c r="B50" s="93">
        <v>44</v>
      </c>
      <c r="C50" s="93" t="s">
        <v>216</v>
      </c>
      <c r="D50" s="95">
        <f t="shared" si="8"/>
        <v>1218666</v>
      </c>
      <c r="E50" s="96">
        <f t="shared" si="9"/>
        <v>205488</v>
      </c>
      <c r="F50" s="97">
        <f t="shared" si="10"/>
        <v>16.861716007503286</v>
      </c>
      <c r="G50" s="98">
        <v>186958</v>
      </c>
      <c r="H50" s="98">
        <v>18530</v>
      </c>
      <c r="I50" s="96">
        <f t="shared" si="11"/>
        <v>1013178</v>
      </c>
      <c r="J50" s="97">
        <f t="shared" si="5"/>
        <v>83.13828399249671</v>
      </c>
      <c r="K50" s="98">
        <v>451291</v>
      </c>
      <c r="L50" s="97">
        <f t="shared" si="6"/>
        <v>37.031557457088326</v>
      </c>
      <c r="M50" s="98">
        <v>1100</v>
      </c>
      <c r="N50" s="97">
        <f t="shared" si="7"/>
        <v>0.09026263143469991</v>
      </c>
      <c r="O50" s="98">
        <v>560787</v>
      </c>
      <c r="P50" s="98">
        <v>248916</v>
      </c>
      <c r="Q50" s="97">
        <f t="shared" si="12"/>
        <v>46.01646390397369</v>
      </c>
      <c r="R50" s="98">
        <v>14</v>
      </c>
      <c r="S50" s="98">
        <v>4</v>
      </c>
      <c r="T50" s="98">
        <v>0</v>
      </c>
      <c r="U50" s="98">
        <v>0</v>
      </c>
      <c r="V50" s="98">
        <v>9</v>
      </c>
      <c r="W50" s="98">
        <v>6</v>
      </c>
      <c r="X50" s="98">
        <v>0</v>
      </c>
      <c r="Y50" s="98">
        <v>3</v>
      </c>
    </row>
    <row r="51" spans="1:25" s="20" customFormat="1" ht="13.5">
      <c r="A51" s="93" t="s">
        <v>217</v>
      </c>
      <c r="B51" s="93">
        <v>45</v>
      </c>
      <c r="C51" s="93" t="s">
        <v>217</v>
      </c>
      <c r="D51" s="95">
        <f t="shared" si="8"/>
        <v>1168419</v>
      </c>
      <c r="E51" s="96">
        <f t="shared" si="9"/>
        <v>217497</v>
      </c>
      <c r="F51" s="97">
        <f t="shared" si="10"/>
        <v>18.614640809504124</v>
      </c>
      <c r="G51" s="98">
        <v>217319</v>
      </c>
      <c r="H51" s="98">
        <v>178</v>
      </c>
      <c r="I51" s="96">
        <f t="shared" si="11"/>
        <v>950922</v>
      </c>
      <c r="J51" s="97">
        <f t="shared" si="5"/>
        <v>81.38535919049588</v>
      </c>
      <c r="K51" s="98">
        <v>474788</v>
      </c>
      <c r="L51" s="97">
        <f t="shared" si="6"/>
        <v>40.63508039496105</v>
      </c>
      <c r="M51" s="98">
        <v>3370</v>
      </c>
      <c r="N51" s="97">
        <f t="shared" si="7"/>
        <v>0.28842393011411144</v>
      </c>
      <c r="O51" s="98">
        <v>472764</v>
      </c>
      <c r="P51" s="98">
        <v>204516</v>
      </c>
      <c r="Q51" s="97">
        <f t="shared" si="12"/>
        <v>40.46185486542071</v>
      </c>
      <c r="R51" s="98">
        <v>21</v>
      </c>
      <c r="S51" s="98">
        <v>1</v>
      </c>
      <c r="T51" s="98">
        <v>6</v>
      </c>
      <c r="U51" s="98">
        <v>2</v>
      </c>
      <c r="V51" s="98">
        <v>19</v>
      </c>
      <c r="W51" s="98">
        <v>2</v>
      </c>
      <c r="X51" s="98">
        <v>6</v>
      </c>
      <c r="Y51" s="98">
        <v>3</v>
      </c>
    </row>
    <row r="52" spans="1:25" s="20" customFormat="1" ht="13.5">
      <c r="A52" s="93" t="s">
        <v>218</v>
      </c>
      <c r="B52" s="93">
        <v>46</v>
      </c>
      <c r="C52" s="93" t="s">
        <v>218</v>
      </c>
      <c r="D52" s="95">
        <f t="shared" si="8"/>
        <v>1761832</v>
      </c>
      <c r="E52" s="96">
        <f t="shared" si="9"/>
        <v>416190</v>
      </c>
      <c r="F52" s="97">
        <f t="shared" si="10"/>
        <v>23.622570142896713</v>
      </c>
      <c r="G52" s="98">
        <v>415452</v>
      </c>
      <c r="H52" s="98">
        <v>738</v>
      </c>
      <c r="I52" s="96">
        <f t="shared" si="11"/>
        <v>1345642</v>
      </c>
      <c r="J52" s="97">
        <f t="shared" si="5"/>
        <v>76.37742985710328</v>
      </c>
      <c r="K52" s="98">
        <v>617164</v>
      </c>
      <c r="L52" s="97">
        <f t="shared" si="6"/>
        <v>35.029673657874305</v>
      </c>
      <c r="M52" s="98">
        <v>8892</v>
      </c>
      <c r="N52" s="97">
        <f t="shared" si="7"/>
        <v>0.5047019239064792</v>
      </c>
      <c r="O52" s="98">
        <v>719586</v>
      </c>
      <c r="P52" s="98">
        <v>370664</v>
      </c>
      <c r="Q52" s="97">
        <f t="shared" si="12"/>
        <v>40.8430542753225</v>
      </c>
      <c r="R52" s="98">
        <v>41</v>
      </c>
      <c r="S52" s="98">
        <v>4</v>
      </c>
      <c r="T52" s="98">
        <v>2</v>
      </c>
      <c r="U52" s="98">
        <v>2</v>
      </c>
      <c r="V52" s="98">
        <v>23</v>
      </c>
      <c r="W52" s="98">
        <v>17</v>
      </c>
      <c r="X52" s="98">
        <v>5</v>
      </c>
      <c r="Y52" s="98">
        <v>4</v>
      </c>
    </row>
    <row r="53" spans="1:25" s="20" customFormat="1" ht="13.5">
      <c r="A53" s="93" t="s">
        <v>219</v>
      </c>
      <c r="B53" s="93">
        <v>47</v>
      </c>
      <c r="C53" s="93" t="s">
        <v>219</v>
      </c>
      <c r="D53" s="95">
        <f t="shared" si="8"/>
        <v>1391490</v>
      </c>
      <c r="E53" s="96">
        <f t="shared" si="9"/>
        <v>77081</v>
      </c>
      <c r="F53" s="97">
        <f t="shared" si="10"/>
        <v>5.539457703612674</v>
      </c>
      <c r="G53" s="98">
        <v>71860</v>
      </c>
      <c r="H53" s="98">
        <v>5221</v>
      </c>
      <c r="I53" s="96">
        <f t="shared" si="11"/>
        <v>1314409</v>
      </c>
      <c r="J53" s="97">
        <f t="shared" si="5"/>
        <v>94.46054229638733</v>
      </c>
      <c r="K53" s="98">
        <v>783914</v>
      </c>
      <c r="L53" s="97">
        <f t="shared" si="6"/>
        <v>56.3363013747853</v>
      </c>
      <c r="M53" s="98">
        <v>2446</v>
      </c>
      <c r="N53" s="97">
        <f t="shared" si="7"/>
        <v>0.17578279398342783</v>
      </c>
      <c r="O53" s="98">
        <v>528049</v>
      </c>
      <c r="P53" s="98">
        <v>171390</v>
      </c>
      <c r="Q53" s="97">
        <f t="shared" si="12"/>
        <v>37.94845812761859</v>
      </c>
      <c r="R53" s="98">
        <v>31</v>
      </c>
      <c r="S53" s="98">
        <v>2</v>
      </c>
      <c r="T53" s="98">
        <v>3</v>
      </c>
      <c r="U53" s="98">
        <v>5</v>
      </c>
      <c r="V53" s="98">
        <v>31</v>
      </c>
      <c r="W53" s="98">
        <v>1</v>
      </c>
      <c r="X53" s="98">
        <v>2</v>
      </c>
      <c r="Y53" s="98">
        <v>7</v>
      </c>
    </row>
    <row r="54" spans="1:25" s="20" customFormat="1" ht="13.5">
      <c r="A54" s="93" t="s">
        <v>220</v>
      </c>
      <c r="B54" s="93">
        <v>48</v>
      </c>
      <c r="C54" s="93" t="s">
        <v>220</v>
      </c>
      <c r="D54" s="95">
        <f>SUM(D7:D53)</f>
        <v>127780819</v>
      </c>
      <c r="E54" s="95">
        <f aca="true" t="shared" si="13" ref="E54:Y54">SUM(E7:E53)</f>
        <v>13204806</v>
      </c>
      <c r="F54" s="97">
        <f>IF($D54&gt;0,E54/$D54*100,0)</f>
        <v>10.333950043002933</v>
      </c>
      <c r="G54" s="95">
        <f t="shared" si="13"/>
        <v>12982837</v>
      </c>
      <c r="H54" s="95">
        <f t="shared" si="13"/>
        <v>221969</v>
      </c>
      <c r="I54" s="95">
        <f t="shared" si="13"/>
        <v>114576013</v>
      </c>
      <c r="J54" s="97">
        <f>IF($D54&gt;0,I54/$D54*100,0)</f>
        <v>89.66604995699706</v>
      </c>
      <c r="K54" s="95">
        <f t="shared" si="13"/>
        <v>83741976</v>
      </c>
      <c r="L54" s="97">
        <f>IF($D54&gt;0,K54/$D54*100,0)</f>
        <v>65.53563880350461</v>
      </c>
      <c r="M54" s="95">
        <f t="shared" si="13"/>
        <v>360877</v>
      </c>
      <c r="N54" s="97">
        <f>IF($D54&gt;0,M54/$D54*100,0)</f>
        <v>0.28241875644888453</v>
      </c>
      <c r="O54" s="95">
        <f t="shared" si="13"/>
        <v>30473160</v>
      </c>
      <c r="P54" s="95">
        <f t="shared" si="13"/>
        <v>13286295</v>
      </c>
      <c r="Q54" s="97">
        <f>IF($D54&gt;0,O54/$D54*100,0)</f>
        <v>23.847992397043566</v>
      </c>
      <c r="R54" s="95">
        <f t="shared" si="13"/>
        <v>1432</v>
      </c>
      <c r="S54" s="95">
        <f t="shared" si="13"/>
        <v>236</v>
      </c>
      <c r="T54" s="95">
        <f t="shared" si="13"/>
        <v>79</v>
      </c>
      <c r="U54" s="95">
        <f t="shared" si="13"/>
        <v>80</v>
      </c>
      <c r="V54" s="95">
        <f t="shared" si="13"/>
        <v>1268</v>
      </c>
      <c r="W54" s="95">
        <f t="shared" si="13"/>
        <v>148</v>
      </c>
      <c r="X54" s="95">
        <f t="shared" si="13"/>
        <v>92</v>
      </c>
      <c r="Y54" s="95">
        <f t="shared" si="13"/>
        <v>319</v>
      </c>
    </row>
    <row r="55" spans="1:25" s="20" customFormat="1" ht="13.5">
      <c r="A55" s="90"/>
      <c r="B55" s="90"/>
      <c r="C55" s="90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1"/>
      <c r="S55" s="91"/>
      <c r="T55" s="91"/>
      <c r="U55" s="91"/>
      <c r="V55" s="92"/>
      <c r="W55" s="92"/>
      <c r="X55" s="92"/>
      <c r="Y55" s="92"/>
    </row>
    <row r="56" spans="1:25" s="20" customFormat="1" ht="13.5">
      <c r="A56" s="90"/>
      <c r="B56" s="90"/>
      <c r="C56" s="90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1"/>
      <c r="S56" s="91"/>
      <c r="T56" s="91"/>
      <c r="U56" s="91"/>
      <c r="V56" s="92"/>
      <c r="W56" s="92"/>
      <c r="X56" s="92"/>
      <c r="Y56" s="92"/>
    </row>
    <row r="57" spans="1:25" s="20" customFormat="1" ht="13.5">
      <c r="A57" s="90"/>
      <c r="B57" s="90"/>
      <c r="C57" s="90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1"/>
      <c r="S57" s="91"/>
      <c r="T57" s="91"/>
      <c r="U57" s="91"/>
      <c r="V57" s="92"/>
      <c r="W57" s="92"/>
      <c r="X57" s="92"/>
      <c r="Y57" s="92"/>
    </row>
    <row r="58" spans="1:25" s="20" customFormat="1" ht="13.5">
      <c r="A58" s="90"/>
      <c r="B58" s="90"/>
      <c r="C58" s="90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1"/>
      <c r="S58" s="91"/>
      <c r="T58" s="91"/>
      <c r="U58" s="91"/>
      <c r="V58" s="92"/>
      <c r="W58" s="92"/>
      <c r="X58" s="92"/>
      <c r="Y58" s="92"/>
    </row>
    <row r="59" spans="1:25" s="20" customFormat="1" ht="13.5">
      <c r="A59" s="90"/>
      <c r="B59" s="90"/>
      <c r="C59" s="90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1"/>
      <c r="S59" s="91"/>
      <c r="T59" s="91"/>
      <c r="U59" s="91"/>
      <c r="V59" s="92"/>
      <c r="W59" s="92"/>
      <c r="X59" s="92"/>
      <c r="Y59" s="92"/>
    </row>
    <row r="60" spans="1:25" s="20" customFormat="1" ht="13.5">
      <c r="A60" s="90"/>
      <c r="B60" s="90"/>
      <c r="C60" s="90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1"/>
      <c r="S60" s="91"/>
      <c r="T60" s="91"/>
      <c r="U60" s="91"/>
      <c r="V60" s="92"/>
      <c r="W60" s="92"/>
      <c r="X60" s="92"/>
      <c r="Y60" s="92"/>
    </row>
    <row r="61" spans="1:25" s="20" customFormat="1" ht="13.5">
      <c r="A61" s="90"/>
      <c r="B61" s="90"/>
      <c r="C61" s="90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1"/>
      <c r="S61" s="91"/>
      <c r="T61" s="91"/>
      <c r="U61" s="91"/>
      <c r="V61" s="92"/>
      <c r="W61" s="92"/>
      <c r="X61" s="92"/>
      <c r="Y61" s="92"/>
    </row>
    <row r="62" spans="1:25" s="20" customFormat="1" ht="13.5">
      <c r="A62" s="90"/>
      <c r="B62" s="90"/>
      <c r="C62" s="90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1"/>
      <c r="S62" s="91"/>
      <c r="T62" s="91"/>
      <c r="U62" s="91"/>
      <c r="V62" s="92"/>
      <c r="W62" s="92"/>
      <c r="X62" s="92"/>
      <c r="Y62" s="92"/>
    </row>
    <row r="63" spans="1:25" s="20" customFormat="1" ht="13.5">
      <c r="A63" s="90"/>
      <c r="B63" s="90"/>
      <c r="C63" s="90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1"/>
      <c r="S63" s="91"/>
      <c r="T63" s="91"/>
      <c r="U63" s="91"/>
      <c r="V63" s="92"/>
      <c r="W63" s="92"/>
      <c r="X63" s="92"/>
      <c r="Y63" s="92"/>
    </row>
    <row r="64" spans="1:25" s="20" customFormat="1" ht="13.5">
      <c r="A64" s="90"/>
      <c r="B64" s="90"/>
      <c r="C64" s="90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1"/>
      <c r="S64" s="91"/>
      <c r="T64" s="91"/>
      <c r="U64" s="91"/>
      <c r="V64" s="92"/>
      <c r="W64" s="92"/>
      <c r="X64" s="92"/>
      <c r="Y64" s="92"/>
    </row>
    <row r="65" spans="1:25" s="20" customFormat="1" ht="13.5">
      <c r="A65" s="90"/>
      <c r="B65" s="90"/>
      <c r="C65" s="90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1"/>
      <c r="S65" s="91"/>
      <c r="T65" s="91"/>
      <c r="U65" s="91"/>
      <c r="V65" s="92"/>
      <c r="W65" s="92"/>
      <c r="X65" s="92"/>
      <c r="Y65" s="92"/>
    </row>
    <row r="66" spans="1:25" s="20" customFormat="1" ht="13.5">
      <c r="A66" s="90"/>
      <c r="B66" s="90"/>
      <c r="C66" s="90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1"/>
      <c r="S66" s="91"/>
      <c r="T66" s="91"/>
      <c r="U66" s="91"/>
      <c r="V66" s="92"/>
      <c r="W66" s="92"/>
      <c r="X66" s="92"/>
      <c r="Y66" s="92"/>
    </row>
    <row r="67" spans="1:25" s="20" customFormat="1" ht="13.5">
      <c r="A67" s="90"/>
      <c r="B67" s="90"/>
      <c r="C67" s="90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1"/>
      <c r="S67" s="91"/>
      <c r="T67" s="91"/>
      <c r="U67" s="91"/>
      <c r="V67" s="92"/>
      <c r="W67" s="92"/>
      <c r="X67" s="92"/>
      <c r="Y67" s="92"/>
    </row>
    <row r="68" spans="1:25" s="20" customFormat="1" ht="13.5">
      <c r="A68" s="90"/>
      <c r="B68" s="90"/>
      <c r="C68" s="90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1"/>
      <c r="S68" s="91"/>
      <c r="T68" s="91"/>
      <c r="U68" s="91"/>
      <c r="V68" s="92"/>
      <c r="W68" s="92"/>
      <c r="X68" s="92"/>
      <c r="Y68" s="92"/>
    </row>
    <row r="69" spans="1:25" s="20" customFormat="1" ht="13.5">
      <c r="A69" s="90"/>
      <c r="B69" s="90"/>
      <c r="C69" s="90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1"/>
      <c r="S69" s="91"/>
      <c r="T69" s="91"/>
      <c r="U69" s="91"/>
      <c r="V69" s="92"/>
      <c r="W69" s="92"/>
      <c r="X69" s="92"/>
      <c r="Y69" s="92"/>
    </row>
    <row r="70" spans="1:25" s="20" customFormat="1" ht="13.5">
      <c r="A70" s="90"/>
      <c r="B70" s="90"/>
      <c r="C70" s="90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1"/>
      <c r="S70" s="91"/>
      <c r="T70" s="91"/>
      <c r="U70" s="91"/>
      <c r="V70" s="92"/>
      <c r="W70" s="92"/>
      <c r="X70" s="92"/>
      <c r="Y70" s="92"/>
    </row>
    <row r="71" spans="1:25" s="20" customFormat="1" ht="13.5">
      <c r="A71" s="90"/>
      <c r="B71" s="90"/>
      <c r="C71" s="90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1"/>
      <c r="S71" s="91"/>
      <c r="T71" s="91"/>
      <c r="U71" s="91"/>
      <c r="V71" s="92"/>
      <c r="W71" s="92"/>
      <c r="X71" s="92"/>
      <c r="Y71" s="92"/>
    </row>
    <row r="72" spans="1:25" s="20" customFormat="1" ht="13.5">
      <c r="A72" s="90"/>
      <c r="B72" s="90"/>
      <c r="C72" s="90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1"/>
      <c r="S72" s="91"/>
      <c r="T72" s="91"/>
      <c r="U72" s="91"/>
      <c r="V72" s="92"/>
      <c r="W72" s="92"/>
      <c r="X72" s="92"/>
      <c r="Y72" s="92"/>
    </row>
    <row r="73" spans="1:25" s="20" customFormat="1" ht="13.5">
      <c r="A73" s="90"/>
      <c r="B73" s="90"/>
      <c r="C73" s="90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1"/>
      <c r="S73" s="91"/>
      <c r="T73" s="91"/>
      <c r="U73" s="91"/>
      <c r="V73" s="92"/>
      <c r="W73" s="92"/>
      <c r="X73" s="92"/>
      <c r="Y73" s="92"/>
    </row>
    <row r="74" spans="1:25" s="20" customFormat="1" ht="13.5">
      <c r="A74" s="90"/>
      <c r="B74" s="90"/>
      <c r="C74" s="90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1"/>
      <c r="S74" s="91"/>
      <c r="T74" s="91"/>
      <c r="U74" s="91"/>
      <c r="V74" s="92"/>
      <c r="W74" s="92"/>
      <c r="X74" s="92"/>
      <c r="Y74" s="92"/>
    </row>
    <row r="75" spans="1:25" s="20" customFormat="1" ht="13.5">
      <c r="A75" s="90"/>
      <c r="B75" s="90"/>
      <c r="C75" s="90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1"/>
      <c r="S75" s="91"/>
      <c r="T75" s="91"/>
      <c r="U75" s="91"/>
      <c r="V75" s="92"/>
      <c r="W75" s="92"/>
      <c r="X75" s="92"/>
      <c r="Y75" s="92"/>
    </row>
    <row r="76" spans="1:25" s="20" customFormat="1" ht="13.5">
      <c r="A76" s="90"/>
      <c r="B76" s="90"/>
      <c r="C76" s="90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1"/>
      <c r="S76" s="91"/>
      <c r="T76" s="91"/>
      <c r="U76" s="91"/>
      <c r="V76" s="92"/>
      <c r="W76" s="92"/>
      <c r="X76" s="92"/>
      <c r="Y76" s="92"/>
    </row>
    <row r="77" spans="1:25" s="20" customFormat="1" ht="13.5">
      <c r="A77" s="90"/>
      <c r="B77" s="90"/>
      <c r="C77" s="90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1"/>
      <c r="S77" s="91"/>
      <c r="T77" s="91"/>
      <c r="U77" s="91"/>
      <c r="V77" s="92"/>
      <c r="W77" s="92"/>
      <c r="X77" s="92"/>
      <c r="Y77" s="92"/>
    </row>
    <row r="78" spans="1:25" s="20" customFormat="1" ht="13.5">
      <c r="A78" s="90"/>
      <c r="B78" s="90"/>
      <c r="C78" s="90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1"/>
      <c r="S78" s="91"/>
      <c r="T78" s="91"/>
      <c r="U78" s="91"/>
      <c r="V78" s="92"/>
      <c r="W78" s="92"/>
      <c r="X78" s="92"/>
      <c r="Y78" s="92"/>
    </row>
    <row r="79" spans="1:25" s="20" customFormat="1" ht="13.5">
      <c r="A79" s="90"/>
      <c r="B79" s="90"/>
      <c r="C79" s="90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1"/>
      <c r="S79" s="91"/>
      <c r="T79" s="91"/>
      <c r="U79" s="91"/>
      <c r="V79" s="92"/>
      <c r="W79" s="92"/>
      <c r="X79" s="92"/>
      <c r="Y79" s="92"/>
    </row>
    <row r="80" spans="1:25" s="20" customFormat="1" ht="13.5">
      <c r="A80" s="90"/>
      <c r="B80" s="90"/>
      <c r="C80" s="90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1"/>
      <c r="S80" s="91"/>
      <c r="T80" s="91"/>
      <c r="U80" s="91"/>
      <c r="V80" s="92"/>
      <c r="W80" s="92"/>
      <c r="X80" s="92"/>
      <c r="Y80" s="92"/>
    </row>
    <row r="81" spans="1:25" s="20" customFormat="1" ht="13.5">
      <c r="A81" s="90"/>
      <c r="B81" s="90"/>
      <c r="C81" s="90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1"/>
      <c r="S81" s="91"/>
      <c r="T81" s="91"/>
      <c r="U81" s="91"/>
      <c r="V81" s="92"/>
      <c r="W81" s="92"/>
      <c r="X81" s="92"/>
      <c r="Y81" s="92"/>
    </row>
    <row r="82" spans="1:25" s="20" customFormat="1" ht="13.5">
      <c r="A82" s="90"/>
      <c r="B82" s="90"/>
      <c r="C82" s="90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1"/>
      <c r="S82" s="91"/>
      <c r="T82" s="91"/>
      <c r="U82" s="91"/>
      <c r="V82" s="92"/>
      <c r="W82" s="92"/>
      <c r="X82" s="92"/>
      <c r="Y82" s="92"/>
    </row>
    <row r="83" spans="1:25" s="20" customFormat="1" ht="13.5">
      <c r="A83" s="90"/>
      <c r="B83" s="90"/>
      <c r="C83" s="90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1"/>
      <c r="S83" s="91"/>
      <c r="T83" s="91"/>
      <c r="U83" s="91"/>
      <c r="V83" s="92"/>
      <c r="W83" s="92"/>
      <c r="X83" s="92"/>
      <c r="Y83" s="92"/>
    </row>
    <row r="84" spans="1:25" s="20" customFormat="1" ht="13.5">
      <c r="A84" s="90"/>
      <c r="B84" s="90"/>
      <c r="C84" s="90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1"/>
      <c r="S84" s="91"/>
      <c r="T84" s="91"/>
      <c r="U84" s="91"/>
      <c r="V84" s="92"/>
      <c r="W84" s="92"/>
      <c r="X84" s="92"/>
      <c r="Y84" s="92"/>
    </row>
    <row r="85" spans="1:25" s="20" customFormat="1" ht="13.5">
      <c r="A85" s="90"/>
      <c r="B85" s="90"/>
      <c r="C85" s="90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1"/>
      <c r="S85" s="91"/>
      <c r="T85" s="91"/>
      <c r="U85" s="91"/>
      <c r="V85" s="92"/>
      <c r="W85" s="92"/>
      <c r="X85" s="92"/>
      <c r="Y85" s="92"/>
    </row>
    <row r="86" spans="1:25" s="20" customFormat="1" ht="13.5">
      <c r="A86" s="90"/>
      <c r="B86" s="90"/>
      <c r="C86" s="90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1"/>
      <c r="S86" s="91"/>
      <c r="T86" s="91"/>
      <c r="U86" s="91"/>
      <c r="V86" s="92"/>
      <c r="W86" s="92"/>
      <c r="X86" s="92"/>
      <c r="Y86" s="92"/>
    </row>
    <row r="87" spans="1:25" s="20" customFormat="1" ht="13.5">
      <c r="A87" s="90"/>
      <c r="B87" s="90"/>
      <c r="C87" s="90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1"/>
      <c r="S87" s="91"/>
      <c r="T87" s="91"/>
      <c r="U87" s="91"/>
      <c r="V87" s="92"/>
      <c r="W87" s="92"/>
      <c r="X87" s="92"/>
      <c r="Y87" s="92"/>
    </row>
    <row r="88" spans="1:25" s="20" customFormat="1" ht="13.5">
      <c r="A88" s="90"/>
      <c r="B88" s="90"/>
      <c r="C88" s="90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1"/>
      <c r="S88" s="91"/>
      <c r="T88" s="91"/>
      <c r="U88" s="91"/>
      <c r="V88" s="92"/>
      <c r="W88" s="92"/>
      <c r="X88" s="92"/>
      <c r="Y88" s="92"/>
    </row>
    <row r="89" spans="1:25" s="20" customFormat="1" ht="13.5">
      <c r="A89" s="90"/>
      <c r="B89" s="90"/>
      <c r="C89" s="90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1"/>
      <c r="S89" s="91"/>
      <c r="T89" s="91"/>
      <c r="U89" s="91"/>
      <c r="V89" s="92"/>
      <c r="W89" s="92"/>
      <c r="X89" s="92"/>
      <c r="Y89" s="92"/>
    </row>
    <row r="90" spans="1:25" s="20" customFormat="1" ht="13.5">
      <c r="A90" s="90"/>
      <c r="B90" s="90"/>
      <c r="C90" s="90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1"/>
      <c r="S90" s="91"/>
      <c r="T90" s="91"/>
      <c r="U90" s="91"/>
      <c r="V90" s="92"/>
      <c r="W90" s="92"/>
      <c r="X90" s="92"/>
      <c r="Y90" s="92"/>
    </row>
    <row r="91" spans="1:25" s="20" customFormat="1" ht="13.5">
      <c r="A91" s="90"/>
      <c r="B91" s="90"/>
      <c r="C91" s="90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1"/>
      <c r="S91" s="91"/>
      <c r="T91" s="91"/>
      <c r="U91" s="91"/>
      <c r="V91" s="92"/>
      <c r="W91" s="92"/>
      <c r="X91" s="92"/>
      <c r="Y91" s="92"/>
    </row>
    <row r="92" spans="1:25" s="20" customFormat="1" ht="13.5">
      <c r="A92" s="90"/>
      <c r="B92" s="90"/>
      <c r="C92" s="90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1"/>
      <c r="S92" s="91"/>
      <c r="T92" s="91"/>
      <c r="U92" s="91"/>
      <c r="V92" s="92"/>
      <c r="W92" s="92"/>
      <c r="X92" s="92"/>
      <c r="Y92" s="92"/>
    </row>
    <row r="93" spans="1:25" s="20" customFormat="1" ht="13.5">
      <c r="A93" s="90"/>
      <c r="B93" s="90"/>
      <c r="C93" s="90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1"/>
      <c r="S93" s="91"/>
      <c r="T93" s="91"/>
      <c r="U93" s="91"/>
      <c r="V93" s="92"/>
      <c r="W93" s="92"/>
      <c r="X93" s="92"/>
      <c r="Y93" s="92"/>
    </row>
    <row r="94" spans="1:25" s="20" customFormat="1" ht="13.5">
      <c r="A94" s="90"/>
      <c r="B94" s="90"/>
      <c r="C94" s="90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1"/>
      <c r="S94" s="91"/>
      <c r="T94" s="91"/>
      <c r="U94" s="91"/>
      <c r="V94" s="92"/>
      <c r="W94" s="92"/>
      <c r="X94" s="92"/>
      <c r="Y94" s="92"/>
    </row>
    <row r="95" spans="1:25" s="20" customFormat="1" ht="13.5">
      <c r="A95" s="90"/>
      <c r="B95" s="90"/>
      <c r="C95" s="90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1"/>
      <c r="S95" s="91"/>
      <c r="T95" s="91"/>
      <c r="U95" s="91"/>
      <c r="V95" s="92"/>
      <c r="W95" s="92"/>
      <c r="X95" s="92"/>
      <c r="Y95" s="92"/>
    </row>
    <row r="96" spans="1:25" s="20" customFormat="1" ht="13.5">
      <c r="A96" s="90"/>
      <c r="B96" s="90"/>
      <c r="C96" s="90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1"/>
      <c r="S96" s="91"/>
      <c r="T96" s="91"/>
      <c r="U96" s="91"/>
      <c r="V96" s="92"/>
      <c r="W96" s="92"/>
      <c r="X96" s="92"/>
      <c r="Y96" s="92"/>
    </row>
    <row r="97" spans="1:25" s="20" customFormat="1" ht="13.5">
      <c r="A97" s="90"/>
      <c r="B97" s="90"/>
      <c r="C97" s="90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1"/>
      <c r="S97" s="91"/>
      <c r="T97" s="91"/>
      <c r="U97" s="91"/>
      <c r="V97" s="92"/>
      <c r="W97" s="92"/>
      <c r="X97" s="92"/>
      <c r="Y97" s="92"/>
    </row>
    <row r="98" spans="1:25" s="20" customFormat="1" ht="13.5">
      <c r="A98" s="90"/>
      <c r="B98" s="90"/>
      <c r="C98" s="90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1"/>
      <c r="S98" s="91"/>
      <c r="T98" s="91"/>
      <c r="U98" s="91"/>
      <c r="V98" s="92"/>
      <c r="W98" s="92"/>
      <c r="X98" s="92"/>
      <c r="Y98" s="92"/>
    </row>
    <row r="99" spans="1:25" s="20" customFormat="1" ht="13.5">
      <c r="A99" s="90"/>
      <c r="B99" s="90"/>
      <c r="C99" s="90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1"/>
      <c r="S99" s="91"/>
      <c r="T99" s="91"/>
      <c r="U99" s="91"/>
      <c r="V99" s="92"/>
      <c r="W99" s="92"/>
      <c r="X99" s="92"/>
      <c r="Y99" s="92"/>
    </row>
    <row r="100" spans="1:25" s="20" customFormat="1" ht="13.5">
      <c r="A100" s="90"/>
      <c r="B100" s="90"/>
      <c r="C100" s="90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1"/>
      <c r="S100" s="91"/>
      <c r="T100" s="91"/>
      <c r="U100" s="91"/>
      <c r="V100" s="92"/>
      <c r="W100" s="92"/>
      <c r="X100" s="92"/>
      <c r="Y100" s="92"/>
    </row>
    <row r="101" spans="1:25" s="20" customFormat="1" ht="13.5">
      <c r="A101" s="90"/>
      <c r="B101" s="90"/>
      <c r="C101" s="90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1"/>
      <c r="S101" s="91"/>
      <c r="T101" s="91"/>
      <c r="U101" s="91"/>
      <c r="V101" s="92"/>
      <c r="W101" s="92"/>
      <c r="X101" s="92"/>
      <c r="Y101" s="92"/>
    </row>
    <row r="102" spans="1:25" s="20" customFormat="1" ht="13.5">
      <c r="A102" s="90"/>
      <c r="B102" s="90"/>
      <c r="C102" s="90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1"/>
      <c r="S102" s="91"/>
      <c r="T102" s="91"/>
      <c r="U102" s="91"/>
      <c r="V102" s="92"/>
      <c r="W102" s="92"/>
      <c r="X102" s="92"/>
      <c r="Y102" s="92"/>
    </row>
    <row r="103" spans="1:25" s="20" customFormat="1" ht="13.5">
      <c r="A103" s="90"/>
      <c r="B103" s="90"/>
      <c r="C103" s="90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1"/>
      <c r="S103" s="91"/>
      <c r="T103" s="91"/>
      <c r="U103" s="91"/>
      <c r="V103" s="92"/>
      <c r="W103" s="92"/>
      <c r="X103" s="92"/>
      <c r="Y103" s="92"/>
    </row>
    <row r="104" spans="1:25" s="20" customFormat="1" ht="13.5">
      <c r="A104" s="90"/>
      <c r="B104" s="90"/>
      <c r="C104" s="90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1"/>
      <c r="S104" s="91"/>
      <c r="T104" s="91"/>
      <c r="U104" s="91"/>
      <c r="V104" s="92"/>
      <c r="W104" s="92"/>
      <c r="X104" s="92"/>
      <c r="Y104" s="92"/>
    </row>
    <row r="105" spans="1:25" s="20" customFormat="1" ht="13.5">
      <c r="A105" s="90"/>
      <c r="B105" s="90"/>
      <c r="C105" s="90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1"/>
      <c r="S105" s="91"/>
      <c r="T105" s="91"/>
      <c r="U105" s="91"/>
      <c r="V105" s="92"/>
      <c r="W105" s="92"/>
      <c r="X105" s="92"/>
      <c r="Y105" s="92"/>
    </row>
    <row r="106" spans="1:25" s="20" customFormat="1" ht="13.5">
      <c r="A106" s="90"/>
      <c r="B106" s="90"/>
      <c r="C106" s="90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1"/>
      <c r="S106" s="91"/>
      <c r="T106" s="91"/>
      <c r="U106" s="91"/>
      <c r="V106" s="92"/>
      <c r="W106" s="92"/>
      <c r="X106" s="92"/>
      <c r="Y106" s="92"/>
    </row>
    <row r="107" spans="1:25" s="20" customFormat="1" ht="13.5">
      <c r="A107" s="90"/>
      <c r="B107" s="90"/>
      <c r="C107" s="90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1"/>
      <c r="S107" s="91"/>
      <c r="T107" s="91"/>
      <c r="U107" s="91"/>
      <c r="V107" s="92"/>
      <c r="W107" s="92"/>
      <c r="X107" s="92"/>
      <c r="Y107" s="92"/>
    </row>
    <row r="108" spans="1:25" s="20" customFormat="1" ht="13.5">
      <c r="A108" s="90"/>
      <c r="B108" s="90"/>
      <c r="C108" s="90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1"/>
      <c r="S108" s="91"/>
      <c r="T108" s="91"/>
      <c r="U108" s="91"/>
      <c r="V108" s="92"/>
      <c r="W108" s="92"/>
      <c r="X108" s="92"/>
      <c r="Y108" s="92"/>
    </row>
    <row r="109" spans="1:25" s="20" customFormat="1" ht="13.5">
      <c r="A109" s="90"/>
      <c r="B109" s="90"/>
      <c r="C109" s="90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1"/>
      <c r="S109" s="91"/>
      <c r="T109" s="91"/>
      <c r="U109" s="91"/>
      <c r="V109" s="92"/>
      <c r="W109" s="92"/>
      <c r="X109" s="92"/>
      <c r="Y109" s="92"/>
    </row>
    <row r="110" spans="1:25" s="20" customFormat="1" ht="13.5">
      <c r="A110" s="90"/>
      <c r="B110" s="90"/>
      <c r="C110" s="90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1"/>
      <c r="S110" s="91"/>
      <c r="T110" s="91"/>
      <c r="U110" s="91"/>
      <c r="V110" s="92"/>
      <c r="W110" s="92"/>
      <c r="X110" s="92"/>
      <c r="Y110" s="92"/>
    </row>
    <row r="111" spans="1:25" s="20" customFormat="1" ht="13.5">
      <c r="A111" s="90"/>
      <c r="B111" s="90"/>
      <c r="C111" s="90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1"/>
      <c r="S111" s="91"/>
      <c r="T111" s="91"/>
      <c r="U111" s="91"/>
      <c r="V111" s="92"/>
      <c r="W111" s="92"/>
      <c r="X111" s="92"/>
      <c r="Y111" s="92"/>
    </row>
    <row r="112" spans="1:25" s="20" customFormat="1" ht="13.5">
      <c r="A112" s="90"/>
      <c r="B112" s="90"/>
      <c r="C112" s="90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1"/>
      <c r="S112" s="91"/>
      <c r="T112" s="91"/>
      <c r="U112" s="91"/>
      <c r="V112" s="92"/>
      <c r="W112" s="92"/>
      <c r="X112" s="92"/>
      <c r="Y112" s="92"/>
    </row>
    <row r="113" spans="1:25" s="20" customFormat="1" ht="13.5">
      <c r="A113" s="90"/>
      <c r="B113" s="90"/>
      <c r="C113" s="90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1"/>
      <c r="S113" s="91"/>
      <c r="T113" s="91"/>
      <c r="U113" s="91"/>
      <c r="V113" s="92"/>
      <c r="W113" s="92"/>
      <c r="X113" s="92"/>
      <c r="Y113" s="92"/>
    </row>
    <row r="114" spans="1:25" s="20" customFormat="1" ht="13.5">
      <c r="A114" s="90"/>
      <c r="B114" s="90"/>
      <c r="C114" s="90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1"/>
      <c r="S114" s="91"/>
      <c r="T114" s="91"/>
      <c r="U114" s="91"/>
      <c r="V114" s="92"/>
      <c r="W114" s="92"/>
      <c r="X114" s="92"/>
      <c r="Y114" s="92"/>
    </row>
    <row r="115" spans="1:25" s="20" customFormat="1" ht="13.5">
      <c r="A115" s="90"/>
      <c r="B115" s="90"/>
      <c r="C115" s="90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1"/>
      <c r="S115" s="91"/>
      <c r="T115" s="91"/>
      <c r="U115" s="91"/>
      <c r="V115" s="92"/>
      <c r="W115" s="92"/>
      <c r="X115" s="92"/>
      <c r="Y115" s="92"/>
    </row>
    <row r="116" spans="1:25" s="20" customFormat="1" ht="13.5">
      <c r="A116" s="90"/>
      <c r="B116" s="90"/>
      <c r="C116" s="90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1"/>
      <c r="S116" s="91"/>
      <c r="T116" s="91"/>
      <c r="U116" s="91"/>
      <c r="V116" s="92"/>
      <c r="W116" s="92"/>
      <c r="X116" s="92"/>
      <c r="Y116" s="92"/>
    </row>
    <row r="117" spans="1:25" s="20" customFormat="1" ht="13.5">
      <c r="A117" s="90"/>
      <c r="B117" s="90"/>
      <c r="C117" s="90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1"/>
      <c r="S117" s="91"/>
      <c r="T117" s="91"/>
      <c r="U117" s="91"/>
      <c r="V117" s="92"/>
      <c r="W117" s="92"/>
      <c r="X117" s="92"/>
      <c r="Y117" s="92"/>
    </row>
    <row r="118" spans="1:25" s="20" customFormat="1" ht="13.5">
      <c r="A118" s="90"/>
      <c r="B118" s="90"/>
      <c r="C118" s="90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1"/>
      <c r="S118" s="91"/>
      <c r="T118" s="91"/>
      <c r="U118" s="91"/>
      <c r="V118" s="92"/>
      <c r="W118" s="92"/>
      <c r="X118" s="92"/>
      <c r="Y118" s="92"/>
    </row>
    <row r="119" spans="1:25" s="20" customFormat="1" ht="13.5">
      <c r="A119" s="90"/>
      <c r="B119" s="90"/>
      <c r="C119" s="90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1"/>
      <c r="S119" s="91"/>
      <c r="T119" s="91"/>
      <c r="U119" s="91"/>
      <c r="V119" s="92"/>
      <c r="W119" s="92"/>
      <c r="X119" s="92"/>
      <c r="Y119" s="92"/>
    </row>
    <row r="120" spans="1:25" s="20" customFormat="1" ht="13.5">
      <c r="A120" s="90"/>
      <c r="B120" s="90"/>
      <c r="C120" s="90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1"/>
      <c r="S120" s="91"/>
      <c r="T120" s="91"/>
      <c r="U120" s="91"/>
      <c r="V120" s="92"/>
      <c r="W120" s="92"/>
      <c r="X120" s="92"/>
      <c r="Y120" s="92"/>
    </row>
    <row r="121" spans="1:25" s="20" customFormat="1" ht="13.5">
      <c r="A121" s="90"/>
      <c r="B121" s="90"/>
      <c r="C121" s="90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1"/>
      <c r="S121" s="91"/>
      <c r="T121" s="91"/>
      <c r="U121" s="91"/>
      <c r="V121" s="92"/>
      <c r="W121" s="92"/>
      <c r="X121" s="92"/>
      <c r="Y121" s="92"/>
    </row>
    <row r="122" spans="1:25" s="20" customFormat="1" ht="13.5">
      <c r="A122" s="90"/>
      <c r="B122" s="90"/>
      <c r="C122" s="90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1"/>
      <c r="S122" s="91"/>
      <c r="T122" s="91"/>
      <c r="U122" s="91"/>
      <c r="V122" s="92"/>
      <c r="W122" s="92"/>
      <c r="X122" s="92"/>
      <c r="Y122" s="92"/>
    </row>
    <row r="123" spans="1:25" s="20" customFormat="1" ht="13.5">
      <c r="A123" s="90"/>
      <c r="B123" s="90"/>
      <c r="C123" s="90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1"/>
      <c r="S123" s="91"/>
      <c r="T123" s="91"/>
      <c r="U123" s="91"/>
      <c r="V123" s="92"/>
      <c r="W123" s="92"/>
      <c r="X123" s="92"/>
      <c r="Y123" s="92"/>
    </row>
    <row r="124" spans="1:25" s="20" customFormat="1" ht="13.5">
      <c r="A124" s="90"/>
      <c r="B124" s="90"/>
      <c r="C124" s="90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1"/>
      <c r="S124" s="91"/>
      <c r="T124" s="91"/>
      <c r="U124" s="91"/>
      <c r="V124" s="92"/>
      <c r="W124" s="92"/>
      <c r="X124" s="92"/>
      <c r="Y124" s="92"/>
    </row>
    <row r="125" spans="1:25" s="20" customFormat="1" ht="13.5">
      <c r="A125" s="90"/>
      <c r="B125" s="90"/>
      <c r="C125" s="90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1"/>
      <c r="S125" s="91"/>
      <c r="T125" s="91"/>
      <c r="U125" s="91"/>
      <c r="V125" s="92"/>
      <c r="W125" s="92"/>
      <c r="X125" s="92"/>
      <c r="Y125" s="92"/>
    </row>
    <row r="126" spans="1:25" s="20" customFormat="1" ht="13.5">
      <c r="A126" s="90"/>
      <c r="B126" s="90"/>
      <c r="C126" s="90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1"/>
      <c r="S126" s="91"/>
      <c r="T126" s="91"/>
      <c r="U126" s="91"/>
      <c r="V126" s="92"/>
      <c r="W126" s="92"/>
      <c r="X126" s="92"/>
      <c r="Y126" s="92"/>
    </row>
    <row r="127" spans="1:25" s="20" customFormat="1" ht="13.5">
      <c r="A127" s="90"/>
      <c r="B127" s="90"/>
      <c r="C127" s="90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1"/>
      <c r="S127" s="91"/>
      <c r="T127" s="91"/>
      <c r="U127" s="91"/>
      <c r="V127" s="92"/>
      <c r="W127" s="92"/>
      <c r="X127" s="92"/>
      <c r="Y127" s="92"/>
    </row>
    <row r="128" spans="1:25" s="20" customFormat="1" ht="13.5">
      <c r="A128" s="90"/>
      <c r="B128" s="90"/>
      <c r="C128" s="90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1"/>
      <c r="S128" s="91"/>
      <c r="T128" s="91"/>
      <c r="U128" s="91"/>
      <c r="V128" s="92"/>
      <c r="W128" s="92"/>
      <c r="X128" s="92"/>
      <c r="Y128" s="92"/>
    </row>
    <row r="129" spans="1:25" s="20" customFormat="1" ht="13.5">
      <c r="A129" s="90"/>
      <c r="B129" s="90"/>
      <c r="C129" s="90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1"/>
      <c r="S129" s="91"/>
      <c r="T129" s="91"/>
      <c r="U129" s="91"/>
      <c r="V129" s="92"/>
      <c r="W129" s="92"/>
      <c r="X129" s="92"/>
      <c r="Y129" s="92"/>
    </row>
    <row r="130" spans="1:25" s="20" customFormat="1" ht="13.5">
      <c r="A130" s="90"/>
      <c r="B130" s="90"/>
      <c r="C130" s="90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1"/>
      <c r="S130" s="91"/>
      <c r="T130" s="91"/>
      <c r="U130" s="91"/>
      <c r="V130" s="92"/>
      <c r="W130" s="92"/>
      <c r="X130" s="92"/>
      <c r="Y130" s="92"/>
    </row>
    <row r="131" spans="1:25" s="20" customFormat="1" ht="13.5">
      <c r="A131" s="90"/>
      <c r="B131" s="90"/>
      <c r="C131" s="90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1"/>
      <c r="S131" s="91"/>
      <c r="T131" s="91"/>
      <c r="U131" s="91"/>
      <c r="V131" s="92"/>
      <c r="W131" s="92"/>
      <c r="X131" s="92"/>
      <c r="Y131" s="92"/>
    </row>
    <row r="132" spans="1:25" s="20" customFormat="1" ht="13.5">
      <c r="A132" s="90"/>
      <c r="B132" s="90"/>
      <c r="C132" s="90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1"/>
      <c r="S132" s="91"/>
      <c r="T132" s="91"/>
      <c r="U132" s="91"/>
      <c r="V132" s="92"/>
      <c r="W132" s="92"/>
      <c r="X132" s="92"/>
      <c r="Y132" s="92"/>
    </row>
    <row r="133" spans="1:25" s="20" customFormat="1" ht="13.5">
      <c r="A133" s="90"/>
      <c r="B133" s="90"/>
      <c r="C133" s="90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1"/>
      <c r="S133" s="91"/>
      <c r="T133" s="91"/>
      <c r="U133" s="91"/>
      <c r="V133" s="92"/>
      <c r="W133" s="92"/>
      <c r="X133" s="92"/>
      <c r="Y133" s="92"/>
    </row>
    <row r="134" spans="1:25" s="20" customFormat="1" ht="13.5">
      <c r="A134" s="90"/>
      <c r="B134" s="90"/>
      <c r="C134" s="90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1"/>
      <c r="S134" s="91"/>
      <c r="T134" s="91"/>
      <c r="U134" s="91"/>
      <c r="V134" s="92"/>
      <c r="W134" s="92"/>
      <c r="X134" s="92"/>
      <c r="Y134" s="92"/>
    </row>
    <row r="135" spans="1:25" s="20" customFormat="1" ht="13.5">
      <c r="A135" s="90"/>
      <c r="B135" s="90"/>
      <c r="C135" s="90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1"/>
      <c r="S135" s="91"/>
      <c r="T135" s="91"/>
      <c r="U135" s="91"/>
      <c r="V135" s="92"/>
      <c r="W135" s="92"/>
      <c r="X135" s="92"/>
      <c r="Y135" s="92"/>
    </row>
    <row r="136" spans="1:25" s="20" customFormat="1" ht="13.5">
      <c r="A136" s="90"/>
      <c r="B136" s="90"/>
      <c r="C136" s="90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1"/>
      <c r="S136" s="91"/>
      <c r="T136" s="91"/>
      <c r="U136" s="91"/>
      <c r="V136" s="92"/>
      <c r="W136" s="92"/>
      <c r="X136" s="92"/>
      <c r="Y136" s="92"/>
    </row>
    <row r="137" spans="1:25" s="20" customFormat="1" ht="13.5">
      <c r="A137" s="90"/>
      <c r="B137" s="90"/>
      <c r="C137" s="90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1"/>
      <c r="S137" s="91"/>
      <c r="T137" s="91"/>
      <c r="U137" s="91"/>
      <c r="V137" s="92"/>
      <c r="W137" s="92"/>
      <c r="X137" s="92"/>
      <c r="Y137" s="92"/>
    </row>
    <row r="138" spans="1:25" s="20" customFormat="1" ht="13.5">
      <c r="A138" s="90"/>
      <c r="B138" s="90"/>
      <c r="C138" s="90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1"/>
      <c r="S138" s="91"/>
      <c r="T138" s="91"/>
      <c r="U138" s="91"/>
      <c r="V138" s="92"/>
      <c r="W138" s="92"/>
      <c r="X138" s="92"/>
      <c r="Y138" s="92"/>
    </row>
    <row r="139" spans="1:25" s="20" customFormat="1" ht="13.5">
      <c r="A139" s="90"/>
      <c r="B139" s="90"/>
      <c r="C139" s="90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1"/>
      <c r="S139" s="91"/>
      <c r="T139" s="91"/>
      <c r="U139" s="91"/>
      <c r="V139" s="92"/>
      <c r="W139" s="92"/>
      <c r="X139" s="92"/>
      <c r="Y139" s="92"/>
    </row>
    <row r="140" spans="1:25" s="20" customFormat="1" ht="13.5">
      <c r="A140" s="90"/>
      <c r="B140" s="90"/>
      <c r="C140" s="90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1"/>
      <c r="S140" s="91"/>
      <c r="T140" s="91"/>
      <c r="U140" s="91"/>
      <c r="V140" s="92"/>
      <c r="W140" s="92"/>
      <c r="X140" s="92"/>
      <c r="Y140" s="92"/>
    </row>
    <row r="141" spans="1:25" s="20" customFormat="1" ht="13.5">
      <c r="A141" s="90"/>
      <c r="B141" s="90"/>
      <c r="C141" s="90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1"/>
      <c r="S141" s="91"/>
      <c r="T141" s="91"/>
      <c r="U141" s="91"/>
      <c r="V141" s="92"/>
      <c r="W141" s="92"/>
      <c r="X141" s="92"/>
      <c r="Y141" s="92"/>
    </row>
    <row r="142" spans="1:25" s="20" customFormat="1" ht="13.5">
      <c r="A142" s="90"/>
      <c r="B142" s="90"/>
      <c r="C142" s="90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1"/>
      <c r="S142" s="91"/>
      <c r="T142" s="91"/>
      <c r="U142" s="91"/>
      <c r="V142" s="92"/>
      <c r="W142" s="92"/>
      <c r="X142" s="92"/>
      <c r="Y142" s="92"/>
    </row>
    <row r="143" spans="1:25" s="20" customFormat="1" ht="13.5">
      <c r="A143" s="90"/>
      <c r="B143" s="90"/>
      <c r="C143" s="90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1"/>
      <c r="S143" s="91"/>
      <c r="T143" s="91"/>
      <c r="U143" s="91"/>
      <c r="V143" s="92"/>
      <c r="W143" s="92"/>
      <c r="X143" s="92"/>
      <c r="Y143" s="92"/>
    </row>
    <row r="144" spans="1:25" s="20" customFormat="1" ht="13.5">
      <c r="A144" s="90"/>
      <c r="B144" s="90"/>
      <c r="C144" s="90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1"/>
      <c r="S144" s="91"/>
      <c r="T144" s="91"/>
      <c r="U144" s="91"/>
      <c r="V144" s="92"/>
      <c r="W144" s="92"/>
      <c r="X144" s="92"/>
      <c r="Y144" s="92"/>
    </row>
    <row r="145" spans="1:25" s="20" customFormat="1" ht="13.5">
      <c r="A145" s="90"/>
      <c r="B145" s="90"/>
      <c r="C145" s="90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1"/>
      <c r="S145" s="91"/>
      <c r="T145" s="91"/>
      <c r="U145" s="91"/>
      <c r="V145" s="92"/>
      <c r="W145" s="92"/>
      <c r="X145" s="92"/>
      <c r="Y145" s="92"/>
    </row>
    <row r="146" spans="1:25" s="20" customFormat="1" ht="13.5">
      <c r="A146" s="90"/>
      <c r="B146" s="90"/>
      <c r="C146" s="90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1"/>
      <c r="S146" s="91"/>
      <c r="T146" s="91"/>
      <c r="U146" s="91"/>
      <c r="V146" s="92"/>
      <c r="W146" s="92"/>
      <c r="X146" s="92"/>
      <c r="Y146" s="92"/>
    </row>
    <row r="147" spans="1:25" s="20" customFormat="1" ht="13.5">
      <c r="A147" s="90"/>
      <c r="B147" s="90"/>
      <c r="C147" s="90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1"/>
      <c r="S147" s="91"/>
      <c r="T147" s="91"/>
      <c r="U147" s="91"/>
      <c r="V147" s="92"/>
      <c r="W147" s="92"/>
      <c r="X147" s="92"/>
      <c r="Y147" s="92"/>
    </row>
    <row r="148" spans="1:25" s="20" customFormat="1" ht="13.5">
      <c r="A148" s="90"/>
      <c r="B148" s="90"/>
      <c r="C148" s="90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1"/>
      <c r="S148" s="91"/>
      <c r="T148" s="91"/>
      <c r="U148" s="91"/>
      <c r="V148" s="92"/>
      <c r="W148" s="92"/>
      <c r="X148" s="92"/>
      <c r="Y148" s="92"/>
    </row>
    <row r="149" spans="1:25" s="20" customFormat="1" ht="13.5">
      <c r="A149" s="90"/>
      <c r="B149" s="90"/>
      <c r="C149" s="90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1"/>
      <c r="S149" s="91"/>
      <c r="T149" s="91"/>
      <c r="U149" s="91"/>
      <c r="V149" s="92"/>
      <c r="W149" s="92"/>
      <c r="X149" s="92"/>
      <c r="Y149" s="92"/>
    </row>
    <row r="150" spans="1:25" s="20" customFormat="1" ht="13.5">
      <c r="A150" s="90"/>
      <c r="B150" s="90"/>
      <c r="C150" s="90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1"/>
      <c r="S150" s="91"/>
      <c r="T150" s="91"/>
      <c r="U150" s="91"/>
      <c r="V150" s="92"/>
      <c r="W150" s="92"/>
      <c r="X150" s="92"/>
      <c r="Y150" s="92"/>
    </row>
    <row r="151" spans="1:25" s="20" customFormat="1" ht="13.5">
      <c r="A151" s="90"/>
      <c r="B151" s="90"/>
      <c r="C151" s="90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1"/>
      <c r="S151" s="91"/>
      <c r="T151" s="91"/>
      <c r="U151" s="91"/>
      <c r="V151" s="92"/>
      <c r="W151" s="92"/>
      <c r="X151" s="92"/>
      <c r="Y151" s="92"/>
    </row>
    <row r="152" spans="1:25" s="20" customFormat="1" ht="13.5">
      <c r="A152" s="90"/>
      <c r="B152" s="90"/>
      <c r="C152" s="90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1"/>
      <c r="S152" s="91"/>
      <c r="T152" s="91"/>
      <c r="U152" s="91"/>
      <c r="V152" s="92"/>
      <c r="W152" s="92"/>
      <c r="X152" s="92"/>
      <c r="Y152" s="92"/>
    </row>
    <row r="153" spans="1:25" s="20" customFormat="1" ht="13.5">
      <c r="A153" s="90"/>
      <c r="B153" s="90"/>
      <c r="C153" s="90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1"/>
      <c r="S153" s="91"/>
      <c r="T153" s="91"/>
      <c r="U153" s="91"/>
      <c r="V153" s="92"/>
      <c r="W153" s="92"/>
      <c r="X153" s="92"/>
      <c r="Y153" s="92"/>
    </row>
    <row r="154" spans="1:25" s="20" customFormat="1" ht="13.5">
      <c r="A154" s="90"/>
      <c r="B154" s="90"/>
      <c r="C154" s="90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1"/>
      <c r="S154" s="91"/>
      <c r="T154" s="91"/>
      <c r="U154" s="91"/>
      <c r="V154" s="92"/>
      <c r="W154" s="92"/>
      <c r="X154" s="92"/>
      <c r="Y154" s="92"/>
    </row>
    <row r="155" spans="1:25" s="20" customFormat="1" ht="13.5">
      <c r="A155" s="90"/>
      <c r="B155" s="90"/>
      <c r="C155" s="90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1"/>
      <c r="S155" s="91"/>
      <c r="T155" s="91"/>
      <c r="U155" s="91"/>
      <c r="V155" s="92"/>
      <c r="W155" s="92"/>
      <c r="X155" s="92"/>
      <c r="Y155" s="92"/>
    </row>
    <row r="156" spans="1:25" s="20" customFormat="1" ht="13.5">
      <c r="A156" s="90"/>
      <c r="B156" s="90"/>
      <c r="C156" s="90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1"/>
      <c r="S156" s="91"/>
      <c r="T156" s="91"/>
      <c r="U156" s="91"/>
      <c r="V156" s="92"/>
      <c r="W156" s="92"/>
      <c r="X156" s="92"/>
      <c r="Y156" s="92"/>
    </row>
    <row r="157" spans="1:25" s="20" customFormat="1" ht="13.5">
      <c r="A157" s="90"/>
      <c r="B157" s="90"/>
      <c r="C157" s="90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1"/>
      <c r="S157" s="91"/>
      <c r="T157" s="91"/>
      <c r="U157" s="91"/>
      <c r="V157" s="92"/>
      <c r="W157" s="92"/>
      <c r="X157" s="92"/>
      <c r="Y157" s="92"/>
    </row>
    <row r="158" spans="1:25" s="20" customFormat="1" ht="13.5">
      <c r="A158" s="90"/>
      <c r="B158" s="90"/>
      <c r="C158" s="90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1"/>
      <c r="S158" s="91"/>
      <c r="T158" s="91"/>
      <c r="U158" s="91"/>
      <c r="V158" s="92"/>
      <c r="W158" s="92"/>
      <c r="X158" s="92"/>
      <c r="Y158" s="92"/>
    </row>
    <row r="159" spans="1:25" s="20" customFormat="1" ht="13.5">
      <c r="A159" s="90"/>
      <c r="B159" s="90"/>
      <c r="C159" s="90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1"/>
      <c r="S159" s="91"/>
      <c r="T159" s="91"/>
      <c r="U159" s="91"/>
      <c r="V159" s="92"/>
      <c r="W159" s="92"/>
      <c r="X159" s="92"/>
      <c r="Y159" s="92"/>
    </row>
    <row r="160" spans="1:25" s="20" customFormat="1" ht="13.5">
      <c r="A160" s="90"/>
      <c r="B160" s="90"/>
      <c r="C160" s="90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1"/>
      <c r="S160" s="91"/>
      <c r="T160" s="91"/>
      <c r="U160" s="91"/>
      <c r="V160" s="92"/>
      <c r="W160" s="92"/>
      <c r="X160" s="92"/>
      <c r="Y160" s="92"/>
    </row>
    <row r="161" spans="1:25" s="20" customFormat="1" ht="13.5">
      <c r="A161" s="90"/>
      <c r="B161" s="90"/>
      <c r="C161" s="90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1"/>
      <c r="S161" s="91"/>
      <c r="T161" s="91"/>
      <c r="U161" s="91"/>
      <c r="V161" s="92"/>
      <c r="W161" s="92"/>
      <c r="X161" s="92"/>
      <c r="Y161" s="92"/>
    </row>
    <row r="162" spans="1:25" s="20" customFormat="1" ht="13.5">
      <c r="A162" s="90"/>
      <c r="B162" s="90"/>
      <c r="C162" s="90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1"/>
      <c r="S162" s="91"/>
      <c r="T162" s="91"/>
      <c r="U162" s="91"/>
      <c r="V162" s="92"/>
      <c r="W162" s="92"/>
      <c r="X162" s="92"/>
      <c r="Y162" s="92"/>
    </row>
    <row r="163" spans="1:25" s="20" customFormat="1" ht="13.5">
      <c r="A163" s="90"/>
      <c r="B163" s="90"/>
      <c r="C163" s="90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1"/>
      <c r="S163" s="91"/>
      <c r="T163" s="91"/>
      <c r="U163" s="91"/>
      <c r="V163" s="92"/>
      <c r="W163" s="92"/>
      <c r="X163" s="92"/>
      <c r="Y163" s="92"/>
    </row>
    <row r="164" spans="1:25" s="20" customFormat="1" ht="13.5">
      <c r="A164" s="90"/>
      <c r="B164" s="90"/>
      <c r="C164" s="90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1"/>
      <c r="S164" s="91"/>
      <c r="T164" s="91"/>
      <c r="U164" s="91"/>
      <c r="V164" s="92"/>
      <c r="W164" s="92"/>
      <c r="X164" s="92"/>
      <c r="Y164" s="92"/>
    </row>
    <row r="165" spans="1:25" s="20" customFormat="1" ht="13.5">
      <c r="A165" s="90"/>
      <c r="B165" s="90"/>
      <c r="C165" s="90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1"/>
      <c r="S165" s="91"/>
      <c r="T165" s="91"/>
      <c r="U165" s="91"/>
      <c r="V165" s="92"/>
      <c r="W165" s="92"/>
      <c r="X165" s="92"/>
      <c r="Y165" s="92"/>
    </row>
    <row r="166" spans="1:25" s="20" customFormat="1" ht="13.5">
      <c r="A166" s="90"/>
      <c r="B166" s="90"/>
      <c r="C166" s="90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1"/>
      <c r="S166" s="91"/>
      <c r="T166" s="91"/>
      <c r="U166" s="91"/>
      <c r="V166" s="92"/>
      <c r="W166" s="92"/>
      <c r="X166" s="92"/>
      <c r="Y166" s="92"/>
    </row>
    <row r="167" spans="1:25" s="20" customFormat="1" ht="13.5">
      <c r="A167" s="90"/>
      <c r="B167" s="90"/>
      <c r="C167" s="90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1"/>
      <c r="S167" s="91"/>
      <c r="T167" s="91"/>
      <c r="U167" s="91"/>
      <c r="V167" s="92"/>
      <c r="W167" s="92"/>
      <c r="X167" s="92"/>
      <c r="Y167" s="92"/>
    </row>
    <row r="168" spans="1:25" s="20" customFormat="1" ht="13.5">
      <c r="A168" s="90"/>
      <c r="B168" s="90"/>
      <c r="C168" s="90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1"/>
      <c r="S168" s="91"/>
      <c r="T168" s="91"/>
      <c r="U168" s="91"/>
      <c r="V168" s="92"/>
      <c r="W168" s="92"/>
      <c r="X168" s="92"/>
      <c r="Y168" s="92"/>
    </row>
    <row r="169" spans="1:25" s="20" customFormat="1" ht="13.5">
      <c r="A169" s="90"/>
      <c r="B169" s="90"/>
      <c r="C169" s="90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1"/>
      <c r="S169" s="91"/>
      <c r="T169" s="91"/>
      <c r="U169" s="91"/>
      <c r="V169" s="92"/>
      <c r="W169" s="92"/>
      <c r="X169" s="92"/>
      <c r="Y169" s="92"/>
    </row>
    <row r="170" spans="1:25" s="20" customFormat="1" ht="13.5">
      <c r="A170" s="90"/>
      <c r="B170" s="90"/>
      <c r="C170" s="90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1"/>
      <c r="S170" s="91"/>
      <c r="T170" s="91"/>
      <c r="U170" s="91"/>
      <c r="V170" s="92"/>
      <c r="W170" s="92"/>
      <c r="X170" s="92"/>
      <c r="Y170" s="92"/>
    </row>
    <row r="171" spans="1:25" s="20" customFormat="1" ht="13.5">
      <c r="A171" s="90"/>
      <c r="B171" s="90"/>
      <c r="C171" s="90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1"/>
      <c r="S171" s="91"/>
      <c r="T171" s="91"/>
      <c r="U171" s="91"/>
      <c r="V171" s="92"/>
      <c r="W171" s="92"/>
      <c r="X171" s="92"/>
      <c r="Y171" s="92"/>
    </row>
    <row r="172" spans="1:25" s="20" customFormat="1" ht="13.5">
      <c r="A172" s="90"/>
      <c r="B172" s="90"/>
      <c r="C172" s="90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1"/>
      <c r="S172" s="91"/>
      <c r="T172" s="91"/>
      <c r="U172" s="91"/>
      <c r="V172" s="92"/>
      <c r="W172" s="92"/>
      <c r="X172" s="92"/>
      <c r="Y172" s="92"/>
    </row>
    <row r="173" spans="1:25" s="20" customFormat="1" ht="13.5">
      <c r="A173" s="90"/>
      <c r="B173" s="90"/>
      <c r="C173" s="90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1"/>
      <c r="S173" s="91"/>
      <c r="T173" s="91"/>
      <c r="U173" s="91"/>
      <c r="V173" s="92"/>
      <c r="W173" s="92"/>
      <c r="X173" s="92"/>
      <c r="Y173" s="92"/>
    </row>
    <row r="174" spans="1:25" s="20" customFormat="1" ht="13.5">
      <c r="A174" s="90"/>
      <c r="B174" s="90"/>
      <c r="C174" s="90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1"/>
      <c r="S174" s="91"/>
      <c r="T174" s="91"/>
      <c r="U174" s="91"/>
      <c r="V174" s="92"/>
      <c r="W174" s="92"/>
      <c r="X174" s="92"/>
      <c r="Y174" s="92"/>
    </row>
    <row r="175" spans="1:25" s="20" customFormat="1" ht="13.5">
      <c r="A175" s="90"/>
      <c r="B175" s="90"/>
      <c r="C175" s="90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1"/>
      <c r="S175" s="91"/>
      <c r="T175" s="91"/>
      <c r="U175" s="91"/>
      <c r="V175" s="92"/>
      <c r="W175" s="92"/>
      <c r="X175" s="92"/>
      <c r="Y175" s="92"/>
    </row>
    <row r="176" spans="1:25" s="20" customFormat="1" ht="13.5">
      <c r="A176" s="90"/>
      <c r="B176" s="90"/>
      <c r="C176" s="90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1"/>
      <c r="S176" s="91"/>
      <c r="T176" s="91"/>
      <c r="U176" s="91"/>
      <c r="V176" s="92"/>
      <c r="W176" s="92"/>
      <c r="X176" s="92"/>
      <c r="Y176" s="92"/>
    </row>
    <row r="177" spans="1:25" s="20" customFormat="1" ht="13.5">
      <c r="A177" s="90"/>
      <c r="B177" s="90"/>
      <c r="C177" s="90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1"/>
      <c r="S177" s="91"/>
      <c r="T177" s="91"/>
      <c r="U177" s="91"/>
      <c r="V177" s="92"/>
      <c r="W177" s="92"/>
      <c r="X177" s="92"/>
      <c r="Y177" s="92"/>
    </row>
    <row r="178" spans="1:25" s="20" customFormat="1" ht="13.5">
      <c r="A178" s="90"/>
      <c r="B178" s="90"/>
      <c r="C178" s="90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1"/>
      <c r="S178" s="91"/>
      <c r="T178" s="91"/>
      <c r="U178" s="91"/>
      <c r="V178" s="92"/>
      <c r="W178" s="92"/>
      <c r="X178" s="92"/>
      <c r="Y178" s="92"/>
    </row>
    <row r="179" spans="1:25" s="20" customFormat="1" ht="13.5">
      <c r="A179" s="90"/>
      <c r="B179" s="90"/>
      <c r="C179" s="90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1"/>
      <c r="S179" s="91"/>
      <c r="T179" s="91"/>
      <c r="U179" s="91"/>
      <c r="V179" s="92"/>
      <c r="W179" s="92"/>
      <c r="X179" s="92"/>
      <c r="Y179" s="92"/>
    </row>
    <row r="180" spans="1:25" s="20" customFormat="1" ht="13.5">
      <c r="A180" s="90"/>
      <c r="B180" s="90"/>
      <c r="C180" s="90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1"/>
      <c r="S180" s="91"/>
      <c r="T180" s="91"/>
      <c r="U180" s="91"/>
      <c r="V180" s="92"/>
      <c r="W180" s="92"/>
      <c r="X180" s="92"/>
      <c r="Y180" s="92"/>
    </row>
    <row r="181" spans="1:25" s="20" customFormat="1" ht="13.5">
      <c r="A181" s="90"/>
      <c r="B181" s="90"/>
      <c r="C181" s="90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1"/>
      <c r="S181" s="91"/>
      <c r="T181" s="91"/>
      <c r="U181" s="91"/>
      <c r="V181" s="92"/>
      <c r="W181" s="92"/>
      <c r="X181" s="92"/>
      <c r="Y181" s="92"/>
    </row>
    <row r="182" spans="1:25" s="20" customFormat="1" ht="13.5">
      <c r="A182" s="90"/>
      <c r="B182" s="90"/>
      <c r="C182" s="90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1"/>
      <c r="S182" s="91"/>
      <c r="T182" s="91"/>
      <c r="U182" s="91"/>
      <c r="V182" s="92"/>
      <c r="W182" s="92"/>
      <c r="X182" s="92"/>
      <c r="Y182" s="92"/>
    </row>
    <row r="183" spans="1:25" s="20" customFormat="1" ht="13.5">
      <c r="A183" s="90"/>
      <c r="B183" s="90"/>
      <c r="C183" s="90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1"/>
      <c r="S183" s="91"/>
      <c r="T183" s="91"/>
      <c r="U183" s="91"/>
      <c r="V183" s="92"/>
      <c r="W183" s="92"/>
      <c r="X183" s="92"/>
      <c r="Y183" s="92"/>
    </row>
    <row r="184" spans="1:25" s="20" customFormat="1" ht="13.5">
      <c r="A184" s="90"/>
      <c r="B184" s="90"/>
      <c r="C184" s="90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1"/>
      <c r="S184" s="91"/>
      <c r="T184" s="91"/>
      <c r="U184" s="91"/>
      <c r="V184" s="92"/>
      <c r="W184" s="92"/>
      <c r="X184" s="92"/>
      <c r="Y184" s="92"/>
    </row>
    <row r="185" spans="1:25" s="20" customFormat="1" ht="13.5">
      <c r="A185" s="90"/>
      <c r="B185" s="90"/>
      <c r="C185" s="90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1"/>
      <c r="S185" s="91"/>
      <c r="T185" s="91"/>
      <c r="U185" s="91"/>
      <c r="V185" s="92"/>
      <c r="W185" s="92"/>
      <c r="X185" s="92"/>
      <c r="Y185" s="92"/>
    </row>
    <row r="186" spans="1:25" s="20" customFormat="1" ht="13.5">
      <c r="A186" s="90"/>
      <c r="B186" s="90"/>
      <c r="C186" s="90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1"/>
      <c r="S186" s="91"/>
      <c r="T186" s="91"/>
      <c r="U186" s="91"/>
      <c r="V186" s="92"/>
      <c r="W186" s="92"/>
      <c r="X186" s="92"/>
      <c r="Y186" s="92"/>
    </row>
    <row r="187" spans="1:25" s="20" customFormat="1" ht="13.5">
      <c r="A187" s="90"/>
      <c r="B187" s="90"/>
      <c r="C187" s="90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1"/>
      <c r="S187" s="91"/>
      <c r="T187" s="91"/>
      <c r="U187" s="91"/>
      <c r="V187" s="92"/>
      <c r="W187" s="92"/>
      <c r="X187" s="92"/>
      <c r="Y187" s="92"/>
    </row>
    <row r="188" spans="1:25" s="20" customFormat="1" ht="13.5">
      <c r="A188" s="90"/>
      <c r="B188" s="90"/>
      <c r="C188" s="90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1"/>
      <c r="S188" s="91"/>
      <c r="T188" s="91"/>
      <c r="U188" s="91"/>
      <c r="V188" s="92"/>
      <c r="W188" s="92"/>
      <c r="X188" s="92"/>
      <c r="Y188" s="92"/>
    </row>
    <row r="189" spans="1:25" s="20" customFormat="1" ht="13.5">
      <c r="A189" s="90"/>
      <c r="B189" s="90"/>
      <c r="C189" s="90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1"/>
      <c r="S189" s="91"/>
      <c r="T189" s="91"/>
      <c r="U189" s="91"/>
      <c r="V189" s="92"/>
      <c r="W189" s="92"/>
      <c r="X189" s="92"/>
      <c r="Y189" s="92"/>
    </row>
    <row r="190" spans="1:25" s="20" customFormat="1" ht="13.5">
      <c r="A190" s="90"/>
      <c r="B190" s="90"/>
      <c r="C190" s="90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1"/>
      <c r="S190" s="91"/>
      <c r="T190" s="91"/>
      <c r="U190" s="91"/>
      <c r="V190" s="92"/>
      <c r="W190" s="92"/>
      <c r="X190" s="92"/>
      <c r="Y190" s="92"/>
    </row>
    <row r="191" spans="1:25" s="20" customFormat="1" ht="13.5">
      <c r="A191" s="90"/>
      <c r="B191" s="90"/>
      <c r="C191" s="90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1"/>
      <c r="S191" s="91"/>
      <c r="T191" s="91"/>
      <c r="U191" s="91"/>
      <c r="V191" s="92"/>
      <c r="W191" s="92"/>
      <c r="X191" s="92"/>
      <c r="Y191" s="92"/>
    </row>
    <row r="192" spans="1:25" s="20" customFormat="1" ht="13.5">
      <c r="A192" s="90"/>
      <c r="B192" s="90"/>
      <c r="C192" s="90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1"/>
      <c r="S192" s="91"/>
      <c r="T192" s="91"/>
      <c r="U192" s="91"/>
      <c r="V192" s="92"/>
      <c r="W192" s="92"/>
      <c r="X192" s="92"/>
      <c r="Y192" s="92"/>
    </row>
    <row r="193" spans="1:25" s="20" customFormat="1" ht="13.5">
      <c r="A193" s="90"/>
      <c r="B193" s="90"/>
      <c r="C193" s="90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1"/>
      <c r="S193" s="91"/>
      <c r="T193" s="91"/>
      <c r="U193" s="91"/>
      <c r="V193" s="92"/>
      <c r="W193" s="92"/>
      <c r="X193" s="92"/>
      <c r="Y193" s="92"/>
    </row>
    <row r="194" spans="1:25" s="20" customFormat="1" ht="13.5">
      <c r="A194" s="90"/>
      <c r="B194" s="90"/>
      <c r="C194" s="90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1"/>
      <c r="S194" s="91"/>
      <c r="T194" s="91"/>
      <c r="U194" s="91"/>
      <c r="V194" s="92"/>
      <c r="W194" s="92"/>
      <c r="X194" s="92"/>
      <c r="Y194" s="92"/>
    </row>
    <row r="195" spans="1:25" s="20" customFormat="1" ht="13.5">
      <c r="A195" s="90"/>
      <c r="B195" s="90"/>
      <c r="C195" s="90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1"/>
      <c r="S195" s="91"/>
      <c r="T195" s="91"/>
      <c r="U195" s="91"/>
      <c r="V195" s="92"/>
      <c r="W195" s="92"/>
      <c r="X195" s="92"/>
      <c r="Y195" s="92"/>
    </row>
    <row r="196" spans="1:25" s="20" customFormat="1" ht="13.5">
      <c r="A196" s="90"/>
      <c r="B196" s="90"/>
      <c r="C196" s="90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1"/>
      <c r="S196" s="91"/>
      <c r="T196" s="91"/>
      <c r="U196" s="91"/>
      <c r="V196" s="92"/>
      <c r="W196" s="92"/>
      <c r="X196" s="92"/>
      <c r="Y196" s="92"/>
    </row>
    <row r="197" spans="1:25" s="20" customFormat="1" ht="13.5">
      <c r="A197" s="90"/>
      <c r="B197" s="90"/>
      <c r="C197" s="90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1"/>
      <c r="S197" s="91"/>
      <c r="T197" s="91"/>
      <c r="U197" s="91"/>
      <c r="V197" s="92"/>
      <c r="W197" s="92"/>
      <c r="X197" s="92"/>
      <c r="Y197" s="92"/>
    </row>
    <row r="198" spans="1:25" s="20" customFormat="1" ht="13.5">
      <c r="A198" s="90"/>
      <c r="B198" s="90"/>
      <c r="C198" s="90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1"/>
      <c r="S198" s="91"/>
      <c r="T198" s="91"/>
      <c r="U198" s="91"/>
      <c r="V198" s="92"/>
      <c r="W198" s="92"/>
      <c r="X198" s="92"/>
      <c r="Y198" s="92"/>
    </row>
    <row r="199" spans="1:25" s="20" customFormat="1" ht="13.5">
      <c r="A199" s="90"/>
      <c r="B199" s="90"/>
      <c r="C199" s="90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1"/>
      <c r="S199" s="91"/>
      <c r="T199" s="91"/>
      <c r="U199" s="91"/>
      <c r="V199" s="92"/>
      <c r="W199" s="92"/>
      <c r="X199" s="92"/>
      <c r="Y199" s="92"/>
    </row>
    <row r="200" spans="1:25" s="20" customFormat="1" ht="13.5">
      <c r="A200" s="90"/>
      <c r="B200" s="90"/>
      <c r="C200" s="90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1"/>
      <c r="S200" s="91"/>
      <c r="T200" s="91"/>
      <c r="U200" s="91"/>
      <c r="V200" s="92"/>
      <c r="W200" s="92"/>
      <c r="X200" s="92"/>
      <c r="Y200" s="92"/>
    </row>
    <row r="201" spans="1:25" s="20" customFormat="1" ht="13.5">
      <c r="A201" s="90"/>
      <c r="B201" s="90"/>
      <c r="C201" s="90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1"/>
      <c r="S201" s="91"/>
      <c r="T201" s="91"/>
      <c r="U201" s="91"/>
      <c r="V201" s="92"/>
      <c r="W201" s="92"/>
      <c r="X201" s="92"/>
      <c r="Y201" s="92"/>
    </row>
    <row r="202" spans="1:25" s="20" customFormat="1" ht="13.5">
      <c r="A202" s="90"/>
      <c r="B202" s="90"/>
      <c r="C202" s="90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1"/>
      <c r="S202" s="91"/>
      <c r="T202" s="91"/>
      <c r="U202" s="91"/>
      <c r="V202" s="92"/>
      <c r="W202" s="92"/>
      <c r="X202" s="92"/>
      <c r="Y202" s="92"/>
    </row>
    <row r="203" spans="1:25" s="20" customFormat="1" ht="13.5">
      <c r="A203" s="90"/>
      <c r="B203" s="90"/>
      <c r="C203" s="90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1"/>
      <c r="S203" s="91"/>
      <c r="T203" s="91"/>
      <c r="U203" s="91"/>
      <c r="V203" s="92"/>
      <c r="W203" s="92"/>
      <c r="X203" s="92"/>
      <c r="Y203" s="92"/>
    </row>
    <row r="204" spans="1:25" s="20" customFormat="1" ht="13.5">
      <c r="A204" s="90"/>
      <c r="B204" s="90"/>
      <c r="C204" s="90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1"/>
      <c r="S204" s="91"/>
      <c r="T204" s="91"/>
      <c r="U204" s="91"/>
      <c r="V204" s="92"/>
      <c r="W204" s="92"/>
      <c r="X204" s="92"/>
      <c r="Y204" s="92"/>
    </row>
    <row r="205" spans="1:25" s="20" customFormat="1" ht="13.5">
      <c r="A205" s="90"/>
      <c r="B205" s="90"/>
      <c r="C205" s="90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1"/>
      <c r="S205" s="91"/>
      <c r="T205" s="91"/>
      <c r="U205" s="91"/>
      <c r="V205" s="92"/>
      <c r="W205" s="92"/>
      <c r="X205" s="92"/>
      <c r="Y205" s="92"/>
    </row>
    <row r="206" spans="1:25" s="20" customFormat="1" ht="13.5">
      <c r="A206" s="90"/>
      <c r="B206" s="90"/>
      <c r="C206" s="90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1"/>
      <c r="S206" s="91"/>
      <c r="T206" s="91"/>
      <c r="U206" s="91"/>
      <c r="V206" s="92"/>
      <c r="W206" s="92"/>
      <c r="X206" s="92"/>
      <c r="Y206" s="92"/>
    </row>
    <row r="207" spans="1:25" s="20" customFormat="1" ht="13.5">
      <c r="A207" s="90"/>
      <c r="B207" s="90"/>
      <c r="C207" s="90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1"/>
      <c r="S207" s="91"/>
      <c r="T207" s="91"/>
      <c r="U207" s="91"/>
      <c r="V207" s="92"/>
      <c r="W207" s="92"/>
      <c r="X207" s="92"/>
      <c r="Y207" s="92"/>
    </row>
    <row r="208" spans="1:25" s="20" customFormat="1" ht="13.5">
      <c r="A208" s="90"/>
      <c r="B208" s="90"/>
      <c r="C208" s="90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1"/>
      <c r="S208" s="91"/>
      <c r="T208" s="91"/>
      <c r="U208" s="91"/>
      <c r="V208" s="92"/>
      <c r="W208" s="92"/>
      <c r="X208" s="92"/>
      <c r="Y208" s="92"/>
    </row>
    <row r="209" spans="1:25" s="20" customFormat="1" ht="13.5">
      <c r="A209" s="90"/>
      <c r="B209" s="90"/>
      <c r="C209" s="90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1"/>
      <c r="S209" s="91"/>
      <c r="T209" s="91"/>
      <c r="U209" s="91"/>
      <c r="V209" s="92"/>
      <c r="W209" s="92"/>
      <c r="X209" s="92"/>
      <c r="Y209" s="92"/>
    </row>
    <row r="210" spans="1:25" s="20" customFormat="1" ht="13.5">
      <c r="A210" s="90"/>
      <c r="B210" s="90"/>
      <c r="C210" s="90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1"/>
      <c r="S210" s="91"/>
      <c r="T210" s="91"/>
      <c r="U210" s="91"/>
      <c r="V210" s="92"/>
      <c r="W210" s="92"/>
      <c r="X210" s="92"/>
      <c r="Y210" s="92"/>
    </row>
    <row r="211" spans="1:25" s="20" customFormat="1" ht="13.5">
      <c r="A211" s="90"/>
      <c r="B211" s="90"/>
      <c r="C211" s="90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1"/>
      <c r="S211" s="91"/>
      <c r="T211" s="91"/>
      <c r="U211" s="91"/>
      <c r="V211" s="92"/>
      <c r="W211" s="92"/>
      <c r="X211" s="92"/>
      <c r="Y211" s="92"/>
    </row>
    <row r="212" spans="1:25" s="20" customFormat="1" ht="13.5">
      <c r="A212" s="90"/>
      <c r="B212" s="90"/>
      <c r="C212" s="90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1"/>
      <c r="S212" s="91"/>
      <c r="T212" s="91"/>
      <c r="U212" s="91"/>
      <c r="V212" s="92"/>
      <c r="W212" s="92"/>
      <c r="X212" s="92"/>
      <c r="Y212" s="92"/>
    </row>
    <row r="213" spans="1:25" s="20" customFormat="1" ht="13.5">
      <c r="A213" s="90"/>
      <c r="B213" s="90"/>
      <c r="C213" s="90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1"/>
      <c r="S213" s="91"/>
      <c r="T213" s="91"/>
      <c r="U213" s="91"/>
      <c r="V213" s="92"/>
      <c r="W213" s="92"/>
      <c r="X213" s="92"/>
      <c r="Y213" s="92"/>
    </row>
    <row r="214" spans="1:25" s="20" customFormat="1" ht="13.5">
      <c r="A214" s="90"/>
      <c r="B214" s="90"/>
      <c r="C214" s="90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1"/>
      <c r="S214" s="91"/>
      <c r="T214" s="91"/>
      <c r="U214" s="91"/>
      <c r="V214" s="92"/>
      <c r="W214" s="92"/>
      <c r="X214" s="92"/>
      <c r="Y214" s="92"/>
    </row>
    <row r="215" spans="1:25" s="20" customFormat="1" ht="13.5">
      <c r="A215" s="90"/>
      <c r="B215" s="90"/>
      <c r="C215" s="90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1"/>
      <c r="S215" s="91"/>
      <c r="T215" s="91"/>
      <c r="U215" s="91"/>
      <c r="V215" s="92"/>
      <c r="W215" s="92"/>
      <c r="X215" s="92"/>
      <c r="Y215" s="92"/>
    </row>
    <row r="216" spans="1:25" s="20" customFormat="1" ht="13.5">
      <c r="A216" s="90"/>
      <c r="B216" s="90"/>
      <c r="C216" s="90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1"/>
      <c r="S216" s="91"/>
      <c r="T216" s="91"/>
      <c r="U216" s="91"/>
      <c r="V216" s="92"/>
      <c r="W216" s="92"/>
      <c r="X216" s="92"/>
      <c r="Y216" s="92"/>
    </row>
    <row r="217" spans="1:25" s="20" customFormat="1" ht="13.5">
      <c r="A217" s="90"/>
      <c r="B217" s="90"/>
      <c r="C217" s="90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1"/>
      <c r="S217" s="91"/>
      <c r="T217" s="91"/>
      <c r="U217" s="91"/>
      <c r="V217" s="92"/>
      <c r="W217" s="92"/>
      <c r="X217" s="92"/>
      <c r="Y217" s="92"/>
    </row>
    <row r="218" spans="1:25" s="20" customFormat="1" ht="13.5">
      <c r="A218" s="90"/>
      <c r="B218" s="90"/>
      <c r="C218" s="90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1"/>
      <c r="S218" s="91"/>
      <c r="T218" s="91"/>
      <c r="U218" s="91"/>
      <c r="V218" s="92"/>
      <c r="W218" s="92"/>
      <c r="X218" s="92"/>
      <c r="Y218" s="92"/>
    </row>
    <row r="219" spans="1:25" s="20" customFormat="1" ht="13.5">
      <c r="A219" s="90"/>
      <c r="B219" s="90"/>
      <c r="C219" s="90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1"/>
      <c r="S219" s="91"/>
      <c r="T219" s="91"/>
      <c r="U219" s="91"/>
      <c r="V219" s="92"/>
      <c r="W219" s="92"/>
      <c r="X219" s="92"/>
      <c r="Y219" s="92"/>
    </row>
    <row r="220" spans="1:25" s="20" customFormat="1" ht="13.5">
      <c r="A220" s="90"/>
      <c r="B220" s="90"/>
      <c r="C220" s="90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1"/>
      <c r="S220" s="91"/>
      <c r="T220" s="91"/>
      <c r="U220" s="91"/>
      <c r="V220" s="92"/>
      <c r="W220" s="92"/>
      <c r="X220" s="92"/>
      <c r="Y220" s="92"/>
    </row>
    <row r="221" spans="1:25" s="20" customFormat="1" ht="13.5">
      <c r="A221" s="90"/>
      <c r="B221" s="90"/>
      <c r="C221" s="90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1"/>
      <c r="S221" s="91"/>
      <c r="T221" s="91"/>
      <c r="U221" s="91"/>
      <c r="V221" s="92"/>
      <c r="W221" s="92"/>
      <c r="X221" s="92"/>
      <c r="Y221" s="92"/>
    </row>
    <row r="222" spans="1:25" s="20" customFormat="1" ht="13.5">
      <c r="A222" s="90"/>
      <c r="B222" s="90"/>
      <c r="C222" s="90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1"/>
      <c r="S222" s="91"/>
      <c r="T222" s="91"/>
      <c r="U222" s="91"/>
      <c r="V222" s="92"/>
      <c r="W222" s="92"/>
      <c r="X222" s="92"/>
      <c r="Y222" s="92"/>
    </row>
    <row r="223" spans="1:25" s="20" customFormat="1" ht="13.5">
      <c r="A223" s="90"/>
      <c r="B223" s="90"/>
      <c r="C223" s="90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1"/>
      <c r="S223" s="91"/>
      <c r="T223" s="91"/>
      <c r="U223" s="91"/>
      <c r="V223" s="92"/>
      <c r="W223" s="92"/>
      <c r="X223" s="92"/>
      <c r="Y223" s="92"/>
    </row>
    <row r="224" spans="1:25" s="20" customFormat="1" ht="13.5">
      <c r="A224" s="90"/>
      <c r="B224" s="90"/>
      <c r="C224" s="90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1"/>
      <c r="S224" s="91"/>
      <c r="T224" s="91"/>
      <c r="U224" s="91"/>
      <c r="V224" s="92"/>
      <c r="W224" s="92"/>
      <c r="X224" s="92"/>
      <c r="Y224" s="92"/>
    </row>
    <row r="225" spans="1:25" s="20" customFormat="1" ht="13.5">
      <c r="A225" s="90"/>
      <c r="B225" s="90"/>
      <c r="C225" s="90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1"/>
      <c r="S225" s="91"/>
      <c r="T225" s="91"/>
      <c r="U225" s="91"/>
      <c r="V225" s="92"/>
      <c r="W225" s="92"/>
      <c r="X225" s="92"/>
      <c r="Y225" s="92"/>
    </row>
    <row r="226" spans="1:25" s="20" customFormat="1" ht="13.5">
      <c r="A226" s="90"/>
      <c r="B226" s="90"/>
      <c r="C226" s="90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1"/>
      <c r="S226" s="91"/>
      <c r="T226" s="91"/>
      <c r="U226" s="91"/>
      <c r="V226" s="92"/>
      <c r="W226" s="92"/>
      <c r="X226" s="92"/>
      <c r="Y226" s="92"/>
    </row>
    <row r="227" spans="1:25" s="20" customFormat="1" ht="13.5">
      <c r="A227" s="90"/>
      <c r="B227" s="90"/>
      <c r="C227" s="90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1"/>
      <c r="S227" s="91"/>
      <c r="T227" s="91"/>
      <c r="U227" s="91"/>
      <c r="V227" s="92"/>
      <c r="W227" s="92"/>
      <c r="X227" s="92"/>
      <c r="Y227" s="92"/>
    </row>
    <row r="228" spans="1:25" s="20" customFormat="1" ht="13.5">
      <c r="A228" s="90"/>
      <c r="B228" s="90"/>
      <c r="C228" s="90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1"/>
      <c r="S228" s="91"/>
      <c r="T228" s="91"/>
      <c r="U228" s="91"/>
      <c r="V228" s="92"/>
      <c r="W228" s="92"/>
      <c r="X228" s="92"/>
      <c r="Y228" s="92"/>
    </row>
    <row r="229" spans="1:25" s="20" customFormat="1" ht="13.5">
      <c r="A229" s="90"/>
      <c r="B229" s="90"/>
      <c r="C229" s="90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1"/>
      <c r="S229" s="91"/>
      <c r="T229" s="91"/>
      <c r="U229" s="91"/>
      <c r="V229" s="92"/>
      <c r="W229" s="92"/>
      <c r="X229" s="92"/>
      <c r="Y229" s="92"/>
    </row>
    <row r="230" spans="1:25" s="20" customFormat="1" ht="13.5">
      <c r="A230" s="90"/>
      <c r="B230" s="90"/>
      <c r="C230" s="90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1"/>
      <c r="S230" s="91"/>
      <c r="T230" s="91"/>
      <c r="U230" s="91"/>
      <c r="V230" s="92"/>
      <c r="W230" s="92"/>
      <c r="X230" s="92"/>
      <c r="Y230" s="92"/>
    </row>
    <row r="231" spans="1:25" s="20" customFormat="1" ht="13.5">
      <c r="A231" s="90"/>
      <c r="B231" s="90"/>
      <c r="C231" s="90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1"/>
      <c r="S231" s="91"/>
      <c r="T231" s="91"/>
      <c r="U231" s="91"/>
      <c r="V231" s="92"/>
      <c r="W231" s="92"/>
      <c r="X231" s="92"/>
      <c r="Y231" s="92"/>
    </row>
    <row r="232" spans="1:25" s="20" customFormat="1" ht="13.5">
      <c r="A232" s="90"/>
      <c r="B232" s="90"/>
      <c r="C232" s="90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1"/>
      <c r="S232" s="91"/>
      <c r="T232" s="91"/>
      <c r="U232" s="91"/>
      <c r="V232" s="92"/>
      <c r="W232" s="92"/>
      <c r="X232" s="92"/>
      <c r="Y232" s="92"/>
    </row>
    <row r="233" spans="1:25" s="20" customFormat="1" ht="13.5">
      <c r="A233" s="90"/>
      <c r="B233" s="90"/>
      <c r="C233" s="90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1"/>
      <c r="S233" s="91"/>
      <c r="T233" s="91"/>
      <c r="U233" s="91"/>
      <c r="V233" s="92"/>
      <c r="W233" s="92"/>
      <c r="X233" s="92"/>
      <c r="Y233" s="92"/>
    </row>
    <row r="234" spans="1:25" s="20" customFormat="1" ht="13.5">
      <c r="A234" s="90"/>
      <c r="B234" s="90"/>
      <c r="C234" s="90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1"/>
      <c r="S234" s="91"/>
      <c r="T234" s="91"/>
      <c r="U234" s="91"/>
      <c r="V234" s="92"/>
      <c r="W234" s="92"/>
      <c r="X234" s="92"/>
      <c r="Y234" s="92"/>
    </row>
    <row r="235" spans="1:25" s="20" customFormat="1" ht="13.5">
      <c r="A235" s="90"/>
      <c r="B235" s="90"/>
      <c r="C235" s="90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1"/>
      <c r="S235" s="91"/>
      <c r="T235" s="91"/>
      <c r="U235" s="91"/>
      <c r="V235" s="92"/>
      <c r="W235" s="92"/>
      <c r="X235" s="92"/>
      <c r="Y235" s="92"/>
    </row>
    <row r="236" spans="1:25" s="20" customFormat="1" ht="13.5">
      <c r="A236" s="90"/>
      <c r="B236" s="90"/>
      <c r="C236" s="90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1"/>
      <c r="S236" s="91"/>
      <c r="T236" s="91"/>
      <c r="U236" s="91"/>
      <c r="V236" s="92"/>
      <c r="W236" s="92"/>
      <c r="X236" s="92"/>
      <c r="Y236" s="92"/>
    </row>
    <row r="237" spans="1:25" s="20" customFormat="1" ht="13.5">
      <c r="A237" s="90"/>
      <c r="B237" s="90"/>
      <c r="C237" s="90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1"/>
      <c r="S237" s="91"/>
      <c r="T237" s="91"/>
      <c r="U237" s="91"/>
      <c r="V237" s="92"/>
      <c r="W237" s="92"/>
      <c r="X237" s="92"/>
      <c r="Y237" s="92"/>
    </row>
    <row r="238" spans="1:25" s="20" customFormat="1" ht="13.5">
      <c r="A238" s="90"/>
      <c r="B238" s="90"/>
      <c r="C238" s="90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1"/>
      <c r="S238" s="91"/>
      <c r="T238" s="91"/>
      <c r="U238" s="91"/>
      <c r="V238" s="92"/>
      <c r="W238" s="92"/>
      <c r="X238" s="92"/>
      <c r="Y238" s="92"/>
    </row>
    <row r="239" spans="1:25" s="20" customFormat="1" ht="13.5">
      <c r="A239" s="90"/>
      <c r="B239" s="90"/>
      <c r="C239" s="90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1"/>
      <c r="S239" s="91"/>
      <c r="T239" s="91"/>
      <c r="U239" s="91"/>
      <c r="V239" s="92"/>
      <c r="W239" s="92"/>
      <c r="X239" s="92"/>
      <c r="Y239" s="92"/>
    </row>
    <row r="240" spans="1:25" s="20" customFormat="1" ht="13.5">
      <c r="A240" s="90"/>
      <c r="B240" s="90"/>
      <c r="C240" s="90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1"/>
      <c r="S240" s="91"/>
      <c r="T240" s="91"/>
      <c r="U240" s="91"/>
      <c r="V240" s="92"/>
      <c r="W240" s="92"/>
      <c r="X240" s="92"/>
      <c r="Y240" s="92"/>
    </row>
    <row r="241" spans="1:25" s="20" customFormat="1" ht="13.5">
      <c r="A241" s="90"/>
      <c r="B241" s="90"/>
      <c r="C241" s="90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1"/>
      <c r="S241" s="91"/>
      <c r="T241" s="91"/>
      <c r="U241" s="91"/>
      <c r="V241" s="92"/>
      <c r="W241" s="92"/>
      <c r="X241" s="92"/>
      <c r="Y241" s="92"/>
    </row>
    <row r="242" spans="1:25" s="20" customFormat="1" ht="13.5">
      <c r="A242" s="90"/>
      <c r="B242" s="90"/>
      <c r="C242" s="90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1"/>
      <c r="S242" s="91"/>
      <c r="T242" s="91"/>
      <c r="U242" s="91"/>
      <c r="V242" s="92"/>
      <c r="W242" s="92"/>
      <c r="X242" s="92"/>
      <c r="Y242" s="92"/>
    </row>
    <row r="243" spans="1:25" s="20" customFormat="1" ht="13.5">
      <c r="A243" s="90"/>
      <c r="B243" s="90"/>
      <c r="C243" s="90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1"/>
      <c r="S243" s="91"/>
      <c r="T243" s="91"/>
      <c r="U243" s="91"/>
      <c r="V243" s="92"/>
      <c r="W243" s="92"/>
      <c r="X243" s="92"/>
      <c r="Y243" s="92"/>
    </row>
    <row r="244" spans="1:25" s="20" customFormat="1" ht="13.5">
      <c r="A244" s="90"/>
      <c r="B244" s="90"/>
      <c r="C244" s="90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1"/>
      <c r="S244" s="91"/>
      <c r="T244" s="91"/>
      <c r="U244" s="91"/>
      <c r="V244" s="92"/>
      <c r="W244" s="92"/>
      <c r="X244" s="92"/>
      <c r="Y244" s="92"/>
    </row>
    <row r="245" spans="1:25" s="20" customFormat="1" ht="13.5">
      <c r="A245" s="90"/>
      <c r="B245" s="90"/>
      <c r="C245" s="90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1"/>
      <c r="S245" s="91"/>
      <c r="T245" s="91"/>
      <c r="U245" s="91"/>
      <c r="V245" s="92"/>
      <c r="W245" s="92"/>
      <c r="X245" s="92"/>
      <c r="Y245" s="92"/>
    </row>
    <row r="246" spans="1:25" s="20" customFormat="1" ht="13.5">
      <c r="A246" s="90"/>
      <c r="B246" s="90"/>
      <c r="C246" s="90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1"/>
      <c r="S246" s="91"/>
      <c r="T246" s="91"/>
      <c r="U246" s="91"/>
      <c r="V246" s="92"/>
      <c r="W246" s="92"/>
      <c r="X246" s="92"/>
      <c r="Y246" s="92"/>
    </row>
    <row r="247" spans="1:25" s="20" customFormat="1" ht="13.5">
      <c r="A247" s="90"/>
      <c r="B247" s="90"/>
      <c r="C247" s="90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1"/>
      <c r="S247" s="91"/>
      <c r="T247" s="91"/>
      <c r="U247" s="91"/>
      <c r="V247" s="92"/>
      <c r="W247" s="92"/>
      <c r="X247" s="92"/>
      <c r="Y247" s="92"/>
    </row>
    <row r="248" spans="1:25" s="20" customFormat="1" ht="13.5">
      <c r="A248" s="90"/>
      <c r="B248" s="90"/>
      <c r="C248" s="90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1"/>
      <c r="S248" s="91"/>
      <c r="T248" s="91"/>
      <c r="U248" s="91"/>
      <c r="V248" s="92"/>
      <c r="W248" s="92"/>
      <c r="X248" s="92"/>
      <c r="Y248" s="92"/>
    </row>
    <row r="249" spans="1:25" s="20" customFormat="1" ht="13.5">
      <c r="A249" s="90"/>
      <c r="B249" s="90"/>
      <c r="C249" s="90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1"/>
      <c r="S249" s="91"/>
      <c r="T249" s="91"/>
      <c r="U249" s="91"/>
      <c r="V249" s="92"/>
      <c r="W249" s="92"/>
      <c r="X249" s="92"/>
      <c r="Y249" s="92"/>
    </row>
    <row r="250" spans="1:25" s="20" customFormat="1" ht="13.5">
      <c r="A250" s="90"/>
      <c r="B250" s="90"/>
      <c r="C250" s="90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1"/>
      <c r="S250" s="91"/>
      <c r="T250" s="91"/>
      <c r="U250" s="91"/>
      <c r="V250" s="92"/>
      <c r="W250" s="92"/>
      <c r="X250" s="92"/>
      <c r="Y250" s="92"/>
    </row>
    <row r="251" spans="1:25" s="20" customFormat="1" ht="13.5">
      <c r="A251" s="90"/>
      <c r="B251" s="90"/>
      <c r="C251" s="90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1"/>
      <c r="S251" s="91"/>
      <c r="T251" s="91"/>
      <c r="U251" s="91"/>
      <c r="V251" s="92"/>
      <c r="W251" s="92"/>
      <c r="X251" s="92"/>
      <c r="Y251" s="92"/>
    </row>
    <row r="252" spans="1:25" s="20" customFormat="1" ht="13.5">
      <c r="A252" s="90"/>
      <c r="B252" s="90"/>
      <c r="C252" s="90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1"/>
      <c r="S252" s="91"/>
      <c r="T252" s="91"/>
      <c r="U252" s="91"/>
      <c r="V252" s="92"/>
      <c r="W252" s="92"/>
      <c r="X252" s="92"/>
      <c r="Y252" s="92"/>
    </row>
    <row r="253" spans="1:25" s="20" customFormat="1" ht="13.5">
      <c r="A253" s="90"/>
      <c r="B253" s="90"/>
      <c r="C253" s="90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1"/>
      <c r="S253" s="91"/>
      <c r="T253" s="91"/>
      <c r="U253" s="91"/>
      <c r="V253" s="92"/>
      <c r="W253" s="92"/>
      <c r="X253" s="92"/>
      <c r="Y253" s="92"/>
    </row>
    <row r="254" spans="1:25" s="20" customFormat="1" ht="13.5">
      <c r="A254" s="90"/>
      <c r="B254" s="90"/>
      <c r="C254" s="90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1"/>
      <c r="S254" s="91"/>
      <c r="T254" s="91"/>
      <c r="U254" s="91"/>
      <c r="V254" s="92"/>
      <c r="W254" s="92"/>
      <c r="X254" s="92"/>
      <c r="Y254" s="92"/>
    </row>
    <row r="255" spans="1:25" s="20" customFormat="1" ht="13.5">
      <c r="A255" s="90"/>
      <c r="B255" s="90"/>
      <c r="C255" s="90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1"/>
      <c r="S255" s="91"/>
      <c r="T255" s="91"/>
      <c r="U255" s="91"/>
      <c r="V255" s="92"/>
      <c r="W255" s="92"/>
      <c r="X255" s="92"/>
      <c r="Y255" s="92"/>
    </row>
    <row r="256" spans="1:25" s="20" customFormat="1" ht="13.5">
      <c r="A256" s="90"/>
      <c r="B256" s="90"/>
      <c r="C256" s="90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1"/>
      <c r="S256" s="91"/>
      <c r="T256" s="91"/>
      <c r="U256" s="91"/>
      <c r="V256" s="92"/>
      <c r="W256" s="92"/>
      <c r="X256" s="92"/>
      <c r="Y256" s="92"/>
    </row>
    <row r="257" spans="1:25" s="20" customFormat="1" ht="13.5">
      <c r="A257" s="90"/>
      <c r="B257" s="90"/>
      <c r="C257" s="90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1"/>
      <c r="S257" s="91"/>
      <c r="T257" s="91"/>
      <c r="U257" s="91"/>
      <c r="V257" s="92"/>
      <c r="W257" s="92"/>
      <c r="X257" s="92"/>
      <c r="Y257" s="92"/>
    </row>
    <row r="258" spans="1:25" s="20" customFormat="1" ht="13.5">
      <c r="A258" s="90"/>
      <c r="B258" s="90"/>
      <c r="C258" s="90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1"/>
      <c r="S258" s="91"/>
      <c r="T258" s="91"/>
      <c r="U258" s="91"/>
      <c r="V258" s="92"/>
      <c r="W258" s="92"/>
      <c r="X258" s="92"/>
      <c r="Y258" s="92"/>
    </row>
    <row r="259" spans="1:25" s="20" customFormat="1" ht="13.5">
      <c r="A259" s="90"/>
      <c r="B259" s="90"/>
      <c r="C259" s="90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1"/>
      <c r="S259" s="91"/>
      <c r="T259" s="91"/>
      <c r="U259" s="91"/>
      <c r="V259" s="92"/>
      <c r="W259" s="92"/>
      <c r="X259" s="92"/>
      <c r="Y259" s="92"/>
    </row>
    <row r="260" spans="1:25" s="20" customFormat="1" ht="13.5">
      <c r="A260" s="90"/>
      <c r="B260" s="90"/>
      <c r="C260" s="90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1"/>
      <c r="S260" s="91"/>
      <c r="T260" s="91"/>
      <c r="U260" s="91"/>
      <c r="V260" s="92"/>
      <c r="W260" s="92"/>
      <c r="X260" s="92"/>
      <c r="Y260" s="92"/>
    </row>
    <row r="261" spans="1:25" s="20" customFormat="1" ht="13.5">
      <c r="A261" s="90"/>
      <c r="B261" s="90"/>
      <c r="C261" s="90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1"/>
      <c r="S261" s="91"/>
      <c r="T261" s="91"/>
      <c r="U261" s="91"/>
      <c r="V261" s="92"/>
      <c r="W261" s="92"/>
      <c r="X261" s="92"/>
      <c r="Y261" s="92"/>
    </row>
    <row r="262" spans="1:25" s="20" customFormat="1" ht="13.5">
      <c r="A262" s="90"/>
      <c r="B262" s="90"/>
      <c r="C262" s="90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1"/>
      <c r="S262" s="91"/>
      <c r="T262" s="91"/>
      <c r="U262" s="91"/>
      <c r="V262" s="92"/>
      <c r="W262" s="92"/>
      <c r="X262" s="92"/>
      <c r="Y262" s="92"/>
    </row>
    <row r="263" spans="1:25" s="20" customFormat="1" ht="13.5">
      <c r="A263" s="90"/>
      <c r="B263" s="90"/>
      <c r="C263" s="90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1"/>
      <c r="S263" s="91"/>
      <c r="T263" s="91"/>
      <c r="U263" s="91"/>
      <c r="V263" s="92"/>
      <c r="W263" s="92"/>
      <c r="X263" s="92"/>
      <c r="Y263" s="92"/>
    </row>
    <row r="264" spans="1:25" s="20" customFormat="1" ht="13.5">
      <c r="A264" s="90"/>
      <c r="B264" s="90"/>
      <c r="C264" s="90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1"/>
      <c r="S264" s="91"/>
      <c r="T264" s="91"/>
      <c r="U264" s="91"/>
      <c r="V264" s="92"/>
      <c r="W264" s="92"/>
      <c r="X264" s="92"/>
      <c r="Y264" s="92"/>
    </row>
    <row r="265" spans="1:25" s="20" customFormat="1" ht="13.5">
      <c r="A265" s="90"/>
      <c r="B265" s="90"/>
      <c r="C265" s="90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1"/>
      <c r="S265" s="91"/>
      <c r="T265" s="91"/>
      <c r="U265" s="91"/>
      <c r="V265" s="92"/>
      <c r="W265" s="92"/>
      <c r="X265" s="92"/>
      <c r="Y265" s="92"/>
    </row>
    <row r="266" spans="1:25" s="20" customFormat="1" ht="13.5">
      <c r="A266" s="90"/>
      <c r="B266" s="90"/>
      <c r="C266" s="90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1"/>
      <c r="S266" s="91"/>
      <c r="T266" s="91"/>
      <c r="U266" s="91"/>
      <c r="V266" s="92"/>
      <c r="W266" s="92"/>
      <c r="X266" s="92"/>
      <c r="Y266" s="92"/>
    </row>
    <row r="267" spans="1:25" s="20" customFormat="1" ht="13.5">
      <c r="A267" s="90"/>
      <c r="B267" s="90"/>
      <c r="C267" s="90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1"/>
      <c r="S267" s="91"/>
      <c r="T267" s="91"/>
      <c r="U267" s="91"/>
      <c r="V267" s="92"/>
      <c r="W267" s="92"/>
      <c r="X267" s="92"/>
      <c r="Y267" s="92"/>
    </row>
    <row r="268" spans="1:25" s="20" customFormat="1" ht="13.5">
      <c r="A268" s="90"/>
      <c r="B268" s="90"/>
      <c r="C268" s="90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1"/>
      <c r="S268" s="91"/>
      <c r="T268" s="91"/>
      <c r="U268" s="91"/>
      <c r="V268" s="92"/>
      <c r="W268" s="92"/>
      <c r="X268" s="92"/>
      <c r="Y268" s="92"/>
    </row>
    <row r="269" spans="1:25" s="20" customFormat="1" ht="13.5">
      <c r="A269" s="90"/>
      <c r="B269" s="90"/>
      <c r="C269" s="90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1"/>
      <c r="S269" s="91"/>
      <c r="T269" s="91"/>
      <c r="U269" s="91"/>
      <c r="V269" s="92"/>
      <c r="W269" s="92"/>
      <c r="X269" s="92"/>
      <c r="Y269" s="92"/>
    </row>
    <row r="270" spans="1:25" s="20" customFormat="1" ht="13.5">
      <c r="A270" s="90"/>
      <c r="B270" s="90"/>
      <c r="C270" s="90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1"/>
      <c r="S270" s="91"/>
      <c r="T270" s="91"/>
      <c r="U270" s="91"/>
      <c r="V270" s="92"/>
      <c r="W270" s="92"/>
      <c r="X270" s="92"/>
      <c r="Y270" s="92"/>
    </row>
    <row r="271" spans="1:25" s="20" customFormat="1" ht="13.5">
      <c r="A271" s="90"/>
      <c r="B271" s="90"/>
      <c r="C271" s="90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1"/>
      <c r="S271" s="91"/>
      <c r="T271" s="91"/>
      <c r="U271" s="91"/>
      <c r="V271" s="92"/>
      <c r="W271" s="92"/>
      <c r="X271" s="92"/>
      <c r="Y271" s="92"/>
    </row>
    <row r="272" spans="1:25" s="20" customFormat="1" ht="13.5">
      <c r="A272" s="90"/>
      <c r="B272" s="90"/>
      <c r="C272" s="90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1"/>
      <c r="S272" s="91"/>
      <c r="T272" s="91"/>
      <c r="U272" s="91"/>
      <c r="V272" s="92"/>
      <c r="W272" s="92"/>
      <c r="X272" s="92"/>
      <c r="Y272" s="92"/>
    </row>
    <row r="273" spans="1:25" s="20" customFormat="1" ht="13.5">
      <c r="A273" s="90"/>
      <c r="B273" s="90"/>
      <c r="C273" s="90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1"/>
      <c r="S273" s="91"/>
      <c r="T273" s="91"/>
      <c r="U273" s="91"/>
      <c r="V273" s="92"/>
      <c r="W273" s="92"/>
      <c r="X273" s="92"/>
      <c r="Y273" s="92"/>
    </row>
    <row r="274" spans="1:25" s="20" customFormat="1" ht="13.5">
      <c r="A274" s="90"/>
      <c r="B274" s="90"/>
      <c r="C274" s="90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1"/>
      <c r="S274" s="91"/>
      <c r="T274" s="91"/>
      <c r="U274" s="91"/>
      <c r="V274" s="92"/>
      <c r="W274" s="92"/>
      <c r="X274" s="92"/>
      <c r="Y274" s="92"/>
    </row>
    <row r="275" spans="1:25" s="20" customFormat="1" ht="13.5">
      <c r="A275" s="90"/>
      <c r="B275" s="90"/>
      <c r="C275" s="90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1"/>
      <c r="S275" s="91"/>
      <c r="T275" s="91"/>
      <c r="U275" s="91"/>
      <c r="V275" s="92"/>
      <c r="W275" s="92"/>
      <c r="X275" s="92"/>
      <c r="Y275" s="92"/>
    </row>
    <row r="276" spans="1:25" s="20" customFormat="1" ht="13.5">
      <c r="A276" s="90"/>
      <c r="B276" s="90"/>
      <c r="C276" s="90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1"/>
      <c r="S276" s="91"/>
      <c r="T276" s="91"/>
      <c r="U276" s="91"/>
      <c r="V276" s="92"/>
      <c r="W276" s="92"/>
      <c r="X276" s="92"/>
      <c r="Y276" s="92"/>
    </row>
    <row r="277" spans="1:25" s="20" customFormat="1" ht="13.5">
      <c r="A277" s="90"/>
      <c r="B277" s="90"/>
      <c r="C277" s="90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1"/>
      <c r="S277" s="91"/>
      <c r="T277" s="91"/>
      <c r="U277" s="91"/>
      <c r="V277" s="92"/>
      <c r="W277" s="92"/>
      <c r="X277" s="92"/>
      <c r="Y277" s="92"/>
    </row>
    <row r="278" spans="1:25" s="20" customFormat="1" ht="13.5">
      <c r="A278" s="90"/>
      <c r="B278" s="90"/>
      <c r="C278" s="90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1"/>
      <c r="S278" s="91"/>
      <c r="T278" s="91"/>
      <c r="U278" s="91"/>
      <c r="V278" s="92"/>
      <c r="W278" s="92"/>
      <c r="X278" s="92"/>
      <c r="Y278" s="92"/>
    </row>
    <row r="279" spans="1:25" s="20" customFormat="1" ht="13.5">
      <c r="A279" s="90"/>
      <c r="B279" s="90"/>
      <c r="C279" s="90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1"/>
      <c r="S279" s="91"/>
      <c r="T279" s="91"/>
      <c r="U279" s="91"/>
      <c r="V279" s="92"/>
      <c r="W279" s="92"/>
      <c r="X279" s="92"/>
      <c r="Y279" s="92"/>
    </row>
    <row r="280" spans="1:25" s="20" customFormat="1" ht="13.5">
      <c r="A280" s="90"/>
      <c r="B280" s="90"/>
      <c r="C280" s="90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1"/>
      <c r="S280" s="91"/>
      <c r="T280" s="91"/>
      <c r="U280" s="91"/>
      <c r="V280" s="92"/>
      <c r="W280" s="92"/>
      <c r="X280" s="92"/>
      <c r="Y280" s="92"/>
    </row>
    <row r="281" spans="1:25" s="20" customFormat="1" ht="13.5">
      <c r="A281" s="90"/>
      <c r="B281" s="90"/>
      <c r="C281" s="90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1"/>
      <c r="S281" s="91"/>
      <c r="T281" s="91"/>
      <c r="U281" s="91"/>
      <c r="V281" s="92"/>
      <c r="W281" s="92"/>
      <c r="X281" s="92"/>
      <c r="Y281" s="92"/>
    </row>
    <row r="282" spans="1:25" s="20" customFormat="1" ht="13.5">
      <c r="A282" s="90"/>
      <c r="B282" s="90"/>
      <c r="C282" s="90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1"/>
      <c r="S282" s="91"/>
      <c r="T282" s="91"/>
      <c r="U282" s="91"/>
      <c r="V282" s="92"/>
      <c r="W282" s="92"/>
      <c r="X282" s="92"/>
      <c r="Y282" s="92"/>
    </row>
    <row r="283" spans="1:25" s="20" customFormat="1" ht="13.5">
      <c r="A283" s="90"/>
      <c r="B283" s="90"/>
      <c r="C283" s="90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1"/>
      <c r="S283" s="91"/>
      <c r="T283" s="91"/>
      <c r="U283" s="91"/>
      <c r="V283" s="92"/>
      <c r="W283" s="92"/>
      <c r="X283" s="92"/>
      <c r="Y283" s="92"/>
    </row>
    <row r="284" spans="1:25" s="20" customFormat="1" ht="13.5">
      <c r="A284" s="90"/>
      <c r="B284" s="90"/>
      <c r="C284" s="90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1"/>
      <c r="S284" s="91"/>
      <c r="T284" s="91"/>
      <c r="U284" s="91"/>
      <c r="V284" s="92"/>
      <c r="W284" s="92"/>
      <c r="X284" s="92"/>
      <c r="Y284" s="92"/>
    </row>
    <row r="285" spans="1:25" s="20" customFormat="1" ht="13.5">
      <c r="A285" s="90"/>
      <c r="B285" s="90"/>
      <c r="C285" s="90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1"/>
      <c r="S285" s="91"/>
      <c r="T285" s="91"/>
      <c r="U285" s="91"/>
      <c r="V285" s="92"/>
      <c r="W285" s="92"/>
      <c r="X285" s="92"/>
      <c r="Y285" s="92"/>
    </row>
    <row r="286" spans="1:25" s="20" customFormat="1" ht="13.5">
      <c r="A286" s="90"/>
      <c r="B286" s="90"/>
      <c r="C286" s="90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1"/>
      <c r="S286" s="91"/>
      <c r="T286" s="91"/>
      <c r="U286" s="91"/>
      <c r="V286" s="92"/>
      <c r="W286" s="92"/>
      <c r="X286" s="92"/>
      <c r="Y286" s="92"/>
    </row>
    <row r="287" spans="1:25" s="20" customFormat="1" ht="13.5">
      <c r="A287" s="90"/>
      <c r="B287" s="90"/>
      <c r="C287" s="90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1"/>
      <c r="S287" s="91"/>
      <c r="T287" s="91"/>
      <c r="U287" s="91"/>
      <c r="V287" s="92"/>
      <c r="W287" s="92"/>
      <c r="X287" s="92"/>
      <c r="Y287" s="92"/>
    </row>
    <row r="288" spans="1:25" s="20" customFormat="1" ht="13.5">
      <c r="A288" s="90"/>
      <c r="B288" s="90"/>
      <c r="C288" s="90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1"/>
      <c r="S288" s="91"/>
      <c r="T288" s="91"/>
      <c r="U288" s="91"/>
      <c r="V288" s="92"/>
      <c r="W288" s="92"/>
      <c r="X288" s="92"/>
      <c r="Y288" s="92"/>
    </row>
    <row r="289" spans="1:25" s="20" customFormat="1" ht="13.5">
      <c r="A289" s="90"/>
      <c r="B289" s="90"/>
      <c r="C289" s="90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1"/>
      <c r="S289" s="91"/>
      <c r="T289" s="91"/>
      <c r="U289" s="91"/>
      <c r="V289" s="92"/>
      <c r="W289" s="92"/>
      <c r="X289" s="92"/>
      <c r="Y289" s="92"/>
    </row>
    <row r="290" spans="1:25" s="20" customFormat="1" ht="13.5">
      <c r="A290" s="90"/>
      <c r="B290" s="90"/>
      <c r="C290" s="90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1"/>
      <c r="S290" s="91"/>
      <c r="T290" s="91"/>
      <c r="U290" s="91"/>
      <c r="V290" s="92"/>
      <c r="W290" s="92"/>
      <c r="X290" s="92"/>
      <c r="Y290" s="92"/>
    </row>
    <row r="291" spans="1:25" s="20" customFormat="1" ht="13.5">
      <c r="A291" s="90"/>
      <c r="B291" s="90"/>
      <c r="C291" s="90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1"/>
      <c r="S291" s="91"/>
      <c r="T291" s="91"/>
      <c r="U291" s="91"/>
      <c r="V291" s="92"/>
      <c r="W291" s="92"/>
      <c r="X291" s="92"/>
      <c r="Y291" s="92"/>
    </row>
    <row r="292" spans="1:25" s="20" customFormat="1" ht="13.5">
      <c r="A292" s="90"/>
      <c r="B292" s="90"/>
      <c r="C292" s="90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1"/>
      <c r="S292" s="91"/>
      <c r="T292" s="91"/>
      <c r="U292" s="91"/>
      <c r="V292" s="92"/>
      <c r="W292" s="92"/>
      <c r="X292" s="92"/>
      <c r="Y292" s="92"/>
    </row>
    <row r="293" spans="1:25" s="20" customFormat="1" ht="13.5">
      <c r="A293" s="90"/>
      <c r="B293" s="90"/>
      <c r="C293" s="90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1"/>
      <c r="S293" s="91"/>
      <c r="T293" s="91"/>
      <c r="U293" s="91"/>
      <c r="V293" s="92"/>
      <c r="W293" s="92"/>
      <c r="X293" s="92"/>
      <c r="Y293" s="92"/>
    </row>
    <row r="294" spans="1:25" s="20" customFormat="1" ht="13.5">
      <c r="A294" s="90"/>
      <c r="B294" s="90"/>
      <c r="C294" s="90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1"/>
      <c r="S294" s="91"/>
      <c r="T294" s="91"/>
      <c r="U294" s="91"/>
      <c r="V294" s="92"/>
      <c r="W294" s="92"/>
      <c r="X294" s="92"/>
      <c r="Y294" s="92"/>
    </row>
    <row r="295" spans="1:25" s="20" customFormat="1" ht="13.5">
      <c r="A295" s="90"/>
      <c r="B295" s="90"/>
      <c r="C295" s="90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1"/>
      <c r="S295" s="91"/>
      <c r="T295" s="91"/>
      <c r="U295" s="91"/>
      <c r="V295" s="92"/>
      <c r="W295" s="92"/>
      <c r="X295" s="92"/>
      <c r="Y295" s="92"/>
    </row>
    <row r="296" spans="1:25" s="20" customFormat="1" ht="13.5">
      <c r="A296" s="90"/>
      <c r="B296" s="90"/>
      <c r="C296" s="90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1"/>
      <c r="S296" s="91"/>
      <c r="T296" s="91"/>
      <c r="U296" s="91"/>
      <c r="V296" s="92"/>
      <c r="W296" s="92"/>
      <c r="X296" s="92"/>
      <c r="Y296" s="92"/>
    </row>
    <row r="297" spans="1:25" s="20" customFormat="1" ht="13.5">
      <c r="A297" s="90"/>
      <c r="B297" s="90"/>
      <c r="C297" s="90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1"/>
      <c r="S297" s="91"/>
      <c r="T297" s="91"/>
      <c r="U297" s="91"/>
      <c r="V297" s="92"/>
      <c r="W297" s="92"/>
      <c r="X297" s="92"/>
      <c r="Y297" s="92"/>
    </row>
    <row r="298" spans="1:25" s="20" customFormat="1" ht="13.5">
      <c r="A298" s="90"/>
      <c r="B298" s="90"/>
      <c r="C298" s="90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1"/>
      <c r="S298" s="91"/>
      <c r="T298" s="91"/>
      <c r="U298" s="91"/>
      <c r="V298" s="92"/>
      <c r="W298" s="92"/>
      <c r="X298" s="92"/>
      <c r="Y298" s="92"/>
    </row>
    <row r="299" spans="1:25" s="20" customFormat="1" ht="13.5">
      <c r="A299" s="90"/>
      <c r="B299" s="90"/>
      <c r="C299" s="90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1"/>
      <c r="S299" s="91"/>
      <c r="T299" s="91"/>
      <c r="U299" s="91"/>
      <c r="V299" s="92"/>
      <c r="W299" s="92"/>
      <c r="X299" s="92"/>
      <c r="Y299" s="92"/>
    </row>
    <row r="300" spans="1:25" s="20" customFormat="1" ht="13.5">
      <c r="A300" s="90"/>
      <c r="B300" s="90"/>
      <c r="C300" s="90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1"/>
      <c r="S300" s="91"/>
      <c r="T300" s="91"/>
      <c r="U300" s="91"/>
      <c r="V300" s="92"/>
      <c r="W300" s="92"/>
      <c r="X300" s="92"/>
      <c r="Y300" s="92"/>
    </row>
  </sheetData>
  <sheetProtection/>
  <mergeCells count="23">
    <mergeCell ref="Y4:Y5"/>
    <mergeCell ref="V2:Y3"/>
    <mergeCell ref="F4:F5"/>
    <mergeCell ref="G4:G5"/>
    <mergeCell ref="H4:H5"/>
    <mergeCell ref="J4:J5"/>
    <mergeCell ref="K4:K5"/>
    <mergeCell ref="M4:M5"/>
    <mergeCell ref="N4:N5"/>
    <mergeCell ref="R4:R5"/>
    <mergeCell ref="W4:W5"/>
    <mergeCell ref="X4:X5"/>
    <mergeCell ref="O4:O5"/>
    <mergeCell ref="S4:S5"/>
    <mergeCell ref="T4:T5"/>
    <mergeCell ref="U4:U5"/>
    <mergeCell ref="V4:V5"/>
    <mergeCell ref="A2:A6"/>
    <mergeCell ref="B2:B6"/>
    <mergeCell ref="C2:C6"/>
    <mergeCell ref="R2:U3"/>
    <mergeCell ref="Q4:Q5"/>
    <mergeCell ref="L4:L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9" style="21" customWidth="1"/>
    <col min="2" max="2" width="6.59765625" style="22" hidden="1" customWidth="1"/>
    <col min="3" max="3" width="12.59765625" style="6" hidden="1" customWidth="1"/>
    <col min="4" max="58" width="9" style="6" customWidth="1"/>
    <col min="59" max="59" width="1.59765625" style="6" customWidth="1"/>
    <col min="60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03" t="s">
        <v>27</v>
      </c>
      <c r="B2" s="106" t="s">
        <v>28</v>
      </c>
      <c r="C2" s="108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28" t="s">
        <v>34</v>
      </c>
      <c r="AX2" s="102"/>
      <c r="AY2" s="102"/>
      <c r="AZ2" s="102"/>
      <c r="BA2" s="102"/>
      <c r="BB2" s="102"/>
      <c r="BC2" s="125" t="s">
        <v>35</v>
      </c>
      <c r="BD2" s="126"/>
      <c r="BE2" s="126"/>
      <c r="BF2" s="127"/>
    </row>
    <row r="3" spans="1:58" s="10" customFormat="1" ht="22.5" customHeight="1">
      <c r="A3" s="105"/>
      <c r="B3" s="100"/>
      <c r="C3" s="101"/>
      <c r="D3" s="30" t="s">
        <v>36</v>
      </c>
      <c r="E3" s="129" t="s">
        <v>37</v>
      </c>
      <c r="F3" s="130"/>
      <c r="G3" s="131"/>
      <c r="H3" s="132" t="s">
        <v>38</v>
      </c>
      <c r="I3" s="133"/>
      <c r="J3" s="134"/>
      <c r="K3" s="129" t="s">
        <v>39</v>
      </c>
      <c r="L3" s="133"/>
      <c r="M3" s="134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24" t="s">
        <v>36</v>
      </c>
      <c r="AI3" s="122" t="s">
        <v>43</v>
      </c>
      <c r="AJ3" s="122" t="s">
        <v>44</v>
      </c>
      <c r="AK3" s="122" t="s">
        <v>45</v>
      </c>
      <c r="AL3" s="123" t="s">
        <v>36</v>
      </c>
      <c r="AM3" s="122" t="s">
        <v>46</v>
      </c>
      <c r="AN3" s="122" t="s">
        <v>47</v>
      </c>
      <c r="AO3" s="122" t="s">
        <v>48</v>
      </c>
      <c r="AP3" s="122" t="s">
        <v>44</v>
      </c>
      <c r="AQ3" s="122" t="s">
        <v>49</v>
      </c>
      <c r="AR3" s="122" t="s">
        <v>50</v>
      </c>
      <c r="AS3" s="122" t="s">
        <v>51</v>
      </c>
      <c r="AT3" s="122" t="s">
        <v>52</v>
      </c>
      <c r="AU3" s="122" t="s">
        <v>53</v>
      </c>
      <c r="AV3" s="122" t="s">
        <v>54</v>
      </c>
      <c r="AW3" s="124" t="s">
        <v>36</v>
      </c>
      <c r="AX3" s="122" t="s">
        <v>46</v>
      </c>
      <c r="AY3" s="122" t="s">
        <v>47</v>
      </c>
      <c r="AZ3" s="122" t="s">
        <v>48</v>
      </c>
      <c r="BA3" s="122" t="s">
        <v>44</v>
      </c>
      <c r="BB3" s="122" t="s">
        <v>49</v>
      </c>
      <c r="BC3" s="124" t="s">
        <v>36</v>
      </c>
      <c r="BD3" s="122" t="s">
        <v>43</v>
      </c>
      <c r="BE3" s="122" t="s">
        <v>44</v>
      </c>
      <c r="BF3" s="122" t="s">
        <v>45</v>
      </c>
    </row>
    <row r="4" spans="1:58" s="10" customFormat="1" ht="22.5" customHeight="1">
      <c r="A4" s="105"/>
      <c r="B4" s="100"/>
      <c r="C4" s="101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24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4"/>
      <c r="AX4" s="123"/>
      <c r="AY4" s="123"/>
      <c r="AZ4" s="123"/>
      <c r="BA4" s="123"/>
      <c r="BB4" s="123"/>
      <c r="BC4" s="124"/>
      <c r="BD4" s="123"/>
      <c r="BE4" s="123"/>
      <c r="BF4" s="123"/>
    </row>
    <row r="5" spans="1:58" s="41" customFormat="1" ht="17.25" customHeight="1">
      <c r="A5" s="105"/>
      <c r="B5" s="100"/>
      <c r="C5" s="101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05"/>
      <c r="B6" s="100"/>
      <c r="C6" s="10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3" t="s">
        <v>173</v>
      </c>
      <c r="B7" s="93">
        <v>1</v>
      </c>
      <c r="C7" s="93"/>
      <c r="D7" s="94">
        <f>SUM(E7,H7,K7)</f>
        <v>861298</v>
      </c>
      <c r="E7" s="94">
        <f>SUM(F7:G7)</f>
        <v>22987</v>
      </c>
      <c r="F7" s="99">
        <v>15088</v>
      </c>
      <c r="G7" s="99">
        <v>7899</v>
      </c>
      <c r="H7" s="94">
        <f>SUM(I7:J7)</f>
        <v>461723</v>
      </c>
      <c r="I7" s="99">
        <v>415685</v>
      </c>
      <c r="J7" s="99">
        <v>46038</v>
      </c>
      <c r="K7" s="94">
        <f>SUM(L7:M7)</f>
        <v>376588</v>
      </c>
      <c r="L7" s="99">
        <v>236359</v>
      </c>
      <c r="M7" s="99">
        <v>140229</v>
      </c>
      <c r="N7" s="94">
        <f>SUM(O7,W7,AE7)</f>
        <v>866998</v>
      </c>
      <c r="O7" s="94">
        <f>SUM(P7:V7)</f>
        <v>667644</v>
      </c>
      <c r="P7" s="99">
        <v>581790</v>
      </c>
      <c r="Q7" s="99">
        <v>2249</v>
      </c>
      <c r="R7" s="99">
        <v>0</v>
      </c>
      <c r="S7" s="99">
        <v>83532</v>
      </c>
      <c r="T7" s="99">
        <v>0</v>
      </c>
      <c r="U7" s="99">
        <v>73</v>
      </c>
      <c r="V7" s="99">
        <v>0</v>
      </c>
      <c r="W7" s="94">
        <f>SUM(X7:AD7)</f>
        <v>194843</v>
      </c>
      <c r="X7" s="99">
        <v>166413</v>
      </c>
      <c r="Y7" s="99">
        <v>844</v>
      </c>
      <c r="Z7" s="99">
        <v>400</v>
      </c>
      <c r="AA7" s="99">
        <v>26453</v>
      </c>
      <c r="AB7" s="99">
        <v>0</v>
      </c>
      <c r="AC7" s="99">
        <v>316</v>
      </c>
      <c r="AD7" s="99">
        <v>417</v>
      </c>
      <c r="AE7" s="94">
        <f>SUM(AF7:AG7)</f>
        <v>4511</v>
      </c>
      <c r="AF7" s="99">
        <v>4198</v>
      </c>
      <c r="AG7" s="99">
        <v>313</v>
      </c>
      <c r="AH7" s="94">
        <f>SUM(AI7:AK7)</f>
        <v>16634</v>
      </c>
      <c r="AI7" s="99">
        <v>16588</v>
      </c>
      <c r="AJ7" s="99">
        <v>46</v>
      </c>
      <c r="AK7" s="99">
        <v>0</v>
      </c>
      <c r="AL7" s="94">
        <f>SUM(AM7:AV7)</f>
        <v>18469</v>
      </c>
      <c r="AM7" s="99">
        <v>1734</v>
      </c>
      <c r="AN7" s="99">
        <v>762</v>
      </c>
      <c r="AO7" s="99">
        <v>1654</v>
      </c>
      <c r="AP7" s="99">
        <v>1698</v>
      </c>
      <c r="AQ7" s="99">
        <v>36</v>
      </c>
      <c r="AR7" s="99">
        <v>3168</v>
      </c>
      <c r="AS7" s="99">
        <v>0</v>
      </c>
      <c r="AT7" s="99">
        <v>5287</v>
      </c>
      <c r="AU7" s="99">
        <v>3007</v>
      </c>
      <c r="AV7" s="99">
        <v>1123</v>
      </c>
      <c r="AW7" s="94">
        <f>SUM(AX7:BB7)</f>
        <v>1347</v>
      </c>
      <c r="AX7" s="99">
        <v>495</v>
      </c>
      <c r="AY7" s="99">
        <v>187</v>
      </c>
      <c r="AZ7" s="99">
        <v>654</v>
      </c>
      <c r="BA7" s="99">
        <v>11</v>
      </c>
      <c r="BB7" s="99">
        <v>0</v>
      </c>
      <c r="BC7" s="94">
        <f>SUM(BD7:BF7)</f>
        <v>4306</v>
      </c>
      <c r="BD7" s="99">
        <v>3668</v>
      </c>
      <c r="BE7" s="99">
        <v>238</v>
      </c>
      <c r="BF7" s="99">
        <v>400</v>
      </c>
    </row>
    <row r="8" spans="1:58" s="20" customFormat="1" ht="13.5">
      <c r="A8" s="93" t="s">
        <v>174</v>
      </c>
      <c r="B8" s="93">
        <v>2</v>
      </c>
      <c r="C8" s="93"/>
      <c r="D8" s="94">
        <f aca="true" t="shared" si="0" ref="D8:D53">SUM(E8,H8,K8)</f>
        <v>511016</v>
      </c>
      <c r="E8" s="94">
        <f aca="true" t="shared" si="1" ref="E8:E53">SUM(F8:G8)</f>
        <v>0</v>
      </c>
      <c r="F8" s="99">
        <v>0</v>
      </c>
      <c r="G8" s="99">
        <v>0</v>
      </c>
      <c r="H8" s="94">
        <f aca="true" t="shared" si="2" ref="H8:H53">SUM(I8:J8)</f>
        <v>13086</v>
      </c>
      <c r="I8" s="99">
        <v>7243</v>
      </c>
      <c r="J8" s="99">
        <v>5843</v>
      </c>
      <c r="K8" s="94">
        <f aca="true" t="shared" si="3" ref="K8:K53">SUM(L8:M8)</f>
        <v>497930</v>
      </c>
      <c r="L8" s="99">
        <v>223328</v>
      </c>
      <c r="M8" s="99">
        <v>274602</v>
      </c>
      <c r="N8" s="94">
        <f aca="true" t="shared" si="4" ref="N8:N53">SUM(O8,W8,AE8)</f>
        <v>511016</v>
      </c>
      <c r="O8" s="94">
        <f aca="true" t="shared" si="5" ref="O8:O53">SUM(P8:V8)</f>
        <v>230571</v>
      </c>
      <c r="P8" s="99">
        <v>230571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4">
        <f aca="true" t="shared" si="6" ref="W8:W53">SUM(X8:AD8)</f>
        <v>280445</v>
      </c>
      <c r="X8" s="99">
        <v>269187</v>
      </c>
      <c r="Y8" s="99">
        <v>0</v>
      </c>
      <c r="Z8" s="99">
        <v>0</v>
      </c>
      <c r="AA8" s="99">
        <v>11258</v>
      </c>
      <c r="AB8" s="99">
        <v>0</v>
      </c>
      <c r="AC8" s="99">
        <v>0</v>
      </c>
      <c r="AD8" s="99">
        <v>0</v>
      </c>
      <c r="AE8" s="94">
        <f aca="true" t="shared" si="7" ref="AE8:AE53">SUM(AF8:AG8)</f>
        <v>0</v>
      </c>
      <c r="AF8" s="99">
        <v>0</v>
      </c>
      <c r="AG8" s="99">
        <v>0</v>
      </c>
      <c r="AH8" s="94">
        <f aca="true" t="shared" si="8" ref="AH8:AH53">SUM(AI8:AK8)</f>
        <v>12062</v>
      </c>
      <c r="AI8" s="99">
        <v>12062</v>
      </c>
      <c r="AJ8" s="99">
        <v>0</v>
      </c>
      <c r="AK8" s="99">
        <v>0</v>
      </c>
      <c r="AL8" s="94">
        <f aca="true" t="shared" si="9" ref="AL8:AL53">SUM(AM8:AV8)</f>
        <v>18412</v>
      </c>
      <c r="AM8" s="99">
        <v>7120</v>
      </c>
      <c r="AN8" s="99">
        <v>0</v>
      </c>
      <c r="AO8" s="99">
        <v>2969</v>
      </c>
      <c r="AP8" s="99">
        <v>0</v>
      </c>
      <c r="AQ8" s="99">
        <v>0</v>
      </c>
      <c r="AR8" s="99">
        <v>0</v>
      </c>
      <c r="AS8" s="99">
        <v>0</v>
      </c>
      <c r="AT8" s="99">
        <v>5949</v>
      </c>
      <c r="AU8" s="99">
        <v>4</v>
      </c>
      <c r="AV8" s="99">
        <v>2370</v>
      </c>
      <c r="AW8" s="94">
        <f aca="true" t="shared" si="10" ref="AW8:AW53">SUM(AX8:BB8)</f>
        <v>970</v>
      </c>
      <c r="AX8" s="99">
        <v>770</v>
      </c>
      <c r="AY8" s="99">
        <v>0</v>
      </c>
      <c r="AZ8" s="99">
        <v>200</v>
      </c>
      <c r="BA8" s="99">
        <v>0</v>
      </c>
      <c r="BB8" s="99">
        <v>0</v>
      </c>
      <c r="BC8" s="94">
        <f aca="true" t="shared" si="11" ref="BC8:BC53">SUM(BD8:BF8)</f>
        <v>8</v>
      </c>
      <c r="BD8" s="99">
        <v>8</v>
      </c>
      <c r="BE8" s="99">
        <v>0</v>
      </c>
      <c r="BF8" s="99">
        <v>0</v>
      </c>
    </row>
    <row r="9" spans="1:58" s="20" customFormat="1" ht="13.5">
      <c r="A9" s="93" t="s">
        <v>175</v>
      </c>
      <c r="B9" s="93">
        <v>3</v>
      </c>
      <c r="C9" s="93"/>
      <c r="D9" s="94">
        <f t="shared" si="0"/>
        <v>657662</v>
      </c>
      <c r="E9" s="94">
        <f t="shared" si="1"/>
        <v>0</v>
      </c>
      <c r="F9" s="99">
        <v>0</v>
      </c>
      <c r="G9" s="99">
        <v>0</v>
      </c>
      <c r="H9" s="94">
        <f t="shared" si="2"/>
        <v>311769</v>
      </c>
      <c r="I9" s="99">
        <v>294666</v>
      </c>
      <c r="J9" s="99">
        <v>17103</v>
      </c>
      <c r="K9" s="94">
        <f t="shared" si="3"/>
        <v>345893</v>
      </c>
      <c r="L9" s="99">
        <v>238073</v>
      </c>
      <c r="M9" s="99">
        <v>107820</v>
      </c>
      <c r="N9" s="94">
        <f t="shared" si="4"/>
        <v>661559</v>
      </c>
      <c r="O9" s="94">
        <f t="shared" si="5"/>
        <v>532739</v>
      </c>
      <c r="P9" s="99">
        <v>532739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4">
        <f t="shared" si="6"/>
        <v>124923</v>
      </c>
      <c r="X9" s="99">
        <v>124923</v>
      </c>
      <c r="Y9" s="99">
        <v>0</v>
      </c>
      <c r="Z9" s="99">
        <v>0</v>
      </c>
      <c r="AA9" s="99">
        <v>0</v>
      </c>
      <c r="AB9" s="99">
        <v>0</v>
      </c>
      <c r="AC9" s="99">
        <v>0</v>
      </c>
      <c r="AD9" s="99">
        <v>0</v>
      </c>
      <c r="AE9" s="94">
        <f t="shared" si="7"/>
        <v>3897</v>
      </c>
      <c r="AF9" s="99">
        <v>3798</v>
      </c>
      <c r="AG9" s="99">
        <v>99</v>
      </c>
      <c r="AH9" s="94">
        <f t="shared" si="8"/>
        <v>13870</v>
      </c>
      <c r="AI9" s="99">
        <v>13870</v>
      </c>
      <c r="AJ9" s="99">
        <v>0</v>
      </c>
      <c r="AK9" s="99">
        <v>0</v>
      </c>
      <c r="AL9" s="94">
        <f t="shared" si="9"/>
        <v>16261</v>
      </c>
      <c r="AM9" s="99">
        <v>2255</v>
      </c>
      <c r="AN9" s="99">
        <v>315</v>
      </c>
      <c r="AO9" s="99">
        <v>6614</v>
      </c>
      <c r="AP9" s="99">
        <v>2982</v>
      </c>
      <c r="AQ9" s="99">
        <v>0</v>
      </c>
      <c r="AR9" s="99">
        <v>0</v>
      </c>
      <c r="AS9" s="99">
        <v>0</v>
      </c>
      <c r="AT9" s="99">
        <v>223</v>
      </c>
      <c r="AU9" s="99">
        <v>2</v>
      </c>
      <c r="AV9" s="99">
        <v>3870</v>
      </c>
      <c r="AW9" s="94">
        <f t="shared" si="10"/>
        <v>371</v>
      </c>
      <c r="AX9" s="99">
        <v>179</v>
      </c>
      <c r="AY9" s="99">
        <v>0</v>
      </c>
      <c r="AZ9" s="99">
        <v>192</v>
      </c>
      <c r="BA9" s="99">
        <v>0</v>
      </c>
      <c r="BB9" s="99">
        <v>0</v>
      </c>
      <c r="BC9" s="94">
        <f t="shared" si="11"/>
        <v>708</v>
      </c>
      <c r="BD9" s="99">
        <v>708</v>
      </c>
      <c r="BE9" s="99">
        <v>0</v>
      </c>
      <c r="BF9" s="99">
        <v>0</v>
      </c>
    </row>
    <row r="10" spans="1:58" s="20" customFormat="1" ht="13.5">
      <c r="A10" s="93" t="s">
        <v>176</v>
      </c>
      <c r="B10" s="93">
        <v>4</v>
      </c>
      <c r="C10" s="93"/>
      <c r="D10" s="94">
        <f t="shared" si="0"/>
        <v>554556</v>
      </c>
      <c r="E10" s="94">
        <f t="shared" si="1"/>
        <v>0</v>
      </c>
      <c r="F10" s="99">
        <v>0</v>
      </c>
      <c r="G10" s="99">
        <v>0</v>
      </c>
      <c r="H10" s="94">
        <f t="shared" si="2"/>
        <v>156405</v>
      </c>
      <c r="I10" s="99">
        <v>156405</v>
      </c>
      <c r="J10" s="99">
        <v>0</v>
      </c>
      <c r="K10" s="94">
        <f t="shared" si="3"/>
        <v>398151</v>
      </c>
      <c r="L10" s="99">
        <v>211675</v>
      </c>
      <c r="M10" s="99">
        <v>186476</v>
      </c>
      <c r="N10" s="94">
        <f t="shared" si="4"/>
        <v>562526</v>
      </c>
      <c r="O10" s="94">
        <f t="shared" si="5"/>
        <v>367901</v>
      </c>
      <c r="P10" s="99">
        <v>367818</v>
      </c>
      <c r="Q10" s="99">
        <v>0</v>
      </c>
      <c r="R10" s="99">
        <v>0</v>
      </c>
      <c r="S10" s="99">
        <v>0</v>
      </c>
      <c r="T10" s="99">
        <v>0</v>
      </c>
      <c r="U10" s="99">
        <v>83</v>
      </c>
      <c r="V10" s="99">
        <v>0</v>
      </c>
      <c r="W10" s="94">
        <f t="shared" si="6"/>
        <v>186357</v>
      </c>
      <c r="X10" s="99">
        <v>186357</v>
      </c>
      <c r="Y10" s="99">
        <v>0</v>
      </c>
      <c r="Z10" s="99">
        <v>0</v>
      </c>
      <c r="AA10" s="99">
        <v>0</v>
      </c>
      <c r="AB10" s="99">
        <v>0</v>
      </c>
      <c r="AC10" s="99">
        <v>0</v>
      </c>
      <c r="AD10" s="99">
        <v>0</v>
      </c>
      <c r="AE10" s="94">
        <f t="shared" si="7"/>
        <v>8268</v>
      </c>
      <c r="AF10" s="99">
        <v>8268</v>
      </c>
      <c r="AG10" s="99">
        <v>0</v>
      </c>
      <c r="AH10" s="94">
        <f t="shared" si="8"/>
        <v>4677</v>
      </c>
      <c r="AI10" s="99">
        <v>4677</v>
      </c>
      <c r="AJ10" s="99">
        <v>0</v>
      </c>
      <c r="AK10" s="99">
        <v>0</v>
      </c>
      <c r="AL10" s="94">
        <f t="shared" si="9"/>
        <v>14500</v>
      </c>
      <c r="AM10" s="99">
        <v>7466</v>
      </c>
      <c r="AN10" s="99">
        <v>3289</v>
      </c>
      <c r="AO10" s="99">
        <v>847</v>
      </c>
      <c r="AP10" s="99">
        <v>88</v>
      </c>
      <c r="AQ10" s="99">
        <v>0</v>
      </c>
      <c r="AR10" s="99">
        <v>0</v>
      </c>
      <c r="AS10" s="99">
        <v>0</v>
      </c>
      <c r="AT10" s="99">
        <v>11</v>
      </c>
      <c r="AU10" s="99">
        <v>60</v>
      </c>
      <c r="AV10" s="99">
        <v>2739</v>
      </c>
      <c r="AW10" s="94">
        <f t="shared" si="10"/>
        <v>930</v>
      </c>
      <c r="AX10" s="99">
        <v>927</v>
      </c>
      <c r="AY10" s="99">
        <v>0</v>
      </c>
      <c r="AZ10" s="99">
        <v>3</v>
      </c>
      <c r="BA10" s="99">
        <v>0</v>
      </c>
      <c r="BB10" s="99">
        <v>0</v>
      </c>
      <c r="BC10" s="94">
        <f t="shared" si="11"/>
        <v>1488</v>
      </c>
      <c r="BD10" s="99">
        <v>1297</v>
      </c>
      <c r="BE10" s="99">
        <v>191</v>
      </c>
      <c r="BF10" s="99">
        <v>0</v>
      </c>
    </row>
    <row r="11" spans="1:58" s="20" customFormat="1" ht="13.5">
      <c r="A11" s="93" t="s">
        <v>177</v>
      </c>
      <c r="B11" s="93">
        <v>5</v>
      </c>
      <c r="C11" s="93"/>
      <c r="D11" s="94">
        <f t="shared" si="0"/>
        <v>515672</v>
      </c>
      <c r="E11" s="94">
        <f t="shared" si="1"/>
        <v>0</v>
      </c>
      <c r="F11" s="99">
        <v>0</v>
      </c>
      <c r="G11" s="99">
        <v>0</v>
      </c>
      <c r="H11" s="94">
        <f t="shared" si="2"/>
        <v>0</v>
      </c>
      <c r="I11" s="99">
        <v>0</v>
      </c>
      <c r="J11" s="99">
        <v>0</v>
      </c>
      <c r="K11" s="94">
        <f t="shared" si="3"/>
        <v>515672</v>
      </c>
      <c r="L11" s="99">
        <v>328626</v>
      </c>
      <c r="M11" s="99">
        <v>187046</v>
      </c>
      <c r="N11" s="94">
        <f t="shared" si="4"/>
        <v>515626</v>
      </c>
      <c r="O11" s="94">
        <f t="shared" si="5"/>
        <v>328512</v>
      </c>
      <c r="P11" s="99">
        <v>328512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4">
        <f t="shared" si="6"/>
        <v>187114</v>
      </c>
      <c r="X11" s="99">
        <v>187114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4">
        <f t="shared" si="7"/>
        <v>0</v>
      </c>
      <c r="AF11" s="99">
        <v>0</v>
      </c>
      <c r="AG11" s="99">
        <v>0</v>
      </c>
      <c r="AH11" s="94">
        <f t="shared" si="8"/>
        <v>22923</v>
      </c>
      <c r="AI11" s="99">
        <v>22923</v>
      </c>
      <c r="AJ11" s="99">
        <v>0</v>
      </c>
      <c r="AK11" s="99">
        <v>0</v>
      </c>
      <c r="AL11" s="94">
        <f t="shared" si="9"/>
        <v>97068</v>
      </c>
      <c r="AM11" s="99">
        <v>95322</v>
      </c>
      <c r="AN11" s="99">
        <v>404</v>
      </c>
      <c r="AO11" s="99">
        <v>225</v>
      </c>
      <c r="AP11" s="99">
        <v>0</v>
      </c>
      <c r="AQ11" s="99">
        <v>0</v>
      </c>
      <c r="AR11" s="99">
        <v>0</v>
      </c>
      <c r="AS11" s="99">
        <v>0</v>
      </c>
      <c r="AT11" s="99">
        <v>219</v>
      </c>
      <c r="AU11" s="99">
        <v>274</v>
      </c>
      <c r="AV11" s="99">
        <v>624</v>
      </c>
      <c r="AW11" s="94">
        <f t="shared" si="10"/>
        <v>21811</v>
      </c>
      <c r="AX11" s="99">
        <v>21811</v>
      </c>
      <c r="AY11" s="99">
        <v>0</v>
      </c>
      <c r="AZ11" s="99">
        <v>0</v>
      </c>
      <c r="BA11" s="99">
        <v>0</v>
      </c>
      <c r="BB11" s="99">
        <v>0</v>
      </c>
      <c r="BC11" s="94">
        <f t="shared" si="11"/>
        <v>406</v>
      </c>
      <c r="BD11" s="99">
        <v>406</v>
      </c>
      <c r="BE11" s="99">
        <v>0</v>
      </c>
      <c r="BF11" s="99">
        <v>0</v>
      </c>
    </row>
    <row r="12" spans="1:58" s="20" customFormat="1" ht="13.5">
      <c r="A12" s="93" t="s">
        <v>178</v>
      </c>
      <c r="B12" s="93">
        <v>6</v>
      </c>
      <c r="C12" s="93"/>
      <c r="D12" s="94">
        <f t="shared" si="0"/>
        <v>305190</v>
      </c>
      <c r="E12" s="94">
        <f t="shared" si="1"/>
        <v>27076</v>
      </c>
      <c r="F12" s="99">
        <v>10748</v>
      </c>
      <c r="G12" s="99">
        <v>16328</v>
      </c>
      <c r="H12" s="94">
        <f t="shared" si="2"/>
        <v>30432</v>
      </c>
      <c r="I12" s="99">
        <v>26557</v>
      </c>
      <c r="J12" s="99">
        <v>3875</v>
      </c>
      <c r="K12" s="94">
        <f t="shared" si="3"/>
        <v>247682</v>
      </c>
      <c r="L12" s="99">
        <v>80429</v>
      </c>
      <c r="M12" s="99">
        <v>167253</v>
      </c>
      <c r="N12" s="94">
        <f t="shared" si="4"/>
        <v>305475</v>
      </c>
      <c r="O12" s="94">
        <f t="shared" si="5"/>
        <v>117728</v>
      </c>
      <c r="P12" s="99">
        <v>117728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4">
        <f t="shared" si="6"/>
        <v>187537</v>
      </c>
      <c r="X12" s="99">
        <v>187452</v>
      </c>
      <c r="Y12" s="99">
        <v>0</v>
      </c>
      <c r="Z12" s="99">
        <v>0</v>
      </c>
      <c r="AA12" s="99">
        <v>0</v>
      </c>
      <c r="AB12" s="99">
        <v>0</v>
      </c>
      <c r="AC12" s="99">
        <v>81</v>
      </c>
      <c r="AD12" s="99">
        <v>4</v>
      </c>
      <c r="AE12" s="94">
        <f t="shared" si="7"/>
        <v>210</v>
      </c>
      <c r="AF12" s="99">
        <v>210</v>
      </c>
      <c r="AG12" s="99">
        <v>0</v>
      </c>
      <c r="AH12" s="94">
        <f t="shared" si="8"/>
        <v>11863</v>
      </c>
      <c r="AI12" s="99">
        <v>11863</v>
      </c>
      <c r="AJ12" s="99">
        <v>0</v>
      </c>
      <c r="AK12" s="99">
        <v>0</v>
      </c>
      <c r="AL12" s="94">
        <f t="shared" si="9"/>
        <v>14544</v>
      </c>
      <c r="AM12" s="99">
        <v>2654</v>
      </c>
      <c r="AN12" s="99">
        <v>312</v>
      </c>
      <c r="AO12" s="99">
        <v>8479</v>
      </c>
      <c r="AP12" s="99">
        <v>1419</v>
      </c>
      <c r="AQ12" s="99">
        <v>0</v>
      </c>
      <c r="AR12" s="99">
        <v>0</v>
      </c>
      <c r="AS12" s="99">
        <v>0</v>
      </c>
      <c r="AT12" s="99">
        <v>0</v>
      </c>
      <c r="AU12" s="99">
        <v>1672</v>
      </c>
      <c r="AV12" s="99">
        <v>8</v>
      </c>
      <c r="AW12" s="94">
        <f t="shared" si="10"/>
        <v>879</v>
      </c>
      <c r="AX12" s="99">
        <v>121</v>
      </c>
      <c r="AY12" s="99">
        <v>164</v>
      </c>
      <c r="AZ12" s="99">
        <v>594</v>
      </c>
      <c r="BA12" s="99">
        <v>0</v>
      </c>
      <c r="BB12" s="99">
        <v>0</v>
      </c>
      <c r="BC12" s="94">
        <f t="shared" si="11"/>
        <v>312</v>
      </c>
      <c r="BD12" s="99">
        <v>312</v>
      </c>
      <c r="BE12" s="99">
        <v>0</v>
      </c>
      <c r="BF12" s="99">
        <v>0</v>
      </c>
    </row>
    <row r="13" spans="1:58" s="20" customFormat="1" ht="13.5">
      <c r="A13" s="93" t="s">
        <v>179</v>
      </c>
      <c r="B13" s="93">
        <v>7</v>
      </c>
      <c r="C13" s="93"/>
      <c r="D13" s="94">
        <f t="shared" si="0"/>
        <v>656263</v>
      </c>
      <c r="E13" s="94">
        <f t="shared" si="1"/>
        <v>50072</v>
      </c>
      <c r="F13" s="99">
        <v>27860</v>
      </c>
      <c r="G13" s="99">
        <v>22212</v>
      </c>
      <c r="H13" s="94">
        <f t="shared" si="2"/>
        <v>24427</v>
      </c>
      <c r="I13" s="99">
        <v>24426</v>
      </c>
      <c r="J13" s="99">
        <v>1</v>
      </c>
      <c r="K13" s="94">
        <f t="shared" si="3"/>
        <v>581764</v>
      </c>
      <c r="L13" s="99">
        <v>189795</v>
      </c>
      <c r="M13" s="99">
        <v>391969</v>
      </c>
      <c r="N13" s="94">
        <f t="shared" si="4"/>
        <v>657052</v>
      </c>
      <c r="O13" s="94">
        <f t="shared" si="5"/>
        <v>242081</v>
      </c>
      <c r="P13" s="99">
        <v>230219</v>
      </c>
      <c r="Q13" s="99">
        <v>0</v>
      </c>
      <c r="R13" s="99">
        <v>0</v>
      </c>
      <c r="S13" s="99">
        <v>11862</v>
      </c>
      <c r="T13" s="99">
        <v>0</v>
      </c>
      <c r="U13" s="99">
        <v>0</v>
      </c>
      <c r="V13" s="99">
        <v>0</v>
      </c>
      <c r="W13" s="94">
        <f t="shared" si="6"/>
        <v>414182</v>
      </c>
      <c r="X13" s="99">
        <v>386017</v>
      </c>
      <c r="Y13" s="99">
        <v>0</v>
      </c>
      <c r="Z13" s="99">
        <v>0</v>
      </c>
      <c r="AA13" s="99">
        <v>28165</v>
      </c>
      <c r="AB13" s="99">
        <v>0</v>
      </c>
      <c r="AC13" s="99">
        <v>0</v>
      </c>
      <c r="AD13" s="99">
        <v>0</v>
      </c>
      <c r="AE13" s="94">
        <f t="shared" si="7"/>
        <v>789</v>
      </c>
      <c r="AF13" s="99">
        <v>789</v>
      </c>
      <c r="AG13" s="99">
        <v>0</v>
      </c>
      <c r="AH13" s="94">
        <f t="shared" si="8"/>
        <v>9287</v>
      </c>
      <c r="AI13" s="99">
        <v>9287</v>
      </c>
      <c r="AJ13" s="99">
        <v>0</v>
      </c>
      <c r="AK13" s="99">
        <v>0</v>
      </c>
      <c r="AL13" s="94">
        <f t="shared" si="9"/>
        <v>52688</v>
      </c>
      <c r="AM13" s="99">
        <v>43454</v>
      </c>
      <c r="AN13" s="99">
        <v>1087</v>
      </c>
      <c r="AO13" s="99">
        <v>6102</v>
      </c>
      <c r="AP13" s="99">
        <v>0</v>
      </c>
      <c r="AQ13" s="99">
        <v>0</v>
      </c>
      <c r="AR13" s="99">
        <v>0</v>
      </c>
      <c r="AS13" s="99">
        <v>0</v>
      </c>
      <c r="AT13" s="99">
        <v>954</v>
      </c>
      <c r="AU13" s="99">
        <v>1084</v>
      </c>
      <c r="AV13" s="99">
        <v>7</v>
      </c>
      <c r="AW13" s="94">
        <f t="shared" si="10"/>
        <v>1457</v>
      </c>
      <c r="AX13" s="99">
        <v>746</v>
      </c>
      <c r="AY13" s="99">
        <v>394</v>
      </c>
      <c r="AZ13" s="99">
        <v>317</v>
      </c>
      <c r="BA13" s="99">
        <v>0</v>
      </c>
      <c r="BB13" s="99">
        <v>0</v>
      </c>
      <c r="BC13" s="94">
        <f t="shared" si="11"/>
        <v>2997</v>
      </c>
      <c r="BD13" s="99">
        <v>2997</v>
      </c>
      <c r="BE13" s="99">
        <v>0</v>
      </c>
      <c r="BF13" s="99">
        <v>0</v>
      </c>
    </row>
    <row r="14" spans="1:58" s="20" customFormat="1" ht="13.5">
      <c r="A14" s="93" t="s">
        <v>180</v>
      </c>
      <c r="B14" s="93">
        <v>8</v>
      </c>
      <c r="C14" s="93"/>
      <c r="D14" s="94">
        <f t="shared" si="0"/>
        <v>725853</v>
      </c>
      <c r="E14" s="94">
        <f t="shared" si="1"/>
        <v>11784</v>
      </c>
      <c r="F14" s="99">
        <v>6432</v>
      </c>
      <c r="G14" s="99">
        <v>5352</v>
      </c>
      <c r="H14" s="94">
        <f t="shared" si="2"/>
        <v>67900</v>
      </c>
      <c r="I14" s="99">
        <v>57857</v>
      </c>
      <c r="J14" s="99">
        <v>10043</v>
      </c>
      <c r="K14" s="94">
        <f t="shared" si="3"/>
        <v>646169</v>
      </c>
      <c r="L14" s="99">
        <v>161408</v>
      </c>
      <c r="M14" s="99">
        <v>484761</v>
      </c>
      <c r="N14" s="94">
        <f t="shared" si="4"/>
        <v>727878</v>
      </c>
      <c r="O14" s="94">
        <f t="shared" si="5"/>
        <v>226251</v>
      </c>
      <c r="P14" s="99">
        <v>226251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4">
        <f t="shared" si="6"/>
        <v>500978</v>
      </c>
      <c r="X14" s="99">
        <v>493707</v>
      </c>
      <c r="Y14" s="99">
        <v>0</v>
      </c>
      <c r="Z14" s="99">
        <v>0</v>
      </c>
      <c r="AA14" s="99">
        <v>6931</v>
      </c>
      <c r="AB14" s="99">
        <v>0</v>
      </c>
      <c r="AC14" s="99">
        <v>0</v>
      </c>
      <c r="AD14" s="99">
        <v>340</v>
      </c>
      <c r="AE14" s="94">
        <f t="shared" si="7"/>
        <v>649</v>
      </c>
      <c r="AF14" s="99">
        <v>649</v>
      </c>
      <c r="AG14" s="99">
        <v>0</v>
      </c>
      <c r="AH14" s="94">
        <f t="shared" si="8"/>
        <v>10044</v>
      </c>
      <c r="AI14" s="99">
        <v>10044</v>
      </c>
      <c r="AJ14" s="99">
        <v>0</v>
      </c>
      <c r="AK14" s="99">
        <v>0</v>
      </c>
      <c r="AL14" s="94">
        <f t="shared" si="9"/>
        <v>15614</v>
      </c>
      <c r="AM14" s="99">
        <v>5927</v>
      </c>
      <c r="AN14" s="99">
        <v>392</v>
      </c>
      <c r="AO14" s="99">
        <v>6254</v>
      </c>
      <c r="AP14" s="99">
        <v>2258</v>
      </c>
      <c r="AQ14" s="99">
        <v>0</v>
      </c>
      <c r="AR14" s="99">
        <v>38</v>
      </c>
      <c r="AS14" s="99">
        <v>0</v>
      </c>
      <c r="AT14" s="99">
        <v>92</v>
      </c>
      <c r="AU14" s="99">
        <v>0</v>
      </c>
      <c r="AV14" s="99">
        <v>653</v>
      </c>
      <c r="AW14" s="94">
        <f t="shared" si="10"/>
        <v>776</v>
      </c>
      <c r="AX14" s="99">
        <v>749</v>
      </c>
      <c r="AY14" s="99">
        <v>0</v>
      </c>
      <c r="AZ14" s="99">
        <v>27</v>
      </c>
      <c r="BA14" s="99">
        <v>0</v>
      </c>
      <c r="BB14" s="99">
        <v>0</v>
      </c>
      <c r="BC14" s="94">
        <f t="shared" si="11"/>
        <v>10623</v>
      </c>
      <c r="BD14" s="99">
        <v>10623</v>
      </c>
      <c r="BE14" s="99">
        <v>0</v>
      </c>
      <c r="BF14" s="99">
        <v>0</v>
      </c>
    </row>
    <row r="15" spans="1:58" s="20" customFormat="1" ht="13.5">
      <c r="A15" s="93" t="s">
        <v>181</v>
      </c>
      <c r="B15" s="93">
        <v>9</v>
      </c>
      <c r="C15" s="93"/>
      <c r="D15" s="94">
        <f t="shared" si="0"/>
        <v>405253</v>
      </c>
      <c r="E15" s="94">
        <f t="shared" si="1"/>
        <v>51328</v>
      </c>
      <c r="F15" s="99">
        <v>32188</v>
      </c>
      <c r="G15" s="99">
        <v>19140</v>
      </c>
      <c r="H15" s="94">
        <f t="shared" si="2"/>
        <v>22594</v>
      </c>
      <c r="I15" s="99">
        <v>18187</v>
      </c>
      <c r="J15" s="99">
        <v>4407</v>
      </c>
      <c r="K15" s="94">
        <f t="shared" si="3"/>
        <v>331331</v>
      </c>
      <c r="L15" s="99">
        <v>85857</v>
      </c>
      <c r="M15" s="99">
        <v>245474</v>
      </c>
      <c r="N15" s="94">
        <f t="shared" si="4"/>
        <v>405253</v>
      </c>
      <c r="O15" s="94">
        <f t="shared" si="5"/>
        <v>136232</v>
      </c>
      <c r="P15" s="99">
        <v>136232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4">
        <f t="shared" si="6"/>
        <v>269021</v>
      </c>
      <c r="X15" s="99">
        <v>269021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4">
        <f t="shared" si="7"/>
        <v>0</v>
      </c>
      <c r="AF15" s="99">
        <v>0</v>
      </c>
      <c r="AG15" s="99">
        <v>0</v>
      </c>
      <c r="AH15" s="94">
        <f t="shared" si="8"/>
        <v>6023</v>
      </c>
      <c r="AI15" s="99">
        <v>6023</v>
      </c>
      <c r="AJ15" s="99">
        <v>0</v>
      </c>
      <c r="AK15" s="99">
        <v>0</v>
      </c>
      <c r="AL15" s="94">
        <f t="shared" si="9"/>
        <v>11517</v>
      </c>
      <c r="AM15" s="99">
        <v>5995</v>
      </c>
      <c r="AN15" s="99">
        <v>97</v>
      </c>
      <c r="AO15" s="99">
        <v>1599</v>
      </c>
      <c r="AP15" s="99">
        <v>90</v>
      </c>
      <c r="AQ15" s="99">
        <v>0</v>
      </c>
      <c r="AR15" s="99">
        <v>1361</v>
      </c>
      <c r="AS15" s="99">
        <v>0</v>
      </c>
      <c r="AT15" s="99">
        <v>294</v>
      </c>
      <c r="AU15" s="99">
        <v>465</v>
      </c>
      <c r="AV15" s="99">
        <v>1616</v>
      </c>
      <c r="AW15" s="94">
        <f t="shared" si="10"/>
        <v>694</v>
      </c>
      <c r="AX15" s="99">
        <v>598</v>
      </c>
      <c r="AY15" s="99">
        <v>0</v>
      </c>
      <c r="AZ15" s="99">
        <v>96</v>
      </c>
      <c r="BA15" s="99">
        <v>0</v>
      </c>
      <c r="BB15" s="99">
        <v>0</v>
      </c>
      <c r="BC15" s="94">
        <f t="shared" si="11"/>
        <v>1064</v>
      </c>
      <c r="BD15" s="99">
        <v>1064</v>
      </c>
      <c r="BE15" s="99">
        <v>0</v>
      </c>
      <c r="BF15" s="99">
        <v>0</v>
      </c>
    </row>
    <row r="16" spans="1:58" s="20" customFormat="1" ht="13.5">
      <c r="A16" s="93" t="s">
        <v>182</v>
      </c>
      <c r="B16" s="93">
        <v>10</v>
      </c>
      <c r="C16" s="93"/>
      <c r="D16" s="94">
        <f t="shared" si="0"/>
        <v>520653</v>
      </c>
      <c r="E16" s="94">
        <f t="shared" si="1"/>
        <v>1610</v>
      </c>
      <c r="F16" s="99">
        <v>168</v>
      </c>
      <c r="G16" s="99">
        <v>1442</v>
      </c>
      <c r="H16" s="94">
        <f t="shared" si="2"/>
        <v>13829</v>
      </c>
      <c r="I16" s="99">
        <v>11463</v>
      </c>
      <c r="J16" s="99">
        <v>2366</v>
      </c>
      <c r="K16" s="94">
        <f t="shared" si="3"/>
        <v>505214</v>
      </c>
      <c r="L16" s="99">
        <v>115021</v>
      </c>
      <c r="M16" s="99">
        <v>390193</v>
      </c>
      <c r="N16" s="94">
        <f t="shared" si="4"/>
        <v>520897</v>
      </c>
      <c r="O16" s="94">
        <f t="shared" si="5"/>
        <v>126652</v>
      </c>
      <c r="P16" s="99">
        <v>126594</v>
      </c>
      <c r="Q16" s="99">
        <v>0</v>
      </c>
      <c r="R16" s="99">
        <v>0</v>
      </c>
      <c r="S16" s="99">
        <v>58</v>
      </c>
      <c r="T16" s="99">
        <v>0</v>
      </c>
      <c r="U16" s="99">
        <v>0</v>
      </c>
      <c r="V16" s="99">
        <v>0</v>
      </c>
      <c r="W16" s="94">
        <f t="shared" si="6"/>
        <v>394001</v>
      </c>
      <c r="X16" s="99">
        <v>391209</v>
      </c>
      <c r="Y16" s="99">
        <v>1389</v>
      </c>
      <c r="Z16" s="99">
        <v>0</v>
      </c>
      <c r="AA16" s="99">
        <v>383</v>
      </c>
      <c r="AB16" s="99">
        <v>0</v>
      </c>
      <c r="AC16" s="99">
        <v>407</v>
      </c>
      <c r="AD16" s="99">
        <v>613</v>
      </c>
      <c r="AE16" s="94">
        <f t="shared" si="7"/>
        <v>244</v>
      </c>
      <c r="AF16" s="99">
        <v>244</v>
      </c>
      <c r="AG16" s="99">
        <v>0</v>
      </c>
      <c r="AH16" s="94">
        <f t="shared" si="8"/>
        <v>4309</v>
      </c>
      <c r="AI16" s="99">
        <v>4309</v>
      </c>
      <c r="AJ16" s="99">
        <v>0</v>
      </c>
      <c r="AK16" s="99">
        <v>0</v>
      </c>
      <c r="AL16" s="94">
        <f t="shared" si="9"/>
        <v>6731</v>
      </c>
      <c r="AM16" s="99">
        <v>3676</v>
      </c>
      <c r="AN16" s="99">
        <v>0</v>
      </c>
      <c r="AO16" s="99">
        <v>122</v>
      </c>
      <c r="AP16" s="99">
        <v>27</v>
      </c>
      <c r="AQ16" s="99">
        <v>0</v>
      </c>
      <c r="AR16" s="99">
        <v>0</v>
      </c>
      <c r="AS16" s="99">
        <v>0</v>
      </c>
      <c r="AT16" s="99">
        <v>246</v>
      </c>
      <c r="AU16" s="99">
        <v>216</v>
      </c>
      <c r="AV16" s="99">
        <v>2444</v>
      </c>
      <c r="AW16" s="94">
        <f t="shared" si="10"/>
        <v>1257</v>
      </c>
      <c r="AX16" s="99">
        <v>1254</v>
      </c>
      <c r="AY16" s="99">
        <v>0</v>
      </c>
      <c r="AZ16" s="99">
        <v>0</v>
      </c>
      <c r="BA16" s="99">
        <v>3</v>
      </c>
      <c r="BB16" s="99">
        <v>0</v>
      </c>
      <c r="BC16" s="94">
        <f t="shared" si="11"/>
        <v>2765</v>
      </c>
      <c r="BD16" s="99">
        <v>1379</v>
      </c>
      <c r="BE16" s="99">
        <v>1386</v>
      </c>
      <c r="BF16" s="99">
        <v>0</v>
      </c>
    </row>
    <row r="17" spans="1:58" s="20" customFormat="1" ht="13.5">
      <c r="A17" s="93" t="s">
        <v>183</v>
      </c>
      <c r="B17" s="93">
        <v>11</v>
      </c>
      <c r="C17" s="93"/>
      <c r="D17" s="94">
        <f t="shared" si="0"/>
        <v>929342</v>
      </c>
      <c r="E17" s="94">
        <f t="shared" si="1"/>
        <v>4035</v>
      </c>
      <c r="F17" s="99">
        <v>3616</v>
      </c>
      <c r="G17" s="99">
        <v>419</v>
      </c>
      <c r="H17" s="94">
        <f t="shared" si="2"/>
        <v>149266</v>
      </c>
      <c r="I17" s="99">
        <v>126315</v>
      </c>
      <c r="J17" s="99">
        <v>22951</v>
      </c>
      <c r="K17" s="94">
        <f t="shared" si="3"/>
        <v>776041</v>
      </c>
      <c r="L17" s="99">
        <v>72660</v>
      </c>
      <c r="M17" s="99">
        <v>703381</v>
      </c>
      <c r="N17" s="94">
        <f t="shared" si="4"/>
        <v>931996</v>
      </c>
      <c r="O17" s="94">
        <f t="shared" si="5"/>
        <v>202591</v>
      </c>
      <c r="P17" s="99">
        <v>196010</v>
      </c>
      <c r="Q17" s="99">
        <v>0</v>
      </c>
      <c r="R17" s="99">
        <v>0</v>
      </c>
      <c r="S17" s="99">
        <v>6581</v>
      </c>
      <c r="T17" s="99">
        <v>0</v>
      </c>
      <c r="U17" s="99">
        <v>0</v>
      </c>
      <c r="V17" s="99">
        <v>0</v>
      </c>
      <c r="W17" s="94">
        <f t="shared" si="6"/>
        <v>726751</v>
      </c>
      <c r="X17" s="99">
        <v>707423</v>
      </c>
      <c r="Y17" s="99">
        <v>0</v>
      </c>
      <c r="Z17" s="99">
        <v>0</v>
      </c>
      <c r="AA17" s="99">
        <v>19328</v>
      </c>
      <c r="AB17" s="99">
        <v>0</v>
      </c>
      <c r="AC17" s="99">
        <v>0</v>
      </c>
      <c r="AD17" s="99">
        <v>0</v>
      </c>
      <c r="AE17" s="94">
        <f t="shared" si="7"/>
        <v>2654</v>
      </c>
      <c r="AF17" s="99">
        <v>2654</v>
      </c>
      <c r="AG17" s="99">
        <v>0</v>
      </c>
      <c r="AH17" s="94">
        <f t="shared" si="8"/>
        <v>14778</v>
      </c>
      <c r="AI17" s="99">
        <v>14778</v>
      </c>
      <c r="AJ17" s="99">
        <v>0</v>
      </c>
      <c r="AK17" s="99">
        <v>0</v>
      </c>
      <c r="AL17" s="94">
        <f t="shared" si="9"/>
        <v>45510</v>
      </c>
      <c r="AM17" s="99">
        <v>31831</v>
      </c>
      <c r="AN17" s="99">
        <v>207</v>
      </c>
      <c r="AO17" s="99">
        <v>10387</v>
      </c>
      <c r="AP17" s="99">
        <v>910</v>
      </c>
      <c r="AQ17" s="99">
        <v>0</v>
      </c>
      <c r="AR17" s="99">
        <v>0</v>
      </c>
      <c r="AS17" s="99">
        <v>15</v>
      </c>
      <c r="AT17" s="99">
        <v>692</v>
      </c>
      <c r="AU17" s="99">
        <v>438</v>
      </c>
      <c r="AV17" s="99">
        <v>1030</v>
      </c>
      <c r="AW17" s="94">
        <f t="shared" si="10"/>
        <v>1653</v>
      </c>
      <c r="AX17" s="99">
        <v>1306</v>
      </c>
      <c r="AY17" s="99">
        <v>0</v>
      </c>
      <c r="AZ17" s="99">
        <v>347</v>
      </c>
      <c r="BA17" s="99">
        <v>0</v>
      </c>
      <c r="BB17" s="99">
        <v>0</v>
      </c>
      <c r="BC17" s="94">
        <f t="shared" si="11"/>
        <v>883</v>
      </c>
      <c r="BD17" s="99">
        <v>883</v>
      </c>
      <c r="BE17" s="99">
        <v>0</v>
      </c>
      <c r="BF17" s="99">
        <v>0</v>
      </c>
    </row>
    <row r="18" spans="1:58" s="20" customFormat="1" ht="13.5">
      <c r="A18" s="93" t="s">
        <v>184</v>
      </c>
      <c r="B18" s="93">
        <v>12</v>
      </c>
      <c r="C18" s="93"/>
      <c r="D18" s="94">
        <f t="shared" si="0"/>
        <v>975712</v>
      </c>
      <c r="E18" s="94">
        <f t="shared" si="1"/>
        <v>63703</v>
      </c>
      <c r="F18" s="99">
        <v>34854</v>
      </c>
      <c r="G18" s="99">
        <v>28849</v>
      </c>
      <c r="H18" s="94">
        <f t="shared" si="2"/>
        <v>122801</v>
      </c>
      <c r="I18" s="99">
        <v>100132</v>
      </c>
      <c r="J18" s="99">
        <v>22669</v>
      </c>
      <c r="K18" s="94">
        <f t="shared" si="3"/>
        <v>789208</v>
      </c>
      <c r="L18" s="99">
        <v>87084</v>
      </c>
      <c r="M18" s="99">
        <v>702124</v>
      </c>
      <c r="N18" s="94">
        <f t="shared" si="4"/>
        <v>980198</v>
      </c>
      <c r="O18" s="94">
        <f t="shared" si="5"/>
        <v>222070</v>
      </c>
      <c r="P18" s="99">
        <v>219609</v>
      </c>
      <c r="Q18" s="99">
        <v>0</v>
      </c>
      <c r="R18" s="99">
        <v>0</v>
      </c>
      <c r="S18" s="99">
        <v>2461</v>
      </c>
      <c r="T18" s="99">
        <v>0</v>
      </c>
      <c r="U18" s="99">
        <v>0</v>
      </c>
      <c r="V18" s="99">
        <v>0</v>
      </c>
      <c r="W18" s="94">
        <f t="shared" si="6"/>
        <v>753642</v>
      </c>
      <c r="X18" s="99">
        <v>743418</v>
      </c>
      <c r="Y18" s="99">
        <v>0</v>
      </c>
      <c r="Z18" s="99">
        <v>0</v>
      </c>
      <c r="AA18" s="99">
        <v>10224</v>
      </c>
      <c r="AB18" s="99">
        <v>0</v>
      </c>
      <c r="AC18" s="99">
        <v>0</v>
      </c>
      <c r="AD18" s="99">
        <v>0</v>
      </c>
      <c r="AE18" s="94">
        <f t="shared" si="7"/>
        <v>4486</v>
      </c>
      <c r="AF18" s="99">
        <v>4486</v>
      </c>
      <c r="AG18" s="99">
        <v>0</v>
      </c>
      <c r="AH18" s="94">
        <f t="shared" si="8"/>
        <v>24780</v>
      </c>
      <c r="AI18" s="99">
        <v>24780</v>
      </c>
      <c r="AJ18" s="99">
        <v>0</v>
      </c>
      <c r="AK18" s="99">
        <v>0</v>
      </c>
      <c r="AL18" s="94">
        <f t="shared" si="9"/>
        <v>113534</v>
      </c>
      <c r="AM18" s="99">
        <v>90464</v>
      </c>
      <c r="AN18" s="99">
        <v>0</v>
      </c>
      <c r="AO18" s="99">
        <v>17348</v>
      </c>
      <c r="AP18" s="99">
        <v>4114</v>
      </c>
      <c r="AQ18" s="99">
        <v>0</v>
      </c>
      <c r="AR18" s="99">
        <v>0</v>
      </c>
      <c r="AS18" s="99">
        <v>0</v>
      </c>
      <c r="AT18" s="99">
        <v>1319</v>
      </c>
      <c r="AU18" s="99">
        <v>90</v>
      </c>
      <c r="AV18" s="99">
        <v>199</v>
      </c>
      <c r="AW18" s="94">
        <f t="shared" si="10"/>
        <v>2085</v>
      </c>
      <c r="AX18" s="99">
        <v>1710</v>
      </c>
      <c r="AY18" s="99">
        <v>0</v>
      </c>
      <c r="AZ18" s="99">
        <v>366</v>
      </c>
      <c r="BA18" s="99">
        <v>9</v>
      </c>
      <c r="BB18" s="99">
        <v>0</v>
      </c>
      <c r="BC18" s="94">
        <f t="shared" si="11"/>
        <v>1709</v>
      </c>
      <c r="BD18" s="99">
        <v>1709</v>
      </c>
      <c r="BE18" s="99">
        <v>0</v>
      </c>
      <c r="BF18" s="99">
        <v>0</v>
      </c>
    </row>
    <row r="19" spans="1:58" s="20" customFormat="1" ht="13.5">
      <c r="A19" s="93" t="s">
        <v>185</v>
      </c>
      <c r="B19" s="93">
        <v>13</v>
      </c>
      <c r="C19" s="93"/>
      <c r="D19" s="94">
        <f t="shared" si="0"/>
        <v>198344</v>
      </c>
      <c r="E19" s="94">
        <f t="shared" si="1"/>
        <v>22521</v>
      </c>
      <c r="F19" s="99">
        <v>15014</v>
      </c>
      <c r="G19" s="99">
        <v>7507</v>
      </c>
      <c r="H19" s="94">
        <f t="shared" si="2"/>
        <v>72380</v>
      </c>
      <c r="I19" s="99">
        <v>52571</v>
      </c>
      <c r="J19" s="99">
        <v>19809</v>
      </c>
      <c r="K19" s="94">
        <f t="shared" si="3"/>
        <v>103443</v>
      </c>
      <c r="L19" s="99">
        <v>217</v>
      </c>
      <c r="M19" s="99">
        <v>103226</v>
      </c>
      <c r="N19" s="94">
        <f t="shared" si="4"/>
        <v>198644</v>
      </c>
      <c r="O19" s="94">
        <f t="shared" si="5"/>
        <v>86667</v>
      </c>
      <c r="P19" s="99">
        <v>32753</v>
      </c>
      <c r="Q19" s="99">
        <v>0</v>
      </c>
      <c r="R19" s="99">
        <v>0</v>
      </c>
      <c r="S19" s="99">
        <v>31180</v>
      </c>
      <c r="T19" s="99">
        <v>0</v>
      </c>
      <c r="U19" s="99">
        <v>0</v>
      </c>
      <c r="V19" s="99">
        <v>22734</v>
      </c>
      <c r="W19" s="94">
        <f t="shared" si="6"/>
        <v>111677</v>
      </c>
      <c r="X19" s="99">
        <v>69173</v>
      </c>
      <c r="Y19" s="99">
        <v>0</v>
      </c>
      <c r="Z19" s="99">
        <v>0</v>
      </c>
      <c r="AA19" s="99">
        <v>28808</v>
      </c>
      <c r="AB19" s="99">
        <v>0</v>
      </c>
      <c r="AC19" s="99">
        <v>0</v>
      </c>
      <c r="AD19" s="99">
        <v>13696</v>
      </c>
      <c r="AE19" s="94">
        <f t="shared" si="7"/>
        <v>300</v>
      </c>
      <c r="AF19" s="99">
        <v>293</v>
      </c>
      <c r="AG19" s="99">
        <v>7</v>
      </c>
      <c r="AH19" s="94">
        <f t="shared" si="8"/>
        <v>3887</v>
      </c>
      <c r="AI19" s="99">
        <v>3887</v>
      </c>
      <c r="AJ19" s="99">
        <v>0</v>
      </c>
      <c r="AK19" s="99">
        <v>0</v>
      </c>
      <c r="AL19" s="94">
        <f t="shared" si="9"/>
        <v>3881</v>
      </c>
      <c r="AM19" s="99">
        <v>0</v>
      </c>
      <c r="AN19" s="99">
        <v>0</v>
      </c>
      <c r="AO19" s="99">
        <v>552</v>
      </c>
      <c r="AP19" s="99">
        <v>34</v>
      </c>
      <c r="AQ19" s="99">
        <v>0</v>
      </c>
      <c r="AR19" s="99">
        <v>0</v>
      </c>
      <c r="AS19" s="99">
        <v>0</v>
      </c>
      <c r="AT19" s="99">
        <v>135</v>
      </c>
      <c r="AU19" s="99">
        <v>0</v>
      </c>
      <c r="AV19" s="99">
        <v>3160</v>
      </c>
      <c r="AW19" s="94">
        <f t="shared" si="10"/>
        <v>6</v>
      </c>
      <c r="AX19" s="99">
        <v>6</v>
      </c>
      <c r="AY19" s="99">
        <v>0</v>
      </c>
      <c r="AZ19" s="99">
        <v>0</v>
      </c>
      <c r="BA19" s="99">
        <v>0</v>
      </c>
      <c r="BB19" s="99">
        <v>0</v>
      </c>
      <c r="BC19" s="94">
        <f t="shared" si="11"/>
        <v>78</v>
      </c>
      <c r="BD19" s="99">
        <v>78</v>
      </c>
      <c r="BE19" s="99">
        <v>0</v>
      </c>
      <c r="BF19" s="99">
        <v>0</v>
      </c>
    </row>
    <row r="20" spans="1:58" s="20" customFormat="1" ht="13.5">
      <c r="A20" s="93" t="s">
        <v>186</v>
      </c>
      <c r="B20" s="93">
        <v>14</v>
      </c>
      <c r="C20" s="93"/>
      <c r="D20" s="94">
        <f t="shared" si="0"/>
        <v>435572</v>
      </c>
      <c r="E20" s="94">
        <f t="shared" si="1"/>
        <v>75332</v>
      </c>
      <c r="F20" s="99">
        <v>28674</v>
      </c>
      <c r="G20" s="99">
        <v>46658</v>
      </c>
      <c r="H20" s="94">
        <f t="shared" si="2"/>
        <v>123783</v>
      </c>
      <c r="I20" s="99">
        <v>44442</v>
      </c>
      <c r="J20" s="99">
        <v>79341</v>
      </c>
      <c r="K20" s="94">
        <f t="shared" si="3"/>
        <v>236457</v>
      </c>
      <c r="L20" s="99">
        <v>4495</v>
      </c>
      <c r="M20" s="99">
        <v>231962</v>
      </c>
      <c r="N20" s="94">
        <f t="shared" si="4"/>
        <v>436017</v>
      </c>
      <c r="O20" s="94">
        <f t="shared" si="5"/>
        <v>77611</v>
      </c>
      <c r="P20" s="99">
        <v>44032</v>
      </c>
      <c r="Q20" s="99">
        <v>0</v>
      </c>
      <c r="R20" s="99">
        <v>0</v>
      </c>
      <c r="S20" s="99">
        <v>33579</v>
      </c>
      <c r="T20" s="99">
        <v>0</v>
      </c>
      <c r="U20" s="99">
        <v>0</v>
      </c>
      <c r="V20" s="99">
        <v>0</v>
      </c>
      <c r="W20" s="94">
        <f t="shared" si="6"/>
        <v>358163</v>
      </c>
      <c r="X20" s="99">
        <v>230145</v>
      </c>
      <c r="Y20" s="99">
        <v>0</v>
      </c>
      <c r="Z20" s="99">
        <v>0</v>
      </c>
      <c r="AA20" s="99">
        <v>127816</v>
      </c>
      <c r="AB20" s="99">
        <v>0</v>
      </c>
      <c r="AC20" s="99">
        <v>0</v>
      </c>
      <c r="AD20" s="99">
        <v>202</v>
      </c>
      <c r="AE20" s="94">
        <f t="shared" si="7"/>
        <v>243</v>
      </c>
      <c r="AF20" s="99">
        <v>243</v>
      </c>
      <c r="AG20" s="99">
        <v>0</v>
      </c>
      <c r="AH20" s="94">
        <f t="shared" si="8"/>
        <v>8564</v>
      </c>
      <c r="AI20" s="99">
        <v>8564</v>
      </c>
      <c r="AJ20" s="99">
        <v>0</v>
      </c>
      <c r="AK20" s="99">
        <v>0</v>
      </c>
      <c r="AL20" s="94">
        <f t="shared" si="9"/>
        <v>9399</v>
      </c>
      <c r="AM20" s="99">
        <v>866</v>
      </c>
      <c r="AN20" s="99">
        <v>0</v>
      </c>
      <c r="AO20" s="99">
        <v>6153</v>
      </c>
      <c r="AP20" s="99">
        <v>430</v>
      </c>
      <c r="AQ20" s="99">
        <v>0</v>
      </c>
      <c r="AR20" s="99">
        <v>0</v>
      </c>
      <c r="AS20" s="99">
        <v>0</v>
      </c>
      <c r="AT20" s="99">
        <v>1056</v>
      </c>
      <c r="AU20" s="99">
        <v>894</v>
      </c>
      <c r="AV20" s="99">
        <v>0</v>
      </c>
      <c r="AW20" s="94">
        <f t="shared" si="10"/>
        <v>586</v>
      </c>
      <c r="AX20" s="99">
        <v>31</v>
      </c>
      <c r="AY20" s="99">
        <v>0</v>
      </c>
      <c r="AZ20" s="99">
        <v>555</v>
      </c>
      <c r="BA20" s="99">
        <v>0</v>
      </c>
      <c r="BB20" s="99">
        <v>0</v>
      </c>
      <c r="BC20" s="94">
        <f t="shared" si="11"/>
        <v>0</v>
      </c>
      <c r="BD20" s="99">
        <v>0</v>
      </c>
      <c r="BE20" s="99">
        <v>0</v>
      </c>
      <c r="BF20" s="99">
        <v>0</v>
      </c>
    </row>
    <row r="21" spans="1:58" s="20" customFormat="1" ht="13.5">
      <c r="A21" s="93" t="s">
        <v>187</v>
      </c>
      <c r="B21" s="93">
        <v>15</v>
      </c>
      <c r="C21" s="93"/>
      <c r="D21" s="94">
        <f t="shared" si="0"/>
        <v>668041</v>
      </c>
      <c r="E21" s="94">
        <f t="shared" si="1"/>
        <v>5206</v>
      </c>
      <c r="F21" s="99">
        <v>5176</v>
      </c>
      <c r="G21" s="99">
        <v>30</v>
      </c>
      <c r="H21" s="94">
        <f t="shared" si="2"/>
        <v>200963</v>
      </c>
      <c r="I21" s="99">
        <v>186349</v>
      </c>
      <c r="J21" s="99">
        <v>14614</v>
      </c>
      <c r="K21" s="94">
        <f t="shared" si="3"/>
        <v>461872</v>
      </c>
      <c r="L21" s="99">
        <v>21981</v>
      </c>
      <c r="M21" s="99">
        <v>439891</v>
      </c>
      <c r="N21" s="94">
        <f t="shared" si="4"/>
        <v>668596</v>
      </c>
      <c r="O21" s="94">
        <f t="shared" si="5"/>
        <v>213506</v>
      </c>
      <c r="P21" s="99">
        <v>199392</v>
      </c>
      <c r="Q21" s="99">
        <v>0</v>
      </c>
      <c r="R21" s="99">
        <v>0</v>
      </c>
      <c r="S21" s="99">
        <v>14114</v>
      </c>
      <c r="T21" s="99">
        <v>0</v>
      </c>
      <c r="U21" s="99">
        <v>0</v>
      </c>
      <c r="V21" s="99">
        <v>0</v>
      </c>
      <c r="W21" s="94">
        <f t="shared" si="6"/>
        <v>454535</v>
      </c>
      <c r="X21" s="99">
        <v>408789</v>
      </c>
      <c r="Y21" s="99">
        <v>235</v>
      </c>
      <c r="Z21" s="99">
        <v>0</v>
      </c>
      <c r="AA21" s="99">
        <v>45502</v>
      </c>
      <c r="AB21" s="99">
        <v>0</v>
      </c>
      <c r="AC21" s="99">
        <v>0</v>
      </c>
      <c r="AD21" s="99">
        <v>9</v>
      </c>
      <c r="AE21" s="94">
        <f t="shared" si="7"/>
        <v>555</v>
      </c>
      <c r="AF21" s="99">
        <v>545</v>
      </c>
      <c r="AG21" s="99">
        <v>10</v>
      </c>
      <c r="AH21" s="94">
        <f t="shared" si="8"/>
        <v>11057</v>
      </c>
      <c r="AI21" s="99">
        <v>11057</v>
      </c>
      <c r="AJ21" s="99">
        <v>0</v>
      </c>
      <c r="AK21" s="99">
        <v>0</v>
      </c>
      <c r="AL21" s="94">
        <f t="shared" si="9"/>
        <v>34964</v>
      </c>
      <c r="AM21" s="99">
        <v>24779</v>
      </c>
      <c r="AN21" s="99">
        <v>753</v>
      </c>
      <c r="AO21" s="99">
        <v>8294</v>
      </c>
      <c r="AP21" s="99">
        <v>369</v>
      </c>
      <c r="AQ21" s="99">
        <v>0</v>
      </c>
      <c r="AR21" s="99">
        <v>0</v>
      </c>
      <c r="AS21" s="99">
        <v>0</v>
      </c>
      <c r="AT21" s="99">
        <v>35</v>
      </c>
      <c r="AU21" s="99">
        <v>712</v>
      </c>
      <c r="AV21" s="99">
        <v>22</v>
      </c>
      <c r="AW21" s="94">
        <f t="shared" si="10"/>
        <v>1706</v>
      </c>
      <c r="AX21" s="99">
        <v>677</v>
      </c>
      <c r="AY21" s="99">
        <v>953</v>
      </c>
      <c r="AZ21" s="99">
        <v>76</v>
      </c>
      <c r="BA21" s="99">
        <v>0</v>
      </c>
      <c r="BB21" s="99">
        <v>0</v>
      </c>
      <c r="BC21" s="94">
        <f t="shared" si="11"/>
        <v>1416</v>
      </c>
      <c r="BD21" s="99">
        <v>1181</v>
      </c>
      <c r="BE21" s="99">
        <v>235</v>
      </c>
      <c r="BF21" s="99">
        <v>0</v>
      </c>
    </row>
    <row r="22" spans="1:58" s="20" customFormat="1" ht="13.5">
      <c r="A22" s="93" t="s">
        <v>188</v>
      </c>
      <c r="B22" s="93">
        <v>16</v>
      </c>
      <c r="C22" s="93"/>
      <c r="D22" s="94">
        <f t="shared" si="0"/>
        <v>210396</v>
      </c>
      <c r="E22" s="94">
        <f t="shared" si="1"/>
        <v>0</v>
      </c>
      <c r="F22" s="99">
        <v>0</v>
      </c>
      <c r="G22" s="99">
        <v>0</v>
      </c>
      <c r="H22" s="94">
        <f t="shared" si="2"/>
        <v>45808</v>
      </c>
      <c r="I22" s="99">
        <v>43619</v>
      </c>
      <c r="J22" s="99">
        <v>2189</v>
      </c>
      <c r="K22" s="94">
        <f t="shared" si="3"/>
        <v>164588</v>
      </c>
      <c r="L22" s="99">
        <v>32017</v>
      </c>
      <c r="M22" s="99">
        <v>132571</v>
      </c>
      <c r="N22" s="94">
        <f t="shared" si="4"/>
        <v>210973</v>
      </c>
      <c r="O22" s="94">
        <f t="shared" si="5"/>
        <v>75636</v>
      </c>
      <c r="P22" s="99">
        <v>75636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4">
        <f t="shared" si="6"/>
        <v>134760</v>
      </c>
      <c r="X22" s="99">
        <v>134760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4">
        <f t="shared" si="7"/>
        <v>577</v>
      </c>
      <c r="AF22" s="99">
        <v>361</v>
      </c>
      <c r="AG22" s="99">
        <v>216</v>
      </c>
      <c r="AH22" s="94">
        <f t="shared" si="8"/>
        <v>990</v>
      </c>
      <c r="AI22" s="99">
        <v>990</v>
      </c>
      <c r="AJ22" s="99">
        <v>0</v>
      </c>
      <c r="AK22" s="99">
        <v>0</v>
      </c>
      <c r="AL22" s="94">
        <f t="shared" si="9"/>
        <v>6937</v>
      </c>
      <c r="AM22" s="99">
        <v>5282</v>
      </c>
      <c r="AN22" s="99">
        <v>1061</v>
      </c>
      <c r="AO22" s="99">
        <v>0</v>
      </c>
      <c r="AP22" s="99">
        <v>0</v>
      </c>
      <c r="AQ22" s="99">
        <v>0</v>
      </c>
      <c r="AR22" s="99">
        <v>140</v>
      </c>
      <c r="AS22" s="99">
        <v>150</v>
      </c>
      <c r="AT22" s="99">
        <v>0</v>
      </c>
      <c r="AU22" s="99">
        <v>10</v>
      </c>
      <c r="AV22" s="99">
        <v>294</v>
      </c>
      <c r="AW22" s="94">
        <f t="shared" si="10"/>
        <v>396</v>
      </c>
      <c r="AX22" s="99">
        <v>332</v>
      </c>
      <c r="AY22" s="99">
        <v>64</v>
      </c>
      <c r="AZ22" s="99">
        <v>0</v>
      </c>
      <c r="BA22" s="99">
        <v>0</v>
      </c>
      <c r="BB22" s="99">
        <v>0</v>
      </c>
      <c r="BC22" s="94">
        <f t="shared" si="11"/>
        <v>752</v>
      </c>
      <c r="BD22" s="99">
        <v>752</v>
      </c>
      <c r="BE22" s="99">
        <v>0</v>
      </c>
      <c r="BF22" s="99">
        <v>0</v>
      </c>
    </row>
    <row r="23" spans="1:58" s="20" customFormat="1" ht="13.5">
      <c r="A23" s="93" t="s">
        <v>189</v>
      </c>
      <c r="B23" s="93">
        <v>17</v>
      </c>
      <c r="C23" s="93"/>
      <c r="D23" s="94">
        <f t="shared" si="0"/>
        <v>203152</v>
      </c>
      <c r="E23" s="94">
        <f t="shared" si="1"/>
        <v>8466</v>
      </c>
      <c r="F23" s="99">
        <v>4125</v>
      </c>
      <c r="G23" s="99">
        <v>4341</v>
      </c>
      <c r="H23" s="94">
        <f t="shared" si="2"/>
        <v>0</v>
      </c>
      <c r="I23" s="99">
        <v>0</v>
      </c>
      <c r="J23" s="99">
        <v>0</v>
      </c>
      <c r="K23" s="94">
        <f t="shared" si="3"/>
        <v>194686</v>
      </c>
      <c r="L23" s="99">
        <v>35625</v>
      </c>
      <c r="M23" s="99">
        <v>159061</v>
      </c>
      <c r="N23" s="94">
        <f t="shared" si="4"/>
        <v>202949</v>
      </c>
      <c r="O23" s="94">
        <f t="shared" si="5"/>
        <v>39481</v>
      </c>
      <c r="P23" s="99">
        <v>39481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4">
        <f t="shared" si="6"/>
        <v>163402</v>
      </c>
      <c r="X23" s="99">
        <v>163402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4">
        <f t="shared" si="7"/>
        <v>66</v>
      </c>
      <c r="AF23" s="99">
        <v>66</v>
      </c>
      <c r="AG23" s="99">
        <v>0</v>
      </c>
      <c r="AH23" s="94">
        <f t="shared" si="8"/>
        <v>2125</v>
      </c>
      <c r="AI23" s="99">
        <v>2125</v>
      </c>
      <c r="AJ23" s="99">
        <v>0</v>
      </c>
      <c r="AK23" s="99">
        <v>0</v>
      </c>
      <c r="AL23" s="94">
        <f t="shared" si="9"/>
        <v>43180</v>
      </c>
      <c r="AM23" s="99">
        <v>40417</v>
      </c>
      <c r="AN23" s="99">
        <v>753</v>
      </c>
      <c r="AO23" s="99">
        <v>1325</v>
      </c>
      <c r="AP23" s="99">
        <v>0</v>
      </c>
      <c r="AQ23" s="99">
        <v>0</v>
      </c>
      <c r="AR23" s="99">
        <v>0</v>
      </c>
      <c r="AS23" s="99">
        <v>160</v>
      </c>
      <c r="AT23" s="99">
        <v>188</v>
      </c>
      <c r="AU23" s="99">
        <v>337</v>
      </c>
      <c r="AV23" s="99">
        <v>0</v>
      </c>
      <c r="AW23" s="94">
        <f t="shared" si="10"/>
        <v>431</v>
      </c>
      <c r="AX23" s="99">
        <v>315</v>
      </c>
      <c r="AY23" s="99">
        <v>0</v>
      </c>
      <c r="AZ23" s="99">
        <v>116</v>
      </c>
      <c r="BA23" s="99">
        <v>0</v>
      </c>
      <c r="BB23" s="99">
        <v>0</v>
      </c>
      <c r="BC23" s="94">
        <f t="shared" si="11"/>
        <v>315</v>
      </c>
      <c r="BD23" s="99">
        <v>315</v>
      </c>
      <c r="BE23" s="99">
        <v>0</v>
      </c>
      <c r="BF23" s="99">
        <v>0</v>
      </c>
    </row>
    <row r="24" spans="1:58" s="20" customFormat="1" ht="13.5">
      <c r="A24" s="93" t="s">
        <v>190</v>
      </c>
      <c r="B24" s="93">
        <v>18</v>
      </c>
      <c r="C24" s="93"/>
      <c r="D24" s="94">
        <f t="shared" si="0"/>
        <v>194805</v>
      </c>
      <c r="E24" s="94">
        <f t="shared" si="1"/>
        <v>0</v>
      </c>
      <c r="F24" s="99">
        <v>0</v>
      </c>
      <c r="G24" s="99">
        <v>0</v>
      </c>
      <c r="H24" s="94">
        <f t="shared" si="2"/>
        <v>1788</v>
      </c>
      <c r="I24" s="99">
        <v>710</v>
      </c>
      <c r="J24" s="99">
        <v>1078</v>
      </c>
      <c r="K24" s="94">
        <f t="shared" si="3"/>
        <v>193017</v>
      </c>
      <c r="L24" s="99">
        <v>54969</v>
      </c>
      <c r="M24" s="99">
        <v>138048</v>
      </c>
      <c r="N24" s="94">
        <f t="shared" si="4"/>
        <v>198071</v>
      </c>
      <c r="O24" s="94">
        <f t="shared" si="5"/>
        <v>56231</v>
      </c>
      <c r="P24" s="99">
        <v>37363</v>
      </c>
      <c r="Q24" s="99">
        <v>0</v>
      </c>
      <c r="R24" s="99">
        <v>0</v>
      </c>
      <c r="S24" s="99">
        <v>12919</v>
      </c>
      <c r="T24" s="99">
        <v>21</v>
      </c>
      <c r="U24" s="99">
        <v>0</v>
      </c>
      <c r="V24" s="99">
        <v>5928</v>
      </c>
      <c r="W24" s="94">
        <f t="shared" si="6"/>
        <v>139822</v>
      </c>
      <c r="X24" s="99">
        <v>74148</v>
      </c>
      <c r="Y24" s="99">
        <v>0</v>
      </c>
      <c r="Z24" s="99">
        <v>0</v>
      </c>
      <c r="AA24" s="99">
        <v>26357</v>
      </c>
      <c r="AB24" s="99">
        <v>39</v>
      </c>
      <c r="AC24" s="99">
        <v>219</v>
      </c>
      <c r="AD24" s="99">
        <v>39059</v>
      </c>
      <c r="AE24" s="94">
        <f t="shared" si="7"/>
        <v>2018</v>
      </c>
      <c r="AF24" s="99">
        <v>1899</v>
      </c>
      <c r="AG24" s="99">
        <v>119</v>
      </c>
      <c r="AH24" s="94">
        <f t="shared" si="8"/>
        <v>1135</v>
      </c>
      <c r="AI24" s="99">
        <v>1135</v>
      </c>
      <c r="AJ24" s="99">
        <v>0</v>
      </c>
      <c r="AK24" s="99">
        <v>0</v>
      </c>
      <c r="AL24" s="94">
        <f t="shared" si="9"/>
        <v>3058</v>
      </c>
      <c r="AM24" s="99">
        <v>1930</v>
      </c>
      <c r="AN24" s="99">
        <v>200</v>
      </c>
      <c r="AO24" s="99">
        <v>807</v>
      </c>
      <c r="AP24" s="99">
        <v>0</v>
      </c>
      <c r="AQ24" s="99">
        <v>0</v>
      </c>
      <c r="AR24" s="99">
        <v>0</v>
      </c>
      <c r="AS24" s="99">
        <v>114</v>
      </c>
      <c r="AT24" s="99">
        <v>0</v>
      </c>
      <c r="AU24" s="99">
        <v>0</v>
      </c>
      <c r="AV24" s="99">
        <v>7</v>
      </c>
      <c r="AW24" s="94">
        <f t="shared" si="10"/>
        <v>282</v>
      </c>
      <c r="AX24" s="99">
        <v>207</v>
      </c>
      <c r="AY24" s="99">
        <v>0</v>
      </c>
      <c r="AZ24" s="99">
        <v>75</v>
      </c>
      <c r="BA24" s="99">
        <v>0</v>
      </c>
      <c r="BB24" s="99">
        <v>0</v>
      </c>
      <c r="BC24" s="94">
        <f t="shared" si="11"/>
        <v>200</v>
      </c>
      <c r="BD24" s="99">
        <v>200</v>
      </c>
      <c r="BE24" s="99">
        <v>0</v>
      </c>
      <c r="BF24" s="99">
        <v>0</v>
      </c>
    </row>
    <row r="25" spans="1:58" s="20" customFormat="1" ht="13.5">
      <c r="A25" s="93" t="s">
        <v>191</v>
      </c>
      <c r="B25" s="93">
        <v>19</v>
      </c>
      <c r="C25" s="93"/>
      <c r="D25" s="94">
        <f t="shared" si="0"/>
        <v>176632</v>
      </c>
      <c r="E25" s="94">
        <f t="shared" si="1"/>
        <v>1975</v>
      </c>
      <c r="F25" s="99">
        <v>0</v>
      </c>
      <c r="G25" s="99">
        <v>1975</v>
      </c>
      <c r="H25" s="94">
        <f t="shared" si="2"/>
        <v>21</v>
      </c>
      <c r="I25" s="99">
        <v>0</v>
      </c>
      <c r="J25" s="99">
        <v>21</v>
      </c>
      <c r="K25" s="94">
        <f t="shared" si="3"/>
        <v>174636</v>
      </c>
      <c r="L25" s="99">
        <v>29513</v>
      </c>
      <c r="M25" s="99">
        <v>145123</v>
      </c>
      <c r="N25" s="94">
        <f t="shared" si="4"/>
        <v>176636</v>
      </c>
      <c r="O25" s="94">
        <f t="shared" si="5"/>
        <v>29513</v>
      </c>
      <c r="P25" s="99">
        <v>29513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4">
        <f t="shared" si="6"/>
        <v>147119</v>
      </c>
      <c r="X25" s="99">
        <v>145194</v>
      </c>
      <c r="Y25" s="99">
        <v>0</v>
      </c>
      <c r="Z25" s="99">
        <v>0</v>
      </c>
      <c r="AA25" s="99">
        <v>0</v>
      </c>
      <c r="AB25" s="99">
        <v>0</v>
      </c>
      <c r="AC25" s="99">
        <v>1925</v>
      </c>
      <c r="AD25" s="99">
        <v>0</v>
      </c>
      <c r="AE25" s="94">
        <f t="shared" si="7"/>
        <v>4</v>
      </c>
      <c r="AF25" s="99">
        <v>4</v>
      </c>
      <c r="AG25" s="99">
        <v>0</v>
      </c>
      <c r="AH25" s="94">
        <f t="shared" si="8"/>
        <v>5205</v>
      </c>
      <c r="AI25" s="99">
        <v>5205</v>
      </c>
      <c r="AJ25" s="99">
        <v>0</v>
      </c>
      <c r="AK25" s="99">
        <v>0</v>
      </c>
      <c r="AL25" s="94">
        <f t="shared" si="9"/>
        <v>7265</v>
      </c>
      <c r="AM25" s="99">
        <v>2170</v>
      </c>
      <c r="AN25" s="99">
        <v>105</v>
      </c>
      <c r="AO25" s="99">
        <v>1412</v>
      </c>
      <c r="AP25" s="99">
        <v>228</v>
      </c>
      <c r="AQ25" s="99">
        <v>0</v>
      </c>
      <c r="AR25" s="99">
        <v>0</v>
      </c>
      <c r="AS25" s="99">
        <v>0</v>
      </c>
      <c r="AT25" s="99">
        <v>1194</v>
      </c>
      <c r="AU25" s="99">
        <v>0</v>
      </c>
      <c r="AV25" s="99">
        <v>2156</v>
      </c>
      <c r="AW25" s="94">
        <f t="shared" si="10"/>
        <v>267</v>
      </c>
      <c r="AX25" s="99">
        <v>207</v>
      </c>
      <c r="AY25" s="99">
        <v>8</v>
      </c>
      <c r="AZ25" s="99">
        <v>52</v>
      </c>
      <c r="BA25" s="99">
        <v>0</v>
      </c>
      <c r="BB25" s="99">
        <v>0</v>
      </c>
      <c r="BC25" s="94">
        <f t="shared" si="11"/>
        <v>560</v>
      </c>
      <c r="BD25" s="99">
        <v>560</v>
      </c>
      <c r="BE25" s="99">
        <v>0</v>
      </c>
      <c r="BF25" s="99">
        <v>0</v>
      </c>
    </row>
    <row r="26" spans="1:58" s="20" customFormat="1" ht="13.5">
      <c r="A26" s="93" t="s">
        <v>192</v>
      </c>
      <c r="B26" s="93">
        <v>20</v>
      </c>
      <c r="C26" s="93"/>
      <c r="D26" s="94">
        <f t="shared" si="0"/>
        <v>624588</v>
      </c>
      <c r="E26" s="94">
        <f t="shared" si="1"/>
        <v>8623</v>
      </c>
      <c r="F26" s="99">
        <v>5331</v>
      </c>
      <c r="G26" s="99">
        <v>3292</v>
      </c>
      <c r="H26" s="94">
        <f t="shared" si="2"/>
        <v>113458</v>
      </c>
      <c r="I26" s="99">
        <v>98772</v>
      </c>
      <c r="J26" s="99">
        <v>14686</v>
      </c>
      <c r="K26" s="94">
        <f t="shared" si="3"/>
        <v>502507</v>
      </c>
      <c r="L26" s="99">
        <v>345825</v>
      </c>
      <c r="M26" s="99">
        <v>156682</v>
      </c>
      <c r="N26" s="94">
        <f t="shared" si="4"/>
        <v>625451</v>
      </c>
      <c r="O26" s="94">
        <f t="shared" si="5"/>
        <v>449928</v>
      </c>
      <c r="P26" s="99">
        <v>446126</v>
      </c>
      <c r="Q26" s="99">
        <v>0</v>
      </c>
      <c r="R26" s="99">
        <v>0</v>
      </c>
      <c r="S26" s="99">
        <v>3802</v>
      </c>
      <c r="T26" s="99">
        <v>0</v>
      </c>
      <c r="U26" s="99">
        <v>0</v>
      </c>
      <c r="V26" s="99">
        <v>0</v>
      </c>
      <c r="W26" s="94">
        <f t="shared" si="6"/>
        <v>174660</v>
      </c>
      <c r="X26" s="99">
        <v>173132</v>
      </c>
      <c r="Y26" s="99">
        <v>0</v>
      </c>
      <c r="Z26" s="99">
        <v>0</v>
      </c>
      <c r="AA26" s="99">
        <v>210</v>
      </c>
      <c r="AB26" s="99">
        <v>0</v>
      </c>
      <c r="AC26" s="99">
        <v>0</v>
      </c>
      <c r="AD26" s="99">
        <v>1318</v>
      </c>
      <c r="AE26" s="94">
        <f t="shared" si="7"/>
        <v>863</v>
      </c>
      <c r="AF26" s="99">
        <v>863</v>
      </c>
      <c r="AG26" s="99">
        <v>0</v>
      </c>
      <c r="AH26" s="94">
        <f t="shared" si="8"/>
        <v>9077</v>
      </c>
      <c r="AI26" s="99">
        <v>9077</v>
      </c>
      <c r="AJ26" s="99">
        <v>0</v>
      </c>
      <c r="AK26" s="99">
        <v>0</v>
      </c>
      <c r="AL26" s="94">
        <f t="shared" si="9"/>
        <v>65371</v>
      </c>
      <c r="AM26" s="99">
        <v>39405</v>
      </c>
      <c r="AN26" s="99">
        <v>17799</v>
      </c>
      <c r="AO26" s="99">
        <v>1610</v>
      </c>
      <c r="AP26" s="99">
        <v>1221</v>
      </c>
      <c r="AQ26" s="99">
        <v>181</v>
      </c>
      <c r="AR26" s="99">
        <v>2964</v>
      </c>
      <c r="AS26" s="99">
        <v>120</v>
      </c>
      <c r="AT26" s="99">
        <v>430</v>
      </c>
      <c r="AU26" s="99">
        <v>0</v>
      </c>
      <c r="AV26" s="99">
        <v>1641</v>
      </c>
      <c r="AW26" s="94">
        <f t="shared" si="10"/>
        <v>1110</v>
      </c>
      <c r="AX26" s="99">
        <v>878</v>
      </c>
      <c r="AY26" s="99">
        <v>45</v>
      </c>
      <c r="AZ26" s="99">
        <v>187</v>
      </c>
      <c r="BA26" s="99">
        <v>0</v>
      </c>
      <c r="BB26" s="99">
        <v>0</v>
      </c>
      <c r="BC26" s="94">
        <f t="shared" si="11"/>
        <v>877</v>
      </c>
      <c r="BD26" s="99">
        <v>877</v>
      </c>
      <c r="BE26" s="99">
        <v>0</v>
      </c>
      <c r="BF26" s="99">
        <v>0</v>
      </c>
    </row>
    <row r="27" spans="1:58" s="20" customFormat="1" ht="13.5">
      <c r="A27" s="93" t="s">
        <v>193</v>
      </c>
      <c r="B27" s="93">
        <v>21</v>
      </c>
      <c r="C27" s="93"/>
      <c r="D27" s="94">
        <f t="shared" si="0"/>
        <v>693232</v>
      </c>
      <c r="E27" s="94">
        <f t="shared" si="1"/>
        <v>15150</v>
      </c>
      <c r="F27" s="99">
        <v>15150</v>
      </c>
      <c r="G27" s="99">
        <v>0</v>
      </c>
      <c r="H27" s="94">
        <f t="shared" si="2"/>
        <v>41864</v>
      </c>
      <c r="I27" s="99">
        <v>41864</v>
      </c>
      <c r="J27" s="99">
        <v>0</v>
      </c>
      <c r="K27" s="94">
        <f t="shared" si="3"/>
        <v>636218</v>
      </c>
      <c r="L27" s="99">
        <v>94199</v>
      </c>
      <c r="M27" s="99">
        <v>542019</v>
      </c>
      <c r="N27" s="94">
        <f t="shared" si="4"/>
        <v>694955</v>
      </c>
      <c r="O27" s="94">
        <f t="shared" si="5"/>
        <v>151213</v>
      </c>
      <c r="P27" s="99">
        <v>151213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4">
        <f t="shared" si="6"/>
        <v>542019</v>
      </c>
      <c r="X27" s="99">
        <v>542019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4">
        <f t="shared" si="7"/>
        <v>1723</v>
      </c>
      <c r="AF27" s="99">
        <v>1723</v>
      </c>
      <c r="AG27" s="99">
        <v>0</v>
      </c>
      <c r="AH27" s="94">
        <f t="shared" si="8"/>
        <v>18278</v>
      </c>
      <c r="AI27" s="99">
        <v>18278</v>
      </c>
      <c r="AJ27" s="99">
        <v>0</v>
      </c>
      <c r="AK27" s="99">
        <v>0</v>
      </c>
      <c r="AL27" s="94">
        <f t="shared" si="9"/>
        <v>53080</v>
      </c>
      <c r="AM27" s="99">
        <v>36828</v>
      </c>
      <c r="AN27" s="99">
        <v>0</v>
      </c>
      <c r="AO27" s="99">
        <v>14755</v>
      </c>
      <c r="AP27" s="99">
        <v>0</v>
      </c>
      <c r="AQ27" s="99">
        <v>0</v>
      </c>
      <c r="AR27" s="99">
        <v>195</v>
      </c>
      <c r="AS27" s="99">
        <v>405</v>
      </c>
      <c r="AT27" s="99">
        <v>739</v>
      </c>
      <c r="AU27" s="99">
        <v>0</v>
      </c>
      <c r="AV27" s="99">
        <v>158</v>
      </c>
      <c r="AW27" s="94">
        <f t="shared" si="10"/>
        <v>2109</v>
      </c>
      <c r="AX27" s="99">
        <v>2026</v>
      </c>
      <c r="AY27" s="99">
        <v>0</v>
      </c>
      <c r="AZ27" s="99">
        <v>83</v>
      </c>
      <c r="BA27" s="99">
        <v>0</v>
      </c>
      <c r="BB27" s="99">
        <v>0</v>
      </c>
      <c r="BC27" s="94">
        <f t="shared" si="11"/>
        <v>463</v>
      </c>
      <c r="BD27" s="99">
        <v>463</v>
      </c>
      <c r="BE27" s="99">
        <v>0</v>
      </c>
      <c r="BF27" s="99">
        <v>0</v>
      </c>
    </row>
    <row r="28" spans="1:58" s="20" customFormat="1" ht="13.5">
      <c r="A28" s="93" t="s">
        <v>194</v>
      </c>
      <c r="B28" s="93">
        <v>22</v>
      </c>
      <c r="C28" s="93"/>
      <c r="D28" s="94">
        <f t="shared" si="0"/>
        <v>1026335</v>
      </c>
      <c r="E28" s="94">
        <f t="shared" si="1"/>
        <v>32585</v>
      </c>
      <c r="F28" s="99">
        <v>4124</v>
      </c>
      <c r="G28" s="99">
        <v>28461</v>
      </c>
      <c r="H28" s="94">
        <f t="shared" si="2"/>
        <v>24823</v>
      </c>
      <c r="I28" s="99">
        <v>9507</v>
      </c>
      <c r="J28" s="99">
        <v>15316</v>
      </c>
      <c r="K28" s="94">
        <f t="shared" si="3"/>
        <v>968927</v>
      </c>
      <c r="L28" s="99">
        <v>101780</v>
      </c>
      <c r="M28" s="99">
        <v>867147</v>
      </c>
      <c r="N28" s="94">
        <f t="shared" si="4"/>
        <v>1028001</v>
      </c>
      <c r="O28" s="94">
        <f t="shared" si="5"/>
        <v>115411</v>
      </c>
      <c r="P28" s="99">
        <v>114420</v>
      </c>
      <c r="Q28" s="99">
        <v>0</v>
      </c>
      <c r="R28" s="99">
        <v>0</v>
      </c>
      <c r="S28" s="99">
        <v>0</v>
      </c>
      <c r="T28" s="99">
        <v>682</v>
      </c>
      <c r="U28" s="99">
        <v>309</v>
      </c>
      <c r="V28" s="99">
        <v>0</v>
      </c>
      <c r="W28" s="94">
        <f t="shared" si="6"/>
        <v>910924</v>
      </c>
      <c r="X28" s="99">
        <v>897449</v>
      </c>
      <c r="Y28" s="99">
        <v>0</v>
      </c>
      <c r="Z28" s="99">
        <v>0</v>
      </c>
      <c r="AA28" s="99">
        <v>0</v>
      </c>
      <c r="AB28" s="99">
        <v>9391</v>
      </c>
      <c r="AC28" s="99">
        <v>4084</v>
      </c>
      <c r="AD28" s="99">
        <v>0</v>
      </c>
      <c r="AE28" s="94">
        <f t="shared" si="7"/>
        <v>1666</v>
      </c>
      <c r="AF28" s="99">
        <v>1666</v>
      </c>
      <c r="AG28" s="99">
        <v>0</v>
      </c>
      <c r="AH28" s="94">
        <f t="shared" si="8"/>
        <v>13612</v>
      </c>
      <c r="AI28" s="99">
        <v>13612</v>
      </c>
      <c r="AJ28" s="99">
        <v>0</v>
      </c>
      <c r="AK28" s="99">
        <v>0</v>
      </c>
      <c r="AL28" s="94">
        <f t="shared" si="9"/>
        <v>49788</v>
      </c>
      <c r="AM28" s="99">
        <v>36520</v>
      </c>
      <c r="AN28" s="99">
        <v>1255</v>
      </c>
      <c r="AO28" s="99">
        <v>6653</v>
      </c>
      <c r="AP28" s="99">
        <v>3244</v>
      </c>
      <c r="AQ28" s="99">
        <v>0</v>
      </c>
      <c r="AR28" s="99">
        <v>0</v>
      </c>
      <c r="AS28" s="99">
        <v>0</v>
      </c>
      <c r="AT28" s="99">
        <v>1082</v>
      </c>
      <c r="AU28" s="99">
        <v>100</v>
      </c>
      <c r="AV28" s="99">
        <v>934</v>
      </c>
      <c r="AW28" s="94">
        <f t="shared" si="10"/>
        <v>2115</v>
      </c>
      <c r="AX28" s="99">
        <v>1520</v>
      </c>
      <c r="AY28" s="99">
        <v>79</v>
      </c>
      <c r="AZ28" s="99">
        <v>511</v>
      </c>
      <c r="BA28" s="99">
        <v>5</v>
      </c>
      <c r="BB28" s="99">
        <v>0</v>
      </c>
      <c r="BC28" s="94">
        <f t="shared" si="11"/>
        <v>844</v>
      </c>
      <c r="BD28" s="99">
        <v>844</v>
      </c>
      <c r="BE28" s="99">
        <v>0</v>
      </c>
      <c r="BF28" s="99">
        <v>0</v>
      </c>
    </row>
    <row r="29" spans="1:58" s="20" customFormat="1" ht="13.5">
      <c r="A29" s="93" t="s">
        <v>195</v>
      </c>
      <c r="B29" s="93">
        <v>23</v>
      </c>
      <c r="C29" s="93"/>
      <c r="D29" s="94">
        <f t="shared" si="0"/>
        <v>1411378</v>
      </c>
      <c r="E29" s="94">
        <f t="shared" si="1"/>
        <v>24298</v>
      </c>
      <c r="F29" s="99">
        <v>24298</v>
      </c>
      <c r="G29" s="99">
        <v>0</v>
      </c>
      <c r="H29" s="94">
        <f t="shared" si="2"/>
        <v>104510</v>
      </c>
      <c r="I29" s="99">
        <v>91365</v>
      </c>
      <c r="J29" s="99">
        <v>13145</v>
      </c>
      <c r="K29" s="94">
        <f t="shared" si="3"/>
        <v>1282570</v>
      </c>
      <c r="L29" s="99">
        <v>97402</v>
      </c>
      <c r="M29" s="99">
        <v>1185168</v>
      </c>
      <c r="N29" s="94">
        <f t="shared" si="4"/>
        <v>1412283</v>
      </c>
      <c r="O29" s="94">
        <f t="shared" si="5"/>
        <v>213065</v>
      </c>
      <c r="P29" s="99">
        <v>192225</v>
      </c>
      <c r="Q29" s="99">
        <v>0</v>
      </c>
      <c r="R29" s="99">
        <v>0</v>
      </c>
      <c r="S29" s="99">
        <v>20840</v>
      </c>
      <c r="T29" s="99">
        <v>0</v>
      </c>
      <c r="U29" s="99">
        <v>0</v>
      </c>
      <c r="V29" s="99">
        <v>0</v>
      </c>
      <c r="W29" s="94">
        <f t="shared" si="6"/>
        <v>1198313</v>
      </c>
      <c r="X29" s="99">
        <v>1152628</v>
      </c>
      <c r="Y29" s="99">
        <v>0</v>
      </c>
      <c r="Z29" s="99">
        <v>0</v>
      </c>
      <c r="AA29" s="99">
        <v>42923</v>
      </c>
      <c r="AB29" s="99">
        <v>0</v>
      </c>
      <c r="AC29" s="99">
        <v>0</v>
      </c>
      <c r="AD29" s="99">
        <v>2762</v>
      </c>
      <c r="AE29" s="94">
        <f t="shared" si="7"/>
        <v>905</v>
      </c>
      <c r="AF29" s="99">
        <v>627</v>
      </c>
      <c r="AG29" s="99">
        <v>278</v>
      </c>
      <c r="AH29" s="94">
        <f t="shared" si="8"/>
        <v>23214</v>
      </c>
      <c r="AI29" s="99">
        <v>23214</v>
      </c>
      <c r="AJ29" s="99">
        <v>0</v>
      </c>
      <c r="AK29" s="99">
        <v>0</v>
      </c>
      <c r="AL29" s="94">
        <f t="shared" si="9"/>
        <v>29441</v>
      </c>
      <c r="AM29" s="99">
        <v>7661</v>
      </c>
      <c r="AN29" s="99">
        <v>573</v>
      </c>
      <c r="AO29" s="99">
        <v>17631</v>
      </c>
      <c r="AP29" s="99">
        <v>596</v>
      </c>
      <c r="AQ29" s="99">
        <v>0</v>
      </c>
      <c r="AR29" s="99">
        <v>0</v>
      </c>
      <c r="AS29" s="99">
        <v>180</v>
      </c>
      <c r="AT29" s="99">
        <v>304</v>
      </c>
      <c r="AU29" s="99">
        <v>220</v>
      </c>
      <c r="AV29" s="99">
        <v>2276</v>
      </c>
      <c r="AW29" s="94">
        <f t="shared" si="10"/>
        <v>3342</v>
      </c>
      <c r="AX29" s="99">
        <v>1984</v>
      </c>
      <c r="AY29" s="99">
        <v>23</v>
      </c>
      <c r="AZ29" s="99">
        <v>1044</v>
      </c>
      <c r="BA29" s="99">
        <v>291</v>
      </c>
      <c r="BB29" s="99">
        <v>0</v>
      </c>
      <c r="BC29" s="94">
        <f t="shared" si="11"/>
        <v>1696</v>
      </c>
      <c r="BD29" s="99">
        <v>1696</v>
      </c>
      <c r="BE29" s="99">
        <v>0</v>
      </c>
      <c r="BF29" s="99">
        <v>0</v>
      </c>
    </row>
    <row r="30" spans="1:58" s="20" customFormat="1" ht="13.5">
      <c r="A30" s="93" t="s">
        <v>196</v>
      </c>
      <c r="B30" s="93">
        <v>24</v>
      </c>
      <c r="C30" s="93"/>
      <c r="D30" s="94">
        <f t="shared" si="0"/>
        <v>671566</v>
      </c>
      <c r="E30" s="94">
        <f t="shared" si="1"/>
        <v>11380</v>
      </c>
      <c r="F30" s="99">
        <v>10930</v>
      </c>
      <c r="G30" s="99">
        <v>450</v>
      </c>
      <c r="H30" s="94">
        <f t="shared" si="2"/>
        <v>35279</v>
      </c>
      <c r="I30" s="99">
        <v>32885</v>
      </c>
      <c r="J30" s="99">
        <v>2394</v>
      </c>
      <c r="K30" s="94">
        <f t="shared" si="3"/>
        <v>624907</v>
      </c>
      <c r="L30" s="99">
        <v>169135</v>
      </c>
      <c r="M30" s="99">
        <v>455772</v>
      </c>
      <c r="N30" s="94">
        <f t="shared" si="4"/>
        <v>671664</v>
      </c>
      <c r="O30" s="94">
        <f t="shared" si="5"/>
        <v>212950</v>
      </c>
      <c r="P30" s="99">
        <v>174417</v>
      </c>
      <c r="Q30" s="99">
        <v>0</v>
      </c>
      <c r="R30" s="99">
        <v>0</v>
      </c>
      <c r="S30" s="99">
        <v>13697</v>
      </c>
      <c r="T30" s="99">
        <v>24836</v>
      </c>
      <c r="U30" s="99">
        <v>0</v>
      </c>
      <c r="V30" s="99">
        <v>0</v>
      </c>
      <c r="W30" s="94">
        <f t="shared" si="6"/>
        <v>458616</v>
      </c>
      <c r="X30" s="99">
        <v>418441</v>
      </c>
      <c r="Y30" s="99">
        <v>0</v>
      </c>
      <c r="Z30" s="99">
        <v>0</v>
      </c>
      <c r="AA30" s="99">
        <v>620</v>
      </c>
      <c r="AB30" s="99">
        <v>39555</v>
      </c>
      <c r="AC30" s="99">
        <v>0</v>
      </c>
      <c r="AD30" s="99">
        <v>0</v>
      </c>
      <c r="AE30" s="94">
        <f t="shared" si="7"/>
        <v>98</v>
      </c>
      <c r="AF30" s="99">
        <v>98</v>
      </c>
      <c r="AG30" s="99">
        <v>0</v>
      </c>
      <c r="AH30" s="94">
        <f t="shared" si="8"/>
        <v>7771</v>
      </c>
      <c r="AI30" s="99">
        <v>7771</v>
      </c>
      <c r="AJ30" s="99">
        <v>0</v>
      </c>
      <c r="AK30" s="99">
        <v>0</v>
      </c>
      <c r="AL30" s="94">
        <f t="shared" si="9"/>
        <v>20619</v>
      </c>
      <c r="AM30" s="99">
        <v>13930</v>
      </c>
      <c r="AN30" s="99">
        <v>0</v>
      </c>
      <c r="AO30" s="99">
        <v>3081</v>
      </c>
      <c r="AP30" s="99">
        <v>22</v>
      </c>
      <c r="AQ30" s="99">
        <v>0</v>
      </c>
      <c r="AR30" s="99">
        <v>0</v>
      </c>
      <c r="AS30" s="99">
        <v>479</v>
      </c>
      <c r="AT30" s="99">
        <v>700</v>
      </c>
      <c r="AU30" s="99">
        <v>0</v>
      </c>
      <c r="AV30" s="99">
        <v>2407</v>
      </c>
      <c r="AW30" s="94">
        <f t="shared" si="10"/>
        <v>1082</v>
      </c>
      <c r="AX30" s="99">
        <v>1082</v>
      </c>
      <c r="AY30" s="99">
        <v>0</v>
      </c>
      <c r="AZ30" s="99">
        <v>0</v>
      </c>
      <c r="BA30" s="99">
        <v>0</v>
      </c>
      <c r="BB30" s="99">
        <v>0</v>
      </c>
      <c r="BC30" s="94">
        <f t="shared" si="11"/>
        <v>737</v>
      </c>
      <c r="BD30" s="99">
        <v>737</v>
      </c>
      <c r="BE30" s="99">
        <v>0</v>
      </c>
      <c r="BF30" s="99">
        <v>0</v>
      </c>
    </row>
    <row r="31" spans="1:58" s="20" customFormat="1" ht="13.5">
      <c r="A31" s="93" t="s">
        <v>197</v>
      </c>
      <c r="B31" s="93">
        <v>25</v>
      </c>
      <c r="C31" s="93"/>
      <c r="D31" s="94">
        <f t="shared" si="0"/>
        <v>320877</v>
      </c>
      <c r="E31" s="94">
        <f t="shared" si="1"/>
        <v>0</v>
      </c>
      <c r="F31" s="99">
        <v>0</v>
      </c>
      <c r="G31" s="99">
        <v>0</v>
      </c>
      <c r="H31" s="94">
        <f t="shared" si="2"/>
        <v>161757</v>
      </c>
      <c r="I31" s="99">
        <v>119480</v>
      </c>
      <c r="J31" s="99">
        <v>42277</v>
      </c>
      <c r="K31" s="94">
        <f t="shared" si="3"/>
        <v>159120</v>
      </c>
      <c r="L31" s="99">
        <v>14592</v>
      </c>
      <c r="M31" s="99">
        <v>144528</v>
      </c>
      <c r="N31" s="94">
        <f t="shared" si="4"/>
        <v>326399</v>
      </c>
      <c r="O31" s="94">
        <f t="shared" si="5"/>
        <v>134072</v>
      </c>
      <c r="P31" s="99">
        <v>130223</v>
      </c>
      <c r="Q31" s="99">
        <v>0</v>
      </c>
      <c r="R31" s="99">
        <v>0</v>
      </c>
      <c r="S31" s="99">
        <v>2913</v>
      </c>
      <c r="T31" s="99">
        <v>936</v>
      </c>
      <c r="U31" s="99">
        <v>0</v>
      </c>
      <c r="V31" s="99">
        <v>0</v>
      </c>
      <c r="W31" s="94">
        <f t="shared" si="6"/>
        <v>186805</v>
      </c>
      <c r="X31" s="99">
        <v>183525</v>
      </c>
      <c r="Y31" s="99">
        <v>0</v>
      </c>
      <c r="Z31" s="99">
        <v>0</v>
      </c>
      <c r="AA31" s="99">
        <v>1765</v>
      </c>
      <c r="AB31" s="99">
        <v>1515</v>
      </c>
      <c r="AC31" s="99">
        <v>0</v>
      </c>
      <c r="AD31" s="99">
        <v>0</v>
      </c>
      <c r="AE31" s="94">
        <f t="shared" si="7"/>
        <v>5522</v>
      </c>
      <c r="AF31" s="99">
        <v>5522</v>
      </c>
      <c r="AG31" s="99">
        <v>0</v>
      </c>
      <c r="AH31" s="94">
        <f t="shared" si="8"/>
        <v>1938</v>
      </c>
      <c r="AI31" s="99">
        <v>1938</v>
      </c>
      <c r="AJ31" s="99">
        <v>0</v>
      </c>
      <c r="AK31" s="99">
        <v>0</v>
      </c>
      <c r="AL31" s="94">
        <f t="shared" si="9"/>
        <v>3876</v>
      </c>
      <c r="AM31" s="99">
        <v>2429</v>
      </c>
      <c r="AN31" s="99">
        <v>10</v>
      </c>
      <c r="AO31" s="99">
        <v>1026</v>
      </c>
      <c r="AP31" s="99">
        <v>0</v>
      </c>
      <c r="AQ31" s="99">
        <v>0</v>
      </c>
      <c r="AR31" s="99">
        <v>0</v>
      </c>
      <c r="AS31" s="99">
        <v>204</v>
      </c>
      <c r="AT31" s="99">
        <v>172</v>
      </c>
      <c r="AU31" s="99">
        <v>0</v>
      </c>
      <c r="AV31" s="99">
        <v>35</v>
      </c>
      <c r="AW31" s="94">
        <f t="shared" si="10"/>
        <v>501</v>
      </c>
      <c r="AX31" s="99">
        <v>488</v>
      </c>
      <c r="AY31" s="99">
        <v>13</v>
      </c>
      <c r="AZ31" s="99">
        <v>0</v>
      </c>
      <c r="BA31" s="99">
        <v>0</v>
      </c>
      <c r="BB31" s="99">
        <v>0</v>
      </c>
      <c r="BC31" s="94">
        <f t="shared" si="11"/>
        <v>941</v>
      </c>
      <c r="BD31" s="99">
        <v>941</v>
      </c>
      <c r="BE31" s="99">
        <v>0</v>
      </c>
      <c r="BF31" s="99">
        <v>0</v>
      </c>
    </row>
    <row r="32" spans="1:58" s="20" customFormat="1" ht="13.5">
      <c r="A32" s="93" t="s">
        <v>198</v>
      </c>
      <c r="B32" s="93">
        <v>26</v>
      </c>
      <c r="C32" s="93"/>
      <c r="D32" s="94">
        <f t="shared" si="0"/>
        <v>370883</v>
      </c>
      <c r="E32" s="94">
        <f t="shared" si="1"/>
        <v>29336</v>
      </c>
      <c r="F32" s="99">
        <v>29140</v>
      </c>
      <c r="G32" s="99">
        <v>196</v>
      </c>
      <c r="H32" s="94">
        <f t="shared" si="2"/>
        <v>181205</v>
      </c>
      <c r="I32" s="99">
        <v>156877</v>
      </c>
      <c r="J32" s="99">
        <v>24328</v>
      </c>
      <c r="K32" s="94">
        <f t="shared" si="3"/>
        <v>160342</v>
      </c>
      <c r="L32" s="99">
        <v>32452</v>
      </c>
      <c r="M32" s="99">
        <v>127890</v>
      </c>
      <c r="N32" s="94">
        <f t="shared" si="4"/>
        <v>381649</v>
      </c>
      <c r="O32" s="94">
        <f t="shared" si="5"/>
        <v>218204</v>
      </c>
      <c r="P32" s="99">
        <v>167313</v>
      </c>
      <c r="Q32" s="99">
        <v>0</v>
      </c>
      <c r="R32" s="99">
        <v>0</v>
      </c>
      <c r="S32" s="99">
        <v>50877</v>
      </c>
      <c r="T32" s="99">
        <v>14</v>
      </c>
      <c r="U32" s="99">
        <v>0</v>
      </c>
      <c r="V32" s="99">
        <v>0</v>
      </c>
      <c r="W32" s="94">
        <f t="shared" si="6"/>
        <v>152597</v>
      </c>
      <c r="X32" s="99">
        <v>129001</v>
      </c>
      <c r="Y32" s="99">
        <v>0</v>
      </c>
      <c r="Z32" s="99">
        <v>0</v>
      </c>
      <c r="AA32" s="99">
        <v>23593</v>
      </c>
      <c r="AB32" s="99">
        <v>3</v>
      </c>
      <c r="AC32" s="99">
        <v>0</v>
      </c>
      <c r="AD32" s="99">
        <v>0</v>
      </c>
      <c r="AE32" s="94">
        <f t="shared" si="7"/>
        <v>10848</v>
      </c>
      <c r="AF32" s="99">
        <v>10821</v>
      </c>
      <c r="AG32" s="99">
        <v>27</v>
      </c>
      <c r="AH32" s="94">
        <f t="shared" si="8"/>
        <v>1767</v>
      </c>
      <c r="AI32" s="99">
        <v>1767</v>
      </c>
      <c r="AJ32" s="99">
        <v>0</v>
      </c>
      <c r="AK32" s="99">
        <v>0</v>
      </c>
      <c r="AL32" s="94">
        <f t="shared" si="9"/>
        <v>13161</v>
      </c>
      <c r="AM32" s="99">
        <v>12294</v>
      </c>
      <c r="AN32" s="99">
        <v>69</v>
      </c>
      <c r="AO32" s="99">
        <v>245</v>
      </c>
      <c r="AP32" s="99">
        <v>73</v>
      </c>
      <c r="AQ32" s="99">
        <v>0</v>
      </c>
      <c r="AR32" s="99">
        <v>0</v>
      </c>
      <c r="AS32" s="99">
        <v>326</v>
      </c>
      <c r="AT32" s="99">
        <v>0</v>
      </c>
      <c r="AU32" s="99">
        <v>0</v>
      </c>
      <c r="AV32" s="99">
        <v>154</v>
      </c>
      <c r="AW32" s="94">
        <f t="shared" si="10"/>
        <v>969</v>
      </c>
      <c r="AX32" s="99">
        <v>969</v>
      </c>
      <c r="AY32" s="99">
        <v>0</v>
      </c>
      <c r="AZ32" s="99">
        <v>0</v>
      </c>
      <c r="BA32" s="99">
        <v>0</v>
      </c>
      <c r="BB32" s="99">
        <v>0</v>
      </c>
      <c r="BC32" s="94">
        <f t="shared" si="11"/>
        <v>81</v>
      </c>
      <c r="BD32" s="99">
        <v>81</v>
      </c>
      <c r="BE32" s="99">
        <v>0</v>
      </c>
      <c r="BF32" s="99">
        <v>0</v>
      </c>
    </row>
    <row r="33" spans="1:58" s="20" customFormat="1" ht="13.5">
      <c r="A33" s="93" t="s">
        <v>199</v>
      </c>
      <c r="B33" s="93">
        <v>27</v>
      </c>
      <c r="C33" s="93"/>
      <c r="D33" s="94">
        <f t="shared" si="0"/>
        <v>862393</v>
      </c>
      <c r="E33" s="94">
        <f t="shared" si="1"/>
        <v>19166</v>
      </c>
      <c r="F33" s="99">
        <v>18593</v>
      </c>
      <c r="G33" s="99">
        <v>573</v>
      </c>
      <c r="H33" s="94">
        <f t="shared" si="2"/>
        <v>240835</v>
      </c>
      <c r="I33" s="99">
        <v>240698</v>
      </c>
      <c r="J33" s="99">
        <v>137</v>
      </c>
      <c r="K33" s="94">
        <f t="shared" si="3"/>
        <v>602392</v>
      </c>
      <c r="L33" s="99">
        <v>233577</v>
      </c>
      <c r="M33" s="99">
        <v>368815</v>
      </c>
      <c r="N33" s="94">
        <f t="shared" si="4"/>
        <v>863802</v>
      </c>
      <c r="O33" s="94">
        <f t="shared" si="5"/>
        <v>492869</v>
      </c>
      <c r="P33" s="99">
        <v>362188</v>
      </c>
      <c r="Q33" s="99">
        <v>0</v>
      </c>
      <c r="R33" s="99">
        <v>0</v>
      </c>
      <c r="S33" s="99">
        <v>124446</v>
      </c>
      <c r="T33" s="99">
        <v>6235</v>
      </c>
      <c r="U33" s="99">
        <v>0</v>
      </c>
      <c r="V33" s="99">
        <v>0</v>
      </c>
      <c r="W33" s="94">
        <f t="shared" si="6"/>
        <v>369303</v>
      </c>
      <c r="X33" s="99">
        <v>268242</v>
      </c>
      <c r="Y33" s="99">
        <v>0</v>
      </c>
      <c r="Z33" s="99">
        <v>0</v>
      </c>
      <c r="AA33" s="99">
        <v>88112</v>
      </c>
      <c r="AB33" s="99">
        <v>12949</v>
      </c>
      <c r="AC33" s="99">
        <v>0</v>
      </c>
      <c r="AD33" s="99">
        <v>0</v>
      </c>
      <c r="AE33" s="94">
        <f t="shared" si="7"/>
        <v>1630</v>
      </c>
      <c r="AF33" s="99">
        <v>1630</v>
      </c>
      <c r="AG33" s="99">
        <v>0</v>
      </c>
      <c r="AH33" s="94">
        <f t="shared" si="8"/>
        <v>11267</v>
      </c>
      <c r="AI33" s="99">
        <v>11267</v>
      </c>
      <c r="AJ33" s="99">
        <v>0</v>
      </c>
      <c r="AK33" s="99">
        <v>0</v>
      </c>
      <c r="AL33" s="94">
        <f t="shared" si="9"/>
        <v>35367</v>
      </c>
      <c r="AM33" s="99">
        <v>23401</v>
      </c>
      <c r="AN33" s="99">
        <v>1144</v>
      </c>
      <c r="AO33" s="99">
        <v>2233</v>
      </c>
      <c r="AP33" s="99">
        <v>5544</v>
      </c>
      <c r="AQ33" s="99">
        <v>0</v>
      </c>
      <c r="AR33" s="99">
        <v>0</v>
      </c>
      <c r="AS33" s="99">
        <v>150</v>
      </c>
      <c r="AT33" s="99">
        <v>0</v>
      </c>
      <c r="AU33" s="99">
        <v>0</v>
      </c>
      <c r="AV33" s="99">
        <v>2895</v>
      </c>
      <c r="AW33" s="94">
        <f t="shared" si="10"/>
        <v>515</v>
      </c>
      <c r="AX33" s="99">
        <v>445</v>
      </c>
      <c r="AY33" s="99">
        <v>0</v>
      </c>
      <c r="AZ33" s="99">
        <v>70</v>
      </c>
      <c r="BA33" s="99">
        <v>0</v>
      </c>
      <c r="BB33" s="99">
        <v>0</v>
      </c>
      <c r="BC33" s="94">
        <f t="shared" si="11"/>
        <v>720</v>
      </c>
      <c r="BD33" s="99">
        <v>720</v>
      </c>
      <c r="BE33" s="99">
        <v>0</v>
      </c>
      <c r="BF33" s="99">
        <v>0</v>
      </c>
    </row>
    <row r="34" spans="1:58" s="20" customFormat="1" ht="13.5">
      <c r="A34" s="93" t="s">
        <v>200</v>
      </c>
      <c r="B34" s="93">
        <v>28</v>
      </c>
      <c r="C34" s="93"/>
      <c r="D34" s="94">
        <f t="shared" si="0"/>
        <v>602168</v>
      </c>
      <c r="E34" s="94">
        <f t="shared" si="1"/>
        <v>85231</v>
      </c>
      <c r="F34" s="99">
        <v>71327</v>
      </c>
      <c r="G34" s="99">
        <v>13904</v>
      </c>
      <c r="H34" s="94">
        <f t="shared" si="2"/>
        <v>150576</v>
      </c>
      <c r="I34" s="99">
        <v>117107</v>
      </c>
      <c r="J34" s="99">
        <v>33469</v>
      </c>
      <c r="K34" s="94">
        <f t="shared" si="3"/>
        <v>366361</v>
      </c>
      <c r="L34" s="99">
        <v>36973</v>
      </c>
      <c r="M34" s="99">
        <v>329388</v>
      </c>
      <c r="N34" s="94">
        <f t="shared" si="4"/>
        <v>602799</v>
      </c>
      <c r="O34" s="94">
        <f t="shared" si="5"/>
        <v>225362</v>
      </c>
      <c r="P34" s="99">
        <v>155631</v>
      </c>
      <c r="Q34" s="99">
        <v>0</v>
      </c>
      <c r="R34" s="99">
        <v>0</v>
      </c>
      <c r="S34" s="99">
        <v>68453</v>
      </c>
      <c r="T34" s="99">
        <v>0</v>
      </c>
      <c r="U34" s="99">
        <v>27</v>
      </c>
      <c r="V34" s="99">
        <v>1251</v>
      </c>
      <c r="W34" s="94">
        <f t="shared" si="6"/>
        <v>376877</v>
      </c>
      <c r="X34" s="99">
        <v>312728</v>
      </c>
      <c r="Y34" s="99">
        <v>0</v>
      </c>
      <c r="Z34" s="99">
        <v>0</v>
      </c>
      <c r="AA34" s="99">
        <v>63598</v>
      </c>
      <c r="AB34" s="99">
        <v>15</v>
      </c>
      <c r="AC34" s="99">
        <v>0</v>
      </c>
      <c r="AD34" s="99">
        <v>536</v>
      </c>
      <c r="AE34" s="94">
        <f t="shared" si="7"/>
        <v>560</v>
      </c>
      <c r="AF34" s="99">
        <v>560</v>
      </c>
      <c r="AG34" s="99">
        <v>0</v>
      </c>
      <c r="AH34" s="94">
        <f t="shared" si="8"/>
        <v>8365</v>
      </c>
      <c r="AI34" s="99">
        <v>8365</v>
      </c>
      <c r="AJ34" s="99">
        <v>0</v>
      </c>
      <c r="AK34" s="99">
        <v>0</v>
      </c>
      <c r="AL34" s="94">
        <f t="shared" si="9"/>
        <v>10519</v>
      </c>
      <c r="AM34" s="99">
        <v>2619</v>
      </c>
      <c r="AN34" s="99">
        <v>146</v>
      </c>
      <c r="AO34" s="99">
        <v>2170</v>
      </c>
      <c r="AP34" s="99">
        <v>1321</v>
      </c>
      <c r="AQ34" s="99">
        <v>0</v>
      </c>
      <c r="AR34" s="99">
        <v>140</v>
      </c>
      <c r="AS34" s="99">
        <v>1600</v>
      </c>
      <c r="AT34" s="99">
        <v>1044</v>
      </c>
      <c r="AU34" s="99">
        <v>40</v>
      </c>
      <c r="AV34" s="99">
        <v>1439</v>
      </c>
      <c r="AW34" s="94">
        <f t="shared" si="10"/>
        <v>654</v>
      </c>
      <c r="AX34" s="99">
        <v>611</v>
      </c>
      <c r="AY34" s="99">
        <v>0</v>
      </c>
      <c r="AZ34" s="99">
        <v>43</v>
      </c>
      <c r="BA34" s="99">
        <v>0</v>
      </c>
      <c r="BB34" s="99">
        <v>0</v>
      </c>
      <c r="BC34" s="94">
        <f t="shared" si="11"/>
        <v>1418</v>
      </c>
      <c r="BD34" s="99">
        <v>1418</v>
      </c>
      <c r="BE34" s="99">
        <v>0</v>
      </c>
      <c r="BF34" s="99">
        <v>0</v>
      </c>
    </row>
    <row r="35" spans="1:58" s="20" customFormat="1" ht="13.5">
      <c r="A35" s="93" t="s">
        <v>201</v>
      </c>
      <c r="B35" s="93">
        <v>29</v>
      </c>
      <c r="C35" s="93"/>
      <c r="D35" s="94">
        <f t="shared" si="0"/>
        <v>291693</v>
      </c>
      <c r="E35" s="94">
        <f t="shared" si="1"/>
        <v>20361</v>
      </c>
      <c r="F35" s="99">
        <v>10912</v>
      </c>
      <c r="G35" s="99">
        <v>9449</v>
      </c>
      <c r="H35" s="94">
        <f t="shared" si="2"/>
        <v>81186</v>
      </c>
      <c r="I35" s="99">
        <v>60399</v>
      </c>
      <c r="J35" s="99">
        <v>20787</v>
      </c>
      <c r="K35" s="94">
        <f t="shared" si="3"/>
        <v>190146</v>
      </c>
      <c r="L35" s="99">
        <v>38442</v>
      </c>
      <c r="M35" s="99">
        <v>151704</v>
      </c>
      <c r="N35" s="94">
        <f t="shared" si="4"/>
        <v>292204</v>
      </c>
      <c r="O35" s="94">
        <f t="shared" si="5"/>
        <v>109809</v>
      </c>
      <c r="P35" s="99">
        <v>94780</v>
      </c>
      <c r="Q35" s="99">
        <v>3</v>
      </c>
      <c r="R35" s="99">
        <v>0</v>
      </c>
      <c r="S35" s="99">
        <v>112</v>
      </c>
      <c r="T35" s="99">
        <v>14914</v>
      </c>
      <c r="U35" s="99">
        <v>0</v>
      </c>
      <c r="V35" s="99">
        <v>0</v>
      </c>
      <c r="W35" s="94">
        <f t="shared" si="6"/>
        <v>182004</v>
      </c>
      <c r="X35" s="99">
        <v>147636</v>
      </c>
      <c r="Y35" s="99">
        <v>0</v>
      </c>
      <c r="Z35" s="99">
        <v>0</v>
      </c>
      <c r="AA35" s="99">
        <v>0</v>
      </c>
      <c r="AB35" s="99">
        <v>34368</v>
      </c>
      <c r="AC35" s="99">
        <v>0</v>
      </c>
      <c r="AD35" s="99">
        <v>0</v>
      </c>
      <c r="AE35" s="94">
        <f t="shared" si="7"/>
        <v>391</v>
      </c>
      <c r="AF35" s="99">
        <v>320</v>
      </c>
      <c r="AG35" s="99">
        <v>71</v>
      </c>
      <c r="AH35" s="94">
        <f t="shared" si="8"/>
        <v>3121</v>
      </c>
      <c r="AI35" s="99">
        <v>3121</v>
      </c>
      <c r="AJ35" s="99">
        <v>0</v>
      </c>
      <c r="AK35" s="99">
        <v>0</v>
      </c>
      <c r="AL35" s="94">
        <f t="shared" si="9"/>
        <v>15436</v>
      </c>
      <c r="AM35" s="99">
        <v>5791</v>
      </c>
      <c r="AN35" s="99">
        <v>6925</v>
      </c>
      <c r="AO35" s="99">
        <v>934</v>
      </c>
      <c r="AP35" s="99">
        <v>105</v>
      </c>
      <c r="AQ35" s="99">
        <v>0</v>
      </c>
      <c r="AR35" s="99">
        <v>0</v>
      </c>
      <c r="AS35" s="99">
        <v>1574</v>
      </c>
      <c r="AT35" s="99">
        <v>0</v>
      </c>
      <c r="AU35" s="99">
        <v>0</v>
      </c>
      <c r="AV35" s="99">
        <v>107</v>
      </c>
      <c r="AW35" s="94">
        <f t="shared" si="10"/>
        <v>1170</v>
      </c>
      <c r="AX35" s="99">
        <v>392</v>
      </c>
      <c r="AY35" s="99">
        <v>9</v>
      </c>
      <c r="AZ35" s="99">
        <v>769</v>
      </c>
      <c r="BA35" s="99">
        <v>0</v>
      </c>
      <c r="BB35" s="99">
        <v>0</v>
      </c>
      <c r="BC35" s="94">
        <f t="shared" si="11"/>
        <v>551</v>
      </c>
      <c r="BD35" s="99">
        <v>551</v>
      </c>
      <c r="BE35" s="99">
        <v>0</v>
      </c>
      <c r="BF35" s="99">
        <v>0</v>
      </c>
    </row>
    <row r="36" spans="1:58" s="20" customFormat="1" ht="13.5">
      <c r="A36" s="93" t="s">
        <v>202</v>
      </c>
      <c r="B36" s="93">
        <v>30</v>
      </c>
      <c r="C36" s="93"/>
      <c r="D36" s="94">
        <f t="shared" si="0"/>
        <v>535994</v>
      </c>
      <c r="E36" s="94">
        <f t="shared" si="1"/>
        <v>4735</v>
      </c>
      <c r="F36" s="99">
        <v>4263</v>
      </c>
      <c r="G36" s="99">
        <v>472</v>
      </c>
      <c r="H36" s="94">
        <f t="shared" si="2"/>
        <v>0</v>
      </c>
      <c r="I36" s="99">
        <v>0</v>
      </c>
      <c r="J36" s="99">
        <v>0</v>
      </c>
      <c r="K36" s="94">
        <f t="shared" si="3"/>
        <v>531259</v>
      </c>
      <c r="L36" s="99">
        <v>201541</v>
      </c>
      <c r="M36" s="99">
        <v>329718</v>
      </c>
      <c r="N36" s="94">
        <f t="shared" si="4"/>
        <v>537571</v>
      </c>
      <c r="O36" s="94">
        <f t="shared" si="5"/>
        <v>205947</v>
      </c>
      <c r="P36" s="99">
        <v>203573</v>
      </c>
      <c r="Q36" s="99">
        <v>0</v>
      </c>
      <c r="R36" s="99">
        <v>0</v>
      </c>
      <c r="S36" s="99">
        <v>2231</v>
      </c>
      <c r="T36" s="99">
        <v>143</v>
      </c>
      <c r="U36" s="99">
        <v>0</v>
      </c>
      <c r="V36" s="99">
        <v>0</v>
      </c>
      <c r="W36" s="94">
        <f t="shared" si="6"/>
        <v>330358</v>
      </c>
      <c r="X36" s="99">
        <v>329558</v>
      </c>
      <c r="Y36" s="99">
        <v>70</v>
      </c>
      <c r="Z36" s="99">
        <v>0</v>
      </c>
      <c r="AA36" s="99">
        <v>172</v>
      </c>
      <c r="AB36" s="99">
        <v>558</v>
      </c>
      <c r="AC36" s="99">
        <v>0</v>
      </c>
      <c r="AD36" s="99">
        <v>0</v>
      </c>
      <c r="AE36" s="94">
        <f t="shared" si="7"/>
        <v>1266</v>
      </c>
      <c r="AF36" s="99">
        <v>1231</v>
      </c>
      <c r="AG36" s="99">
        <v>35</v>
      </c>
      <c r="AH36" s="94">
        <f t="shared" si="8"/>
        <v>5304</v>
      </c>
      <c r="AI36" s="99">
        <v>5304</v>
      </c>
      <c r="AJ36" s="99">
        <v>0</v>
      </c>
      <c r="AK36" s="99">
        <v>0</v>
      </c>
      <c r="AL36" s="94">
        <f t="shared" si="9"/>
        <v>14874</v>
      </c>
      <c r="AM36" s="99">
        <v>10266</v>
      </c>
      <c r="AN36" s="99">
        <v>97</v>
      </c>
      <c r="AO36" s="99">
        <v>2680</v>
      </c>
      <c r="AP36" s="99">
        <v>0</v>
      </c>
      <c r="AQ36" s="99">
        <v>0</v>
      </c>
      <c r="AR36" s="99">
        <v>0</v>
      </c>
      <c r="AS36" s="99">
        <v>1013</v>
      </c>
      <c r="AT36" s="99">
        <v>703</v>
      </c>
      <c r="AU36" s="99">
        <v>0</v>
      </c>
      <c r="AV36" s="99">
        <v>115</v>
      </c>
      <c r="AW36" s="94">
        <f t="shared" si="10"/>
        <v>1069</v>
      </c>
      <c r="AX36" s="99">
        <v>793</v>
      </c>
      <c r="AY36" s="99">
        <v>0</v>
      </c>
      <c r="AZ36" s="99">
        <v>276</v>
      </c>
      <c r="BA36" s="99">
        <v>0</v>
      </c>
      <c r="BB36" s="99">
        <v>0</v>
      </c>
      <c r="BC36" s="94">
        <f t="shared" si="11"/>
        <v>800</v>
      </c>
      <c r="BD36" s="99">
        <v>800</v>
      </c>
      <c r="BE36" s="99">
        <v>0</v>
      </c>
      <c r="BF36" s="99">
        <v>0</v>
      </c>
    </row>
    <row r="37" spans="1:58" s="20" customFormat="1" ht="13.5">
      <c r="A37" s="93" t="s">
        <v>203</v>
      </c>
      <c r="B37" s="93">
        <v>31</v>
      </c>
      <c r="C37" s="93"/>
      <c r="D37" s="94">
        <f t="shared" si="0"/>
        <v>149399</v>
      </c>
      <c r="E37" s="94">
        <f t="shared" si="1"/>
        <v>28</v>
      </c>
      <c r="F37" s="99">
        <v>28</v>
      </c>
      <c r="G37" s="99">
        <v>0</v>
      </c>
      <c r="H37" s="94">
        <f t="shared" si="2"/>
        <v>11955</v>
      </c>
      <c r="I37" s="99">
        <v>11955</v>
      </c>
      <c r="J37" s="99">
        <v>0</v>
      </c>
      <c r="K37" s="94">
        <f t="shared" si="3"/>
        <v>137416</v>
      </c>
      <c r="L37" s="99">
        <v>51215</v>
      </c>
      <c r="M37" s="99">
        <v>86201</v>
      </c>
      <c r="N37" s="94">
        <f t="shared" si="4"/>
        <v>151020</v>
      </c>
      <c r="O37" s="94">
        <f t="shared" si="5"/>
        <v>63198</v>
      </c>
      <c r="P37" s="99">
        <v>58370</v>
      </c>
      <c r="Q37" s="99">
        <v>0</v>
      </c>
      <c r="R37" s="99">
        <v>0</v>
      </c>
      <c r="S37" s="99">
        <v>4828</v>
      </c>
      <c r="T37" s="99">
        <v>0</v>
      </c>
      <c r="U37" s="99">
        <v>0</v>
      </c>
      <c r="V37" s="99">
        <v>0</v>
      </c>
      <c r="W37" s="94">
        <f t="shared" si="6"/>
        <v>86201</v>
      </c>
      <c r="X37" s="99">
        <v>86201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4">
        <f t="shared" si="7"/>
        <v>1621</v>
      </c>
      <c r="AF37" s="99">
        <v>1613</v>
      </c>
      <c r="AG37" s="99">
        <v>8</v>
      </c>
      <c r="AH37" s="94">
        <f t="shared" si="8"/>
        <v>2883</v>
      </c>
      <c r="AI37" s="99">
        <v>2883</v>
      </c>
      <c r="AJ37" s="99">
        <v>0</v>
      </c>
      <c r="AK37" s="99">
        <v>0</v>
      </c>
      <c r="AL37" s="94">
        <f t="shared" si="9"/>
        <v>7204</v>
      </c>
      <c r="AM37" s="99">
        <v>4844</v>
      </c>
      <c r="AN37" s="99">
        <v>0</v>
      </c>
      <c r="AO37" s="99">
        <v>526</v>
      </c>
      <c r="AP37" s="99">
        <v>1441</v>
      </c>
      <c r="AQ37" s="99">
        <v>0</v>
      </c>
      <c r="AR37" s="99">
        <v>0</v>
      </c>
      <c r="AS37" s="99">
        <v>0</v>
      </c>
      <c r="AT37" s="99">
        <v>393</v>
      </c>
      <c r="AU37" s="99">
        <v>0</v>
      </c>
      <c r="AV37" s="99">
        <v>0</v>
      </c>
      <c r="AW37" s="94">
        <f t="shared" si="10"/>
        <v>534</v>
      </c>
      <c r="AX37" s="99">
        <v>523</v>
      </c>
      <c r="AY37" s="99">
        <v>0</v>
      </c>
      <c r="AZ37" s="99">
        <v>11</v>
      </c>
      <c r="BA37" s="99">
        <v>0</v>
      </c>
      <c r="BB37" s="99">
        <v>0</v>
      </c>
      <c r="BC37" s="94">
        <f t="shared" si="11"/>
        <v>0</v>
      </c>
      <c r="BD37" s="99">
        <v>0</v>
      </c>
      <c r="BE37" s="99">
        <v>0</v>
      </c>
      <c r="BF37" s="99">
        <v>0</v>
      </c>
    </row>
    <row r="38" spans="1:58" s="20" customFormat="1" ht="13.5">
      <c r="A38" s="93" t="s">
        <v>204</v>
      </c>
      <c r="B38" s="93">
        <v>32</v>
      </c>
      <c r="C38" s="93"/>
      <c r="D38" s="94">
        <f t="shared" si="0"/>
        <v>311249</v>
      </c>
      <c r="E38" s="94">
        <f t="shared" si="1"/>
        <v>1887</v>
      </c>
      <c r="F38" s="99">
        <v>166</v>
      </c>
      <c r="G38" s="99">
        <v>1721</v>
      </c>
      <c r="H38" s="94">
        <f t="shared" si="2"/>
        <v>35319</v>
      </c>
      <c r="I38" s="99">
        <v>31411</v>
      </c>
      <c r="J38" s="99">
        <v>3908</v>
      </c>
      <c r="K38" s="94">
        <f t="shared" si="3"/>
        <v>274043</v>
      </c>
      <c r="L38" s="99">
        <v>108564</v>
      </c>
      <c r="M38" s="99">
        <v>165479</v>
      </c>
      <c r="N38" s="94">
        <f t="shared" si="4"/>
        <v>318213</v>
      </c>
      <c r="O38" s="94">
        <f t="shared" si="5"/>
        <v>140141</v>
      </c>
      <c r="P38" s="99">
        <v>139751</v>
      </c>
      <c r="Q38" s="99">
        <v>0</v>
      </c>
      <c r="R38" s="99">
        <v>0</v>
      </c>
      <c r="S38" s="99">
        <v>224</v>
      </c>
      <c r="T38" s="99">
        <v>0</v>
      </c>
      <c r="U38" s="99">
        <v>166</v>
      </c>
      <c r="V38" s="99">
        <v>0</v>
      </c>
      <c r="W38" s="94">
        <f t="shared" si="6"/>
        <v>171108</v>
      </c>
      <c r="X38" s="99">
        <v>168823</v>
      </c>
      <c r="Y38" s="99">
        <v>0</v>
      </c>
      <c r="Z38" s="99">
        <v>0</v>
      </c>
      <c r="AA38" s="99">
        <v>564</v>
      </c>
      <c r="AB38" s="99">
        <v>0</v>
      </c>
      <c r="AC38" s="99">
        <v>1721</v>
      </c>
      <c r="AD38" s="99">
        <v>0</v>
      </c>
      <c r="AE38" s="94">
        <f t="shared" si="7"/>
        <v>6964</v>
      </c>
      <c r="AF38" s="99">
        <v>6964</v>
      </c>
      <c r="AG38" s="99">
        <v>0</v>
      </c>
      <c r="AH38" s="94">
        <f t="shared" si="8"/>
        <v>10026</v>
      </c>
      <c r="AI38" s="99">
        <v>10026</v>
      </c>
      <c r="AJ38" s="99">
        <v>0</v>
      </c>
      <c r="AK38" s="99">
        <v>0</v>
      </c>
      <c r="AL38" s="94">
        <f t="shared" si="9"/>
        <v>10516</v>
      </c>
      <c r="AM38" s="99">
        <v>725</v>
      </c>
      <c r="AN38" s="99">
        <v>34</v>
      </c>
      <c r="AO38" s="99">
        <v>786</v>
      </c>
      <c r="AP38" s="99">
        <v>0</v>
      </c>
      <c r="AQ38" s="99">
        <v>0</v>
      </c>
      <c r="AR38" s="99">
        <v>8689</v>
      </c>
      <c r="AS38" s="99">
        <v>0</v>
      </c>
      <c r="AT38" s="99">
        <v>7</v>
      </c>
      <c r="AU38" s="99">
        <v>151</v>
      </c>
      <c r="AV38" s="99">
        <v>124</v>
      </c>
      <c r="AW38" s="94">
        <f t="shared" si="10"/>
        <v>269</v>
      </c>
      <c r="AX38" s="99">
        <v>269</v>
      </c>
      <c r="AY38" s="99">
        <v>0</v>
      </c>
      <c r="AZ38" s="99">
        <v>0</v>
      </c>
      <c r="BA38" s="99">
        <v>0</v>
      </c>
      <c r="BB38" s="99">
        <v>0</v>
      </c>
      <c r="BC38" s="94">
        <f t="shared" si="11"/>
        <v>3105</v>
      </c>
      <c r="BD38" s="99">
        <v>3105</v>
      </c>
      <c r="BE38" s="99">
        <v>0</v>
      </c>
      <c r="BF38" s="99">
        <v>0</v>
      </c>
    </row>
    <row r="39" spans="1:58" s="20" customFormat="1" ht="13.5">
      <c r="A39" s="93" t="s">
        <v>205</v>
      </c>
      <c r="B39" s="93">
        <v>33</v>
      </c>
      <c r="C39" s="93"/>
      <c r="D39" s="94">
        <f t="shared" si="0"/>
        <v>752239</v>
      </c>
      <c r="E39" s="94">
        <f t="shared" si="1"/>
        <v>19412</v>
      </c>
      <c r="F39" s="99">
        <v>19412</v>
      </c>
      <c r="G39" s="99">
        <v>0</v>
      </c>
      <c r="H39" s="94">
        <f t="shared" si="2"/>
        <v>42624</v>
      </c>
      <c r="I39" s="99">
        <v>31096</v>
      </c>
      <c r="J39" s="99">
        <v>11528</v>
      </c>
      <c r="K39" s="94">
        <f t="shared" si="3"/>
        <v>690203</v>
      </c>
      <c r="L39" s="99">
        <v>260311</v>
      </c>
      <c r="M39" s="99">
        <v>429892</v>
      </c>
      <c r="N39" s="94">
        <f t="shared" si="4"/>
        <v>760854</v>
      </c>
      <c r="O39" s="94">
        <f t="shared" si="5"/>
        <v>310819</v>
      </c>
      <c r="P39" s="99">
        <v>284796</v>
      </c>
      <c r="Q39" s="99">
        <v>0</v>
      </c>
      <c r="R39" s="99">
        <v>0</v>
      </c>
      <c r="S39" s="99">
        <v>23482</v>
      </c>
      <c r="T39" s="99">
        <v>2532</v>
      </c>
      <c r="U39" s="99">
        <v>0</v>
      </c>
      <c r="V39" s="99">
        <v>9</v>
      </c>
      <c r="W39" s="94">
        <f t="shared" si="6"/>
        <v>441419</v>
      </c>
      <c r="X39" s="99">
        <v>350927</v>
      </c>
      <c r="Y39" s="99">
        <v>0</v>
      </c>
      <c r="Z39" s="99">
        <v>0</v>
      </c>
      <c r="AA39" s="99">
        <v>80256</v>
      </c>
      <c r="AB39" s="99">
        <v>314</v>
      </c>
      <c r="AC39" s="99">
        <v>0</v>
      </c>
      <c r="AD39" s="99">
        <v>9922</v>
      </c>
      <c r="AE39" s="94">
        <f t="shared" si="7"/>
        <v>8616</v>
      </c>
      <c r="AF39" s="99">
        <v>8616</v>
      </c>
      <c r="AG39" s="99">
        <v>0</v>
      </c>
      <c r="AH39" s="94">
        <f t="shared" si="8"/>
        <v>23073</v>
      </c>
      <c r="AI39" s="99">
        <v>23073</v>
      </c>
      <c r="AJ39" s="99">
        <v>0</v>
      </c>
      <c r="AK39" s="99">
        <v>0</v>
      </c>
      <c r="AL39" s="94">
        <f t="shared" si="9"/>
        <v>27459</v>
      </c>
      <c r="AM39" s="99">
        <v>4597</v>
      </c>
      <c r="AN39" s="99">
        <v>0</v>
      </c>
      <c r="AO39" s="99">
        <v>8038</v>
      </c>
      <c r="AP39" s="99">
        <v>5266</v>
      </c>
      <c r="AQ39" s="99">
        <v>0</v>
      </c>
      <c r="AR39" s="99">
        <v>329</v>
      </c>
      <c r="AS39" s="99">
        <v>1799</v>
      </c>
      <c r="AT39" s="99">
        <v>30</v>
      </c>
      <c r="AU39" s="99">
        <v>16</v>
      </c>
      <c r="AV39" s="99">
        <v>7384</v>
      </c>
      <c r="AW39" s="94">
        <f t="shared" si="10"/>
        <v>229</v>
      </c>
      <c r="AX39" s="99">
        <v>211</v>
      </c>
      <c r="AY39" s="99">
        <v>0</v>
      </c>
      <c r="AZ39" s="99">
        <v>18</v>
      </c>
      <c r="BA39" s="99">
        <v>0</v>
      </c>
      <c r="BB39" s="99">
        <v>0</v>
      </c>
      <c r="BC39" s="94">
        <f t="shared" si="11"/>
        <v>2031</v>
      </c>
      <c r="BD39" s="99">
        <v>2031</v>
      </c>
      <c r="BE39" s="99">
        <v>0</v>
      </c>
      <c r="BF39" s="99">
        <v>0</v>
      </c>
    </row>
    <row r="40" spans="1:58" s="20" customFormat="1" ht="13.5">
      <c r="A40" s="93" t="s">
        <v>206</v>
      </c>
      <c r="B40" s="93">
        <v>34</v>
      </c>
      <c r="C40" s="93"/>
      <c r="D40" s="94">
        <f t="shared" si="0"/>
        <v>735216</v>
      </c>
      <c r="E40" s="94">
        <f t="shared" si="1"/>
        <v>26552</v>
      </c>
      <c r="F40" s="99">
        <v>26552</v>
      </c>
      <c r="G40" s="99">
        <v>0</v>
      </c>
      <c r="H40" s="94">
        <f t="shared" si="2"/>
        <v>63992</v>
      </c>
      <c r="I40" s="99">
        <v>57456</v>
      </c>
      <c r="J40" s="99">
        <v>6536</v>
      </c>
      <c r="K40" s="94">
        <f t="shared" si="3"/>
        <v>644672</v>
      </c>
      <c r="L40" s="99">
        <v>236989</v>
      </c>
      <c r="M40" s="99">
        <v>407683</v>
      </c>
      <c r="N40" s="94">
        <f t="shared" si="4"/>
        <v>752030</v>
      </c>
      <c r="O40" s="94">
        <f t="shared" si="5"/>
        <v>321087</v>
      </c>
      <c r="P40" s="99">
        <v>314442</v>
      </c>
      <c r="Q40" s="99">
        <v>0</v>
      </c>
      <c r="R40" s="99">
        <v>0</v>
      </c>
      <c r="S40" s="99">
        <v>6645</v>
      </c>
      <c r="T40" s="99">
        <v>0</v>
      </c>
      <c r="U40" s="99">
        <v>0</v>
      </c>
      <c r="V40" s="99">
        <v>0</v>
      </c>
      <c r="W40" s="94">
        <f t="shared" si="6"/>
        <v>414588</v>
      </c>
      <c r="X40" s="99">
        <v>400774</v>
      </c>
      <c r="Y40" s="99">
        <v>0</v>
      </c>
      <c r="Z40" s="99">
        <v>0</v>
      </c>
      <c r="AA40" s="99">
        <v>13814</v>
      </c>
      <c r="AB40" s="99">
        <v>0</v>
      </c>
      <c r="AC40" s="99">
        <v>0</v>
      </c>
      <c r="AD40" s="99">
        <v>0</v>
      </c>
      <c r="AE40" s="94">
        <f t="shared" si="7"/>
        <v>16355</v>
      </c>
      <c r="AF40" s="99">
        <v>16355</v>
      </c>
      <c r="AG40" s="99">
        <v>0</v>
      </c>
      <c r="AH40" s="94">
        <f t="shared" si="8"/>
        <v>12341</v>
      </c>
      <c r="AI40" s="99">
        <v>12341</v>
      </c>
      <c r="AJ40" s="99">
        <v>0</v>
      </c>
      <c r="AK40" s="99">
        <v>0</v>
      </c>
      <c r="AL40" s="94">
        <f t="shared" si="9"/>
        <v>69459</v>
      </c>
      <c r="AM40" s="99">
        <v>58323</v>
      </c>
      <c r="AN40" s="99">
        <v>19</v>
      </c>
      <c r="AO40" s="99">
        <v>6760</v>
      </c>
      <c r="AP40" s="99">
        <v>2285</v>
      </c>
      <c r="AQ40" s="99">
        <v>0</v>
      </c>
      <c r="AR40" s="99">
        <v>29</v>
      </c>
      <c r="AS40" s="99">
        <v>50</v>
      </c>
      <c r="AT40" s="99">
        <v>437</v>
      </c>
      <c r="AU40" s="99">
        <v>171</v>
      </c>
      <c r="AV40" s="99">
        <v>1385</v>
      </c>
      <c r="AW40" s="94">
        <f t="shared" si="10"/>
        <v>1808</v>
      </c>
      <c r="AX40" s="99">
        <v>1217</v>
      </c>
      <c r="AY40" s="99">
        <v>7</v>
      </c>
      <c r="AZ40" s="99">
        <v>584</v>
      </c>
      <c r="BA40" s="99">
        <v>0</v>
      </c>
      <c r="BB40" s="99">
        <v>0</v>
      </c>
      <c r="BC40" s="94">
        <f t="shared" si="11"/>
        <v>108</v>
      </c>
      <c r="BD40" s="99">
        <v>108</v>
      </c>
      <c r="BE40" s="99">
        <v>0</v>
      </c>
      <c r="BF40" s="99">
        <v>0</v>
      </c>
    </row>
    <row r="41" spans="1:58" s="20" customFormat="1" ht="13.5">
      <c r="A41" s="93" t="s">
        <v>207</v>
      </c>
      <c r="B41" s="93">
        <v>35</v>
      </c>
      <c r="C41" s="93"/>
      <c r="D41" s="94">
        <f t="shared" si="0"/>
        <v>536355</v>
      </c>
      <c r="E41" s="94">
        <f t="shared" si="1"/>
        <v>8812</v>
      </c>
      <c r="F41" s="99">
        <v>8776</v>
      </c>
      <c r="G41" s="99">
        <v>36</v>
      </c>
      <c r="H41" s="94">
        <f t="shared" si="2"/>
        <v>41336</v>
      </c>
      <c r="I41" s="99">
        <v>41336</v>
      </c>
      <c r="J41" s="99">
        <v>0</v>
      </c>
      <c r="K41" s="94">
        <f t="shared" si="3"/>
        <v>486207</v>
      </c>
      <c r="L41" s="99">
        <v>131789</v>
      </c>
      <c r="M41" s="99">
        <v>354418</v>
      </c>
      <c r="N41" s="94">
        <f t="shared" si="4"/>
        <v>564812</v>
      </c>
      <c r="O41" s="94">
        <f t="shared" si="5"/>
        <v>182811</v>
      </c>
      <c r="P41" s="99">
        <v>150026</v>
      </c>
      <c r="Q41" s="99">
        <v>0</v>
      </c>
      <c r="R41" s="99">
        <v>0</v>
      </c>
      <c r="S41" s="99">
        <v>14093</v>
      </c>
      <c r="T41" s="99">
        <v>17820</v>
      </c>
      <c r="U41" s="99">
        <v>0</v>
      </c>
      <c r="V41" s="99">
        <v>872</v>
      </c>
      <c r="W41" s="94">
        <f t="shared" si="6"/>
        <v>367653</v>
      </c>
      <c r="X41" s="99">
        <v>271782</v>
      </c>
      <c r="Y41" s="99">
        <v>0</v>
      </c>
      <c r="Z41" s="99">
        <v>0</v>
      </c>
      <c r="AA41" s="99">
        <v>30845</v>
      </c>
      <c r="AB41" s="99">
        <v>62285</v>
      </c>
      <c r="AC41" s="99">
        <v>0</v>
      </c>
      <c r="AD41" s="99">
        <v>2741</v>
      </c>
      <c r="AE41" s="94">
        <f t="shared" si="7"/>
        <v>14348</v>
      </c>
      <c r="AF41" s="99">
        <v>10571</v>
      </c>
      <c r="AG41" s="99">
        <v>3777</v>
      </c>
      <c r="AH41" s="94">
        <f t="shared" si="8"/>
        <v>7363</v>
      </c>
      <c r="AI41" s="99">
        <v>7363</v>
      </c>
      <c r="AJ41" s="99">
        <v>0</v>
      </c>
      <c r="AK41" s="99">
        <v>0</v>
      </c>
      <c r="AL41" s="94">
        <f t="shared" si="9"/>
        <v>59525</v>
      </c>
      <c r="AM41" s="99">
        <v>52681</v>
      </c>
      <c r="AN41" s="99">
        <v>0</v>
      </c>
      <c r="AO41" s="99">
        <v>557</v>
      </c>
      <c r="AP41" s="99">
        <v>958</v>
      </c>
      <c r="AQ41" s="99">
        <v>0</v>
      </c>
      <c r="AR41" s="99">
        <v>0</v>
      </c>
      <c r="AS41" s="99">
        <v>105</v>
      </c>
      <c r="AT41" s="99">
        <v>122</v>
      </c>
      <c r="AU41" s="99">
        <v>15</v>
      </c>
      <c r="AV41" s="99">
        <v>5087</v>
      </c>
      <c r="AW41" s="94">
        <f t="shared" si="10"/>
        <v>519</v>
      </c>
      <c r="AX41" s="99">
        <v>515</v>
      </c>
      <c r="AY41" s="99">
        <v>4</v>
      </c>
      <c r="AZ41" s="99">
        <v>0</v>
      </c>
      <c r="BA41" s="99">
        <v>0</v>
      </c>
      <c r="BB41" s="99">
        <v>0</v>
      </c>
      <c r="BC41" s="94">
        <f t="shared" si="11"/>
        <v>754</v>
      </c>
      <c r="BD41" s="99">
        <v>754</v>
      </c>
      <c r="BE41" s="99">
        <v>0</v>
      </c>
      <c r="BF41" s="99">
        <v>0</v>
      </c>
    </row>
    <row r="42" spans="1:58" s="20" customFormat="1" ht="13.5">
      <c r="A42" s="93" t="s">
        <v>208</v>
      </c>
      <c r="B42" s="93">
        <v>36</v>
      </c>
      <c r="C42" s="93"/>
      <c r="D42" s="94">
        <f t="shared" si="0"/>
        <v>282365</v>
      </c>
      <c r="E42" s="94">
        <f t="shared" si="1"/>
        <v>26467</v>
      </c>
      <c r="F42" s="99">
        <v>11529</v>
      </c>
      <c r="G42" s="99">
        <v>14938</v>
      </c>
      <c r="H42" s="94">
        <f t="shared" si="2"/>
        <v>32306</v>
      </c>
      <c r="I42" s="99">
        <v>5129</v>
      </c>
      <c r="J42" s="99">
        <v>27177</v>
      </c>
      <c r="K42" s="94">
        <f t="shared" si="3"/>
        <v>223592</v>
      </c>
      <c r="L42" s="99">
        <v>38567</v>
      </c>
      <c r="M42" s="99">
        <v>185025</v>
      </c>
      <c r="N42" s="94">
        <f t="shared" si="4"/>
        <v>287048</v>
      </c>
      <c r="O42" s="94">
        <f t="shared" si="5"/>
        <v>55225</v>
      </c>
      <c r="P42" s="99">
        <v>54658</v>
      </c>
      <c r="Q42" s="99">
        <v>0</v>
      </c>
      <c r="R42" s="99">
        <v>0</v>
      </c>
      <c r="S42" s="99">
        <v>0</v>
      </c>
      <c r="T42" s="99">
        <v>567</v>
      </c>
      <c r="U42" s="99">
        <v>0</v>
      </c>
      <c r="V42" s="99">
        <v>0</v>
      </c>
      <c r="W42" s="94">
        <f t="shared" si="6"/>
        <v>227140</v>
      </c>
      <c r="X42" s="99">
        <v>223117</v>
      </c>
      <c r="Y42" s="99">
        <v>0</v>
      </c>
      <c r="Z42" s="99">
        <v>0</v>
      </c>
      <c r="AA42" s="99">
        <v>0</v>
      </c>
      <c r="AB42" s="99">
        <v>4023</v>
      </c>
      <c r="AC42" s="99">
        <v>0</v>
      </c>
      <c r="AD42" s="99">
        <v>0</v>
      </c>
      <c r="AE42" s="94">
        <f t="shared" si="7"/>
        <v>4683</v>
      </c>
      <c r="AF42" s="99">
        <v>4683</v>
      </c>
      <c r="AG42" s="99">
        <v>0</v>
      </c>
      <c r="AH42" s="94">
        <f t="shared" si="8"/>
        <v>3469</v>
      </c>
      <c r="AI42" s="99">
        <v>3469</v>
      </c>
      <c r="AJ42" s="99">
        <v>0</v>
      </c>
      <c r="AK42" s="99">
        <v>0</v>
      </c>
      <c r="AL42" s="94">
        <f t="shared" si="9"/>
        <v>2388</v>
      </c>
      <c r="AM42" s="99">
        <v>0</v>
      </c>
      <c r="AN42" s="99">
        <v>0</v>
      </c>
      <c r="AO42" s="99">
        <v>0</v>
      </c>
      <c r="AP42" s="99">
        <v>0</v>
      </c>
      <c r="AQ42" s="99">
        <v>0</v>
      </c>
      <c r="AR42" s="99">
        <v>0</v>
      </c>
      <c r="AS42" s="99">
        <v>822</v>
      </c>
      <c r="AT42" s="99">
        <v>968</v>
      </c>
      <c r="AU42" s="99">
        <v>178</v>
      </c>
      <c r="AV42" s="99">
        <v>420</v>
      </c>
      <c r="AW42" s="94">
        <f t="shared" si="10"/>
        <v>1081</v>
      </c>
      <c r="AX42" s="99">
        <v>904</v>
      </c>
      <c r="AY42" s="99">
        <v>177</v>
      </c>
      <c r="AZ42" s="99">
        <v>0</v>
      </c>
      <c r="BA42" s="99">
        <v>0</v>
      </c>
      <c r="BB42" s="99">
        <v>0</v>
      </c>
      <c r="BC42" s="94">
        <f t="shared" si="11"/>
        <v>0</v>
      </c>
      <c r="BD42" s="99">
        <v>0</v>
      </c>
      <c r="BE42" s="99">
        <v>0</v>
      </c>
      <c r="BF42" s="99">
        <v>0</v>
      </c>
    </row>
    <row r="43" spans="1:58" s="20" customFormat="1" ht="13.5">
      <c r="A43" s="93" t="s">
        <v>209</v>
      </c>
      <c r="B43" s="93">
        <v>37</v>
      </c>
      <c r="C43" s="93"/>
      <c r="D43" s="94">
        <f t="shared" si="0"/>
        <v>199580</v>
      </c>
      <c r="E43" s="94">
        <f t="shared" si="1"/>
        <v>40709</v>
      </c>
      <c r="F43" s="99">
        <v>33925</v>
      </c>
      <c r="G43" s="99">
        <v>6784</v>
      </c>
      <c r="H43" s="94">
        <f t="shared" si="2"/>
        <v>30952</v>
      </c>
      <c r="I43" s="99">
        <v>30042</v>
      </c>
      <c r="J43" s="99">
        <v>910</v>
      </c>
      <c r="K43" s="94">
        <f t="shared" si="3"/>
        <v>127919</v>
      </c>
      <c r="L43" s="99">
        <v>27569</v>
      </c>
      <c r="M43" s="99">
        <v>100350</v>
      </c>
      <c r="N43" s="94">
        <f t="shared" si="4"/>
        <v>201260</v>
      </c>
      <c r="O43" s="94">
        <f t="shared" si="5"/>
        <v>91605</v>
      </c>
      <c r="P43" s="99">
        <v>91536</v>
      </c>
      <c r="Q43" s="99">
        <v>0</v>
      </c>
      <c r="R43" s="99">
        <v>0</v>
      </c>
      <c r="S43" s="99">
        <v>0</v>
      </c>
      <c r="T43" s="99">
        <v>0</v>
      </c>
      <c r="U43" s="99">
        <v>69</v>
      </c>
      <c r="V43" s="99">
        <v>0</v>
      </c>
      <c r="W43" s="94">
        <f t="shared" si="6"/>
        <v>108044</v>
      </c>
      <c r="X43" s="99">
        <v>108044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4">
        <f t="shared" si="7"/>
        <v>1611</v>
      </c>
      <c r="AF43" s="99">
        <v>1501</v>
      </c>
      <c r="AG43" s="99">
        <v>110</v>
      </c>
      <c r="AH43" s="94">
        <f t="shared" si="8"/>
        <v>4225</v>
      </c>
      <c r="AI43" s="99">
        <v>4225</v>
      </c>
      <c r="AJ43" s="99">
        <v>0</v>
      </c>
      <c r="AK43" s="99">
        <v>0</v>
      </c>
      <c r="AL43" s="94">
        <f t="shared" si="9"/>
        <v>24956</v>
      </c>
      <c r="AM43" s="99">
        <v>20818</v>
      </c>
      <c r="AN43" s="99">
        <v>0</v>
      </c>
      <c r="AO43" s="99">
        <v>97</v>
      </c>
      <c r="AP43" s="99">
        <v>0</v>
      </c>
      <c r="AQ43" s="99">
        <v>0</v>
      </c>
      <c r="AR43" s="99">
        <v>0</v>
      </c>
      <c r="AS43" s="99">
        <v>60</v>
      </c>
      <c r="AT43" s="99">
        <v>7</v>
      </c>
      <c r="AU43" s="99">
        <v>294</v>
      </c>
      <c r="AV43" s="99">
        <v>3680</v>
      </c>
      <c r="AW43" s="94">
        <f t="shared" si="10"/>
        <v>88</v>
      </c>
      <c r="AX43" s="99">
        <v>87</v>
      </c>
      <c r="AY43" s="99">
        <v>0</v>
      </c>
      <c r="AZ43" s="99">
        <v>1</v>
      </c>
      <c r="BA43" s="99">
        <v>0</v>
      </c>
      <c r="BB43" s="99">
        <v>0</v>
      </c>
      <c r="BC43" s="94">
        <f t="shared" si="11"/>
        <v>86</v>
      </c>
      <c r="BD43" s="99">
        <v>86</v>
      </c>
      <c r="BE43" s="99">
        <v>0</v>
      </c>
      <c r="BF43" s="99">
        <v>0</v>
      </c>
    </row>
    <row r="44" spans="1:58" s="20" customFormat="1" ht="13.5">
      <c r="A44" s="93" t="s">
        <v>210</v>
      </c>
      <c r="B44" s="93">
        <v>38</v>
      </c>
      <c r="C44" s="93"/>
      <c r="D44" s="94">
        <f t="shared" si="0"/>
        <v>470359</v>
      </c>
      <c r="E44" s="94">
        <f t="shared" si="1"/>
        <v>0</v>
      </c>
      <c r="F44" s="99">
        <v>0</v>
      </c>
      <c r="G44" s="99">
        <v>0</v>
      </c>
      <c r="H44" s="94">
        <f t="shared" si="2"/>
        <v>23913</v>
      </c>
      <c r="I44" s="99">
        <v>18138</v>
      </c>
      <c r="J44" s="99">
        <v>5775</v>
      </c>
      <c r="K44" s="94">
        <f t="shared" si="3"/>
        <v>446446</v>
      </c>
      <c r="L44" s="99">
        <v>181721</v>
      </c>
      <c r="M44" s="99">
        <v>264725</v>
      </c>
      <c r="N44" s="94">
        <f t="shared" si="4"/>
        <v>475320</v>
      </c>
      <c r="O44" s="94">
        <f t="shared" si="5"/>
        <v>199859</v>
      </c>
      <c r="P44" s="99">
        <v>199859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4">
        <f t="shared" si="6"/>
        <v>270500</v>
      </c>
      <c r="X44" s="99">
        <v>270500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4">
        <f t="shared" si="7"/>
        <v>4961</v>
      </c>
      <c r="AF44" s="99">
        <v>4961</v>
      </c>
      <c r="AG44" s="99">
        <v>0</v>
      </c>
      <c r="AH44" s="94">
        <f t="shared" si="8"/>
        <v>2430</v>
      </c>
      <c r="AI44" s="99">
        <v>2430</v>
      </c>
      <c r="AJ44" s="99">
        <v>0</v>
      </c>
      <c r="AK44" s="99">
        <v>0</v>
      </c>
      <c r="AL44" s="94">
        <f t="shared" si="9"/>
        <v>80432</v>
      </c>
      <c r="AM44" s="99">
        <v>77349</v>
      </c>
      <c r="AN44" s="99">
        <v>2026</v>
      </c>
      <c r="AO44" s="99">
        <v>16</v>
      </c>
      <c r="AP44" s="99">
        <v>76</v>
      </c>
      <c r="AQ44" s="99">
        <v>0</v>
      </c>
      <c r="AR44" s="99">
        <v>0</v>
      </c>
      <c r="AS44" s="99">
        <v>85</v>
      </c>
      <c r="AT44" s="99">
        <v>38</v>
      </c>
      <c r="AU44" s="99">
        <v>627</v>
      </c>
      <c r="AV44" s="99">
        <v>215</v>
      </c>
      <c r="AW44" s="94">
        <f t="shared" si="10"/>
        <v>1373</v>
      </c>
      <c r="AX44" s="99">
        <v>1372</v>
      </c>
      <c r="AY44" s="99">
        <v>0</v>
      </c>
      <c r="AZ44" s="99">
        <v>1</v>
      </c>
      <c r="BA44" s="99">
        <v>0</v>
      </c>
      <c r="BB44" s="99">
        <v>0</v>
      </c>
      <c r="BC44" s="94">
        <f t="shared" si="11"/>
        <v>164</v>
      </c>
      <c r="BD44" s="99">
        <v>164</v>
      </c>
      <c r="BE44" s="99">
        <v>0</v>
      </c>
      <c r="BF44" s="99">
        <v>0</v>
      </c>
    </row>
    <row r="45" spans="1:58" s="20" customFormat="1" ht="13.5">
      <c r="A45" s="93" t="s">
        <v>211</v>
      </c>
      <c r="B45" s="93">
        <v>39</v>
      </c>
      <c r="C45" s="93"/>
      <c r="D45" s="94">
        <f t="shared" si="0"/>
        <v>391271</v>
      </c>
      <c r="E45" s="94">
        <f t="shared" si="1"/>
        <v>0</v>
      </c>
      <c r="F45" s="99">
        <v>0</v>
      </c>
      <c r="G45" s="99">
        <v>0</v>
      </c>
      <c r="H45" s="94">
        <f t="shared" si="2"/>
        <v>12823</v>
      </c>
      <c r="I45" s="99">
        <v>11424</v>
      </c>
      <c r="J45" s="99">
        <v>1399</v>
      </c>
      <c r="K45" s="94">
        <f t="shared" si="3"/>
        <v>378448</v>
      </c>
      <c r="L45" s="99">
        <v>188980</v>
      </c>
      <c r="M45" s="99">
        <v>189468</v>
      </c>
      <c r="N45" s="94">
        <f t="shared" si="4"/>
        <v>395207</v>
      </c>
      <c r="O45" s="94">
        <f t="shared" si="5"/>
        <v>200404</v>
      </c>
      <c r="P45" s="99">
        <v>198219</v>
      </c>
      <c r="Q45" s="99">
        <v>1185</v>
      </c>
      <c r="R45" s="99">
        <v>0</v>
      </c>
      <c r="S45" s="99">
        <v>0</v>
      </c>
      <c r="T45" s="99">
        <v>0</v>
      </c>
      <c r="U45" s="99">
        <v>0</v>
      </c>
      <c r="V45" s="99">
        <v>1000</v>
      </c>
      <c r="W45" s="94">
        <f t="shared" si="6"/>
        <v>190867</v>
      </c>
      <c r="X45" s="99">
        <v>190353</v>
      </c>
      <c r="Y45" s="99">
        <v>0</v>
      </c>
      <c r="Z45" s="99">
        <v>0</v>
      </c>
      <c r="AA45" s="99">
        <v>0</v>
      </c>
      <c r="AB45" s="99">
        <v>240</v>
      </c>
      <c r="AC45" s="99">
        <v>0</v>
      </c>
      <c r="AD45" s="99">
        <v>274</v>
      </c>
      <c r="AE45" s="94">
        <f t="shared" si="7"/>
        <v>3936</v>
      </c>
      <c r="AF45" s="99">
        <v>3844</v>
      </c>
      <c r="AG45" s="99">
        <v>92</v>
      </c>
      <c r="AH45" s="94">
        <f t="shared" si="8"/>
        <v>6574</v>
      </c>
      <c r="AI45" s="99">
        <v>6574</v>
      </c>
      <c r="AJ45" s="99">
        <v>0</v>
      </c>
      <c r="AK45" s="99">
        <v>0</v>
      </c>
      <c r="AL45" s="94">
        <f t="shared" si="9"/>
        <v>9004</v>
      </c>
      <c r="AM45" s="99">
        <v>2890</v>
      </c>
      <c r="AN45" s="99">
        <v>0</v>
      </c>
      <c r="AO45" s="99">
        <v>4133</v>
      </c>
      <c r="AP45" s="99">
        <v>1801</v>
      </c>
      <c r="AQ45" s="99">
        <v>0</v>
      </c>
      <c r="AR45" s="99">
        <v>0</v>
      </c>
      <c r="AS45" s="99">
        <v>159</v>
      </c>
      <c r="AT45" s="99">
        <v>21</v>
      </c>
      <c r="AU45" s="99">
        <v>0</v>
      </c>
      <c r="AV45" s="99">
        <v>0</v>
      </c>
      <c r="AW45" s="94">
        <f t="shared" si="10"/>
        <v>460</v>
      </c>
      <c r="AX45" s="99">
        <v>460</v>
      </c>
      <c r="AY45" s="99">
        <v>0</v>
      </c>
      <c r="AZ45" s="99">
        <v>0</v>
      </c>
      <c r="BA45" s="99">
        <v>0</v>
      </c>
      <c r="BB45" s="99">
        <v>0</v>
      </c>
      <c r="BC45" s="94">
        <f t="shared" si="11"/>
        <v>2152</v>
      </c>
      <c r="BD45" s="99">
        <v>883</v>
      </c>
      <c r="BE45" s="99">
        <v>1269</v>
      </c>
      <c r="BF45" s="99">
        <v>0</v>
      </c>
    </row>
    <row r="46" spans="1:58" s="20" customFormat="1" ht="13.5">
      <c r="A46" s="93" t="s">
        <v>212</v>
      </c>
      <c r="B46" s="93">
        <v>40</v>
      </c>
      <c r="C46" s="93"/>
      <c r="D46" s="94">
        <f t="shared" si="0"/>
        <v>1492796</v>
      </c>
      <c r="E46" s="94">
        <f t="shared" si="1"/>
        <v>60393</v>
      </c>
      <c r="F46" s="99">
        <v>60183</v>
      </c>
      <c r="G46" s="99">
        <v>210</v>
      </c>
      <c r="H46" s="94">
        <f t="shared" si="2"/>
        <v>240135</v>
      </c>
      <c r="I46" s="99">
        <v>240135</v>
      </c>
      <c r="J46" s="99">
        <v>0</v>
      </c>
      <c r="K46" s="94">
        <f t="shared" si="3"/>
        <v>1192268</v>
      </c>
      <c r="L46" s="99">
        <v>649315</v>
      </c>
      <c r="M46" s="99">
        <v>542953</v>
      </c>
      <c r="N46" s="94">
        <f t="shared" si="4"/>
        <v>1499610</v>
      </c>
      <c r="O46" s="94">
        <f t="shared" si="5"/>
        <v>950711</v>
      </c>
      <c r="P46" s="99">
        <v>827234</v>
      </c>
      <c r="Q46" s="99">
        <v>0</v>
      </c>
      <c r="R46" s="99">
        <v>1434</v>
      </c>
      <c r="S46" s="99">
        <v>89072</v>
      </c>
      <c r="T46" s="99">
        <v>25398</v>
      </c>
      <c r="U46" s="99">
        <v>7573</v>
      </c>
      <c r="V46" s="99">
        <v>0</v>
      </c>
      <c r="W46" s="94">
        <f t="shared" si="6"/>
        <v>544725</v>
      </c>
      <c r="X46" s="99">
        <v>440508</v>
      </c>
      <c r="Y46" s="99">
        <v>0</v>
      </c>
      <c r="Z46" s="99">
        <v>3955</v>
      </c>
      <c r="AA46" s="99">
        <v>69357</v>
      </c>
      <c r="AB46" s="99">
        <v>28351</v>
      </c>
      <c r="AC46" s="99">
        <v>1814</v>
      </c>
      <c r="AD46" s="99">
        <v>740</v>
      </c>
      <c r="AE46" s="94">
        <f t="shared" si="7"/>
        <v>4174</v>
      </c>
      <c r="AF46" s="99">
        <v>4130</v>
      </c>
      <c r="AG46" s="99">
        <v>44</v>
      </c>
      <c r="AH46" s="94">
        <f t="shared" si="8"/>
        <v>9487</v>
      </c>
      <c r="AI46" s="99">
        <v>9471</v>
      </c>
      <c r="AJ46" s="99">
        <v>0</v>
      </c>
      <c r="AK46" s="99">
        <v>16</v>
      </c>
      <c r="AL46" s="94">
        <f t="shared" si="9"/>
        <v>149750</v>
      </c>
      <c r="AM46" s="99">
        <v>141213</v>
      </c>
      <c r="AN46" s="99">
        <v>4</v>
      </c>
      <c r="AO46" s="99">
        <v>5858</v>
      </c>
      <c r="AP46" s="99">
        <v>89</v>
      </c>
      <c r="AQ46" s="99">
        <v>0</v>
      </c>
      <c r="AR46" s="99">
        <v>0</v>
      </c>
      <c r="AS46" s="99">
        <v>944</v>
      </c>
      <c r="AT46" s="99">
        <v>991</v>
      </c>
      <c r="AU46" s="99">
        <v>81</v>
      </c>
      <c r="AV46" s="99">
        <v>570</v>
      </c>
      <c r="AW46" s="94">
        <f t="shared" si="10"/>
        <v>947</v>
      </c>
      <c r="AX46" s="99">
        <v>934</v>
      </c>
      <c r="AY46" s="99">
        <v>4</v>
      </c>
      <c r="AZ46" s="99">
        <v>9</v>
      </c>
      <c r="BA46" s="99">
        <v>0</v>
      </c>
      <c r="BB46" s="99">
        <v>0</v>
      </c>
      <c r="BC46" s="94">
        <f t="shared" si="11"/>
        <v>9538</v>
      </c>
      <c r="BD46" s="99">
        <v>4165</v>
      </c>
      <c r="BE46" s="99">
        <v>0</v>
      </c>
      <c r="BF46" s="99">
        <v>5373</v>
      </c>
    </row>
    <row r="47" spans="1:58" s="20" customFormat="1" ht="13.5">
      <c r="A47" s="93" t="s">
        <v>213</v>
      </c>
      <c r="B47" s="93">
        <v>41</v>
      </c>
      <c r="C47" s="93"/>
      <c r="D47" s="94">
        <f t="shared" si="0"/>
        <v>499232</v>
      </c>
      <c r="E47" s="94">
        <f t="shared" si="1"/>
        <v>124</v>
      </c>
      <c r="F47" s="99">
        <v>0</v>
      </c>
      <c r="G47" s="99">
        <v>124</v>
      </c>
      <c r="H47" s="94">
        <f t="shared" si="2"/>
        <v>1191</v>
      </c>
      <c r="I47" s="99">
        <v>992</v>
      </c>
      <c r="J47" s="99">
        <v>199</v>
      </c>
      <c r="K47" s="94">
        <f t="shared" si="3"/>
        <v>497917</v>
      </c>
      <c r="L47" s="99">
        <v>328711</v>
      </c>
      <c r="M47" s="99">
        <v>169206</v>
      </c>
      <c r="N47" s="94">
        <f t="shared" si="4"/>
        <v>501191</v>
      </c>
      <c r="O47" s="94">
        <f t="shared" si="5"/>
        <v>329703</v>
      </c>
      <c r="P47" s="99">
        <v>320701</v>
      </c>
      <c r="Q47" s="99">
        <v>0</v>
      </c>
      <c r="R47" s="99">
        <v>0</v>
      </c>
      <c r="S47" s="99">
        <v>0</v>
      </c>
      <c r="T47" s="99">
        <v>9002</v>
      </c>
      <c r="U47" s="99">
        <v>0</v>
      </c>
      <c r="V47" s="99">
        <v>0</v>
      </c>
      <c r="W47" s="94">
        <f t="shared" si="6"/>
        <v>169529</v>
      </c>
      <c r="X47" s="99">
        <v>162040</v>
      </c>
      <c r="Y47" s="99">
        <v>407</v>
      </c>
      <c r="Z47" s="99">
        <v>0</v>
      </c>
      <c r="AA47" s="99">
        <v>0</v>
      </c>
      <c r="AB47" s="99">
        <v>7082</v>
      </c>
      <c r="AC47" s="99">
        <v>0</v>
      </c>
      <c r="AD47" s="99">
        <v>0</v>
      </c>
      <c r="AE47" s="94">
        <f t="shared" si="7"/>
        <v>1959</v>
      </c>
      <c r="AF47" s="99">
        <v>1959</v>
      </c>
      <c r="AG47" s="99">
        <v>0</v>
      </c>
      <c r="AH47" s="94">
        <f t="shared" si="8"/>
        <v>5226</v>
      </c>
      <c r="AI47" s="99">
        <v>5226</v>
      </c>
      <c r="AJ47" s="99">
        <v>0</v>
      </c>
      <c r="AK47" s="99">
        <v>0</v>
      </c>
      <c r="AL47" s="94">
        <f t="shared" si="9"/>
        <v>27461</v>
      </c>
      <c r="AM47" s="99">
        <v>15572</v>
      </c>
      <c r="AN47" s="99">
        <v>6898</v>
      </c>
      <c r="AO47" s="99">
        <v>2584</v>
      </c>
      <c r="AP47" s="99">
        <v>556</v>
      </c>
      <c r="AQ47" s="99">
        <v>0</v>
      </c>
      <c r="AR47" s="99">
        <v>0</v>
      </c>
      <c r="AS47" s="99">
        <v>992</v>
      </c>
      <c r="AT47" s="99">
        <v>656</v>
      </c>
      <c r="AU47" s="99">
        <v>0</v>
      </c>
      <c r="AV47" s="99">
        <v>203</v>
      </c>
      <c r="AW47" s="94">
        <f t="shared" si="10"/>
        <v>237</v>
      </c>
      <c r="AX47" s="99">
        <v>235</v>
      </c>
      <c r="AY47" s="99">
        <v>0</v>
      </c>
      <c r="AZ47" s="99">
        <v>2</v>
      </c>
      <c r="BA47" s="99">
        <v>0</v>
      </c>
      <c r="BB47" s="99">
        <v>0</v>
      </c>
      <c r="BC47" s="94">
        <f t="shared" si="11"/>
        <v>941</v>
      </c>
      <c r="BD47" s="99">
        <v>871</v>
      </c>
      <c r="BE47" s="99">
        <v>70</v>
      </c>
      <c r="BF47" s="99">
        <v>0</v>
      </c>
    </row>
    <row r="48" spans="1:58" s="20" customFormat="1" ht="13.5">
      <c r="A48" s="93" t="s">
        <v>214</v>
      </c>
      <c r="B48" s="93">
        <v>42</v>
      </c>
      <c r="C48" s="93"/>
      <c r="D48" s="94">
        <f t="shared" si="0"/>
        <v>688501</v>
      </c>
      <c r="E48" s="94">
        <f t="shared" si="1"/>
        <v>63822</v>
      </c>
      <c r="F48" s="99">
        <v>51609</v>
      </c>
      <c r="G48" s="99">
        <v>12213</v>
      </c>
      <c r="H48" s="94">
        <f t="shared" si="2"/>
        <v>11448</v>
      </c>
      <c r="I48" s="99">
        <v>9684</v>
      </c>
      <c r="J48" s="99">
        <v>1764</v>
      </c>
      <c r="K48" s="94">
        <f t="shared" si="3"/>
        <v>613231</v>
      </c>
      <c r="L48" s="99">
        <v>465260</v>
      </c>
      <c r="M48" s="99">
        <v>147971</v>
      </c>
      <c r="N48" s="94">
        <f t="shared" si="4"/>
        <v>690487</v>
      </c>
      <c r="O48" s="94">
        <f t="shared" si="5"/>
        <v>526553</v>
      </c>
      <c r="P48" s="99">
        <v>522439</v>
      </c>
      <c r="Q48" s="99">
        <v>0</v>
      </c>
      <c r="R48" s="99">
        <v>0</v>
      </c>
      <c r="S48" s="99">
        <v>0</v>
      </c>
      <c r="T48" s="99">
        <v>3412</v>
      </c>
      <c r="U48" s="99">
        <v>145</v>
      </c>
      <c r="V48" s="99">
        <v>557</v>
      </c>
      <c r="W48" s="94">
        <f t="shared" si="6"/>
        <v>161948</v>
      </c>
      <c r="X48" s="99">
        <v>148366</v>
      </c>
      <c r="Y48" s="99">
        <v>0</v>
      </c>
      <c r="Z48" s="99">
        <v>0</v>
      </c>
      <c r="AA48" s="99">
        <v>0</v>
      </c>
      <c r="AB48" s="99">
        <v>13536</v>
      </c>
      <c r="AC48" s="99">
        <v>46</v>
      </c>
      <c r="AD48" s="99">
        <v>0</v>
      </c>
      <c r="AE48" s="94">
        <f t="shared" si="7"/>
        <v>1986</v>
      </c>
      <c r="AF48" s="99">
        <v>1986</v>
      </c>
      <c r="AG48" s="99">
        <v>0</v>
      </c>
      <c r="AH48" s="94">
        <f t="shared" si="8"/>
        <v>9892</v>
      </c>
      <c r="AI48" s="99">
        <v>9891</v>
      </c>
      <c r="AJ48" s="99">
        <v>1</v>
      </c>
      <c r="AK48" s="99">
        <v>0</v>
      </c>
      <c r="AL48" s="94">
        <f t="shared" si="9"/>
        <v>10510</v>
      </c>
      <c r="AM48" s="99">
        <v>1365</v>
      </c>
      <c r="AN48" s="99">
        <v>1</v>
      </c>
      <c r="AO48" s="99">
        <v>3809</v>
      </c>
      <c r="AP48" s="99">
        <v>1705</v>
      </c>
      <c r="AQ48" s="99">
        <v>0</v>
      </c>
      <c r="AR48" s="99">
        <v>0</v>
      </c>
      <c r="AS48" s="99">
        <v>1510</v>
      </c>
      <c r="AT48" s="99">
        <v>432</v>
      </c>
      <c r="AU48" s="99">
        <v>15</v>
      </c>
      <c r="AV48" s="99">
        <v>1673</v>
      </c>
      <c r="AW48" s="94">
        <f t="shared" si="10"/>
        <v>772</v>
      </c>
      <c r="AX48" s="99">
        <v>386</v>
      </c>
      <c r="AY48" s="99">
        <v>361</v>
      </c>
      <c r="AZ48" s="99">
        <v>25</v>
      </c>
      <c r="BA48" s="99">
        <v>0</v>
      </c>
      <c r="BB48" s="99">
        <v>0</v>
      </c>
      <c r="BC48" s="94">
        <f t="shared" si="11"/>
        <v>677</v>
      </c>
      <c r="BD48" s="99">
        <v>677</v>
      </c>
      <c r="BE48" s="99">
        <v>0</v>
      </c>
      <c r="BF48" s="99">
        <v>0</v>
      </c>
    </row>
    <row r="49" spans="1:58" s="20" customFormat="1" ht="13.5">
      <c r="A49" s="93" t="s">
        <v>215</v>
      </c>
      <c r="B49" s="93">
        <v>43</v>
      </c>
      <c r="C49" s="93"/>
      <c r="D49" s="94">
        <f t="shared" si="0"/>
        <v>581610</v>
      </c>
      <c r="E49" s="94">
        <f t="shared" si="1"/>
        <v>5265</v>
      </c>
      <c r="F49" s="99">
        <v>5265</v>
      </c>
      <c r="G49" s="99">
        <v>0</v>
      </c>
      <c r="H49" s="94">
        <f t="shared" si="2"/>
        <v>28398</v>
      </c>
      <c r="I49" s="99">
        <v>28325</v>
      </c>
      <c r="J49" s="99">
        <v>73</v>
      </c>
      <c r="K49" s="94">
        <f t="shared" si="3"/>
        <v>547947</v>
      </c>
      <c r="L49" s="99">
        <v>191533</v>
      </c>
      <c r="M49" s="99">
        <v>356414</v>
      </c>
      <c r="N49" s="94">
        <f t="shared" si="4"/>
        <v>585974</v>
      </c>
      <c r="O49" s="94">
        <f t="shared" si="5"/>
        <v>225123</v>
      </c>
      <c r="P49" s="99">
        <v>194869</v>
      </c>
      <c r="Q49" s="99">
        <v>0</v>
      </c>
      <c r="R49" s="99">
        <v>0</v>
      </c>
      <c r="S49" s="99">
        <v>20489</v>
      </c>
      <c r="T49" s="99">
        <v>8332</v>
      </c>
      <c r="U49" s="99">
        <v>66</v>
      </c>
      <c r="V49" s="99">
        <v>1367</v>
      </c>
      <c r="W49" s="94">
        <f t="shared" si="6"/>
        <v>356503</v>
      </c>
      <c r="X49" s="99">
        <v>277943</v>
      </c>
      <c r="Y49" s="99">
        <v>0</v>
      </c>
      <c r="Z49" s="99">
        <v>0</v>
      </c>
      <c r="AA49" s="99">
        <v>39822</v>
      </c>
      <c r="AB49" s="99">
        <v>35655</v>
      </c>
      <c r="AC49" s="99">
        <v>146</v>
      </c>
      <c r="AD49" s="99">
        <v>2937</v>
      </c>
      <c r="AE49" s="94">
        <f t="shared" si="7"/>
        <v>4348</v>
      </c>
      <c r="AF49" s="99">
        <v>4348</v>
      </c>
      <c r="AG49" s="99">
        <v>0</v>
      </c>
      <c r="AH49" s="94">
        <f t="shared" si="8"/>
        <v>5662</v>
      </c>
      <c r="AI49" s="99">
        <v>5662</v>
      </c>
      <c r="AJ49" s="99">
        <v>0</v>
      </c>
      <c r="AK49" s="99">
        <v>0</v>
      </c>
      <c r="AL49" s="94">
        <f t="shared" si="9"/>
        <v>33510</v>
      </c>
      <c r="AM49" s="99">
        <v>28612</v>
      </c>
      <c r="AN49" s="99">
        <v>91</v>
      </c>
      <c r="AO49" s="99">
        <v>2102</v>
      </c>
      <c r="AP49" s="99">
        <v>224</v>
      </c>
      <c r="AQ49" s="99">
        <v>0</v>
      </c>
      <c r="AR49" s="99">
        <v>0</v>
      </c>
      <c r="AS49" s="99">
        <v>1077</v>
      </c>
      <c r="AT49" s="99">
        <v>902</v>
      </c>
      <c r="AU49" s="99">
        <v>16</v>
      </c>
      <c r="AV49" s="99">
        <v>486</v>
      </c>
      <c r="AW49" s="94">
        <f t="shared" si="10"/>
        <v>978</v>
      </c>
      <c r="AX49" s="99">
        <v>498</v>
      </c>
      <c r="AY49" s="99">
        <v>18</v>
      </c>
      <c r="AZ49" s="99">
        <v>429</v>
      </c>
      <c r="BA49" s="99">
        <v>33</v>
      </c>
      <c r="BB49" s="99">
        <v>0</v>
      </c>
      <c r="BC49" s="94">
        <f t="shared" si="11"/>
        <v>1977</v>
      </c>
      <c r="BD49" s="99">
        <v>1977</v>
      </c>
      <c r="BE49" s="99">
        <v>0</v>
      </c>
      <c r="BF49" s="99">
        <v>0</v>
      </c>
    </row>
    <row r="50" spans="1:58" s="20" customFormat="1" ht="13.5">
      <c r="A50" s="93" t="s">
        <v>216</v>
      </c>
      <c r="B50" s="93">
        <v>44</v>
      </c>
      <c r="C50" s="93"/>
      <c r="D50" s="94">
        <f t="shared" si="0"/>
        <v>438549</v>
      </c>
      <c r="E50" s="94">
        <f t="shared" si="1"/>
        <v>1403</v>
      </c>
      <c r="F50" s="99">
        <v>1403</v>
      </c>
      <c r="G50" s="99">
        <v>0</v>
      </c>
      <c r="H50" s="94">
        <f t="shared" si="2"/>
        <v>32429</v>
      </c>
      <c r="I50" s="99">
        <v>32418</v>
      </c>
      <c r="J50" s="99">
        <v>11</v>
      </c>
      <c r="K50" s="94">
        <f t="shared" si="3"/>
        <v>404717</v>
      </c>
      <c r="L50" s="99">
        <v>110746</v>
      </c>
      <c r="M50" s="99">
        <v>293971</v>
      </c>
      <c r="N50" s="94">
        <f t="shared" si="4"/>
        <v>450171</v>
      </c>
      <c r="O50" s="94">
        <f t="shared" si="5"/>
        <v>144567</v>
      </c>
      <c r="P50" s="99">
        <v>140755</v>
      </c>
      <c r="Q50" s="99">
        <v>0</v>
      </c>
      <c r="R50" s="99">
        <v>0</v>
      </c>
      <c r="S50" s="99">
        <v>0</v>
      </c>
      <c r="T50" s="99">
        <v>3812</v>
      </c>
      <c r="U50" s="99">
        <v>0</v>
      </c>
      <c r="V50" s="99">
        <v>0</v>
      </c>
      <c r="W50" s="94">
        <f t="shared" si="6"/>
        <v>293982</v>
      </c>
      <c r="X50" s="99">
        <v>290688</v>
      </c>
      <c r="Y50" s="99">
        <v>0</v>
      </c>
      <c r="Z50" s="99">
        <v>1166</v>
      </c>
      <c r="AA50" s="99">
        <v>0</v>
      </c>
      <c r="AB50" s="99">
        <v>2128</v>
      </c>
      <c r="AC50" s="99">
        <v>0</v>
      </c>
      <c r="AD50" s="99">
        <v>0</v>
      </c>
      <c r="AE50" s="94">
        <f t="shared" si="7"/>
        <v>11622</v>
      </c>
      <c r="AF50" s="99">
        <v>10190</v>
      </c>
      <c r="AG50" s="99">
        <v>1432</v>
      </c>
      <c r="AH50" s="94">
        <f t="shared" si="8"/>
        <v>11937</v>
      </c>
      <c r="AI50" s="99">
        <v>11905</v>
      </c>
      <c r="AJ50" s="99">
        <v>32</v>
      </c>
      <c r="AK50" s="99">
        <v>0</v>
      </c>
      <c r="AL50" s="94">
        <f t="shared" si="9"/>
        <v>12410</v>
      </c>
      <c r="AM50" s="99">
        <v>434</v>
      </c>
      <c r="AN50" s="99">
        <v>239</v>
      </c>
      <c r="AO50" s="99">
        <v>3336</v>
      </c>
      <c r="AP50" s="99">
        <v>0</v>
      </c>
      <c r="AQ50" s="99">
        <v>0</v>
      </c>
      <c r="AR50" s="99">
        <v>0</v>
      </c>
      <c r="AS50" s="99">
        <v>99</v>
      </c>
      <c r="AT50" s="99">
        <v>2228</v>
      </c>
      <c r="AU50" s="99">
        <v>4</v>
      </c>
      <c r="AV50" s="99">
        <v>6070</v>
      </c>
      <c r="AW50" s="94">
        <f t="shared" si="10"/>
        <v>341</v>
      </c>
      <c r="AX50" s="99">
        <v>168</v>
      </c>
      <c r="AY50" s="99">
        <v>0</v>
      </c>
      <c r="AZ50" s="99">
        <v>173</v>
      </c>
      <c r="BA50" s="99">
        <v>0</v>
      </c>
      <c r="BB50" s="99">
        <v>0</v>
      </c>
      <c r="BC50" s="94">
        <f t="shared" si="11"/>
        <v>912</v>
      </c>
      <c r="BD50" s="99">
        <v>912</v>
      </c>
      <c r="BE50" s="99">
        <v>0</v>
      </c>
      <c r="BF50" s="99">
        <v>0</v>
      </c>
    </row>
    <row r="51" spans="1:58" s="20" customFormat="1" ht="13.5">
      <c r="A51" s="93" t="s">
        <v>217</v>
      </c>
      <c r="B51" s="93">
        <v>45</v>
      </c>
      <c r="C51" s="93"/>
      <c r="D51" s="94">
        <f t="shared" si="0"/>
        <v>372023</v>
      </c>
      <c r="E51" s="94">
        <f t="shared" si="1"/>
        <v>0</v>
      </c>
      <c r="F51" s="99">
        <v>0</v>
      </c>
      <c r="G51" s="99">
        <v>0</v>
      </c>
      <c r="H51" s="94">
        <f t="shared" si="2"/>
        <v>53216</v>
      </c>
      <c r="I51" s="99">
        <v>46248</v>
      </c>
      <c r="J51" s="99">
        <v>6968</v>
      </c>
      <c r="K51" s="94">
        <f t="shared" si="3"/>
        <v>318807</v>
      </c>
      <c r="L51" s="99">
        <v>85507</v>
      </c>
      <c r="M51" s="99">
        <v>233300</v>
      </c>
      <c r="N51" s="94">
        <f t="shared" si="4"/>
        <v>370510</v>
      </c>
      <c r="O51" s="94">
        <f t="shared" si="5"/>
        <v>130145</v>
      </c>
      <c r="P51" s="99">
        <v>124112</v>
      </c>
      <c r="Q51" s="99">
        <v>0</v>
      </c>
      <c r="R51" s="99">
        <v>0</v>
      </c>
      <c r="S51" s="99">
        <v>6033</v>
      </c>
      <c r="T51" s="99">
        <v>0</v>
      </c>
      <c r="U51" s="99">
        <v>0</v>
      </c>
      <c r="V51" s="99">
        <v>0</v>
      </c>
      <c r="W51" s="94">
        <f t="shared" si="6"/>
        <v>240268</v>
      </c>
      <c r="X51" s="99">
        <v>239925</v>
      </c>
      <c r="Y51" s="99">
        <v>343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4">
        <f t="shared" si="7"/>
        <v>97</v>
      </c>
      <c r="AF51" s="99">
        <v>97</v>
      </c>
      <c r="AG51" s="99">
        <v>0</v>
      </c>
      <c r="AH51" s="94">
        <f t="shared" si="8"/>
        <v>42607</v>
      </c>
      <c r="AI51" s="99">
        <v>42607</v>
      </c>
      <c r="AJ51" s="99">
        <v>0</v>
      </c>
      <c r="AK51" s="99">
        <v>0</v>
      </c>
      <c r="AL51" s="94">
        <f t="shared" si="9"/>
        <v>45572</v>
      </c>
      <c r="AM51" s="99">
        <v>3377</v>
      </c>
      <c r="AN51" s="99">
        <v>135</v>
      </c>
      <c r="AO51" s="99">
        <v>196</v>
      </c>
      <c r="AP51" s="99">
        <v>2873</v>
      </c>
      <c r="AQ51" s="99">
        <v>0</v>
      </c>
      <c r="AR51" s="99">
        <v>38949</v>
      </c>
      <c r="AS51" s="99">
        <v>0</v>
      </c>
      <c r="AT51" s="99">
        <v>0</v>
      </c>
      <c r="AU51" s="99">
        <v>42</v>
      </c>
      <c r="AV51" s="99">
        <v>0</v>
      </c>
      <c r="AW51" s="94">
        <f t="shared" si="10"/>
        <v>565</v>
      </c>
      <c r="AX51" s="99">
        <v>547</v>
      </c>
      <c r="AY51" s="99">
        <v>0</v>
      </c>
      <c r="AZ51" s="99">
        <v>14</v>
      </c>
      <c r="BA51" s="99">
        <v>4</v>
      </c>
      <c r="BB51" s="99">
        <v>0</v>
      </c>
      <c r="BC51" s="94">
        <f t="shared" si="11"/>
        <v>1120</v>
      </c>
      <c r="BD51" s="99">
        <v>1120</v>
      </c>
      <c r="BE51" s="99">
        <v>0</v>
      </c>
      <c r="BF51" s="99">
        <v>0</v>
      </c>
    </row>
    <row r="52" spans="1:58" s="20" customFormat="1" ht="13.5">
      <c r="A52" s="93" t="s">
        <v>218</v>
      </c>
      <c r="B52" s="93">
        <v>46</v>
      </c>
      <c r="C52" s="93"/>
      <c r="D52" s="94">
        <f t="shared" si="0"/>
        <v>794571</v>
      </c>
      <c r="E52" s="94">
        <f t="shared" si="1"/>
        <v>33110</v>
      </c>
      <c r="F52" s="99">
        <v>19322</v>
      </c>
      <c r="G52" s="99">
        <v>13788</v>
      </c>
      <c r="H52" s="94">
        <f t="shared" si="2"/>
        <v>25340</v>
      </c>
      <c r="I52" s="99">
        <v>24589</v>
      </c>
      <c r="J52" s="99">
        <v>751</v>
      </c>
      <c r="K52" s="94">
        <f t="shared" si="3"/>
        <v>736121</v>
      </c>
      <c r="L52" s="99">
        <v>242608</v>
      </c>
      <c r="M52" s="99">
        <v>493513</v>
      </c>
      <c r="N52" s="94">
        <f t="shared" si="4"/>
        <v>794792</v>
      </c>
      <c r="O52" s="94">
        <f t="shared" si="5"/>
        <v>286237</v>
      </c>
      <c r="P52" s="99">
        <v>269715</v>
      </c>
      <c r="Q52" s="99">
        <v>0</v>
      </c>
      <c r="R52" s="99">
        <v>0</v>
      </c>
      <c r="S52" s="99">
        <v>198</v>
      </c>
      <c r="T52" s="99">
        <v>2342</v>
      </c>
      <c r="U52" s="99">
        <v>13982</v>
      </c>
      <c r="V52" s="99">
        <v>0</v>
      </c>
      <c r="W52" s="94">
        <f t="shared" si="6"/>
        <v>508052</v>
      </c>
      <c r="X52" s="99">
        <v>477456</v>
      </c>
      <c r="Y52" s="99">
        <v>0</v>
      </c>
      <c r="Z52" s="99">
        <v>0</v>
      </c>
      <c r="AA52" s="99">
        <v>343</v>
      </c>
      <c r="AB52" s="99">
        <v>20393</v>
      </c>
      <c r="AC52" s="99">
        <v>9860</v>
      </c>
      <c r="AD52" s="99">
        <v>0</v>
      </c>
      <c r="AE52" s="94">
        <f t="shared" si="7"/>
        <v>503</v>
      </c>
      <c r="AF52" s="99">
        <v>503</v>
      </c>
      <c r="AG52" s="99">
        <v>0</v>
      </c>
      <c r="AH52" s="94">
        <f t="shared" si="8"/>
        <v>30493</v>
      </c>
      <c r="AI52" s="99">
        <v>30493</v>
      </c>
      <c r="AJ52" s="99">
        <v>0</v>
      </c>
      <c r="AK52" s="99">
        <v>0</v>
      </c>
      <c r="AL52" s="94">
        <f t="shared" si="9"/>
        <v>33542</v>
      </c>
      <c r="AM52" s="99">
        <v>3821</v>
      </c>
      <c r="AN52" s="99">
        <v>0</v>
      </c>
      <c r="AO52" s="99">
        <v>2209</v>
      </c>
      <c r="AP52" s="99">
        <v>611</v>
      </c>
      <c r="AQ52" s="99">
        <v>0</v>
      </c>
      <c r="AR52" s="99">
        <v>0</v>
      </c>
      <c r="AS52" s="99">
        <v>16688</v>
      </c>
      <c r="AT52" s="99">
        <v>3281</v>
      </c>
      <c r="AU52" s="99">
        <v>167</v>
      </c>
      <c r="AV52" s="99">
        <v>6765</v>
      </c>
      <c r="AW52" s="94">
        <f t="shared" si="10"/>
        <v>1148</v>
      </c>
      <c r="AX52" s="99">
        <v>772</v>
      </c>
      <c r="AY52" s="99">
        <v>0</v>
      </c>
      <c r="AZ52" s="99">
        <v>376</v>
      </c>
      <c r="BA52" s="99">
        <v>0</v>
      </c>
      <c r="BB52" s="99">
        <v>0</v>
      </c>
      <c r="BC52" s="94">
        <f t="shared" si="11"/>
        <v>520</v>
      </c>
      <c r="BD52" s="99">
        <v>520</v>
      </c>
      <c r="BE52" s="99">
        <v>0</v>
      </c>
      <c r="BF52" s="99">
        <v>0</v>
      </c>
    </row>
    <row r="53" spans="1:58" s="20" customFormat="1" ht="13.5">
      <c r="A53" s="93" t="s">
        <v>219</v>
      </c>
      <c r="B53" s="93">
        <v>47</v>
      </c>
      <c r="C53" s="93"/>
      <c r="D53" s="94">
        <f t="shared" si="0"/>
        <v>129369</v>
      </c>
      <c r="E53" s="94">
        <f t="shared" si="1"/>
        <v>0</v>
      </c>
      <c r="F53" s="99">
        <v>0</v>
      </c>
      <c r="G53" s="99">
        <v>0</v>
      </c>
      <c r="H53" s="94">
        <f t="shared" si="2"/>
        <v>2627</v>
      </c>
      <c r="I53" s="99">
        <v>1052</v>
      </c>
      <c r="J53" s="99">
        <v>1575</v>
      </c>
      <c r="K53" s="94">
        <f t="shared" si="3"/>
        <v>126742</v>
      </c>
      <c r="L53" s="99">
        <v>30638</v>
      </c>
      <c r="M53" s="99">
        <v>96104</v>
      </c>
      <c r="N53" s="94">
        <f t="shared" si="4"/>
        <v>130940</v>
      </c>
      <c r="O53" s="94">
        <f t="shared" si="5"/>
        <v>31690</v>
      </c>
      <c r="P53" s="99">
        <v>28276</v>
      </c>
      <c r="Q53" s="99">
        <v>0</v>
      </c>
      <c r="R53" s="99">
        <v>0</v>
      </c>
      <c r="S53" s="99">
        <v>483</v>
      </c>
      <c r="T53" s="99">
        <v>0</v>
      </c>
      <c r="U53" s="99">
        <v>2416</v>
      </c>
      <c r="V53" s="99">
        <v>515</v>
      </c>
      <c r="W53" s="94">
        <f t="shared" si="6"/>
        <v>97679</v>
      </c>
      <c r="X53" s="99">
        <v>89491</v>
      </c>
      <c r="Y53" s="99">
        <v>0</v>
      </c>
      <c r="Z53" s="99">
        <v>0</v>
      </c>
      <c r="AA53" s="99">
        <v>5598</v>
      </c>
      <c r="AB53" s="99">
        <v>0</v>
      </c>
      <c r="AC53" s="99">
        <v>2580</v>
      </c>
      <c r="AD53" s="99">
        <v>10</v>
      </c>
      <c r="AE53" s="94">
        <f t="shared" si="7"/>
        <v>1571</v>
      </c>
      <c r="AF53" s="99">
        <v>1571</v>
      </c>
      <c r="AG53" s="99">
        <v>0</v>
      </c>
      <c r="AH53" s="94">
        <f t="shared" si="8"/>
        <v>3841</v>
      </c>
      <c r="AI53" s="99">
        <v>3841</v>
      </c>
      <c r="AJ53" s="99">
        <v>0</v>
      </c>
      <c r="AK53" s="99">
        <v>0</v>
      </c>
      <c r="AL53" s="94">
        <f t="shared" si="9"/>
        <v>4466</v>
      </c>
      <c r="AM53" s="99">
        <v>366</v>
      </c>
      <c r="AN53" s="99">
        <v>260</v>
      </c>
      <c r="AO53" s="99">
        <v>2464</v>
      </c>
      <c r="AP53" s="99">
        <v>582</v>
      </c>
      <c r="AQ53" s="99">
        <v>0</v>
      </c>
      <c r="AR53" s="99">
        <v>9</v>
      </c>
      <c r="AS53" s="99">
        <v>0</v>
      </c>
      <c r="AT53" s="99">
        <v>340</v>
      </c>
      <c r="AU53" s="99">
        <v>445</v>
      </c>
      <c r="AV53" s="99">
        <v>0</v>
      </c>
      <c r="AW53" s="94">
        <f t="shared" si="10"/>
        <v>220</v>
      </c>
      <c r="AX53" s="99">
        <v>1</v>
      </c>
      <c r="AY53" s="99">
        <v>0</v>
      </c>
      <c r="AZ53" s="99">
        <v>219</v>
      </c>
      <c r="BA53" s="99">
        <v>0</v>
      </c>
      <c r="BB53" s="99">
        <v>0</v>
      </c>
      <c r="BC53" s="94">
        <f t="shared" si="11"/>
        <v>420</v>
      </c>
      <c r="BD53" s="99">
        <v>420</v>
      </c>
      <c r="BE53" s="99">
        <v>0</v>
      </c>
      <c r="BF53" s="99">
        <v>0</v>
      </c>
    </row>
    <row r="54" spans="1:58" s="20" customFormat="1" ht="13.5">
      <c r="A54" s="93" t="s">
        <v>220</v>
      </c>
      <c r="B54" s="93">
        <v>48</v>
      </c>
      <c r="C54" s="93"/>
      <c r="D54" s="94">
        <f>SUM(D7:D53)</f>
        <v>25941203</v>
      </c>
      <c r="E54" s="94">
        <f aca="true" t="shared" si="12" ref="E54:BF54">SUM(E7:E53)</f>
        <v>884944</v>
      </c>
      <c r="F54" s="94">
        <f t="shared" si="12"/>
        <v>616181</v>
      </c>
      <c r="G54" s="94">
        <f t="shared" si="12"/>
        <v>268763</v>
      </c>
      <c r="H54" s="94">
        <f t="shared" si="12"/>
        <v>3644472</v>
      </c>
      <c r="I54" s="94">
        <f t="shared" si="12"/>
        <v>3157011</v>
      </c>
      <c r="J54" s="94">
        <f t="shared" si="12"/>
        <v>487461</v>
      </c>
      <c r="K54" s="94">
        <f t="shared" si="12"/>
        <v>21411787</v>
      </c>
      <c r="L54" s="94">
        <f t="shared" si="12"/>
        <v>6905073</v>
      </c>
      <c r="M54" s="94">
        <f t="shared" si="12"/>
        <v>14506714</v>
      </c>
      <c r="N54" s="94">
        <f t="shared" si="12"/>
        <v>26104577</v>
      </c>
      <c r="O54" s="94">
        <f t="shared" si="12"/>
        <v>10698325</v>
      </c>
      <c r="P54" s="94">
        <f t="shared" si="12"/>
        <v>9864110</v>
      </c>
      <c r="Q54" s="94">
        <f t="shared" si="12"/>
        <v>3437</v>
      </c>
      <c r="R54" s="94">
        <f t="shared" si="12"/>
        <v>1434</v>
      </c>
      <c r="S54" s="94">
        <f t="shared" si="12"/>
        <v>649204</v>
      </c>
      <c r="T54" s="94">
        <f t="shared" si="12"/>
        <v>120998</v>
      </c>
      <c r="U54" s="94">
        <f t="shared" si="12"/>
        <v>24909</v>
      </c>
      <c r="V54" s="94">
        <f t="shared" si="12"/>
        <v>34233</v>
      </c>
      <c r="W54" s="94">
        <f t="shared" si="12"/>
        <v>15261954</v>
      </c>
      <c r="X54" s="94">
        <f t="shared" si="12"/>
        <v>14089149</v>
      </c>
      <c r="Y54" s="94">
        <f t="shared" si="12"/>
        <v>3288</v>
      </c>
      <c r="Z54" s="94">
        <f t="shared" si="12"/>
        <v>5521</v>
      </c>
      <c r="AA54" s="94">
        <f t="shared" si="12"/>
        <v>792817</v>
      </c>
      <c r="AB54" s="94">
        <f t="shared" si="12"/>
        <v>272400</v>
      </c>
      <c r="AC54" s="94">
        <f t="shared" si="12"/>
        <v>23199</v>
      </c>
      <c r="AD54" s="94">
        <f t="shared" si="12"/>
        <v>75580</v>
      </c>
      <c r="AE54" s="94">
        <f t="shared" si="12"/>
        <v>144298</v>
      </c>
      <c r="AF54" s="94">
        <f t="shared" si="12"/>
        <v>137660</v>
      </c>
      <c r="AG54" s="94">
        <f t="shared" si="12"/>
        <v>6638</v>
      </c>
      <c r="AH54" s="94">
        <f t="shared" si="12"/>
        <v>479456</v>
      </c>
      <c r="AI54" s="94">
        <f t="shared" si="12"/>
        <v>479361</v>
      </c>
      <c r="AJ54" s="94">
        <f t="shared" si="12"/>
        <v>79</v>
      </c>
      <c r="AK54" s="94">
        <f t="shared" si="12"/>
        <v>16</v>
      </c>
      <c r="AL54" s="94">
        <f t="shared" si="12"/>
        <v>1453228</v>
      </c>
      <c r="AM54" s="94">
        <f t="shared" si="12"/>
        <v>981473</v>
      </c>
      <c r="AN54" s="94">
        <f t="shared" si="12"/>
        <v>47462</v>
      </c>
      <c r="AO54" s="94">
        <f t="shared" si="12"/>
        <v>177632</v>
      </c>
      <c r="AP54" s="94">
        <f t="shared" si="12"/>
        <v>45240</v>
      </c>
      <c r="AQ54" s="94">
        <f t="shared" si="12"/>
        <v>217</v>
      </c>
      <c r="AR54" s="94">
        <f t="shared" si="12"/>
        <v>56011</v>
      </c>
      <c r="AS54" s="94">
        <f t="shared" si="12"/>
        <v>30880</v>
      </c>
      <c r="AT54" s="94">
        <f t="shared" si="12"/>
        <v>33921</v>
      </c>
      <c r="AU54" s="94">
        <f t="shared" si="12"/>
        <v>11847</v>
      </c>
      <c r="AV54" s="94">
        <f t="shared" si="12"/>
        <v>68545</v>
      </c>
      <c r="AW54" s="94">
        <f t="shared" si="12"/>
        <v>64109</v>
      </c>
      <c r="AX54" s="94">
        <f t="shared" si="12"/>
        <v>52728</v>
      </c>
      <c r="AY54" s="94">
        <f t="shared" si="12"/>
        <v>2510</v>
      </c>
      <c r="AZ54" s="94">
        <f t="shared" si="12"/>
        <v>8515</v>
      </c>
      <c r="BA54" s="94">
        <f t="shared" si="12"/>
        <v>356</v>
      </c>
      <c r="BB54" s="94">
        <f t="shared" si="12"/>
        <v>0</v>
      </c>
      <c r="BC54" s="94">
        <f t="shared" si="12"/>
        <v>64223</v>
      </c>
      <c r="BD54" s="94">
        <f t="shared" si="12"/>
        <v>55061</v>
      </c>
      <c r="BE54" s="94">
        <f t="shared" si="12"/>
        <v>3389</v>
      </c>
      <c r="BF54" s="94">
        <f t="shared" si="12"/>
        <v>5773</v>
      </c>
    </row>
    <row r="55" spans="1:58" s="20" customFormat="1" ht="13.5">
      <c r="A55" s="90"/>
      <c r="B55" s="90"/>
      <c r="C55" s="90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0"/>
      <c r="B56" s="90"/>
      <c r="C56" s="90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0"/>
      <c r="B57" s="90"/>
      <c r="C57" s="90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0"/>
      <c r="B58" s="90"/>
      <c r="C58" s="90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0"/>
      <c r="B59" s="90"/>
      <c r="C59" s="90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0"/>
      <c r="B60" s="90"/>
      <c r="C60" s="90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0"/>
      <c r="B61" s="90"/>
      <c r="C61" s="90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0"/>
      <c r="B62" s="90"/>
      <c r="C62" s="90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0"/>
      <c r="B63" s="90"/>
      <c r="C63" s="90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0"/>
      <c r="B64" s="90"/>
      <c r="C64" s="9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0"/>
      <c r="B65" s="90"/>
      <c r="C65" s="9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0"/>
      <c r="B66" s="90"/>
      <c r="C66" s="90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0"/>
      <c r="B67" s="90"/>
      <c r="C67" s="9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0"/>
      <c r="B68" s="90"/>
      <c r="C68" s="9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0"/>
      <c r="B69" s="90"/>
      <c r="C69" s="9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0"/>
      <c r="B70" s="90"/>
      <c r="C70" s="9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0"/>
      <c r="B71" s="90"/>
      <c r="C71" s="9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0"/>
      <c r="B72" s="90"/>
      <c r="C72" s="9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0"/>
      <c r="B73" s="90"/>
      <c r="C73" s="9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0"/>
      <c r="B74" s="90"/>
      <c r="C74" s="9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0"/>
      <c r="B75" s="90"/>
      <c r="C75" s="90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0"/>
      <c r="B76" s="90"/>
      <c r="C76" s="90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0"/>
      <c r="B77" s="90"/>
      <c r="C77" s="90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0"/>
      <c r="B78" s="90"/>
      <c r="C78" s="90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0"/>
      <c r="B79" s="90"/>
      <c r="C79" s="90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0"/>
      <c r="B80" s="90"/>
      <c r="C80" s="90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0"/>
      <c r="B81" s="90"/>
      <c r="C81" s="90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0"/>
      <c r="B82" s="90"/>
      <c r="C82" s="90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0"/>
      <c r="B83" s="90"/>
      <c r="C83" s="90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0"/>
      <c r="B84" s="90"/>
      <c r="C84" s="90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0"/>
      <c r="B85" s="90"/>
      <c r="C85" s="90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0"/>
      <c r="B86" s="90"/>
      <c r="C86" s="90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0"/>
      <c r="B87" s="90"/>
      <c r="C87" s="90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0"/>
      <c r="B88" s="90"/>
      <c r="C88" s="90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0"/>
      <c r="B89" s="90"/>
      <c r="C89" s="90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0"/>
      <c r="B90" s="90"/>
      <c r="C90" s="90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0"/>
      <c r="B91" s="90"/>
      <c r="C91" s="90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0"/>
      <c r="B92" s="90"/>
      <c r="C92" s="90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0"/>
      <c r="B93" s="90"/>
      <c r="C93" s="90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0"/>
      <c r="B94" s="90"/>
      <c r="C94" s="90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0"/>
      <c r="B95" s="90"/>
      <c r="C95" s="90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0"/>
      <c r="B96" s="90"/>
      <c r="C96" s="90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0"/>
      <c r="B97" s="90"/>
      <c r="C97" s="90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0"/>
      <c r="B98" s="90"/>
      <c r="C98" s="90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0"/>
      <c r="B99" s="90"/>
      <c r="C99" s="90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0"/>
      <c r="B100" s="90"/>
      <c r="C100" s="90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0"/>
      <c r="B101" s="90"/>
      <c r="C101" s="90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0"/>
      <c r="B102" s="90"/>
      <c r="C102" s="90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0"/>
      <c r="B103" s="90"/>
      <c r="C103" s="90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0"/>
      <c r="B104" s="90"/>
      <c r="C104" s="90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0"/>
      <c r="B105" s="90"/>
      <c r="C105" s="90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0"/>
      <c r="B106" s="90"/>
      <c r="C106" s="90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0"/>
      <c r="B107" s="90"/>
      <c r="C107" s="90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0"/>
      <c r="B108" s="90"/>
      <c r="C108" s="90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0"/>
      <c r="B109" s="90"/>
      <c r="C109" s="90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0"/>
      <c r="B110" s="90"/>
      <c r="C110" s="90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0"/>
      <c r="B111" s="90"/>
      <c r="C111" s="90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0"/>
      <c r="B112" s="90"/>
      <c r="C112" s="90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0"/>
      <c r="B113" s="90"/>
      <c r="C113" s="90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0"/>
      <c r="B114" s="90"/>
      <c r="C114" s="90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0"/>
      <c r="B115" s="90"/>
      <c r="C115" s="90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0"/>
      <c r="B116" s="90"/>
      <c r="C116" s="90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0"/>
      <c r="B117" s="90"/>
      <c r="C117" s="90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0"/>
      <c r="B118" s="90"/>
      <c r="C118" s="90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0"/>
      <c r="B119" s="90"/>
      <c r="C119" s="90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0"/>
      <c r="B120" s="90"/>
      <c r="C120" s="90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0"/>
      <c r="B121" s="90"/>
      <c r="C121" s="90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0"/>
      <c r="B122" s="90"/>
      <c r="C122" s="90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0"/>
      <c r="B123" s="90"/>
      <c r="C123" s="90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0"/>
      <c r="B124" s="90"/>
      <c r="C124" s="90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0"/>
      <c r="B125" s="90"/>
      <c r="C125" s="90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0"/>
      <c r="B126" s="90"/>
      <c r="C126" s="90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0"/>
      <c r="B127" s="90"/>
      <c r="C127" s="90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0"/>
      <c r="B128" s="90"/>
      <c r="C128" s="90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0"/>
      <c r="B129" s="90"/>
      <c r="C129" s="90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0"/>
      <c r="B130" s="90"/>
      <c r="C130" s="90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0"/>
      <c r="B131" s="90"/>
      <c r="C131" s="90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0"/>
      <c r="B132" s="90"/>
      <c r="C132" s="90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0"/>
      <c r="B133" s="90"/>
      <c r="C133" s="90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0"/>
      <c r="B134" s="90"/>
      <c r="C134" s="90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0"/>
      <c r="B135" s="90"/>
      <c r="C135" s="90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0"/>
      <c r="B136" s="90"/>
      <c r="C136" s="90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0"/>
      <c r="B137" s="90"/>
      <c r="C137" s="90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0"/>
      <c r="B138" s="90"/>
      <c r="C138" s="90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0"/>
      <c r="B139" s="90"/>
      <c r="C139" s="90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0"/>
      <c r="B140" s="90"/>
      <c r="C140" s="90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0"/>
      <c r="B141" s="90"/>
      <c r="C141" s="90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0"/>
      <c r="B142" s="90"/>
      <c r="C142" s="90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0"/>
      <c r="B143" s="90"/>
      <c r="C143" s="90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0"/>
      <c r="B144" s="90"/>
      <c r="C144" s="90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0"/>
      <c r="B145" s="90"/>
      <c r="C145" s="90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0"/>
      <c r="B146" s="90"/>
      <c r="C146" s="90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0"/>
      <c r="B147" s="90"/>
      <c r="C147" s="90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0"/>
      <c r="B148" s="90"/>
      <c r="C148" s="90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0"/>
      <c r="B149" s="90"/>
      <c r="C149" s="90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0"/>
      <c r="B150" s="90"/>
      <c r="C150" s="90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0"/>
      <c r="B151" s="90"/>
      <c r="C151" s="90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0"/>
      <c r="B152" s="90"/>
      <c r="C152" s="90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0"/>
      <c r="B153" s="90"/>
      <c r="C153" s="90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0"/>
      <c r="B154" s="90"/>
      <c r="C154" s="90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0"/>
      <c r="B155" s="90"/>
      <c r="C155" s="90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0"/>
      <c r="B156" s="90"/>
      <c r="C156" s="90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0"/>
      <c r="B157" s="90"/>
      <c r="C157" s="90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0"/>
      <c r="B158" s="90"/>
      <c r="C158" s="90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0"/>
      <c r="B159" s="90"/>
      <c r="C159" s="90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0"/>
      <c r="B160" s="90"/>
      <c r="C160" s="90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0"/>
      <c r="B161" s="90"/>
      <c r="C161" s="90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0"/>
      <c r="B162" s="90"/>
      <c r="C162" s="90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0"/>
      <c r="B163" s="90"/>
      <c r="C163" s="90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0"/>
      <c r="B164" s="90"/>
      <c r="C164" s="90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0"/>
      <c r="B165" s="90"/>
      <c r="C165" s="90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0"/>
      <c r="B166" s="90"/>
      <c r="C166" s="90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0"/>
      <c r="B167" s="90"/>
      <c r="C167" s="90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0"/>
      <c r="B168" s="90"/>
      <c r="C168" s="90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0"/>
      <c r="B169" s="90"/>
      <c r="C169" s="90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0"/>
      <c r="B170" s="90"/>
      <c r="C170" s="90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0"/>
      <c r="B171" s="90"/>
      <c r="C171" s="90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0"/>
      <c r="B172" s="90"/>
      <c r="C172" s="90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0"/>
      <c r="B173" s="90"/>
      <c r="C173" s="90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0"/>
      <c r="B174" s="90"/>
      <c r="C174" s="90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0"/>
      <c r="B175" s="90"/>
      <c r="C175" s="90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0"/>
      <c r="B176" s="90"/>
      <c r="C176" s="90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0"/>
      <c r="B177" s="90"/>
      <c r="C177" s="90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0"/>
      <c r="B178" s="90"/>
      <c r="C178" s="90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0"/>
      <c r="B179" s="90"/>
      <c r="C179" s="90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0"/>
      <c r="B180" s="90"/>
      <c r="C180" s="90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0"/>
      <c r="B181" s="90"/>
      <c r="C181" s="90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0"/>
      <c r="B182" s="90"/>
      <c r="C182" s="90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0"/>
      <c r="B183" s="90"/>
      <c r="C183" s="90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0"/>
      <c r="B184" s="90"/>
      <c r="C184" s="90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0"/>
      <c r="B185" s="90"/>
      <c r="C185" s="90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0"/>
      <c r="B186" s="90"/>
      <c r="C186" s="90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0"/>
      <c r="B187" s="90"/>
      <c r="C187" s="90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0"/>
      <c r="B188" s="90"/>
      <c r="C188" s="90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0"/>
      <c r="B189" s="90"/>
      <c r="C189" s="90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0"/>
      <c r="B190" s="90"/>
      <c r="C190" s="90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0"/>
      <c r="B191" s="90"/>
      <c r="C191" s="90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0"/>
      <c r="B192" s="90"/>
      <c r="C192" s="90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0"/>
      <c r="B193" s="90"/>
      <c r="C193" s="90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0"/>
      <c r="B194" s="90"/>
      <c r="C194" s="90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0"/>
      <c r="B195" s="90"/>
      <c r="C195" s="90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0"/>
      <c r="B196" s="90"/>
      <c r="C196" s="90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0"/>
      <c r="B197" s="90"/>
      <c r="C197" s="90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0"/>
      <c r="B198" s="90"/>
      <c r="C198" s="90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0"/>
      <c r="B199" s="90"/>
      <c r="C199" s="90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0"/>
      <c r="B200" s="90"/>
      <c r="C200" s="90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0"/>
      <c r="B201" s="90"/>
      <c r="C201" s="90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0"/>
      <c r="B202" s="90"/>
      <c r="C202" s="90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0"/>
      <c r="B203" s="90"/>
      <c r="C203" s="90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0"/>
      <c r="B204" s="90"/>
      <c r="C204" s="90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0"/>
      <c r="B205" s="90"/>
      <c r="C205" s="90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0"/>
      <c r="B206" s="90"/>
      <c r="C206" s="90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0"/>
      <c r="B207" s="90"/>
      <c r="C207" s="90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0"/>
      <c r="B208" s="90"/>
      <c r="C208" s="90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0"/>
      <c r="B209" s="90"/>
      <c r="C209" s="90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0"/>
      <c r="B210" s="90"/>
      <c r="C210" s="90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0"/>
      <c r="B211" s="90"/>
      <c r="C211" s="90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0"/>
      <c r="B212" s="90"/>
      <c r="C212" s="90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0"/>
      <c r="B213" s="90"/>
      <c r="C213" s="90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0"/>
      <c r="B214" s="90"/>
      <c r="C214" s="90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0"/>
      <c r="B215" s="90"/>
      <c r="C215" s="90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0"/>
      <c r="B216" s="90"/>
      <c r="C216" s="90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0"/>
      <c r="B217" s="90"/>
      <c r="C217" s="90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0"/>
      <c r="B218" s="90"/>
      <c r="C218" s="90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0"/>
      <c r="B219" s="90"/>
      <c r="C219" s="90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0"/>
      <c r="B220" s="90"/>
      <c r="C220" s="90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0"/>
      <c r="B221" s="90"/>
      <c r="C221" s="90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0"/>
      <c r="B222" s="90"/>
      <c r="C222" s="90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0"/>
      <c r="B223" s="90"/>
      <c r="C223" s="90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0"/>
      <c r="B224" s="90"/>
      <c r="C224" s="90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0"/>
      <c r="B225" s="90"/>
      <c r="C225" s="90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0"/>
      <c r="B226" s="90"/>
      <c r="C226" s="90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0"/>
      <c r="B227" s="90"/>
      <c r="C227" s="90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0"/>
      <c r="B228" s="90"/>
      <c r="C228" s="90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0"/>
      <c r="B229" s="90"/>
      <c r="C229" s="90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0"/>
      <c r="B230" s="90"/>
      <c r="C230" s="90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0"/>
      <c r="B231" s="90"/>
      <c r="C231" s="90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0"/>
      <c r="B232" s="90"/>
      <c r="C232" s="90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0"/>
      <c r="B233" s="90"/>
      <c r="C233" s="90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0"/>
      <c r="B234" s="90"/>
      <c r="C234" s="90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0"/>
      <c r="B235" s="90"/>
      <c r="C235" s="90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0"/>
      <c r="B236" s="90"/>
      <c r="C236" s="90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0"/>
      <c r="B237" s="90"/>
      <c r="C237" s="90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0"/>
      <c r="B238" s="90"/>
      <c r="C238" s="90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0"/>
      <c r="B239" s="90"/>
      <c r="C239" s="90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0"/>
      <c r="B240" s="90"/>
      <c r="C240" s="90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0"/>
      <c r="B241" s="90"/>
      <c r="C241" s="90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0"/>
      <c r="B242" s="90"/>
      <c r="C242" s="90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0"/>
      <c r="B243" s="90"/>
      <c r="C243" s="90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0"/>
      <c r="B244" s="90"/>
      <c r="C244" s="90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0"/>
      <c r="B245" s="90"/>
      <c r="C245" s="90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0"/>
      <c r="B246" s="90"/>
      <c r="C246" s="90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0"/>
      <c r="B247" s="90"/>
      <c r="C247" s="90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0"/>
      <c r="B248" s="90"/>
      <c r="C248" s="90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0"/>
      <c r="B249" s="90"/>
      <c r="C249" s="90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0"/>
      <c r="B250" s="90"/>
      <c r="C250" s="90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0"/>
      <c r="B251" s="90"/>
      <c r="C251" s="90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0"/>
      <c r="B252" s="90"/>
      <c r="C252" s="90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0"/>
      <c r="B253" s="90"/>
      <c r="C253" s="90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0"/>
      <c r="B254" s="90"/>
      <c r="C254" s="90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0"/>
      <c r="B255" s="90"/>
      <c r="C255" s="90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0"/>
      <c r="B256" s="90"/>
      <c r="C256" s="90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0"/>
      <c r="B257" s="90"/>
      <c r="C257" s="90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0"/>
      <c r="B258" s="90"/>
      <c r="C258" s="90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0"/>
      <c r="B259" s="90"/>
      <c r="C259" s="90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0"/>
      <c r="B260" s="90"/>
      <c r="C260" s="90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0"/>
      <c r="B261" s="90"/>
      <c r="C261" s="90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0"/>
      <c r="B262" s="90"/>
      <c r="C262" s="90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0"/>
      <c r="B263" s="90"/>
      <c r="C263" s="90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0"/>
      <c r="B264" s="90"/>
      <c r="C264" s="90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0"/>
      <c r="B265" s="90"/>
      <c r="C265" s="90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0"/>
      <c r="B266" s="90"/>
      <c r="C266" s="90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0"/>
      <c r="B267" s="90"/>
      <c r="C267" s="90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0"/>
      <c r="B268" s="90"/>
      <c r="C268" s="90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0"/>
      <c r="B269" s="90"/>
      <c r="C269" s="90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0"/>
      <c r="B270" s="90"/>
      <c r="C270" s="90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0"/>
      <c r="B271" s="90"/>
      <c r="C271" s="90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0"/>
      <c r="B272" s="90"/>
      <c r="C272" s="90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0"/>
      <c r="B273" s="90"/>
      <c r="C273" s="90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0"/>
      <c r="B274" s="90"/>
      <c r="C274" s="90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0"/>
      <c r="B275" s="90"/>
      <c r="C275" s="90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0"/>
      <c r="B276" s="90"/>
      <c r="C276" s="90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0"/>
      <c r="B277" s="90"/>
      <c r="C277" s="90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0"/>
      <c r="B278" s="90"/>
      <c r="C278" s="90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0"/>
      <c r="B279" s="90"/>
      <c r="C279" s="90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0"/>
      <c r="B280" s="90"/>
      <c r="C280" s="90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0"/>
      <c r="B281" s="90"/>
      <c r="C281" s="90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0"/>
      <c r="B282" s="90"/>
      <c r="C282" s="90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0"/>
      <c r="B283" s="90"/>
      <c r="C283" s="90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0"/>
      <c r="B284" s="90"/>
      <c r="C284" s="90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0"/>
      <c r="B285" s="90"/>
      <c r="C285" s="90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0"/>
      <c r="B286" s="90"/>
      <c r="C286" s="90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0"/>
      <c r="B287" s="90"/>
      <c r="C287" s="90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0"/>
      <c r="B288" s="90"/>
      <c r="C288" s="90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0"/>
      <c r="B289" s="90"/>
      <c r="C289" s="90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0"/>
      <c r="B290" s="90"/>
      <c r="C290" s="90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0"/>
      <c r="B291" s="90"/>
      <c r="C291" s="90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0"/>
      <c r="B292" s="90"/>
      <c r="C292" s="90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0"/>
      <c r="B293" s="90"/>
      <c r="C293" s="90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0"/>
      <c r="B294" s="90"/>
      <c r="C294" s="90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0"/>
      <c r="B295" s="90"/>
      <c r="C295" s="90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0"/>
      <c r="B296" s="90"/>
      <c r="C296" s="90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0"/>
      <c r="B297" s="90"/>
      <c r="C297" s="90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0"/>
      <c r="B298" s="90"/>
      <c r="C298" s="90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0"/>
      <c r="B299" s="90"/>
      <c r="C299" s="90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0"/>
      <c r="B300" s="90"/>
      <c r="C300" s="90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  <mergeCell ref="A2:A6"/>
    <mergeCell ref="B2:B6"/>
    <mergeCell ref="C2:C6"/>
    <mergeCell ref="AH2:AK2"/>
    <mergeCell ref="AJ3:AJ4"/>
    <mergeCell ref="AK3:AK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X3:AX4"/>
    <mergeCell ref="AY3:AY4"/>
    <mergeCell ref="AZ3:AZ4"/>
    <mergeCell ref="BA3:BA4"/>
    <mergeCell ref="BF3:BF4"/>
    <mergeCell ref="BB3:BB4"/>
    <mergeCell ref="BC3:BC4"/>
    <mergeCell ref="BD3:BD4"/>
    <mergeCell ref="BE3:BE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55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16384" width="8" style="44" customWidth="1"/>
  </cols>
  <sheetData>
    <row r="1" ht="7.5" customHeight="1" thickBot="1"/>
    <row r="2" spans="1:30" ht="15" thickBot="1">
      <c r="A2" s="62"/>
      <c r="B2" s="64" t="s">
        <v>132</v>
      </c>
      <c r="C2" s="65">
        <v>48</v>
      </c>
      <c r="D2" s="66" t="s">
        <v>221</v>
      </c>
      <c r="E2" s="62"/>
      <c r="F2" s="62"/>
      <c r="G2" s="62"/>
      <c r="H2" s="62"/>
      <c r="I2" s="62"/>
      <c r="J2" s="62"/>
      <c r="K2" s="62"/>
      <c r="L2" s="62">
        <f>C2</f>
        <v>48</v>
      </c>
      <c r="M2" s="62" t="str">
        <f>AB2</f>
        <v>全　国</v>
      </c>
      <c r="AA2"/>
      <c r="AB2" s="60" t="str">
        <f>IF(C2=0,"",VLOOKUP(C2,'水洗化人口等'!B7:C300,2,FALSE))</f>
        <v>全　国</v>
      </c>
      <c r="AC2" s="61"/>
      <c r="AD2" s="63">
        <f>C2+6</f>
        <v>54</v>
      </c>
    </row>
    <row r="3" ht="7.5" customHeight="1"/>
    <row r="4" spans="1:30" s="43" customFormat="1" ht="21" customHeight="1">
      <c r="A4" s="67" t="str">
        <f>IF(ISERROR(AB2),"",AB2&amp;" し尿処理")</f>
        <v>全　国 し尿処理</v>
      </c>
      <c r="B4"/>
      <c r="C4" s="42"/>
      <c r="AA4"/>
      <c r="AB4"/>
      <c r="AC4"/>
      <c r="AD4"/>
    </row>
    <row r="5" ht="18" customHeight="1" thickBot="1">
      <c r="J5" s="45" t="s">
        <v>66</v>
      </c>
    </row>
    <row r="6" spans="6:13" s="46" customFormat="1" ht="24.75" customHeight="1" thickBot="1">
      <c r="F6" s="156" t="s">
        <v>67</v>
      </c>
      <c r="G6" s="157"/>
      <c r="H6" s="73" t="s">
        <v>68</v>
      </c>
      <c r="I6" s="73" t="s">
        <v>69</v>
      </c>
      <c r="J6" s="73" t="s">
        <v>8</v>
      </c>
      <c r="K6" s="73" t="s">
        <v>70</v>
      </c>
      <c r="L6" s="74" t="s">
        <v>71</v>
      </c>
      <c r="M6" s="75" t="s">
        <v>72</v>
      </c>
    </row>
    <row r="7" spans="2:30" s="46" customFormat="1" ht="19.5" customHeight="1">
      <c r="B7" s="158" t="s">
        <v>73</v>
      </c>
      <c r="C7" s="68" t="s">
        <v>74</v>
      </c>
      <c r="D7" s="69">
        <f>AD7</f>
        <v>12982837</v>
      </c>
      <c r="F7" s="161" t="s">
        <v>75</v>
      </c>
      <c r="G7" s="47" t="s">
        <v>76</v>
      </c>
      <c r="H7" s="48">
        <f>AD13</f>
        <v>9864110</v>
      </c>
      <c r="I7" s="48">
        <f>AD24</f>
        <v>14089149</v>
      </c>
      <c r="J7" s="48">
        <f>SUM(H7:I7)</f>
        <v>23953259</v>
      </c>
      <c r="K7" s="49">
        <f>IF(J$14&gt;0,J7/J$14,0)</f>
        <v>0.9226888123968159</v>
      </c>
      <c r="L7" s="50">
        <f>AD35</f>
        <v>479361</v>
      </c>
      <c r="M7" s="76">
        <f>AD38</f>
        <v>55061</v>
      </c>
      <c r="AA7" s="46" t="s">
        <v>74</v>
      </c>
      <c r="AB7" s="46" t="s">
        <v>123</v>
      </c>
      <c r="AC7" s="46" t="s">
        <v>125</v>
      </c>
      <c r="AD7" s="60">
        <f ca="1">IF($C$2&gt;0,INDIRECT(AB7&amp;"!"&amp;AC7&amp;$AD$2),0)</f>
        <v>12982837</v>
      </c>
    </row>
    <row r="8" spans="2:30" s="46" customFormat="1" ht="19.5" customHeight="1">
      <c r="B8" s="159"/>
      <c r="C8" s="47" t="s">
        <v>77</v>
      </c>
      <c r="D8" s="70">
        <f>AD8</f>
        <v>221969</v>
      </c>
      <c r="F8" s="161"/>
      <c r="G8" s="47" t="s">
        <v>78</v>
      </c>
      <c r="H8" s="48">
        <f aca="true" t="shared" si="0" ref="H8:H13">AD14</f>
        <v>3437</v>
      </c>
      <c r="I8" s="48">
        <f aca="true" t="shared" si="1" ref="I8:I13">AD25</f>
        <v>3288</v>
      </c>
      <c r="J8" s="48">
        <f aca="true" t="shared" si="2" ref="J8:J13">SUM(H8:I8)</f>
        <v>6725</v>
      </c>
      <c r="K8" s="49">
        <f aca="true" t="shared" si="3" ref="K8:K13">IF(J$14&gt;0,J8/J$14,0)</f>
        <v>0.0002590496042049471</v>
      </c>
      <c r="L8" s="50">
        <f>AD36</f>
        <v>79</v>
      </c>
      <c r="M8" s="76">
        <f>AD39</f>
        <v>3389</v>
      </c>
      <c r="AA8" s="46" t="s">
        <v>77</v>
      </c>
      <c r="AB8" s="46" t="s">
        <v>123</v>
      </c>
      <c r="AC8" s="46" t="s">
        <v>126</v>
      </c>
      <c r="AD8" s="60">
        <f aca="true" ca="1" t="shared" si="4" ref="AD8:AD55">IF($C$2&gt;0,INDIRECT(AB8&amp;"!"&amp;AC8&amp;$AD$2),0)</f>
        <v>221969</v>
      </c>
    </row>
    <row r="9" spans="2:30" s="46" customFormat="1" ht="19.5" customHeight="1">
      <c r="B9" s="160"/>
      <c r="C9" s="51" t="s">
        <v>79</v>
      </c>
      <c r="D9" s="71">
        <f>SUM(D7:D8)</f>
        <v>13204806</v>
      </c>
      <c r="F9" s="161"/>
      <c r="G9" s="47" t="s">
        <v>80</v>
      </c>
      <c r="H9" s="48">
        <f t="shared" si="0"/>
        <v>1434</v>
      </c>
      <c r="I9" s="48">
        <f t="shared" si="1"/>
        <v>5521</v>
      </c>
      <c r="J9" s="48">
        <f t="shared" si="2"/>
        <v>6955</v>
      </c>
      <c r="K9" s="49">
        <f t="shared" si="3"/>
        <v>0.0002679092932706925</v>
      </c>
      <c r="L9" s="50">
        <f>AD37</f>
        <v>16</v>
      </c>
      <c r="M9" s="76">
        <f>AD40</f>
        <v>5773</v>
      </c>
      <c r="AA9" s="46" t="s">
        <v>82</v>
      </c>
      <c r="AB9" s="46" t="s">
        <v>123</v>
      </c>
      <c r="AC9" s="46" t="s">
        <v>127</v>
      </c>
      <c r="AD9" s="60">
        <f ca="1" t="shared" si="4"/>
        <v>83741976</v>
      </c>
    </row>
    <row r="10" spans="2:30" s="46" customFormat="1" ht="19.5" customHeight="1">
      <c r="B10" s="162" t="s">
        <v>81</v>
      </c>
      <c r="C10" s="52" t="s">
        <v>82</v>
      </c>
      <c r="D10" s="70">
        <f>AD9</f>
        <v>83741976</v>
      </c>
      <c r="F10" s="161"/>
      <c r="G10" s="47" t="s">
        <v>83</v>
      </c>
      <c r="H10" s="48">
        <f t="shared" si="0"/>
        <v>649204</v>
      </c>
      <c r="I10" s="48">
        <f t="shared" si="1"/>
        <v>792817</v>
      </c>
      <c r="J10" s="48">
        <f t="shared" si="2"/>
        <v>1442021</v>
      </c>
      <c r="K10" s="49">
        <f t="shared" si="3"/>
        <v>0.05554720733163153</v>
      </c>
      <c r="L10" s="53" t="s">
        <v>84</v>
      </c>
      <c r="M10" s="77" t="s">
        <v>84</v>
      </c>
      <c r="AA10" s="46" t="s">
        <v>85</v>
      </c>
      <c r="AB10" s="46" t="s">
        <v>123</v>
      </c>
      <c r="AC10" s="46" t="s">
        <v>128</v>
      </c>
      <c r="AD10" s="60">
        <f ca="1" t="shared" si="4"/>
        <v>360877</v>
      </c>
    </row>
    <row r="11" spans="2:30" s="46" customFormat="1" ht="19.5" customHeight="1">
      <c r="B11" s="163"/>
      <c r="C11" s="47" t="s">
        <v>85</v>
      </c>
      <c r="D11" s="70">
        <f>AD10</f>
        <v>360877</v>
      </c>
      <c r="F11" s="161"/>
      <c r="G11" s="47" t="s">
        <v>86</v>
      </c>
      <c r="H11" s="48">
        <f t="shared" si="0"/>
        <v>120998</v>
      </c>
      <c r="I11" s="48">
        <f t="shared" si="1"/>
        <v>272400</v>
      </c>
      <c r="J11" s="48">
        <f t="shared" si="2"/>
        <v>393398</v>
      </c>
      <c r="K11" s="49">
        <f t="shared" si="3"/>
        <v>0.01515384330037439</v>
      </c>
      <c r="L11" s="53" t="s">
        <v>87</v>
      </c>
      <c r="M11" s="77" t="s">
        <v>87</v>
      </c>
      <c r="AA11" s="46" t="s">
        <v>88</v>
      </c>
      <c r="AB11" s="46" t="s">
        <v>123</v>
      </c>
      <c r="AC11" s="46" t="s">
        <v>129</v>
      </c>
      <c r="AD11" s="60">
        <f ca="1" t="shared" si="4"/>
        <v>30473160</v>
      </c>
    </row>
    <row r="12" spans="2:30" s="46" customFormat="1" ht="19.5" customHeight="1">
      <c r="B12" s="163"/>
      <c r="C12" s="47" t="s">
        <v>88</v>
      </c>
      <c r="D12" s="70">
        <f>AD11</f>
        <v>30473160</v>
      </c>
      <c r="F12" s="161"/>
      <c r="G12" s="47" t="s">
        <v>89</v>
      </c>
      <c r="H12" s="48">
        <f t="shared" si="0"/>
        <v>24909</v>
      </c>
      <c r="I12" s="48">
        <f t="shared" si="1"/>
        <v>23199</v>
      </c>
      <c r="J12" s="48">
        <f t="shared" si="2"/>
        <v>48108</v>
      </c>
      <c r="K12" s="49">
        <f t="shared" si="3"/>
        <v>0.0018531387894559993</v>
      </c>
      <c r="L12" s="53" t="s">
        <v>90</v>
      </c>
      <c r="M12" s="77" t="s">
        <v>90</v>
      </c>
      <c r="AA12" s="46" t="s">
        <v>130</v>
      </c>
      <c r="AB12" s="46" t="s">
        <v>123</v>
      </c>
      <c r="AC12" s="46" t="s">
        <v>131</v>
      </c>
      <c r="AD12" s="60">
        <f ca="1" t="shared" si="4"/>
        <v>13286295</v>
      </c>
    </row>
    <row r="13" spans="2:30" s="46" customFormat="1" ht="19.5" customHeight="1">
      <c r="B13" s="164"/>
      <c r="C13" s="51" t="s">
        <v>79</v>
      </c>
      <c r="D13" s="71">
        <f>SUM(D10:D12)</f>
        <v>114576013</v>
      </c>
      <c r="F13" s="161"/>
      <c r="G13" s="47" t="s">
        <v>91</v>
      </c>
      <c r="H13" s="48">
        <f t="shared" si="0"/>
        <v>34233</v>
      </c>
      <c r="I13" s="48">
        <f t="shared" si="1"/>
        <v>75580</v>
      </c>
      <c r="J13" s="48">
        <f t="shared" si="2"/>
        <v>109813</v>
      </c>
      <c r="K13" s="49">
        <f t="shared" si="3"/>
        <v>0.004230039284246521</v>
      </c>
      <c r="L13" s="53" t="s">
        <v>92</v>
      </c>
      <c r="M13" s="77" t="s">
        <v>92</v>
      </c>
      <c r="AA13" s="46" t="s">
        <v>76</v>
      </c>
      <c r="AB13" s="46" t="s">
        <v>124</v>
      </c>
      <c r="AC13" s="46" t="s">
        <v>131</v>
      </c>
      <c r="AD13" s="60">
        <f ca="1" t="shared" si="4"/>
        <v>9864110</v>
      </c>
    </row>
    <row r="14" spans="2:30" s="46" customFormat="1" ht="19.5" customHeight="1" thickBot="1">
      <c r="B14" s="150" t="s">
        <v>93</v>
      </c>
      <c r="C14" s="151"/>
      <c r="D14" s="72">
        <f>SUM(D9,D13)</f>
        <v>127780819</v>
      </c>
      <c r="F14" s="161"/>
      <c r="G14" s="47" t="s">
        <v>79</v>
      </c>
      <c r="H14" s="48">
        <f>SUM(H7:H13)</f>
        <v>10698325</v>
      </c>
      <c r="I14" s="48">
        <f>SUM(I7:I13)</f>
        <v>15261954</v>
      </c>
      <c r="J14" s="48">
        <f>SUM(J7:J13)</f>
        <v>25960279</v>
      </c>
      <c r="K14" s="49">
        <v>1</v>
      </c>
      <c r="L14" s="53" t="s">
        <v>92</v>
      </c>
      <c r="M14" s="77" t="s">
        <v>92</v>
      </c>
      <c r="AA14" s="46" t="s">
        <v>78</v>
      </c>
      <c r="AB14" s="46" t="s">
        <v>124</v>
      </c>
      <c r="AC14" s="46" t="s">
        <v>133</v>
      </c>
      <c r="AD14" s="60">
        <f ca="1" t="shared" si="4"/>
        <v>3437</v>
      </c>
    </row>
    <row r="15" spans="6:30" s="46" customFormat="1" ht="19.5" customHeight="1">
      <c r="F15" s="148" t="s">
        <v>94</v>
      </c>
      <c r="G15" s="149"/>
      <c r="H15" s="48">
        <f>AD20</f>
        <v>137660</v>
      </c>
      <c r="I15" s="48">
        <f>AD31</f>
        <v>6638</v>
      </c>
      <c r="J15" s="48">
        <f>SUM(H15:I15)</f>
        <v>144298</v>
      </c>
      <c r="K15" s="53" t="s">
        <v>95</v>
      </c>
      <c r="L15" s="53" t="s">
        <v>95</v>
      </c>
      <c r="M15" s="77" t="s">
        <v>95</v>
      </c>
      <c r="AA15" s="46" t="s">
        <v>80</v>
      </c>
      <c r="AB15" s="46" t="s">
        <v>124</v>
      </c>
      <c r="AC15" s="46" t="s">
        <v>134</v>
      </c>
      <c r="AD15" s="60">
        <f ca="1" t="shared" si="4"/>
        <v>1434</v>
      </c>
    </row>
    <row r="16" spans="2:30" s="46" customFormat="1" ht="19.5" customHeight="1" thickBot="1">
      <c r="B16" s="54" t="s">
        <v>96</v>
      </c>
      <c r="F16" s="150" t="s">
        <v>8</v>
      </c>
      <c r="G16" s="151"/>
      <c r="H16" s="78">
        <f>SUM(H14:H15)</f>
        <v>10835985</v>
      </c>
      <c r="I16" s="78">
        <f>SUM(I14:I15)</f>
        <v>15268592</v>
      </c>
      <c r="J16" s="78">
        <f>SUM(J14:J15)</f>
        <v>26104577</v>
      </c>
      <c r="K16" s="79" t="s">
        <v>92</v>
      </c>
      <c r="L16" s="80">
        <f>SUM(L7:L9)</f>
        <v>479456</v>
      </c>
      <c r="M16" s="81">
        <f>SUM(M7:M9)</f>
        <v>64223</v>
      </c>
      <c r="AA16" s="46" t="s">
        <v>83</v>
      </c>
      <c r="AB16" s="46" t="s">
        <v>124</v>
      </c>
      <c r="AC16" s="46" t="s">
        <v>135</v>
      </c>
      <c r="AD16" s="60">
        <f ca="1" t="shared" si="4"/>
        <v>649204</v>
      </c>
    </row>
    <row r="17" spans="3:30" s="46" customFormat="1" ht="19.5" customHeight="1" thickBot="1">
      <c r="C17" s="84">
        <f>AD12</f>
        <v>13286295</v>
      </c>
      <c r="D17" s="46" t="s">
        <v>97</v>
      </c>
      <c r="AA17" s="46" t="s">
        <v>86</v>
      </c>
      <c r="AB17" s="46" t="s">
        <v>124</v>
      </c>
      <c r="AC17" s="46" t="s">
        <v>136</v>
      </c>
      <c r="AD17" s="60">
        <f ca="1" t="shared" si="4"/>
        <v>120998</v>
      </c>
    </row>
    <row r="18" spans="10:30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137</v>
      </c>
      <c r="AD18" s="60">
        <f ca="1" t="shared" si="4"/>
        <v>24909</v>
      </c>
    </row>
    <row r="19" spans="3:30" s="46" customFormat="1" ht="15.75" customHeight="1">
      <c r="C19" s="46" t="s">
        <v>98</v>
      </c>
      <c r="D19" s="55">
        <f>IF(D$14&gt;0,D13/D$14,0)</f>
        <v>0.8966604995699706</v>
      </c>
      <c r="F19" s="156" t="s">
        <v>99</v>
      </c>
      <c r="G19" s="157"/>
      <c r="H19" s="73" t="s">
        <v>68</v>
      </c>
      <c r="I19" s="73" t="s">
        <v>69</v>
      </c>
      <c r="J19" s="82" t="s">
        <v>8</v>
      </c>
      <c r="AA19" s="46" t="s">
        <v>91</v>
      </c>
      <c r="AB19" s="46" t="s">
        <v>124</v>
      </c>
      <c r="AC19" s="46" t="s">
        <v>138</v>
      </c>
      <c r="AD19" s="60">
        <f ca="1" t="shared" si="4"/>
        <v>34233</v>
      </c>
    </row>
    <row r="20" spans="3:30" s="46" customFormat="1" ht="15.75" customHeight="1">
      <c r="C20" s="46" t="s">
        <v>100</v>
      </c>
      <c r="D20" s="55">
        <f>IF(D$14&gt;0,D9/D$14,0)</f>
        <v>0.10333950043002933</v>
      </c>
      <c r="F20" s="148" t="s">
        <v>101</v>
      </c>
      <c r="G20" s="149"/>
      <c r="H20" s="48">
        <f>AD21</f>
        <v>616181</v>
      </c>
      <c r="I20" s="48">
        <f>AD32</f>
        <v>268763</v>
      </c>
      <c r="J20" s="70">
        <f>SUM(H20:I20)</f>
        <v>884944</v>
      </c>
      <c r="AA20" s="46" t="s">
        <v>94</v>
      </c>
      <c r="AB20" s="46" t="s">
        <v>124</v>
      </c>
      <c r="AC20" s="46" t="s">
        <v>171</v>
      </c>
      <c r="AD20" s="60">
        <f ca="1" t="shared" si="4"/>
        <v>137660</v>
      </c>
    </row>
    <row r="21" spans="3:30" s="46" customFormat="1" ht="15.75" customHeight="1">
      <c r="C21" s="56" t="s">
        <v>102</v>
      </c>
      <c r="D21" s="55">
        <f>IF(D$14&gt;0,D10/D$14,0)</f>
        <v>0.6553563880350461</v>
      </c>
      <c r="F21" s="148" t="s">
        <v>103</v>
      </c>
      <c r="G21" s="149"/>
      <c r="H21" s="48">
        <f>AD22</f>
        <v>3157011</v>
      </c>
      <c r="I21" s="48">
        <f>AD33</f>
        <v>487461</v>
      </c>
      <c r="J21" s="70">
        <f>SUM(H21:I21)</f>
        <v>3644472</v>
      </c>
      <c r="AA21" s="46" t="s">
        <v>101</v>
      </c>
      <c r="AB21" s="46" t="s">
        <v>124</v>
      </c>
      <c r="AC21" s="46" t="s">
        <v>146</v>
      </c>
      <c r="AD21" s="60">
        <f ca="1" t="shared" si="4"/>
        <v>616181</v>
      </c>
    </row>
    <row r="22" spans="3:30" ht="15.75" customHeight="1">
      <c r="C22" s="44" t="s">
        <v>104</v>
      </c>
      <c r="D22" s="55">
        <f>IF(D$14&gt;0,D12/D$14,0)</f>
        <v>0.23847992397043566</v>
      </c>
      <c r="F22" s="148" t="s">
        <v>105</v>
      </c>
      <c r="G22" s="149"/>
      <c r="H22" s="48">
        <f>AD23</f>
        <v>6905073</v>
      </c>
      <c r="I22" s="48">
        <f>AD34</f>
        <v>14506714</v>
      </c>
      <c r="J22" s="70">
        <f>SUM(H22:I22)</f>
        <v>21411787</v>
      </c>
      <c r="AA22" s="46" t="s">
        <v>103</v>
      </c>
      <c r="AB22" s="46" t="s">
        <v>124</v>
      </c>
      <c r="AC22" s="46" t="s">
        <v>147</v>
      </c>
      <c r="AD22" s="60">
        <f ca="1" t="shared" si="4"/>
        <v>3157011</v>
      </c>
    </row>
    <row r="23" spans="3:30" ht="15.75" customHeight="1" thickBot="1">
      <c r="C23" s="44" t="s">
        <v>106</v>
      </c>
      <c r="D23" s="55">
        <f>IF(D$14&gt;0,C17/D$14,0)</f>
        <v>0.10397722525162403</v>
      </c>
      <c r="F23" s="150" t="s">
        <v>8</v>
      </c>
      <c r="G23" s="151"/>
      <c r="H23" s="78">
        <f>SUM(H20:H22)</f>
        <v>10678265</v>
      </c>
      <c r="I23" s="78">
        <f>SUM(I20:I22)</f>
        <v>15262938</v>
      </c>
      <c r="J23" s="83">
        <f>SUM(J20:J22)</f>
        <v>25941203</v>
      </c>
      <c r="AA23" s="44" t="s">
        <v>105</v>
      </c>
      <c r="AB23" s="46" t="s">
        <v>124</v>
      </c>
      <c r="AC23" s="44" t="s">
        <v>148</v>
      </c>
      <c r="AD23" s="60">
        <f ca="1" t="shared" si="4"/>
        <v>6905073</v>
      </c>
    </row>
    <row r="24" spans="3:30" ht="15.75" customHeight="1">
      <c r="C24" s="44" t="s">
        <v>107</v>
      </c>
      <c r="D24" s="55">
        <f>IF(D$9&gt;0,D7/D$9,0)</f>
        <v>0.9831902869303797</v>
      </c>
      <c r="F24" s="57"/>
      <c r="J24" s="58"/>
      <c r="AA24" s="46" t="s">
        <v>76</v>
      </c>
      <c r="AB24" s="46" t="s">
        <v>124</v>
      </c>
      <c r="AC24" s="46" t="s">
        <v>139</v>
      </c>
      <c r="AD24" s="60">
        <f ca="1" t="shared" si="4"/>
        <v>14089149</v>
      </c>
    </row>
    <row r="25" spans="3:30" ht="15.75" customHeight="1" thickBot="1">
      <c r="C25" s="44" t="s">
        <v>108</v>
      </c>
      <c r="D25" s="55">
        <f>IF(D$9&gt;0,D8/D$9,0)</f>
        <v>0.016809713069620258</v>
      </c>
      <c r="J25" s="59" t="s">
        <v>109</v>
      </c>
      <c r="AA25" s="46" t="s">
        <v>78</v>
      </c>
      <c r="AB25" s="46" t="s">
        <v>124</v>
      </c>
      <c r="AC25" s="46" t="s">
        <v>140</v>
      </c>
      <c r="AD25" s="60">
        <f ca="1" t="shared" si="4"/>
        <v>3288</v>
      </c>
    </row>
    <row r="26" spans="6:30" ht="15" customHeight="1">
      <c r="F26" s="152" t="s">
        <v>110</v>
      </c>
      <c r="G26" s="153"/>
      <c r="H26" s="153"/>
      <c r="I26" s="141" t="s">
        <v>111</v>
      </c>
      <c r="J26" s="143" t="s">
        <v>112</v>
      </c>
      <c r="AA26" s="44" t="s">
        <v>80</v>
      </c>
      <c r="AB26" s="46" t="s">
        <v>124</v>
      </c>
      <c r="AC26" s="44" t="s">
        <v>141</v>
      </c>
      <c r="AD26" s="60">
        <f ca="1" t="shared" si="4"/>
        <v>5521</v>
      </c>
    </row>
    <row r="27" spans="6:30" ht="15" customHeight="1">
      <c r="F27" s="154"/>
      <c r="G27" s="155"/>
      <c r="H27" s="155"/>
      <c r="I27" s="142"/>
      <c r="J27" s="144"/>
      <c r="AA27" s="44" t="s">
        <v>83</v>
      </c>
      <c r="AB27" s="46" t="s">
        <v>124</v>
      </c>
      <c r="AC27" s="44" t="s">
        <v>142</v>
      </c>
      <c r="AD27" s="60">
        <f ca="1" t="shared" si="4"/>
        <v>792817</v>
      </c>
    </row>
    <row r="28" spans="6:30" ht="15" customHeight="1">
      <c r="F28" s="135" t="s">
        <v>113</v>
      </c>
      <c r="G28" s="136"/>
      <c r="H28" s="137"/>
      <c r="I28" s="50">
        <f>AD41</f>
        <v>981473</v>
      </c>
      <c r="J28" s="85">
        <f>AD51</f>
        <v>52728</v>
      </c>
      <c r="AA28" s="44" t="s">
        <v>86</v>
      </c>
      <c r="AB28" s="46" t="s">
        <v>124</v>
      </c>
      <c r="AC28" s="44" t="s">
        <v>143</v>
      </c>
      <c r="AD28" s="60">
        <f ca="1" t="shared" si="4"/>
        <v>272400</v>
      </c>
    </row>
    <row r="29" spans="6:30" ht="14.25">
      <c r="F29" s="145" t="s">
        <v>114</v>
      </c>
      <c r="G29" s="146"/>
      <c r="H29" s="147"/>
      <c r="I29" s="50">
        <f aca="true" t="shared" si="5" ref="I29:I37">AD42</f>
        <v>47462</v>
      </c>
      <c r="J29" s="85">
        <f>AD52</f>
        <v>2510</v>
      </c>
      <c r="AA29" s="44" t="s">
        <v>89</v>
      </c>
      <c r="AB29" s="46" t="s">
        <v>124</v>
      </c>
      <c r="AC29" s="44" t="s">
        <v>144</v>
      </c>
      <c r="AD29" s="60">
        <f ca="1" t="shared" si="4"/>
        <v>23199</v>
      </c>
    </row>
    <row r="30" spans="6:30" ht="14.25">
      <c r="F30" s="135" t="s">
        <v>115</v>
      </c>
      <c r="G30" s="136"/>
      <c r="H30" s="137"/>
      <c r="I30" s="50">
        <f t="shared" si="5"/>
        <v>177632</v>
      </c>
      <c r="J30" s="85">
        <f>AD53</f>
        <v>8515</v>
      </c>
      <c r="AA30" s="44" t="s">
        <v>91</v>
      </c>
      <c r="AB30" s="46" t="s">
        <v>124</v>
      </c>
      <c r="AC30" s="44" t="s">
        <v>145</v>
      </c>
      <c r="AD30" s="60">
        <f ca="1" t="shared" si="4"/>
        <v>75580</v>
      </c>
    </row>
    <row r="31" spans="6:30" ht="14.25">
      <c r="F31" s="135" t="s">
        <v>44</v>
      </c>
      <c r="G31" s="136"/>
      <c r="H31" s="137"/>
      <c r="I31" s="50">
        <f t="shared" si="5"/>
        <v>45240</v>
      </c>
      <c r="J31" s="85">
        <f>AD54</f>
        <v>356</v>
      </c>
      <c r="AA31" s="46" t="s">
        <v>94</v>
      </c>
      <c r="AB31" s="46" t="s">
        <v>124</v>
      </c>
      <c r="AC31" s="44" t="s">
        <v>172</v>
      </c>
      <c r="AD31" s="60">
        <f ca="1" t="shared" si="4"/>
        <v>6638</v>
      </c>
    </row>
    <row r="32" spans="6:30" ht="14.25">
      <c r="F32" s="135" t="s">
        <v>45</v>
      </c>
      <c r="G32" s="136"/>
      <c r="H32" s="137"/>
      <c r="I32" s="50">
        <f t="shared" si="5"/>
        <v>217</v>
      </c>
      <c r="J32" s="85">
        <f>AD55</f>
        <v>0</v>
      </c>
      <c r="AA32" s="44" t="s">
        <v>101</v>
      </c>
      <c r="AB32" s="46" t="s">
        <v>124</v>
      </c>
      <c r="AC32" s="44" t="s">
        <v>125</v>
      </c>
      <c r="AD32" s="60">
        <f ca="1" t="shared" si="4"/>
        <v>268763</v>
      </c>
    </row>
    <row r="33" spans="6:30" ht="14.25">
      <c r="F33" s="135" t="s">
        <v>116</v>
      </c>
      <c r="G33" s="136"/>
      <c r="H33" s="137"/>
      <c r="I33" s="50">
        <f t="shared" si="5"/>
        <v>56011</v>
      </c>
      <c r="J33" s="77" t="s">
        <v>95</v>
      </c>
      <c r="AA33" s="44" t="s">
        <v>103</v>
      </c>
      <c r="AB33" s="46" t="s">
        <v>124</v>
      </c>
      <c r="AC33" s="44" t="s">
        <v>149</v>
      </c>
      <c r="AD33" s="60">
        <f ca="1" t="shared" si="4"/>
        <v>487461</v>
      </c>
    </row>
    <row r="34" spans="6:30" ht="14.25">
      <c r="F34" s="135" t="s">
        <v>117</v>
      </c>
      <c r="G34" s="136"/>
      <c r="H34" s="137"/>
      <c r="I34" s="50">
        <f t="shared" si="5"/>
        <v>30880</v>
      </c>
      <c r="J34" s="77" t="s">
        <v>87</v>
      </c>
      <c r="AA34" s="44" t="s">
        <v>105</v>
      </c>
      <c r="AB34" s="46" t="s">
        <v>124</v>
      </c>
      <c r="AC34" s="44" t="s">
        <v>128</v>
      </c>
      <c r="AD34" s="60">
        <f ca="1" t="shared" si="4"/>
        <v>14506714</v>
      </c>
    </row>
    <row r="35" spans="6:30" ht="14.25">
      <c r="F35" s="135" t="s">
        <v>118</v>
      </c>
      <c r="G35" s="136"/>
      <c r="H35" s="137"/>
      <c r="I35" s="50">
        <f t="shared" si="5"/>
        <v>33921</v>
      </c>
      <c r="J35" s="77" t="s">
        <v>90</v>
      </c>
      <c r="AA35" s="44" t="s">
        <v>76</v>
      </c>
      <c r="AB35" s="46" t="s">
        <v>124</v>
      </c>
      <c r="AC35" s="44" t="s">
        <v>150</v>
      </c>
      <c r="AD35" s="60">
        <f ca="1" t="shared" si="4"/>
        <v>479361</v>
      </c>
    </row>
    <row r="36" spans="6:30" ht="14.25">
      <c r="F36" s="135" t="s">
        <v>119</v>
      </c>
      <c r="G36" s="136"/>
      <c r="H36" s="137"/>
      <c r="I36" s="50">
        <f t="shared" si="5"/>
        <v>11847</v>
      </c>
      <c r="J36" s="77" t="s">
        <v>120</v>
      </c>
      <c r="AA36" s="44" t="s">
        <v>78</v>
      </c>
      <c r="AB36" s="46" t="s">
        <v>124</v>
      </c>
      <c r="AC36" s="44" t="s">
        <v>151</v>
      </c>
      <c r="AD36" s="60">
        <f ca="1" t="shared" si="4"/>
        <v>79</v>
      </c>
    </row>
    <row r="37" spans="6:30" ht="14.25">
      <c r="F37" s="135" t="s">
        <v>121</v>
      </c>
      <c r="G37" s="136"/>
      <c r="H37" s="137"/>
      <c r="I37" s="50">
        <f t="shared" si="5"/>
        <v>68545</v>
      </c>
      <c r="J37" s="77" t="s">
        <v>122</v>
      </c>
      <c r="AA37" s="44" t="s">
        <v>80</v>
      </c>
      <c r="AB37" s="46" t="s">
        <v>124</v>
      </c>
      <c r="AC37" s="44" t="s">
        <v>152</v>
      </c>
      <c r="AD37" s="60">
        <f ca="1" t="shared" si="4"/>
        <v>16</v>
      </c>
    </row>
    <row r="38" spans="6:30" ht="15" thickBot="1">
      <c r="F38" s="138" t="s">
        <v>36</v>
      </c>
      <c r="G38" s="139"/>
      <c r="H38" s="140"/>
      <c r="I38" s="86">
        <f>SUM(I28:I37)</f>
        <v>1453228</v>
      </c>
      <c r="J38" s="87">
        <f>SUM(J28:J32)</f>
        <v>64109</v>
      </c>
      <c r="AA38" s="44" t="s">
        <v>76</v>
      </c>
      <c r="AB38" s="46" t="s">
        <v>124</v>
      </c>
      <c r="AC38" s="44" t="s">
        <v>153</v>
      </c>
      <c r="AD38" s="60">
        <f ca="1" t="shared" si="4"/>
        <v>55061</v>
      </c>
    </row>
    <row r="39" spans="27:30" ht="13.5">
      <c r="AA39" s="44" t="s">
        <v>78</v>
      </c>
      <c r="AB39" s="46" t="s">
        <v>124</v>
      </c>
      <c r="AC39" s="44" t="s">
        <v>154</v>
      </c>
      <c r="AD39" s="60">
        <f ca="1" t="shared" si="4"/>
        <v>3389</v>
      </c>
    </row>
    <row r="40" spans="27:30" ht="13.5">
      <c r="AA40" s="44" t="s">
        <v>80</v>
      </c>
      <c r="AB40" s="46" t="s">
        <v>124</v>
      </c>
      <c r="AC40" s="44" t="s">
        <v>155</v>
      </c>
      <c r="AD40" s="60">
        <f ca="1" t="shared" si="4"/>
        <v>5773</v>
      </c>
    </row>
    <row r="41" spans="27:30" ht="13.5">
      <c r="AA41" s="44" t="s">
        <v>113</v>
      </c>
      <c r="AB41" s="46" t="s">
        <v>124</v>
      </c>
      <c r="AC41" s="44" t="s">
        <v>156</v>
      </c>
      <c r="AD41" s="60">
        <f ca="1" t="shared" si="4"/>
        <v>981473</v>
      </c>
    </row>
    <row r="42" spans="27:30" ht="13.5">
      <c r="AA42" s="44" t="s">
        <v>114</v>
      </c>
      <c r="AB42" s="46" t="s">
        <v>124</v>
      </c>
      <c r="AC42" s="44" t="s">
        <v>157</v>
      </c>
      <c r="AD42" s="60">
        <f ca="1" t="shared" si="4"/>
        <v>47462</v>
      </c>
    </row>
    <row r="43" spans="27:30" ht="13.5">
      <c r="AA43" s="44" t="s">
        <v>115</v>
      </c>
      <c r="AB43" s="46" t="s">
        <v>124</v>
      </c>
      <c r="AC43" s="44" t="s">
        <v>158</v>
      </c>
      <c r="AD43" s="60">
        <f ca="1" t="shared" si="4"/>
        <v>177632</v>
      </c>
    </row>
    <row r="44" spans="27:30" ht="13.5">
      <c r="AA44" s="44" t="s">
        <v>44</v>
      </c>
      <c r="AB44" s="46" t="s">
        <v>124</v>
      </c>
      <c r="AC44" s="44" t="s">
        <v>159</v>
      </c>
      <c r="AD44" s="60">
        <f ca="1" t="shared" si="4"/>
        <v>45240</v>
      </c>
    </row>
    <row r="45" spans="27:30" ht="13.5">
      <c r="AA45" s="44" t="s">
        <v>45</v>
      </c>
      <c r="AB45" s="46" t="s">
        <v>124</v>
      </c>
      <c r="AC45" s="44" t="s">
        <v>160</v>
      </c>
      <c r="AD45" s="60">
        <f ca="1" t="shared" si="4"/>
        <v>217</v>
      </c>
    </row>
    <row r="46" spans="27:30" ht="13.5">
      <c r="AA46" s="44" t="s">
        <v>116</v>
      </c>
      <c r="AB46" s="46" t="s">
        <v>124</v>
      </c>
      <c r="AC46" s="44" t="s">
        <v>161</v>
      </c>
      <c r="AD46" s="60">
        <f ca="1" t="shared" si="4"/>
        <v>56011</v>
      </c>
    </row>
    <row r="47" spans="27:30" ht="13.5">
      <c r="AA47" s="44" t="s">
        <v>117</v>
      </c>
      <c r="AB47" s="46" t="s">
        <v>124</v>
      </c>
      <c r="AC47" s="44" t="s">
        <v>162</v>
      </c>
      <c r="AD47" s="60">
        <f ca="1" t="shared" si="4"/>
        <v>30880</v>
      </c>
    </row>
    <row r="48" spans="27:30" ht="13.5">
      <c r="AA48" s="44" t="s">
        <v>118</v>
      </c>
      <c r="AB48" s="46" t="s">
        <v>124</v>
      </c>
      <c r="AC48" s="44" t="s">
        <v>163</v>
      </c>
      <c r="AD48" s="60">
        <f ca="1" t="shared" si="4"/>
        <v>33921</v>
      </c>
    </row>
    <row r="49" spans="27:30" ht="13.5">
      <c r="AA49" s="44" t="s">
        <v>119</v>
      </c>
      <c r="AB49" s="46" t="s">
        <v>124</v>
      </c>
      <c r="AC49" s="44" t="s">
        <v>164</v>
      </c>
      <c r="AD49" s="60">
        <f ca="1" t="shared" si="4"/>
        <v>11847</v>
      </c>
    </row>
    <row r="50" spans="27:30" ht="13.5">
      <c r="AA50" s="44" t="s">
        <v>121</v>
      </c>
      <c r="AB50" s="46" t="s">
        <v>124</v>
      </c>
      <c r="AC50" s="44" t="s">
        <v>165</v>
      </c>
      <c r="AD50" s="60">
        <f ca="1" t="shared" si="4"/>
        <v>68545</v>
      </c>
    </row>
    <row r="51" spans="27:30" ht="13.5">
      <c r="AA51" s="44" t="s">
        <v>113</v>
      </c>
      <c r="AB51" s="46" t="s">
        <v>124</v>
      </c>
      <c r="AC51" s="44" t="s">
        <v>166</v>
      </c>
      <c r="AD51" s="60">
        <f ca="1" t="shared" si="4"/>
        <v>52728</v>
      </c>
    </row>
    <row r="52" spans="27:30" ht="13.5">
      <c r="AA52" s="44" t="s">
        <v>114</v>
      </c>
      <c r="AB52" s="46" t="s">
        <v>124</v>
      </c>
      <c r="AC52" s="44" t="s">
        <v>167</v>
      </c>
      <c r="AD52" s="60">
        <f ca="1" t="shared" si="4"/>
        <v>2510</v>
      </c>
    </row>
    <row r="53" spans="27:30" ht="13.5">
      <c r="AA53" s="44" t="s">
        <v>115</v>
      </c>
      <c r="AB53" s="46" t="s">
        <v>124</v>
      </c>
      <c r="AC53" s="44" t="s">
        <v>168</v>
      </c>
      <c r="AD53" s="60">
        <f ca="1" t="shared" si="4"/>
        <v>8515</v>
      </c>
    </row>
    <row r="54" spans="27:30" ht="13.5">
      <c r="AA54" s="44" t="s">
        <v>44</v>
      </c>
      <c r="AB54" s="46" t="s">
        <v>124</v>
      </c>
      <c r="AC54" s="44" t="s">
        <v>169</v>
      </c>
      <c r="AD54" s="60">
        <f ca="1" t="shared" si="4"/>
        <v>356</v>
      </c>
    </row>
    <row r="55" spans="27:30" ht="13.5">
      <c r="AA55" s="44" t="s">
        <v>45</v>
      </c>
      <c r="AB55" s="46" t="s">
        <v>124</v>
      </c>
      <c r="AC55" s="44" t="s">
        <v>170</v>
      </c>
      <c r="AD55" s="60">
        <f ca="1" t="shared" si="4"/>
        <v>0</v>
      </c>
    </row>
  </sheetData>
  <sheetProtection/>
  <mergeCells count="26">
    <mergeCell ref="F6:G6"/>
    <mergeCell ref="B7:B9"/>
    <mergeCell ref="F7:F14"/>
    <mergeCell ref="B10:B13"/>
    <mergeCell ref="B14:C14"/>
    <mergeCell ref="F22:G22"/>
    <mergeCell ref="F23:G23"/>
    <mergeCell ref="F26:H27"/>
    <mergeCell ref="F15:G15"/>
    <mergeCell ref="F16:G16"/>
    <mergeCell ref="F19:G19"/>
    <mergeCell ref="F20:G20"/>
    <mergeCell ref="F21:G21"/>
    <mergeCell ref="I26:I27"/>
    <mergeCell ref="J26:J27"/>
    <mergeCell ref="F28:H28"/>
    <mergeCell ref="F31:H31"/>
    <mergeCell ref="F29:H29"/>
    <mergeCell ref="F30:H30"/>
    <mergeCell ref="F32:H32"/>
    <mergeCell ref="F33:H33"/>
    <mergeCell ref="F38:H38"/>
    <mergeCell ref="F34:H34"/>
    <mergeCell ref="F35:H35"/>
    <mergeCell ref="F36:H36"/>
    <mergeCell ref="F37:H37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2008-07-25T01:31:38Z</cp:lastPrinted>
  <dcterms:created xsi:type="dcterms:W3CDTF">2008-01-06T09:25:24Z</dcterms:created>
  <dcterms:modified xsi:type="dcterms:W3CDTF">2009-04-30T05:42:15Z</dcterms:modified>
  <cp:category/>
  <cp:version/>
  <cp:contentType/>
  <cp:contentStatus/>
</cp:coreProperties>
</file>