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externalReferences>
    <externalReference r:id="rId10"/>
  </externalReference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'ごみ処理概要'!$D$7:$AW$54</definedName>
    <definedName name="_xlnm.Print_Area" localSheetId="2">'ごみ処理量内訳'!$D$7:$AR$54</definedName>
    <definedName name="_xlnm.Print_Area" localSheetId="1">'ごみ搬入量内訳'!$D$7:$DK$54</definedName>
    <definedName name="_xlnm.Print_Area" localSheetId="4">'災害廃棄物搬入量'!$D$7:$CY$54</definedName>
    <definedName name="_xlnm.Print_Area" localSheetId="3">'資源化量内訳'!$D$7:$EH$54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<sst xmlns="http://schemas.openxmlformats.org/spreadsheetml/2006/main" count="1648" uniqueCount="403">
  <si>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</si>
  <si>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</si>
  <si>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</si>
  <si>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</si>
  <si>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</si>
  <si>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</si>
  <si>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</si>
  <si>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</si>
  <si>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</si>
  <si>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</si>
  <si>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</si>
  <si>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</si>
  <si>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</si>
  <si>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</si>
  <si>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</si>
  <si>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</si>
  <si>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</si>
  <si>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</si>
  <si>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</si>
  <si>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</si>
  <si>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</si>
  <si>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</si>
  <si>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</si>
  <si>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</si>
  <si>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</si>
  <si>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</si>
  <si>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</si>
  <si>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</si>
  <si>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</si>
  <si>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</si>
  <si>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</si>
  <si>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</si>
  <si>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</si>
  <si>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</si>
  <si>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</si>
  <si>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</si>
  <si>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</si>
  <si>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</si>
  <si>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</si>
  <si>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</si>
  <si>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</si>
  <si>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</si>
  <si>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</si>
  <si>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</si>
  <si>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</si>
  <si>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</si>
  <si>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</si>
  <si>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</si>
  <si>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</si>
  <si>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</si>
  <si>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</si>
  <si>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</si>
  <si>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</si>
  <si>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</si>
  <si>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</si>
  <si>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</si>
  <si>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</si>
  <si>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</si>
  <si>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</si>
  <si>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</si>
  <si>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</si>
  <si>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</si>
  <si>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</si>
  <si>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</si>
  <si>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</si>
  <si>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</si>
  <si>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</si>
  <si>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</si>
  <si>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</si>
  <si>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</si>
  <si>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</si>
  <si>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</si>
  <si>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</si>
  <si>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</si>
  <si>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</si>
  <si>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</si>
  <si>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</si>
  <si>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</si>
  <si>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</si>
  <si>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</si>
  <si>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</si>
  <si>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</si>
  <si>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</si>
  <si>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</si>
  <si>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</si>
  <si>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</si>
  <si>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</si>
  <si>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</si>
  <si>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</si>
  <si>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</si>
  <si>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</si>
  <si>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</si>
  <si>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</si>
  <si>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</si>
  <si>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</si>
  <si>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</si>
  <si>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</si>
  <si>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</si>
  <si>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</si>
  <si>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</si>
  <si>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</si>
  <si>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</si>
  <si>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</si>
  <si>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</si>
  <si>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</si>
  <si>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</si>
  <si>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</si>
  <si>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</si>
  <si>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</si>
  <si>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</si>
  <si>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</si>
  <si>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</si>
  <si>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</si>
  <si>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</si>
  <si>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</si>
  <si>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</si>
  <si>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</si>
  <si>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</si>
  <si>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</si>
  <si>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</si>
  <si>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</si>
  <si>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</si>
  <si>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</si>
  <si>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</si>
  <si>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</si>
  <si>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</si>
  <si>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</si>
  <si>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</si>
  <si>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</si>
  <si>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</si>
  <si>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</si>
  <si>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</si>
  <si>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</si>
  <si>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</si>
  <si>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</si>
  <si>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</si>
  <si>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</si>
  <si>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</si>
  <si>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</si>
  <si>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</si>
  <si>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</si>
  <si>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</si>
  <si>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</si>
  <si>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</si>
  <si>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</si>
  <si>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</si>
  <si>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</si>
  <si>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</si>
  <si>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</si>
  <si>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</si>
  <si>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</si>
  <si>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</si>
  <si>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</si>
  <si>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</si>
  <si>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</si>
  <si>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</si>
  <si>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</si>
  <si>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</si>
  <si>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</si>
  <si>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</si>
  <si>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</si>
  <si>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</si>
  <si>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</si>
  <si>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</si>
  <si>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</si>
  <si>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</si>
  <si>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</si>
  <si>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</si>
  <si>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</si>
  <si>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</si>
  <si>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</si>
  <si>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</si>
  <si>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</si>
  <si>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</si>
  <si>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</si>
  <si>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</si>
  <si>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</si>
  <si>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</si>
  <si>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</si>
  <si>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</si>
  <si>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</si>
  <si>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</si>
  <si>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</si>
  <si>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</si>
  <si>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</si>
  <si>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</si>
  <si>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</si>
  <si>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</si>
  <si>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</si>
  <si>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</si>
  <si>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</si>
  <si>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r>
      <t>(19,0</t>
    </r>
    <r>
      <rPr>
        <sz val="11"/>
        <rFont val="ＭＳ 明朝"/>
        <family val="1"/>
      </rPr>
      <t>9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</si>
  <si>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</si>
  <si>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</si>
  <si>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</si>
  <si>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</si>
  <si>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</si>
  <si>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</si>
  <si>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</si>
  <si>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</si>
  <si>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</si>
  <si>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</si>
  <si>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</si>
  <si>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</si>
  <si>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</si>
  <si>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</si>
  <si>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</si>
  <si>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</si>
  <si>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</si>
  <si>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</si>
  <si>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</si>
  <si>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</si>
  <si>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</si>
  <si>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</si>
  <si>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</si>
  <si>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</si>
  <si>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</si>
  <si>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</si>
  <si>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</si>
  <si>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</si>
  <si>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</si>
  <si>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</si>
  <si>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</si>
  <si>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</si>
  <si>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</si>
  <si>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</si>
  <si>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</si>
  <si>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</si>
  <si>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</si>
  <si>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</si>
  <si>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</si>
  <si>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</si>
  <si>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</si>
  <si>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</si>
  <si>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</si>
  <si>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</si>
  <si>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</si>
  <si>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</si>
  <si>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</si>
  <si>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</si>
  <si>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</si>
  <si>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</si>
  <si>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</si>
  <si>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</si>
  <si>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</si>
  <si>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</si>
  <si>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</si>
  <si>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</si>
  <si>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</si>
  <si>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</si>
  <si>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</si>
  <si>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</si>
  <si>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</si>
  <si>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</si>
  <si>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</si>
  <si>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</si>
  <si>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</si>
  <si>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</si>
  <si>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</si>
  <si>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</si>
  <si>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</si>
  <si>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</si>
  <si>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</si>
  <si>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</si>
  <si>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</si>
  <si>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</si>
  <si>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</si>
  <si>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</si>
  <si>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</si>
  <si>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</si>
  <si>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</si>
  <si>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</si>
  <si>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</si>
  <si>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</si>
  <si>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</si>
  <si>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</si>
  <si>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</si>
  <si>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</si>
  <si>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</si>
  <si>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</si>
  <si>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</si>
  <si>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</si>
  <si>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</si>
  <si>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</si>
  <si>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</si>
  <si>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</si>
  <si>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</si>
  <si>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</si>
  <si>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</si>
  <si>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</si>
  <si>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</si>
  <si>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</si>
  <si>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</si>
  <si>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</si>
  <si>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</si>
  <si>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</si>
  <si>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</si>
  <si>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</si>
  <si>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</si>
  <si>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</si>
  <si>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</si>
  <si>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</si>
  <si>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</si>
  <si>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</si>
  <si>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</si>
  <si>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</si>
  <si>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</si>
  <si>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</si>
  <si>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</si>
  <si>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</si>
  <si>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</si>
  <si>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</si>
  <si>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</si>
  <si>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</si>
  <si>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</si>
  <si>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</si>
  <si>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</si>
  <si>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</si>
  <si>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</si>
  <si>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</si>
  <si>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</si>
  <si>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</si>
  <si>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</si>
  <si>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</si>
  <si>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</si>
  <si>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</si>
  <si>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</si>
  <si>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</si>
  <si>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</si>
  <si>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</si>
  <si>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</si>
  <si>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</si>
  <si>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</si>
  <si>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</si>
  <si>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</si>
  <si>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</si>
  <si>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</si>
  <si>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</si>
  <si>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</si>
  <si>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</si>
  <si>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</si>
  <si>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</si>
  <si>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</si>
  <si>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</si>
  <si>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</si>
  <si>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</si>
  <si>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</si>
  <si>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</si>
  <si>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</si>
  <si>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</si>
  <si>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</si>
  <si>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</si>
  <si>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</si>
  <si>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</si>
  <si>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</si>
  <si>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</si>
  <si>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</si>
  <si>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</si>
  <si>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</si>
  <si>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</si>
  <si>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</si>
  <si>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</si>
  <si>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</si>
  <si>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</si>
  <si>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</si>
  <si>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</si>
  <si>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</si>
  <si>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</si>
  <si>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</si>
  <si>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</si>
  <si>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</si>
  <si>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</si>
  <si>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</si>
  <si>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</si>
  <si>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</si>
  <si>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</si>
  <si>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</si>
  <si>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</si>
  <si>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</si>
  <si>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</si>
  <si>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</si>
  <si>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</si>
  <si>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</si>
  <si>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</si>
  <si>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</si>
  <si>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</si>
  <si>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</si>
  <si>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</si>
  <si>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</si>
  <si>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</si>
  <si>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</si>
  <si>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</si>
  <si>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</si>
  <si>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</si>
  <si>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</si>
  <si>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</si>
  <si>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</si>
  <si>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</si>
  <si>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</si>
  <si>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</si>
  <si>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</si>
  <si>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:都道府県コード(1～48の何れか）</t>
  </si>
  <si>
    <t>その他の資源化等を行う施設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</si>
</sst>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0.0%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4" fillId="25" borderId="10" xfId="60" applyFont="1" applyFill="1" applyBorder="1" applyAlignment="1">
      <alignment horizontal="center" vertical="center" wrapText="1"/>
      <protection/>
    </xf>
    <xf numFmtId="0" fontId="4" fillId="25" borderId="10" xfId="0" applyFont="1" applyFill="1" applyBorder="1" applyAlignment="1">
      <alignment horizontal="center" vertical="center" wrapText="1"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6" borderId="26" xfId="61" applyFont="1" applyFill="1" applyBorder="1" applyAlignment="1">
      <alignment horizontal="center" vertical="center"/>
      <protection/>
    </xf>
    <xf numFmtId="0" fontId="5" fillId="25" borderId="11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6" borderId="12" xfId="64" applyFont="1" applyFill="1" applyBorder="1" applyAlignment="1" quotePrefix="1">
      <alignment horizontal="left" vertical="center"/>
      <protection/>
    </xf>
    <xf numFmtId="0" fontId="6" fillId="6" borderId="19" xfId="60" applyFont="1" applyFill="1" applyBorder="1" applyAlignment="1">
      <alignment horizontal="left" vertical="center"/>
      <protection/>
    </xf>
    <xf numFmtId="0" fontId="6" fillId="6" borderId="14" xfId="60" applyFont="1" applyFill="1" applyBorder="1" applyAlignment="1">
      <alignment horizontal="left" vertical="center"/>
      <protection/>
    </xf>
    <xf numFmtId="0" fontId="5" fillId="6" borderId="19" xfId="64" applyFont="1" applyFill="1" applyBorder="1" applyAlignment="1" quotePrefix="1">
      <alignment horizontal="left" vertical="center"/>
      <protection/>
    </xf>
    <xf numFmtId="0" fontId="6" fillId="6" borderId="13" xfId="60" applyFont="1" applyFill="1" applyBorder="1" applyAlignment="1">
      <alignment horizontal="left" vertical="center"/>
      <protection/>
    </xf>
    <xf numFmtId="0" fontId="5" fillId="6" borderId="13" xfId="64" applyFont="1" applyFill="1" applyBorder="1" applyAlignment="1" quotePrefix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5" fillId="6" borderId="12" xfId="60" applyFont="1" applyFill="1" applyBorder="1" applyAlignment="1" quotePrefix="1">
      <alignment horizontal="left" vertical="center"/>
      <protection/>
    </xf>
    <xf numFmtId="0" fontId="6" fillId="0" borderId="0" xfId="60" applyFont="1" applyAlignment="1">
      <alignment vertical="center"/>
      <protection/>
    </xf>
    <xf numFmtId="0" fontId="6" fillId="6" borderId="13" xfId="60" applyFont="1" applyFill="1" applyBorder="1" applyAlignment="1">
      <alignment vertical="center"/>
      <protection/>
    </xf>
    <xf numFmtId="0" fontId="4" fillId="6" borderId="19" xfId="60" applyFont="1" applyFill="1" applyBorder="1" applyAlignment="1" quotePrefix="1">
      <alignment horizontal="left" vertical="center"/>
      <protection/>
    </xf>
    <xf numFmtId="0" fontId="4" fillId="6" borderId="14" xfId="60" applyFont="1" applyFill="1" applyBorder="1" applyAlignment="1" quotePrefix="1">
      <alignment horizontal="left" vertical="center"/>
      <protection/>
    </xf>
    <xf numFmtId="0" fontId="5" fillId="6" borderId="19" xfId="60" applyFont="1" applyFill="1" applyBorder="1" applyAlignment="1" quotePrefix="1">
      <alignment horizontal="left" vertical="center"/>
      <protection/>
    </xf>
    <xf numFmtId="0" fontId="5" fillId="6" borderId="14" xfId="60" applyFont="1" applyFill="1" applyBorder="1" applyAlignment="1" quotePrefix="1">
      <alignment horizontal="left"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5" borderId="11" xfId="60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 quotePrefix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4" fillId="25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vertical="center"/>
      <protection/>
    </xf>
    <xf numFmtId="0" fontId="4" fillId="25" borderId="11" xfId="60" applyFont="1" applyFill="1" applyBorder="1" applyAlignment="1" quotePrefix="1">
      <alignment horizontal="center" vertical="center" wrapText="1"/>
      <protection/>
    </xf>
    <xf numFmtId="0" fontId="14" fillId="0" borderId="20" xfId="0" applyFont="1" applyBorder="1" applyAlignment="1">
      <alignment vertical="center"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6" fillId="0" borderId="37" xfId="48" applyFont="1" applyBorder="1" applyAlignment="1">
      <alignment horizontal="center" vertical="center"/>
    </xf>
    <xf numFmtId="38" fontId="6" fillId="0" borderId="0" xfId="61" applyNumberFormat="1" applyFont="1" applyAlignment="1">
      <alignment vertical="center"/>
      <protection/>
    </xf>
    <xf numFmtId="179" fontId="6" fillId="0" borderId="0" xfId="42" applyNumberFormat="1" applyFont="1" applyAlignment="1">
      <alignment vertical="center"/>
    </xf>
    <xf numFmtId="38" fontId="18" fillId="0" borderId="0" xfId="61" applyNumberFormat="1" applyFont="1" applyAlignment="1">
      <alignment vertical="center"/>
      <protection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0" borderId="11" xfId="60" applyFont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6" fillId="0" borderId="19" xfId="60" applyFont="1" applyBorder="1">
      <alignment vertical="center"/>
      <protection/>
    </xf>
    <xf numFmtId="0" fontId="6" fillId="0" borderId="14" xfId="60" applyFont="1" applyBorder="1">
      <alignment vertical="center"/>
      <protection/>
    </xf>
    <xf numFmtId="0" fontId="4" fillId="25" borderId="10" xfId="60" applyFont="1" applyFill="1" applyBorder="1" applyAlignment="1">
      <alignment horizontal="center" vertical="center" wrapText="1"/>
      <protection/>
    </xf>
    <xf numFmtId="0" fontId="4" fillId="25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left" vertical="center" wrapText="1"/>
      <protection/>
    </xf>
    <xf numFmtId="0" fontId="4" fillId="0" borderId="14" xfId="60" applyFont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25" borderId="10" xfId="60" applyFont="1" applyFill="1" applyBorder="1" applyAlignment="1" quotePrefix="1">
      <alignment horizontal="left" vertical="top" wrapText="1"/>
      <protection/>
    </xf>
    <xf numFmtId="0" fontId="6" fillId="25" borderId="11" xfId="60" applyFont="1" applyFill="1" applyBorder="1">
      <alignment vertical="center"/>
      <protection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&#32080;&#26524;&#65288;&#12372;&#12415;&#20966;&#29702;&#29366;&#27841;&#65289;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ごみ処理概要"/>
      <sheetName val="ごみ搬入量内訳"/>
      <sheetName val="ごみ処理量内訳"/>
      <sheetName val="資源化量内訳"/>
      <sheetName val="災害廃棄物搬入量"/>
      <sheetName val="ごみ集計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2" max="2" width="6.59765625" style="0" hidden="1" customWidth="1"/>
    <col min="3" max="3" width="12.59765625" style="0" hidden="1" customWidth="1"/>
    <col min="4" max="49" width="10.59765625" style="6" customWidth="1"/>
    <col min="50" max="50" width="1.59765625" style="6" customWidth="1"/>
    <col min="51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5" customFormat="1" ht="22.5" customHeight="1">
      <c r="A2" s="319" t="s">
        <v>298</v>
      </c>
      <c r="B2" s="322" t="s">
        <v>299</v>
      </c>
      <c r="C2" s="324" t="s">
        <v>300</v>
      </c>
      <c r="D2" s="329" t="s">
        <v>0</v>
      </c>
      <c r="E2" s="330"/>
      <c r="F2" s="241"/>
      <c r="G2" s="329" t="s">
        <v>349</v>
      </c>
      <c r="H2" s="346"/>
      <c r="I2" s="346"/>
      <c r="J2" s="347"/>
      <c r="K2" s="348" t="s">
        <v>1</v>
      </c>
      <c r="L2" s="349"/>
      <c r="M2" s="350"/>
      <c r="N2" s="343" t="s">
        <v>351</v>
      </c>
      <c r="O2" s="242" t="s">
        <v>2</v>
      </c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4"/>
      <c r="AJ2" s="337" t="s">
        <v>3</v>
      </c>
      <c r="AK2" s="329" t="s">
        <v>261</v>
      </c>
      <c r="AL2" s="330"/>
      <c r="AM2" s="330"/>
      <c r="AN2" s="330"/>
      <c r="AO2" s="330"/>
      <c r="AP2" s="330"/>
      <c r="AQ2" s="330"/>
      <c r="AR2" s="331"/>
      <c r="AS2" s="337" t="s">
        <v>4</v>
      </c>
      <c r="AT2" s="329" t="s">
        <v>5</v>
      </c>
      <c r="AU2" s="341"/>
      <c r="AV2" s="341"/>
      <c r="AW2" s="342"/>
    </row>
    <row r="3" spans="1:49" s="245" customFormat="1" ht="22.5" customHeight="1">
      <c r="A3" s="320"/>
      <c r="B3" s="323"/>
      <c r="C3" s="310"/>
      <c r="D3" s="246"/>
      <c r="E3" s="327" t="s">
        <v>262</v>
      </c>
      <c r="F3" s="332" t="s">
        <v>6</v>
      </c>
      <c r="G3" s="327" t="s">
        <v>263</v>
      </c>
      <c r="H3" s="327" t="s">
        <v>264</v>
      </c>
      <c r="I3" s="343" t="s">
        <v>164</v>
      </c>
      <c r="J3" s="248" t="s">
        <v>7</v>
      </c>
      <c r="K3" s="325" t="s">
        <v>8</v>
      </c>
      <c r="L3" s="351" t="s">
        <v>348</v>
      </c>
      <c r="M3" s="325" t="s">
        <v>265</v>
      </c>
      <c r="N3" s="344"/>
      <c r="O3" s="327" t="s">
        <v>266</v>
      </c>
      <c r="P3" s="327" t="s">
        <v>267</v>
      </c>
      <c r="Q3" s="334" t="s">
        <v>9</v>
      </c>
      <c r="R3" s="335"/>
      <c r="S3" s="335"/>
      <c r="T3" s="335"/>
      <c r="U3" s="335"/>
      <c r="V3" s="335"/>
      <c r="W3" s="335"/>
      <c r="X3" s="336"/>
      <c r="Y3" s="249" t="s">
        <v>268</v>
      </c>
      <c r="Z3" s="243"/>
      <c r="AA3" s="243"/>
      <c r="AB3" s="243"/>
      <c r="AC3" s="243"/>
      <c r="AD3" s="243"/>
      <c r="AE3" s="243"/>
      <c r="AF3" s="243"/>
      <c r="AG3" s="243"/>
      <c r="AH3" s="250"/>
      <c r="AI3" s="248" t="s">
        <v>7</v>
      </c>
      <c r="AJ3" s="338"/>
      <c r="AK3" s="327" t="s">
        <v>269</v>
      </c>
      <c r="AL3" s="327" t="s">
        <v>10</v>
      </c>
      <c r="AM3" s="332" t="s">
        <v>270</v>
      </c>
      <c r="AN3" s="332" t="s">
        <v>271</v>
      </c>
      <c r="AO3" s="332" t="s">
        <v>272</v>
      </c>
      <c r="AP3" s="332" t="s">
        <v>273</v>
      </c>
      <c r="AQ3" s="332" t="s">
        <v>402</v>
      </c>
      <c r="AR3" s="248" t="s">
        <v>11</v>
      </c>
      <c r="AS3" s="338"/>
      <c r="AT3" s="327" t="s">
        <v>274</v>
      </c>
      <c r="AU3" s="327" t="s">
        <v>275</v>
      </c>
      <c r="AV3" s="327" t="s">
        <v>276</v>
      </c>
      <c r="AW3" s="248" t="s">
        <v>7</v>
      </c>
    </row>
    <row r="4" spans="1:49" s="245" customFormat="1" ht="22.5" customHeight="1">
      <c r="A4" s="320"/>
      <c r="B4" s="323"/>
      <c r="C4" s="310"/>
      <c r="D4" s="246"/>
      <c r="E4" s="345"/>
      <c r="F4" s="333"/>
      <c r="G4" s="345"/>
      <c r="H4" s="345"/>
      <c r="I4" s="344"/>
      <c r="J4" s="251"/>
      <c r="K4" s="326"/>
      <c r="L4" s="352"/>
      <c r="M4" s="326"/>
      <c r="N4" s="344"/>
      <c r="O4" s="328"/>
      <c r="P4" s="328"/>
      <c r="Q4" s="248" t="s">
        <v>7</v>
      </c>
      <c r="R4" s="240" t="s">
        <v>277</v>
      </c>
      <c r="S4" s="247" t="s">
        <v>270</v>
      </c>
      <c r="T4" s="247" t="s">
        <v>271</v>
      </c>
      <c r="U4" s="247" t="s">
        <v>272</v>
      </c>
      <c r="V4" s="247" t="s">
        <v>278</v>
      </c>
      <c r="W4" s="332" t="s">
        <v>12</v>
      </c>
      <c r="X4" s="240" t="s">
        <v>279</v>
      </c>
      <c r="Y4" s="248" t="s">
        <v>7</v>
      </c>
      <c r="Z4" s="240" t="s">
        <v>13</v>
      </c>
      <c r="AA4" s="240" t="s">
        <v>280</v>
      </c>
      <c r="AB4" s="240" t="s">
        <v>14</v>
      </c>
      <c r="AC4" s="247" t="s">
        <v>281</v>
      </c>
      <c r="AD4" s="240" t="s">
        <v>15</v>
      </c>
      <c r="AE4" s="247" t="s">
        <v>16</v>
      </c>
      <c r="AF4" s="213" t="s">
        <v>255</v>
      </c>
      <c r="AG4" s="213" t="s">
        <v>256</v>
      </c>
      <c r="AH4" s="240" t="s">
        <v>17</v>
      </c>
      <c r="AI4" s="252"/>
      <c r="AJ4" s="338"/>
      <c r="AK4" s="328"/>
      <c r="AL4" s="328"/>
      <c r="AM4" s="328"/>
      <c r="AN4" s="333"/>
      <c r="AO4" s="333"/>
      <c r="AP4" s="328"/>
      <c r="AQ4" s="328"/>
      <c r="AR4" s="253"/>
      <c r="AS4" s="338"/>
      <c r="AT4" s="328"/>
      <c r="AU4" s="328"/>
      <c r="AV4" s="328"/>
      <c r="AW4" s="253"/>
    </row>
    <row r="5" spans="1:49" s="260" customFormat="1" ht="15.75" customHeight="1">
      <c r="A5" s="320"/>
      <c r="B5" s="323"/>
      <c r="C5" s="310"/>
      <c r="D5" s="254"/>
      <c r="E5" s="255"/>
      <c r="F5" s="255"/>
      <c r="G5" s="255"/>
      <c r="H5" s="255"/>
      <c r="I5" s="239"/>
      <c r="J5" s="251"/>
      <c r="K5" s="326"/>
      <c r="L5" s="352"/>
      <c r="M5" s="326"/>
      <c r="N5" s="239"/>
      <c r="O5" s="255"/>
      <c r="P5" s="255"/>
      <c r="Q5" s="256"/>
      <c r="R5" s="255"/>
      <c r="S5" s="257"/>
      <c r="T5" s="255"/>
      <c r="U5" s="258"/>
      <c r="V5" s="255"/>
      <c r="W5" s="345"/>
      <c r="X5" s="255"/>
      <c r="Y5" s="256"/>
      <c r="Z5" s="255"/>
      <c r="AA5" s="258"/>
      <c r="AB5" s="258"/>
      <c r="AC5" s="255"/>
      <c r="AD5" s="258"/>
      <c r="AE5" s="255"/>
      <c r="AF5" s="239"/>
      <c r="AG5" s="239"/>
      <c r="AH5" s="258"/>
      <c r="AI5" s="251"/>
      <c r="AJ5" s="338"/>
      <c r="AK5" s="255"/>
      <c r="AL5" s="255"/>
      <c r="AM5" s="259"/>
      <c r="AN5" s="259"/>
      <c r="AO5" s="259"/>
      <c r="AP5" s="255"/>
      <c r="AQ5" s="255"/>
      <c r="AR5" s="251"/>
      <c r="AS5" s="338"/>
      <c r="AT5" s="255"/>
      <c r="AU5" s="255"/>
      <c r="AV5" s="255"/>
      <c r="AW5" s="256"/>
    </row>
    <row r="6" spans="1:49" s="245" customFormat="1" ht="22.5" customHeight="1">
      <c r="A6" s="321"/>
      <c r="B6" s="323"/>
      <c r="C6" s="310"/>
      <c r="D6" s="278" t="s">
        <v>18</v>
      </c>
      <c r="E6" s="278" t="s">
        <v>18</v>
      </c>
      <c r="F6" s="278" t="s">
        <v>18</v>
      </c>
      <c r="G6" s="276" t="s">
        <v>282</v>
      </c>
      <c r="H6" s="276" t="s">
        <v>282</v>
      </c>
      <c r="I6" s="279" t="s">
        <v>282</v>
      </c>
      <c r="J6" s="276" t="s">
        <v>282</v>
      </c>
      <c r="K6" s="277" t="s">
        <v>19</v>
      </c>
      <c r="L6" s="292" t="s">
        <v>19</v>
      </c>
      <c r="M6" s="277" t="s">
        <v>19</v>
      </c>
      <c r="N6" s="279" t="s">
        <v>283</v>
      </c>
      <c r="O6" s="276" t="s">
        <v>283</v>
      </c>
      <c r="P6" s="276" t="s">
        <v>283</v>
      </c>
      <c r="Q6" s="276" t="s">
        <v>283</v>
      </c>
      <c r="R6" s="276" t="s">
        <v>283</v>
      </c>
      <c r="S6" s="276" t="s">
        <v>283</v>
      </c>
      <c r="T6" s="276" t="s">
        <v>283</v>
      </c>
      <c r="U6" s="276" t="s">
        <v>283</v>
      </c>
      <c r="V6" s="276" t="s">
        <v>283</v>
      </c>
      <c r="W6" s="276" t="s">
        <v>283</v>
      </c>
      <c r="X6" s="276" t="s">
        <v>283</v>
      </c>
      <c r="Y6" s="276" t="s">
        <v>283</v>
      </c>
      <c r="Z6" s="276" t="s">
        <v>283</v>
      </c>
      <c r="AA6" s="276" t="s">
        <v>283</v>
      </c>
      <c r="AB6" s="276" t="s">
        <v>283</v>
      </c>
      <c r="AC6" s="276" t="s">
        <v>283</v>
      </c>
      <c r="AD6" s="276" t="s">
        <v>283</v>
      </c>
      <c r="AE6" s="276" t="s">
        <v>283</v>
      </c>
      <c r="AF6" s="279" t="s">
        <v>65</v>
      </c>
      <c r="AG6" s="279" t="s">
        <v>65</v>
      </c>
      <c r="AH6" s="276" t="s">
        <v>283</v>
      </c>
      <c r="AI6" s="276" t="s">
        <v>283</v>
      </c>
      <c r="AJ6" s="276" t="s">
        <v>284</v>
      </c>
      <c r="AK6" s="276" t="s">
        <v>283</v>
      </c>
      <c r="AL6" s="276" t="s">
        <v>283</v>
      </c>
      <c r="AM6" s="276" t="s">
        <v>283</v>
      </c>
      <c r="AN6" s="276" t="s">
        <v>283</v>
      </c>
      <c r="AO6" s="276" t="s">
        <v>283</v>
      </c>
      <c r="AP6" s="276" t="s">
        <v>283</v>
      </c>
      <c r="AQ6" s="276" t="s">
        <v>283</v>
      </c>
      <c r="AR6" s="276" t="s">
        <v>283</v>
      </c>
      <c r="AS6" s="276" t="s">
        <v>284</v>
      </c>
      <c r="AT6" s="276" t="s">
        <v>283</v>
      </c>
      <c r="AU6" s="276" t="s">
        <v>283</v>
      </c>
      <c r="AV6" s="276" t="s">
        <v>283</v>
      </c>
      <c r="AW6" s="276" t="s">
        <v>283</v>
      </c>
    </row>
    <row r="7" spans="1:49" ht="13.5" customHeight="1">
      <c r="A7" s="293" t="s">
        <v>353</v>
      </c>
      <c r="B7" s="293">
        <v>1</v>
      </c>
      <c r="C7" s="293" t="s">
        <v>353</v>
      </c>
      <c r="D7" s="294">
        <f>SUM(E7:F7)</f>
        <v>5641046</v>
      </c>
      <c r="E7" s="296">
        <v>5634467</v>
      </c>
      <c r="F7" s="296">
        <v>6579</v>
      </c>
      <c r="G7" s="294">
        <f>'ごみ搬入量内訳'!H7</f>
        <v>1886452</v>
      </c>
      <c r="H7" s="296">
        <v>414427</v>
      </c>
      <c r="I7" s="294">
        <f>'資源化量内訳'!DX7</f>
        <v>154872</v>
      </c>
      <c r="J7" s="294">
        <f>SUM(G7:I7)</f>
        <v>2455751</v>
      </c>
      <c r="K7" s="294">
        <f aca="true" t="shared" si="0" ref="K7:K53">IF($D7&gt;0,J7/$D7/365*10^6,0)</f>
        <v>1192.7016605620393</v>
      </c>
      <c r="L7" s="294">
        <f>IF($D7&gt;0,('ごみ搬入量内訳'!E7+I7)/$D7/365*10^6,0)</f>
        <v>781.7121102367787</v>
      </c>
      <c r="M7" s="294">
        <f>IF($D7&gt;0,'ごみ搬入量内訳'!F7/$D7/365*10^6,0)</f>
        <v>410.9895503252605</v>
      </c>
      <c r="N7" s="296">
        <v>6965</v>
      </c>
      <c r="O7" s="294">
        <f>'ごみ処理量内訳'!E7</f>
        <v>1350058</v>
      </c>
      <c r="P7" s="294">
        <f>'ごみ処理量内訳'!N7</f>
        <v>373509</v>
      </c>
      <c r="Q7" s="294">
        <f>'ごみ処理量内訳'!F7</f>
        <v>543000</v>
      </c>
      <c r="R7" s="294">
        <f>'ごみ処理量内訳'!G7</f>
        <v>213256</v>
      </c>
      <c r="S7" s="294">
        <f>'ごみ処理量内訳'!H7</f>
        <v>31451</v>
      </c>
      <c r="T7" s="294">
        <f>'ごみ処理量内訳'!I7</f>
        <v>0</v>
      </c>
      <c r="U7" s="294">
        <f>'ごみ処理量内訳'!J7</f>
        <v>12005</v>
      </c>
      <c r="V7" s="294">
        <f>'ごみ処理量内訳'!K7</f>
        <v>35064</v>
      </c>
      <c r="W7" s="294">
        <f>'ごみ処理量内訳'!L7</f>
        <v>197595</v>
      </c>
      <c r="X7" s="294">
        <f>'ごみ処理量内訳'!M7</f>
        <v>53629</v>
      </c>
      <c r="Y7" s="294">
        <f>'資源化量内訳'!R7</f>
        <v>34838</v>
      </c>
      <c r="Z7" s="294">
        <f>'資源化量内訳'!S7</f>
        <v>25505</v>
      </c>
      <c r="AA7" s="294">
        <f>'資源化量内訳'!T7</f>
        <v>3584</v>
      </c>
      <c r="AB7" s="294">
        <f>'資源化量内訳'!U7</f>
        <v>2556</v>
      </c>
      <c r="AC7" s="294">
        <f>'資源化量内訳'!V7</f>
        <v>898</v>
      </c>
      <c r="AD7" s="294">
        <f>'資源化量内訳'!W7</f>
        <v>453</v>
      </c>
      <c r="AE7" s="294">
        <f>'資源化量内訳'!X7</f>
        <v>26</v>
      </c>
      <c r="AF7" s="294">
        <f>'資源化量内訳'!Y7</f>
        <v>0</v>
      </c>
      <c r="AG7" s="294">
        <f>'資源化量内訳'!Z7</f>
        <v>0</v>
      </c>
      <c r="AH7" s="294">
        <f>'資源化量内訳'!AA7</f>
        <v>1816</v>
      </c>
      <c r="AI7" s="294">
        <f>SUM(O7:Q7,Y7)</f>
        <v>2301405</v>
      </c>
      <c r="AJ7" s="295">
        <f>IF(AI7&gt;0,(Y7+O7+Q7)/AI7*100,0)</f>
        <v>83.77039243418695</v>
      </c>
      <c r="AK7" s="294">
        <f>'資源化量内訳'!AP7</f>
        <v>18245</v>
      </c>
      <c r="AL7" s="294">
        <f>'資源化量内訳'!BC7</f>
        <v>19244</v>
      </c>
      <c r="AM7" s="294">
        <f>'資源化量内訳'!BO7</f>
        <v>13909</v>
      </c>
      <c r="AN7" s="294">
        <f>'資源化量内訳'!CA7</f>
        <v>0</v>
      </c>
      <c r="AO7" s="294">
        <f>'資源化量内訳'!CM7</f>
        <v>8615</v>
      </c>
      <c r="AP7" s="294">
        <f>'資源化量内訳'!CY7</f>
        <v>30743</v>
      </c>
      <c r="AQ7" s="294">
        <f>'資源化量内訳'!DL7</f>
        <v>166486</v>
      </c>
      <c r="AR7" s="294">
        <f>SUM(AK7:AQ7)</f>
        <v>257242</v>
      </c>
      <c r="AS7" s="295">
        <f>IF(AI7+I7&gt;0,(Y7+AR7+I7)/(AI7+I7)*100,0)</f>
        <v>18.196319063362967</v>
      </c>
      <c r="AT7" s="294">
        <f>'ごみ処理量内訳'!AI7</f>
        <v>373509</v>
      </c>
      <c r="AU7" s="294">
        <f>'ごみ処理量内訳'!AJ7</f>
        <v>176265</v>
      </c>
      <c r="AV7" s="294">
        <f>'ごみ処理量内訳'!AK7</f>
        <v>116251</v>
      </c>
      <c r="AW7" s="294">
        <f>SUM(AT7:AV7)</f>
        <v>666025</v>
      </c>
    </row>
    <row r="8" spans="1:49" ht="13.5" customHeight="1">
      <c r="A8" s="293" t="s">
        <v>354</v>
      </c>
      <c r="B8" s="293">
        <v>2</v>
      </c>
      <c r="C8" s="293" t="s">
        <v>354</v>
      </c>
      <c r="D8" s="294">
        <f aca="true" t="shared" si="1" ref="D8:D53">SUM(E8:F8)</f>
        <v>1456633</v>
      </c>
      <c r="E8" s="296">
        <v>1456633</v>
      </c>
      <c r="F8" s="296">
        <v>0</v>
      </c>
      <c r="G8" s="294">
        <f>'ごみ搬入量内訳'!H8</f>
        <v>538653</v>
      </c>
      <c r="H8" s="296">
        <v>48308</v>
      </c>
      <c r="I8" s="294">
        <f>'資源化量内訳'!DX8</f>
        <v>14230</v>
      </c>
      <c r="J8" s="294">
        <f aca="true" t="shared" si="2" ref="J8:J53">SUM(G8:I8)</f>
        <v>601191</v>
      </c>
      <c r="K8" s="294">
        <f t="shared" si="0"/>
        <v>1130.7574592481335</v>
      </c>
      <c r="L8" s="294">
        <f>IF($D8&gt;0,('ごみ搬入量内訳'!E8+I8)/$D8/365*10^6,0)</f>
        <v>762.7028099677688</v>
      </c>
      <c r="M8" s="294">
        <f>IF($D8&gt;0,'ごみ搬入量内訳'!F8/$D8/365*10^6,0)</f>
        <v>368.0546492803647</v>
      </c>
      <c r="N8" s="296">
        <v>0</v>
      </c>
      <c r="O8" s="294">
        <f>'ごみ処理量内訳'!E8</f>
        <v>474814</v>
      </c>
      <c r="P8" s="294">
        <f>'ごみ処理量内訳'!N8</f>
        <v>30134</v>
      </c>
      <c r="Q8" s="294">
        <f>'ごみ処理量内訳'!F8</f>
        <v>72639</v>
      </c>
      <c r="R8" s="294">
        <f>'ごみ処理量内訳'!G8</f>
        <v>37079</v>
      </c>
      <c r="S8" s="294">
        <f>'ごみ処理量内訳'!H8</f>
        <v>0</v>
      </c>
      <c r="T8" s="294">
        <f>'ごみ処理量内訳'!I8</f>
        <v>0</v>
      </c>
      <c r="U8" s="294">
        <f>'ごみ処理量内訳'!J8</f>
        <v>0</v>
      </c>
      <c r="V8" s="294">
        <f>'ごみ処理量内訳'!K8</f>
        <v>0</v>
      </c>
      <c r="W8" s="294">
        <f>'ごみ処理量内訳'!L8</f>
        <v>35560</v>
      </c>
      <c r="X8" s="294">
        <f>'ごみ処理量内訳'!M8</f>
        <v>0</v>
      </c>
      <c r="Y8" s="294">
        <f>'資源化量内訳'!R8</f>
        <v>9374</v>
      </c>
      <c r="Z8" s="294">
        <f>'資源化量内訳'!S8</f>
        <v>6562</v>
      </c>
      <c r="AA8" s="294">
        <f>'資源化量内訳'!T8</f>
        <v>1411</v>
      </c>
      <c r="AB8" s="294">
        <f>'資源化量内訳'!U8</f>
        <v>946</v>
      </c>
      <c r="AC8" s="294">
        <f>'資源化量内訳'!V8</f>
        <v>373</v>
      </c>
      <c r="AD8" s="294">
        <f>'資源化量内訳'!W8</f>
        <v>73</v>
      </c>
      <c r="AE8" s="294">
        <f>'資源化量内訳'!X8</f>
        <v>5</v>
      </c>
      <c r="AF8" s="294">
        <f>'資源化量内訳'!Y8</f>
        <v>0</v>
      </c>
      <c r="AG8" s="294">
        <f>'資源化量内訳'!Z8</f>
        <v>0</v>
      </c>
      <c r="AH8" s="294">
        <f>'資源化量内訳'!AA8</f>
        <v>4</v>
      </c>
      <c r="AI8" s="294">
        <f aca="true" t="shared" si="3" ref="AI8:AI53">SUM(O8:Q8,Y8)</f>
        <v>586961</v>
      </c>
      <c r="AJ8" s="295">
        <f aca="true" t="shared" si="4" ref="AJ8:AJ53">IF(AI8&gt;0,(Y8+O8+Q8)/AI8*100,0)</f>
        <v>94.8660984290268</v>
      </c>
      <c r="AK8" s="294">
        <f>'資源化量内訳'!AP8</f>
        <v>7366</v>
      </c>
      <c r="AL8" s="294">
        <f>'資源化量内訳'!BC8</f>
        <v>10776</v>
      </c>
      <c r="AM8" s="294">
        <f>'資源化量内訳'!BO8</f>
        <v>0</v>
      </c>
      <c r="AN8" s="294">
        <f>'資源化量内訳'!CA8</f>
        <v>0</v>
      </c>
      <c r="AO8" s="294">
        <f>'資源化量内訳'!CM8</f>
        <v>0</v>
      </c>
      <c r="AP8" s="294">
        <f>'資源化量内訳'!CY8</f>
        <v>0</v>
      </c>
      <c r="AQ8" s="294">
        <f>'資源化量内訳'!DL8</f>
        <v>32425</v>
      </c>
      <c r="AR8" s="294">
        <f aca="true" t="shared" si="5" ref="AR8:AR53">SUM(AK8:AQ8)</f>
        <v>50567</v>
      </c>
      <c r="AS8" s="295">
        <f aca="true" t="shared" si="6" ref="AS8:AS53">IF(AI8+I8&gt;0,(Y8+AR8+I8)/(AI8+I8)*100,0)</f>
        <v>12.337343706076771</v>
      </c>
      <c r="AT8" s="294">
        <f>'ごみ処理量内訳'!AI8</f>
        <v>30134</v>
      </c>
      <c r="AU8" s="294">
        <f>'ごみ処理量内訳'!AJ8</f>
        <v>61562</v>
      </c>
      <c r="AV8" s="294">
        <f>'ごみ処理量内訳'!AK8</f>
        <v>9994</v>
      </c>
      <c r="AW8" s="294">
        <f aca="true" t="shared" si="7" ref="AW8:AW53">SUM(AT8:AV8)</f>
        <v>101690</v>
      </c>
    </row>
    <row r="9" spans="1:49" ht="13.5" customHeight="1">
      <c r="A9" s="293" t="s">
        <v>355</v>
      </c>
      <c r="B9" s="293">
        <v>3</v>
      </c>
      <c r="C9" s="293" t="s">
        <v>355</v>
      </c>
      <c r="D9" s="294">
        <f t="shared" si="1"/>
        <v>1386378</v>
      </c>
      <c r="E9" s="296">
        <v>1386378</v>
      </c>
      <c r="F9" s="296">
        <v>0</v>
      </c>
      <c r="G9" s="294">
        <f>'ごみ搬入量内訳'!H9</f>
        <v>445733</v>
      </c>
      <c r="H9" s="296">
        <v>41852</v>
      </c>
      <c r="I9" s="294">
        <f>'資源化量内訳'!DX9</f>
        <v>24863</v>
      </c>
      <c r="J9" s="294">
        <f t="shared" si="2"/>
        <v>512448</v>
      </c>
      <c r="K9" s="294">
        <f t="shared" si="0"/>
        <v>1012.6871050230683</v>
      </c>
      <c r="L9" s="294">
        <f>IF($D9&gt;0,('ごみ搬入量内訳'!E9+I9)/$D9/365*10^6,0)</f>
        <v>696.2895746652107</v>
      </c>
      <c r="M9" s="294">
        <f>IF($D9&gt;0,'ごみ搬入量内訳'!F9/$D9/365*10^6,0)</f>
        <v>316.3975303578575</v>
      </c>
      <c r="N9" s="296">
        <v>323</v>
      </c>
      <c r="O9" s="294">
        <f>'ごみ処理量内訳'!E9</f>
        <v>385265</v>
      </c>
      <c r="P9" s="294">
        <f>'ごみ処理量内訳'!N9</f>
        <v>3483</v>
      </c>
      <c r="Q9" s="294">
        <f>'ごみ処理量内訳'!F9</f>
        <v>68528</v>
      </c>
      <c r="R9" s="294">
        <f>'ごみ処理量内訳'!G9</f>
        <v>22874</v>
      </c>
      <c r="S9" s="294">
        <f>'ごみ処理量内訳'!H9</f>
        <v>4900</v>
      </c>
      <c r="T9" s="294">
        <f>'ごみ処理量内訳'!I9</f>
        <v>0</v>
      </c>
      <c r="U9" s="294">
        <f>'ごみ処理量内訳'!J9</f>
        <v>8</v>
      </c>
      <c r="V9" s="294">
        <f>'ごみ処理量内訳'!K9</f>
        <v>0</v>
      </c>
      <c r="W9" s="294">
        <f>'ごみ処理量内訳'!L9</f>
        <v>27179</v>
      </c>
      <c r="X9" s="294">
        <f>'ごみ処理量内訳'!M9</f>
        <v>13567</v>
      </c>
      <c r="Y9" s="294">
        <f>'資源化量内訳'!R9</f>
        <v>27074</v>
      </c>
      <c r="Z9" s="294">
        <f>'資源化量内訳'!S9</f>
        <v>19968</v>
      </c>
      <c r="AA9" s="294">
        <f>'資源化量内訳'!T9</f>
        <v>921</v>
      </c>
      <c r="AB9" s="294">
        <f>'資源化量内訳'!U9</f>
        <v>4460</v>
      </c>
      <c r="AC9" s="294">
        <f>'資源化量内訳'!V9</f>
        <v>685</v>
      </c>
      <c r="AD9" s="294">
        <f>'資源化量内訳'!W9</f>
        <v>808</v>
      </c>
      <c r="AE9" s="294">
        <f>'資源化量内訳'!X9</f>
        <v>106</v>
      </c>
      <c r="AF9" s="294">
        <f>'資源化量内訳'!Y9</f>
        <v>0</v>
      </c>
      <c r="AG9" s="294">
        <f>'資源化量内訳'!Z9</f>
        <v>0</v>
      </c>
      <c r="AH9" s="294">
        <f>'資源化量内訳'!AA9</f>
        <v>126</v>
      </c>
      <c r="AI9" s="294">
        <f t="shared" si="3"/>
        <v>484350</v>
      </c>
      <c r="AJ9" s="295">
        <f t="shared" si="4"/>
        <v>99.28089191700217</v>
      </c>
      <c r="AK9" s="294">
        <f>'資源化量内訳'!AP9</f>
        <v>12029</v>
      </c>
      <c r="AL9" s="294">
        <f>'資源化量内訳'!BC9</f>
        <v>6719</v>
      </c>
      <c r="AM9" s="294">
        <f>'資源化量内訳'!BO9</f>
        <v>597</v>
      </c>
      <c r="AN9" s="294">
        <f>'資源化量内訳'!CA9</f>
        <v>0</v>
      </c>
      <c r="AO9" s="294">
        <f>'資源化量内訳'!CM9</f>
        <v>8</v>
      </c>
      <c r="AP9" s="294">
        <f>'資源化量内訳'!CY9</f>
        <v>0</v>
      </c>
      <c r="AQ9" s="294">
        <f>'資源化量内訳'!DL9</f>
        <v>21430</v>
      </c>
      <c r="AR9" s="294">
        <f t="shared" si="5"/>
        <v>40783</v>
      </c>
      <c r="AS9" s="295">
        <f t="shared" si="6"/>
        <v>18.208490356687673</v>
      </c>
      <c r="AT9" s="294">
        <f>'ごみ処理量内訳'!AI9</f>
        <v>3483</v>
      </c>
      <c r="AU9" s="294">
        <f>'ごみ処理量内訳'!AJ9</f>
        <v>44596</v>
      </c>
      <c r="AV9" s="294">
        <f>'ごみ処理量内訳'!AK9</f>
        <v>10065</v>
      </c>
      <c r="AW9" s="294">
        <f t="shared" si="7"/>
        <v>58144</v>
      </c>
    </row>
    <row r="10" spans="1:49" ht="13.5" customHeight="1">
      <c r="A10" s="293" t="s">
        <v>356</v>
      </c>
      <c r="B10" s="293">
        <v>4</v>
      </c>
      <c r="C10" s="293" t="s">
        <v>356</v>
      </c>
      <c r="D10" s="294">
        <f t="shared" si="1"/>
        <v>2350706</v>
      </c>
      <c r="E10" s="296">
        <v>2350700</v>
      </c>
      <c r="F10" s="296">
        <v>6</v>
      </c>
      <c r="G10" s="294">
        <f>'ごみ搬入量内訳'!H10</f>
        <v>824707</v>
      </c>
      <c r="H10" s="296">
        <v>76258</v>
      </c>
      <c r="I10" s="294">
        <f>'資源化量内訳'!DX10</f>
        <v>52631</v>
      </c>
      <c r="J10" s="294">
        <f t="shared" si="2"/>
        <v>953596</v>
      </c>
      <c r="K10" s="294">
        <f t="shared" si="0"/>
        <v>1111.4072882027433</v>
      </c>
      <c r="L10" s="294">
        <f>IF($D10&gt;0,('ごみ搬入量内訳'!E10+I10)/$D10/365*10^6,0)</f>
        <v>767.1807696735214</v>
      </c>
      <c r="M10" s="294">
        <f>IF($D10&gt;0,'ごみ搬入量内訳'!F10/$D10/365*10^6,0)</f>
        <v>344.22651852922206</v>
      </c>
      <c r="N10" s="296">
        <v>2</v>
      </c>
      <c r="O10" s="294">
        <f>'ごみ処理量内訳'!E10</f>
        <v>713913</v>
      </c>
      <c r="P10" s="294">
        <f>'ごみ処理量内訳'!N10</f>
        <v>9043</v>
      </c>
      <c r="Q10" s="294">
        <f>'ごみ処理量内訳'!F10</f>
        <v>172451</v>
      </c>
      <c r="R10" s="294">
        <f>'ごみ処理量内訳'!G10</f>
        <v>65951</v>
      </c>
      <c r="S10" s="294">
        <f>'ごみ処理量内訳'!H10</f>
        <v>1392</v>
      </c>
      <c r="T10" s="294">
        <f>'ごみ処理量内訳'!I10</f>
        <v>0</v>
      </c>
      <c r="U10" s="294">
        <f>'ごみ処理量内訳'!J10</f>
        <v>471</v>
      </c>
      <c r="V10" s="294">
        <f>'ごみ処理量内訳'!K10</f>
        <v>0</v>
      </c>
      <c r="W10" s="294">
        <f>'ごみ処理量内訳'!L10</f>
        <v>104610</v>
      </c>
      <c r="X10" s="294">
        <f>'ごみ処理量内訳'!M10</f>
        <v>27</v>
      </c>
      <c r="Y10" s="294">
        <f>'資源化量内訳'!R10</f>
        <v>5569</v>
      </c>
      <c r="Z10" s="294">
        <f>'資源化量内訳'!S10</f>
        <v>4038</v>
      </c>
      <c r="AA10" s="294">
        <f>'資源化量内訳'!T10</f>
        <v>426</v>
      </c>
      <c r="AB10" s="294">
        <f>'資源化量内訳'!U10</f>
        <v>784</v>
      </c>
      <c r="AC10" s="294">
        <f>'資源化量内訳'!V10</f>
        <v>121</v>
      </c>
      <c r="AD10" s="294">
        <f>'資源化量内訳'!W10</f>
        <v>4</v>
      </c>
      <c r="AE10" s="294">
        <f>'資源化量内訳'!X10</f>
        <v>59</v>
      </c>
      <c r="AF10" s="294">
        <f>'資源化量内訳'!Y10</f>
        <v>0</v>
      </c>
      <c r="AG10" s="294">
        <f>'資源化量内訳'!Z10</f>
        <v>0</v>
      </c>
      <c r="AH10" s="294">
        <f>'資源化量内訳'!AA10</f>
        <v>137</v>
      </c>
      <c r="AI10" s="294">
        <f t="shared" si="3"/>
        <v>900976</v>
      </c>
      <c r="AJ10" s="295">
        <f t="shared" si="4"/>
        <v>98.99631066754276</v>
      </c>
      <c r="AK10" s="294">
        <f>'資源化量内訳'!AP10</f>
        <v>2583</v>
      </c>
      <c r="AL10" s="294">
        <f>'資源化量内訳'!BC10</f>
        <v>17164</v>
      </c>
      <c r="AM10" s="294">
        <f>'資源化量内訳'!BO10</f>
        <v>1392</v>
      </c>
      <c r="AN10" s="294">
        <f>'資源化量内訳'!CA10</f>
        <v>0</v>
      </c>
      <c r="AO10" s="294">
        <f>'資源化量内訳'!CM10</f>
        <v>44</v>
      </c>
      <c r="AP10" s="294">
        <f>'資源化量内訳'!CY10</f>
        <v>0</v>
      </c>
      <c r="AQ10" s="294">
        <f>'資源化量内訳'!DL10</f>
        <v>92855</v>
      </c>
      <c r="AR10" s="294">
        <f t="shared" si="5"/>
        <v>114038</v>
      </c>
      <c r="AS10" s="295">
        <f t="shared" si="6"/>
        <v>18.061738221300807</v>
      </c>
      <c r="AT10" s="294">
        <f>'ごみ処理量内訳'!AI10</f>
        <v>9043</v>
      </c>
      <c r="AU10" s="294">
        <f>'ごみ処理量内訳'!AJ10</f>
        <v>98071</v>
      </c>
      <c r="AV10" s="294">
        <f>'ごみ処理量内訳'!AK10</f>
        <v>13144</v>
      </c>
      <c r="AW10" s="294">
        <f t="shared" si="7"/>
        <v>120258</v>
      </c>
    </row>
    <row r="11" spans="1:49" ht="13.5" customHeight="1">
      <c r="A11" s="293" t="s">
        <v>357</v>
      </c>
      <c r="B11" s="293">
        <v>5</v>
      </c>
      <c r="C11" s="293" t="s">
        <v>357</v>
      </c>
      <c r="D11" s="294">
        <f t="shared" si="1"/>
        <v>1150560</v>
      </c>
      <c r="E11" s="296">
        <v>1150560</v>
      </c>
      <c r="F11" s="296">
        <v>0</v>
      </c>
      <c r="G11" s="294">
        <f>'ごみ搬入量内訳'!H11</f>
        <v>424348</v>
      </c>
      <c r="H11" s="296">
        <v>40010</v>
      </c>
      <c r="I11" s="294">
        <f>'資源化量内訳'!DX11</f>
        <v>7327</v>
      </c>
      <c r="J11" s="294">
        <f t="shared" si="2"/>
        <v>471685</v>
      </c>
      <c r="K11" s="294">
        <f t="shared" si="0"/>
        <v>1123.1814692261826</v>
      </c>
      <c r="L11" s="294">
        <f>IF($D11&gt;0,('ごみ搬入量内訳'!E11+I11)/$D11/365*10^6,0)</f>
        <v>756.1273319198466</v>
      </c>
      <c r="M11" s="294">
        <f>IF($D11&gt;0,'ごみ搬入量内訳'!F11/$D11/365*10^6,0)</f>
        <v>367.0541373063361</v>
      </c>
      <c r="N11" s="296">
        <v>1371</v>
      </c>
      <c r="O11" s="294">
        <f>'ごみ処理量内訳'!E11</f>
        <v>358699</v>
      </c>
      <c r="P11" s="294">
        <f>'ごみ処理量内訳'!N11</f>
        <v>12722</v>
      </c>
      <c r="Q11" s="294">
        <f>'ごみ処理量内訳'!F11</f>
        <v>41405</v>
      </c>
      <c r="R11" s="294">
        <f>'ごみ処理量内訳'!G11</f>
        <v>18187</v>
      </c>
      <c r="S11" s="294">
        <f>'ごみ処理量内訳'!H11</f>
        <v>781</v>
      </c>
      <c r="T11" s="294">
        <f>'ごみ処理量内訳'!I11</f>
        <v>0</v>
      </c>
      <c r="U11" s="294">
        <f>'ごみ処理量内訳'!J11</f>
        <v>0</v>
      </c>
      <c r="V11" s="294">
        <f>'ごみ処理量内訳'!K11</f>
        <v>0</v>
      </c>
      <c r="W11" s="294">
        <f>'ごみ処理量内訳'!L11</f>
        <v>21439</v>
      </c>
      <c r="X11" s="294">
        <f>'ごみ処理量内訳'!M11</f>
        <v>998</v>
      </c>
      <c r="Y11" s="294">
        <f>'資源化量内訳'!R11</f>
        <v>51155</v>
      </c>
      <c r="Z11" s="294">
        <f>'資源化量内訳'!S11</f>
        <v>44575</v>
      </c>
      <c r="AA11" s="294">
        <f>'資源化量内訳'!T11</f>
        <v>2385</v>
      </c>
      <c r="AB11" s="294">
        <f>'資源化量内訳'!U11</f>
        <v>3071</v>
      </c>
      <c r="AC11" s="294">
        <f>'資源化量内訳'!V11</f>
        <v>809</v>
      </c>
      <c r="AD11" s="294">
        <f>'資源化量内訳'!W11</f>
        <v>114</v>
      </c>
      <c r="AE11" s="294">
        <f>'資源化量内訳'!X11</f>
        <v>67</v>
      </c>
      <c r="AF11" s="294">
        <f>'資源化量内訳'!Y11</f>
        <v>0</v>
      </c>
      <c r="AG11" s="294">
        <f>'資源化量内訳'!Z11</f>
        <v>0</v>
      </c>
      <c r="AH11" s="294">
        <f>'資源化量内訳'!AA11</f>
        <v>134</v>
      </c>
      <c r="AI11" s="294">
        <f t="shared" si="3"/>
        <v>463981</v>
      </c>
      <c r="AJ11" s="295">
        <f t="shared" si="4"/>
        <v>97.25807737816851</v>
      </c>
      <c r="AK11" s="294">
        <f>'資源化量内訳'!AP11</f>
        <v>21391</v>
      </c>
      <c r="AL11" s="294">
        <f>'資源化量内訳'!BC11</f>
        <v>5131</v>
      </c>
      <c r="AM11" s="294">
        <f>'資源化量内訳'!BO11</f>
        <v>321</v>
      </c>
      <c r="AN11" s="294">
        <f>'資源化量内訳'!CA11</f>
        <v>0</v>
      </c>
      <c r="AO11" s="294">
        <f>'資源化量内訳'!CM11</f>
        <v>0</v>
      </c>
      <c r="AP11" s="294">
        <f>'資源化量内訳'!CY11</f>
        <v>0</v>
      </c>
      <c r="AQ11" s="294">
        <f>'資源化量内訳'!DL11</f>
        <v>16917</v>
      </c>
      <c r="AR11" s="294">
        <f t="shared" si="5"/>
        <v>43760</v>
      </c>
      <c r="AS11" s="295">
        <f t="shared" si="6"/>
        <v>21.693245181494902</v>
      </c>
      <c r="AT11" s="294">
        <f>'ごみ処理量内訳'!AI11</f>
        <v>12722</v>
      </c>
      <c r="AU11" s="294">
        <f>'ごみ処理量内訳'!AJ11</f>
        <v>25049</v>
      </c>
      <c r="AV11" s="294">
        <f>'ごみ処理量内訳'!AK11</f>
        <v>10664</v>
      </c>
      <c r="AW11" s="294">
        <f t="shared" si="7"/>
        <v>48435</v>
      </c>
    </row>
    <row r="12" spans="1:49" ht="13.5" customHeight="1">
      <c r="A12" s="293" t="s">
        <v>358</v>
      </c>
      <c r="B12" s="293">
        <v>6</v>
      </c>
      <c r="C12" s="293" t="s">
        <v>358</v>
      </c>
      <c r="D12" s="294">
        <f t="shared" si="1"/>
        <v>1213087</v>
      </c>
      <c r="E12" s="296">
        <v>1213087</v>
      </c>
      <c r="F12" s="296">
        <v>0</v>
      </c>
      <c r="G12" s="294">
        <f>'ごみ搬入量内訳'!H12</f>
        <v>356755</v>
      </c>
      <c r="H12" s="296">
        <v>32655</v>
      </c>
      <c r="I12" s="294">
        <f>'資源化量内訳'!DX12</f>
        <v>41852</v>
      </c>
      <c r="J12" s="294">
        <f t="shared" si="2"/>
        <v>431262</v>
      </c>
      <c r="K12" s="294">
        <f t="shared" si="0"/>
        <v>973.9942197281788</v>
      </c>
      <c r="L12" s="294">
        <f>IF($D12&gt;0,('ごみ搬入量内訳'!E12+I12)/$D12/365*10^6,0)</f>
        <v>710.179557641864</v>
      </c>
      <c r="M12" s="294">
        <f>IF($D12&gt;0,'ごみ搬入量内訳'!F12/$D12/365*10^6,0)</f>
        <v>263.81466208631485</v>
      </c>
      <c r="N12" s="296">
        <v>648</v>
      </c>
      <c r="O12" s="294">
        <f>'ごみ処理量内訳'!E12</f>
        <v>332686</v>
      </c>
      <c r="P12" s="294">
        <f>'ごみ処理量内訳'!N12</f>
        <v>3997</v>
      </c>
      <c r="Q12" s="294">
        <f>'ごみ処理量内訳'!F12</f>
        <v>47029</v>
      </c>
      <c r="R12" s="294">
        <f>'ごみ処理量内訳'!G12</f>
        <v>14875</v>
      </c>
      <c r="S12" s="294">
        <f>'ごみ処理量内訳'!H12</f>
        <v>896</v>
      </c>
      <c r="T12" s="294">
        <f>'ごみ処理量内訳'!I12</f>
        <v>0</v>
      </c>
      <c r="U12" s="294">
        <f>'ごみ処理量内訳'!J12</f>
        <v>0</v>
      </c>
      <c r="V12" s="294">
        <f>'ごみ処理量内訳'!K12</f>
        <v>35</v>
      </c>
      <c r="W12" s="294">
        <f>'ごみ処理量内訳'!L12</f>
        <v>28458</v>
      </c>
      <c r="X12" s="294">
        <f>'ごみ処理量内訳'!M12</f>
        <v>2765</v>
      </c>
      <c r="Y12" s="294">
        <f>'資源化量内訳'!R12</f>
        <v>5698</v>
      </c>
      <c r="Z12" s="294">
        <f>'資源化量内訳'!S12</f>
        <v>2815</v>
      </c>
      <c r="AA12" s="294">
        <f>'資源化量内訳'!T12</f>
        <v>444</v>
      </c>
      <c r="AB12" s="294">
        <f>'資源化量内訳'!U12</f>
        <v>1724</v>
      </c>
      <c r="AC12" s="294">
        <f>'資源化量内訳'!V12</f>
        <v>67</v>
      </c>
      <c r="AD12" s="294">
        <f>'資源化量内訳'!W12</f>
        <v>123</v>
      </c>
      <c r="AE12" s="294">
        <f>'資源化量内訳'!X12</f>
        <v>169</v>
      </c>
      <c r="AF12" s="294">
        <f>'資源化量内訳'!Y12</f>
        <v>0</v>
      </c>
      <c r="AG12" s="294">
        <f>'資源化量内訳'!Z12</f>
        <v>0</v>
      </c>
      <c r="AH12" s="294">
        <f>'資源化量内訳'!AA12</f>
        <v>356</v>
      </c>
      <c r="AI12" s="294">
        <f t="shared" si="3"/>
        <v>389410</v>
      </c>
      <c r="AJ12" s="295">
        <f t="shared" si="4"/>
        <v>98.973575408952</v>
      </c>
      <c r="AK12" s="294">
        <f>'資源化量内訳'!AP12</f>
        <v>2339</v>
      </c>
      <c r="AL12" s="294">
        <f>'資源化量内訳'!BC12</f>
        <v>3708</v>
      </c>
      <c r="AM12" s="294">
        <f>'資源化量内訳'!BO12</f>
        <v>896</v>
      </c>
      <c r="AN12" s="294">
        <f>'資源化量内訳'!CA12</f>
        <v>0</v>
      </c>
      <c r="AO12" s="294">
        <f>'資源化量内訳'!CM12</f>
        <v>0</v>
      </c>
      <c r="AP12" s="294">
        <f>'資源化量内訳'!CY12</f>
        <v>35</v>
      </c>
      <c r="AQ12" s="294">
        <f>'資源化量内訳'!DL12</f>
        <v>21670</v>
      </c>
      <c r="AR12" s="294">
        <f t="shared" si="5"/>
        <v>28648</v>
      </c>
      <c r="AS12" s="295">
        <f t="shared" si="6"/>
        <v>17.66860980100264</v>
      </c>
      <c r="AT12" s="294">
        <f>'ごみ処理量内訳'!AI12</f>
        <v>3997</v>
      </c>
      <c r="AU12" s="294">
        <f>'ごみ処理量内訳'!AJ12</f>
        <v>35738</v>
      </c>
      <c r="AV12" s="294">
        <f>'ごみ処理量内訳'!AK12</f>
        <v>12758</v>
      </c>
      <c r="AW12" s="294">
        <f t="shared" si="7"/>
        <v>52493</v>
      </c>
    </row>
    <row r="13" spans="1:49" ht="13.5" customHeight="1">
      <c r="A13" s="293" t="s">
        <v>359</v>
      </c>
      <c r="B13" s="293">
        <v>7</v>
      </c>
      <c r="C13" s="293" t="s">
        <v>359</v>
      </c>
      <c r="D13" s="294">
        <f t="shared" si="1"/>
        <v>2096295</v>
      </c>
      <c r="E13" s="296">
        <v>2096295</v>
      </c>
      <c r="F13" s="296">
        <v>0</v>
      </c>
      <c r="G13" s="294">
        <f>'ごみ搬入量内訳'!H13</f>
        <v>719578</v>
      </c>
      <c r="H13" s="296">
        <v>73942</v>
      </c>
      <c r="I13" s="294">
        <f>'資源化量内訳'!DX13</f>
        <v>43141</v>
      </c>
      <c r="J13" s="294">
        <f t="shared" si="2"/>
        <v>836661</v>
      </c>
      <c r="K13" s="294">
        <f t="shared" si="0"/>
        <v>1093.4634284813058</v>
      </c>
      <c r="L13" s="294">
        <f>IF($D13&gt;0,('ごみ搬入量内訳'!E13+I13)/$D13/365*10^6,0)</f>
        <v>764.8353633172837</v>
      </c>
      <c r="M13" s="294">
        <f>IF($D13&gt;0,'ごみ搬入量内訳'!F13/$D13/365*10^6,0)</f>
        <v>328.6280651640221</v>
      </c>
      <c r="N13" s="296">
        <v>0</v>
      </c>
      <c r="O13" s="294">
        <f>'ごみ処理量内訳'!E13</f>
        <v>663827</v>
      </c>
      <c r="P13" s="294">
        <f>'ごみ処理量内訳'!N13</f>
        <v>13302</v>
      </c>
      <c r="Q13" s="294">
        <f>'ごみ処理量内訳'!F13</f>
        <v>79576</v>
      </c>
      <c r="R13" s="294">
        <f>'ごみ処理量内訳'!G13</f>
        <v>44416</v>
      </c>
      <c r="S13" s="294">
        <f>'ごみ処理量内訳'!H13</f>
        <v>0</v>
      </c>
      <c r="T13" s="294">
        <f>'ごみ処理量内訳'!I13</f>
        <v>0</v>
      </c>
      <c r="U13" s="294">
        <f>'ごみ処理量内訳'!J13</f>
        <v>0</v>
      </c>
      <c r="V13" s="294">
        <f>'ごみ処理量内訳'!K13</f>
        <v>426</v>
      </c>
      <c r="W13" s="294">
        <f>'ごみ処理量内訳'!L13</f>
        <v>34729</v>
      </c>
      <c r="X13" s="294">
        <f>'ごみ処理量内訳'!M13</f>
        <v>5</v>
      </c>
      <c r="Y13" s="294">
        <f>'資源化量内訳'!R13</f>
        <v>39400</v>
      </c>
      <c r="Z13" s="294">
        <f>'資源化量内訳'!S13</f>
        <v>34140</v>
      </c>
      <c r="AA13" s="294">
        <f>'資源化量内訳'!T13</f>
        <v>2591</v>
      </c>
      <c r="AB13" s="294">
        <f>'資源化量内訳'!U13</f>
        <v>2211</v>
      </c>
      <c r="AC13" s="294">
        <f>'資源化量内訳'!V13</f>
        <v>205</v>
      </c>
      <c r="AD13" s="294">
        <f>'資源化量内訳'!W13</f>
        <v>12</v>
      </c>
      <c r="AE13" s="294">
        <f>'資源化量内訳'!X13</f>
        <v>5</v>
      </c>
      <c r="AF13" s="294">
        <f>'資源化量内訳'!Y13</f>
        <v>0</v>
      </c>
      <c r="AG13" s="294">
        <f>'資源化量内訳'!Z13</f>
        <v>0</v>
      </c>
      <c r="AH13" s="294">
        <f>'資源化量内訳'!AA13</f>
        <v>236</v>
      </c>
      <c r="AI13" s="294">
        <f t="shared" si="3"/>
        <v>796105</v>
      </c>
      <c r="AJ13" s="295">
        <f t="shared" si="4"/>
        <v>98.32911487806257</v>
      </c>
      <c r="AK13" s="294">
        <f>'資源化量内訳'!AP13</f>
        <v>937</v>
      </c>
      <c r="AL13" s="294">
        <f>'資源化量内訳'!BC13</f>
        <v>16542</v>
      </c>
      <c r="AM13" s="294">
        <f>'資源化量内訳'!BO13</f>
        <v>0</v>
      </c>
      <c r="AN13" s="294">
        <f>'資源化量内訳'!CA13</f>
        <v>0</v>
      </c>
      <c r="AO13" s="294">
        <f>'資源化量内訳'!CM13</f>
        <v>164</v>
      </c>
      <c r="AP13" s="294">
        <f>'資源化量内訳'!CY13</f>
        <v>426</v>
      </c>
      <c r="AQ13" s="294">
        <f>'資源化量内訳'!DL13</f>
        <v>28771</v>
      </c>
      <c r="AR13" s="294">
        <f t="shared" si="5"/>
        <v>46840</v>
      </c>
      <c r="AS13" s="295">
        <f t="shared" si="6"/>
        <v>15.416337998632104</v>
      </c>
      <c r="AT13" s="294">
        <f>'ごみ処理量内訳'!AI13</f>
        <v>13302</v>
      </c>
      <c r="AU13" s="294">
        <f>'ごみ処理量内訳'!AJ13</f>
        <v>87072</v>
      </c>
      <c r="AV13" s="294">
        <f>'ごみ処理量内訳'!AK13</f>
        <v>18237</v>
      </c>
      <c r="AW13" s="294">
        <f t="shared" si="7"/>
        <v>118611</v>
      </c>
    </row>
    <row r="14" spans="1:49" ht="13.5" customHeight="1">
      <c r="A14" s="293" t="s">
        <v>360</v>
      </c>
      <c r="B14" s="293">
        <v>8</v>
      </c>
      <c r="C14" s="293" t="s">
        <v>360</v>
      </c>
      <c r="D14" s="294">
        <f t="shared" si="1"/>
        <v>2988455</v>
      </c>
      <c r="E14" s="296">
        <v>2987221</v>
      </c>
      <c r="F14" s="296">
        <v>1234</v>
      </c>
      <c r="G14" s="294">
        <f>'ごみ搬入量内訳'!H14</f>
        <v>986555</v>
      </c>
      <c r="H14" s="296">
        <v>91480</v>
      </c>
      <c r="I14" s="294">
        <f>'資源化量内訳'!DX14</f>
        <v>36664</v>
      </c>
      <c r="J14" s="294">
        <f t="shared" si="2"/>
        <v>1114699</v>
      </c>
      <c r="K14" s="294">
        <f t="shared" si="0"/>
        <v>1021.9226533488704</v>
      </c>
      <c r="L14" s="294">
        <f>IF($D14&gt;0,('ごみ搬入量内訳'!E14+I14)/$D14/365*10^6,0)</f>
        <v>769.5890323865749</v>
      </c>
      <c r="M14" s="294">
        <f>IF($D14&gt;0,'ごみ搬入量内訳'!F14/$D14/365*10^6,0)</f>
        <v>252.33362096229547</v>
      </c>
      <c r="N14" s="296">
        <v>1535</v>
      </c>
      <c r="O14" s="294">
        <f>'ごみ処理量内訳'!E14</f>
        <v>853971</v>
      </c>
      <c r="P14" s="294">
        <f>'ごみ処理量内訳'!N14</f>
        <v>536</v>
      </c>
      <c r="Q14" s="294">
        <f>'ごみ処理量内訳'!F14</f>
        <v>162765</v>
      </c>
      <c r="R14" s="294">
        <f>'ごみ処理量内訳'!G14</f>
        <v>70894</v>
      </c>
      <c r="S14" s="294">
        <f>'ごみ処理量内訳'!H14</f>
        <v>3</v>
      </c>
      <c r="T14" s="294">
        <f>'ごみ処理量内訳'!I14</f>
        <v>0</v>
      </c>
      <c r="U14" s="294">
        <f>'ごみ処理量内訳'!J14</f>
        <v>0</v>
      </c>
      <c r="V14" s="294">
        <f>'ごみ処理量内訳'!K14</f>
        <v>51858</v>
      </c>
      <c r="W14" s="294">
        <f>'ごみ処理量内訳'!L14</f>
        <v>37630</v>
      </c>
      <c r="X14" s="294">
        <f>'ごみ処理量内訳'!M14</f>
        <v>2380</v>
      </c>
      <c r="Y14" s="294">
        <f>'資源化量内訳'!R14</f>
        <v>61894</v>
      </c>
      <c r="Z14" s="294">
        <f>'資源化量内訳'!S14</f>
        <v>49057</v>
      </c>
      <c r="AA14" s="294">
        <f>'資源化量内訳'!T14</f>
        <v>2293</v>
      </c>
      <c r="AB14" s="294">
        <f>'資源化量内訳'!U14</f>
        <v>6987</v>
      </c>
      <c r="AC14" s="294">
        <f>'資源化量内訳'!V14</f>
        <v>1268</v>
      </c>
      <c r="AD14" s="294">
        <f>'資源化量内訳'!W14</f>
        <v>11</v>
      </c>
      <c r="AE14" s="294">
        <f>'資源化量内訳'!X14</f>
        <v>2048</v>
      </c>
      <c r="AF14" s="294">
        <f>'資源化量内訳'!Y14</f>
        <v>0</v>
      </c>
      <c r="AG14" s="294">
        <f>'資源化量内訳'!Z14</f>
        <v>0</v>
      </c>
      <c r="AH14" s="294">
        <f>'資源化量内訳'!AA14</f>
        <v>230</v>
      </c>
      <c r="AI14" s="294">
        <f t="shared" si="3"/>
        <v>1079166</v>
      </c>
      <c r="AJ14" s="295">
        <f t="shared" si="4"/>
        <v>99.95033201564912</v>
      </c>
      <c r="AK14" s="294">
        <f>'資源化量内訳'!AP14</f>
        <v>17846</v>
      </c>
      <c r="AL14" s="294">
        <f>'資源化量内訳'!BC14</f>
        <v>27391</v>
      </c>
      <c r="AM14" s="294">
        <f>'資源化量内訳'!BO14</f>
        <v>3</v>
      </c>
      <c r="AN14" s="294">
        <f>'資源化量内訳'!CA14</f>
        <v>0</v>
      </c>
      <c r="AO14" s="294">
        <f>'資源化量内訳'!CM14</f>
        <v>0</v>
      </c>
      <c r="AP14" s="294">
        <f>'資源化量内訳'!CY14</f>
        <v>31226</v>
      </c>
      <c r="AQ14" s="294">
        <f>'資源化量内訳'!DL14</f>
        <v>28745</v>
      </c>
      <c r="AR14" s="294">
        <f t="shared" si="5"/>
        <v>105211</v>
      </c>
      <c r="AS14" s="295">
        <f t="shared" si="6"/>
        <v>18.261652760725198</v>
      </c>
      <c r="AT14" s="294">
        <f>'ごみ処理量内訳'!AI14</f>
        <v>536</v>
      </c>
      <c r="AU14" s="294">
        <f>'ごみ処理量内訳'!AJ14</f>
        <v>98211</v>
      </c>
      <c r="AV14" s="294">
        <f>'ごみ処理量内訳'!AK14</f>
        <v>22966</v>
      </c>
      <c r="AW14" s="294">
        <f t="shared" si="7"/>
        <v>121713</v>
      </c>
    </row>
    <row r="15" spans="1:49" ht="13.5" customHeight="1">
      <c r="A15" s="293" t="s">
        <v>361</v>
      </c>
      <c r="B15" s="293">
        <v>9</v>
      </c>
      <c r="C15" s="293" t="s">
        <v>361</v>
      </c>
      <c r="D15" s="294">
        <f t="shared" si="1"/>
        <v>2010994</v>
      </c>
      <c r="E15" s="296">
        <v>2006088</v>
      </c>
      <c r="F15" s="296">
        <v>4906</v>
      </c>
      <c r="G15" s="294">
        <f>'ごみ搬入量内訳'!H15</f>
        <v>660013</v>
      </c>
      <c r="H15" s="296">
        <v>91869</v>
      </c>
      <c r="I15" s="294">
        <f>'資源化量内訳'!DX15</f>
        <v>33014</v>
      </c>
      <c r="J15" s="294">
        <f t="shared" si="2"/>
        <v>784896</v>
      </c>
      <c r="K15" s="294">
        <f t="shared" si="0"/>
        <v>1069.3219373106037</v>
      </c>
      <c r="L15" s="294">
        <f>IF($D15&gt;0,('ごみ搬入量内訳'!E15+I15)/$D15/365*10^6,0)</f>
        <v>786.7097033361039</v>
      </c>
      <c r="M15" s="294">
        <f>IF($D15&gt;0,'ごみ搬入量内訳'!F15/$D15/365*10^6,0)</f>
        <v>282.6122339744997</v>
      </c>
      <c r="N15" s="296">
        <v>7063</v>
      </c>
      <c r="O15" s="294">
        <f>'ごみ処理量内訳'!E15</f>
        <v>602354</v>
      </c>
      <c r="P15" s="294">
        <f>'ごみ処理量内訳'!N15</f>
        <v>207</v>
      </c>
      <c r="Q15" s="294">
        <f>'ごみ処理量内訳'!F15</f>
        <v>110006</v>
      </c>
      <c r="R15" s="294">
        <f>'ごみ処理量内訳'!G15</f>
        <v>38803</v>
      </c>
      <c r="S15" s="294">
        <f>'ごみ処理量内訳'!H15</f>
        <v>2076</v>
      </c>
      <c r="T15" s="294">
        <f>'ごみ処理量内訳'!I15</f>
        <v>0</v>
      </c>
      <c r="U15" s="294">
        <f>'ごみ処理量内訳'!J15</f>
        <v>0</v>
      </c>
      <c r="V15" s="294">
        <f>'ごみ処理量内訳'!K15</f>
        <v>4435</v>
      </c>
      <c r="W15" s="294">
        <f>'ごみ処理量内訳'!L15</f>
        <v>59528</v>
      </c>
      <c r="X15" s="294">
        <f>'ごみ処理量内訳'!M15</f>
        <v>5164</v>
      </c>
      <c r="Y15" s="294">
        <f>'資源化量内訳'!R15</f>
        <v>43162</v>
      </c>
      <c r="Z15" s="294">
        <f>'資源化量内訳'!S15</f>
        <v>38929</v>
      </c>
      <c r="AA15" s="294">
        <f>'資源化量内訳'!T15</f>
        <v>181</v>
      </c>
      <c r="AB15" s="294">
        <f>'資源化量内訳'!U15</f>
        <v>2186</v>
      </c>
      <c r="AC15" s="294">
        <f>'資源化量内訳'!V15</f>
        <v>177</v>
      </c>
      <c r="AD15" s="294">
        <f>'資源化量内訳'!W15</f>
        <v>20</v>
      </c>
      <c r="AE15" s="294">
        <f>'資源化量内訳'!X15</f>
        <v>1578</v>
      </c>
      <c r="AF15" s="294">
        <f>'資源化量内訳'!Y15</f>
        <v>0</v>
      </c>
      <c r="AG15" s="294">
        <f>'資源化量内訳'!Z15</f>
        <v>0</v>
      </c>
      <c r="AH15" s="294">
        <f>'資源化量内訳'!AA15</f>
        <v>91</v>
      </c>
      <c r="AI15" s="294">
        <f t="shared" si="3"/>
        <v>755729</v>
      </c>
      <c r="AJ15" s="295">
        <f t="shared" si="4"/>
        <v>99.97260922896965</v>
      </c>
      <c r="AK15" s="294">
        <f>'資源化量内訳'!AP15</f>
        <v>3782</v>
      </c>
      <c r="AL15" s="294">
        <f>'資源化量内訳'!BC15</f>
        <v>15312</v>
      </c>
      <c r="AM15" s="294">
        <f>'資源化量内訳'!BO15</f>
        <v>1339</v>
      </c>
      <c r="AN15" s="294">
        <f>'資源化量内訳'!CA15</f>
        <v>0</v>
      </c>
      <c r="AO15" s="294">
        <f>'資源化量内訳'!CM15</f>
        <v>0</v>
      </c>
      <c r="AP15" s="294">
        <f>'資源化量内訳'!CY15</f>
        <v>2959</v>
      </c>
      <c r="AQ15" s="294">
        <f>'資源化量内訳'!DL15</f>
        <v>42871</v>
      </c>
      <c r="AR15" s="294">
        <f t="shared" si="5"/>
        <v>66263</v>
      </c>
      <c r="AS15" s="295">
        <f t="shared" si="6"/>
        <v>18.058987528256985</v>
      </c>
      <c r="AT15" s="294">
        <f>'ごみ処理量内訳'!AI15</f>
        <v>207</v>
      </c>
      <c r="AU15" s="294">
        <f>'ごみ処理量内訳'!AJ15</f>
        <v>67543</v>
      </c>
      <c r="AV15" s="294">
        <f>'ごみ処理量内訳'!AK15</f>
        <v>16547</v>
      </c>
      <c r="AW15" s="294">
        <f t="shared" si="7"/>
        <v>84297</v>
      </c>
    </row>
    <row r="16" spans="1:49" ht="13.5" customHeight="1">
      <c r="A16" s="293" t="s">
        <v>362</v>
      </c>
      <c r="B16" s="293">
        <v>10</v>
      </c>
      <c r="C16" s="293" t="s">
        <v>362</v>
      </c>
      <c r="D16" s="294">
        <f t="shared" si="1"/>
        <v>2019297</v>
      </c>
      <c r="E16" s="296">
        <v>2018950</v>
      </c>
      <c r="F16" s="296">
        <v>347</v>
      </c>
      <c r="G16" s="294">
        <f>'ごみ搬入量内訳'!H16</f>
        <v>702199</v>
      </c>
      <c r="H16" s="296">
        <v>113213</v>
      </c>
      <c r="I16" s="294">
        <f>'資源化量内訳'!DX16</f>
        <v>52328</v>
      </c>
      <c r="J16" s="294">
        <f t="shared" si="2"/>
        <v>867740</v>
      </c>
      <c r="K16" s="294">
        <f t="shared" si="0"/>
        <v>1177.325506358747</v>
      </c>
      <c r="L16" s="294">
        <f>IF($D16&gt;0,('ごみ搬入量内訳'!E16+I16)/$D16/365*10^6,0)</f>
        <v>859.8367419080291</v>
      </c>
      <c r="M16" s="294">
        <f>IF($D16&gt;0,'ごみ搬入量内訳'!F16/$D16/365*10^6,0)</f>
        <v>317.48876445071784</v>
      </c>
      <c r="N16" s="296">
        <v>1817</v>
      </c>
      <c r="O16" s="294">
        <f>'ごみ処理量内訳'!E16</f>
        <v>695899</v>
      </c>
      <c r="P16" s="294">
        <f>'ごみ処理量内訳'!N16</f>
        <v>3331</v>
      </c>
      <c r="Q16" s="294">
        <f>'ごみ処理量内訳'!F16</f>
        <v>87875</v>
      </c>
      <c r="R16" s="294">
        <f>'ごみ処理量内訳'!G16</f>
        <v>60307</v>
      </c>
      <c r="S16" s="294">
        <f>'ごみ処理量内訳'!H16</f>
        <v>986</v>
      </c>
      <c r="T16" s="294">
        <f>'ごみ処理量内訳'!I16</f>
        <v>0</v>
      </c>
      <c r="U16" s="294">
        <f>'ごみ処理量内訳'!J16</f>
        <v>0</v>
      </c>
      <c r="V16" s="294">
        <f>'ごみ処理量内訳'!K16</f>
        <v>8040</v>
      </c>
      <c r="W16" s="294">
        <f>'ごみ処理量内訳'!L16</f>
        <v>18009</v>
      </c>
      <c r="X16" s="294">
        <f>'ごみ処理量内訳'!M16</f>
        <v>533</v>
      </c>
      <c r="Y16" s="294">
        <f>'資源化量内訳'!R16</f>
        <v>28307</v>
      </c>
      <c r="Z16" s="294">
        <f>'資源化量内訳'!S16</f>
        <v>25013</v>
      </c>
      <c r="AA16" s="294">
        <f>'資源化量内訳'!T16</f>
        <v>862</v>
      </c>
      <c r="AB16" s="294">
        <f>'資源化量内訳'!U16</f>
        <v>1185</v>
      </c>
      <c r="AC16" s="294">
        <f>'資源化量内訳'!V16</f>
        <v>434</v>
      </c>
      <c r="AD16" s="294">
        <f>'資源化量内訳'!W16</f>
        <v>268</v>
      </c>
      <c r="AE16" s="294">
        <f>'資源化量内訳'!X16</f>
        <v>305</v>
      </c>
      <c r="AF16" s="294">
        <f>'資源化量内訳'!Y16</f>
        <v>0</v>
      </c>
      <c r="AG16" s="294">
        <f>'資源化量内訳'!Z16</f>
        <v>0</v>
      </c>
      <c r="AH16" s="294">
        <f>'資源化量内訳'!AA16</f>
        <v>240</v>
      </c>
      <c r="AI16" s="294">
        <f t="shared" si="3"/>
        <v>815412</v>
      </c>
      <c r="AJ16" s="295">
        <f t="shared" si="4"/>
        <v>99.59149485168234</v>
      </c>
      <c r="AK16" s="294">
        <f>'資源化量内訳'!AP16</f>
        <v>4728</v>
      </c>
      <c r="AL16" s="294">
        <f>'資源化量内訳'!BC16</f>
        <v>25626</v>
      </c>
      <c r="AM16" s="294">
        <f>'資源化量内訳'!BO16</f>
        <v>459</v>
      </c>
      <c r="AN16" s="294">
        <f>'資源化量内訳'!CA16</f>
        <v>0</v>
      </c>
      <c r="AO16" s="294">
        <f>'資源化量内訳'!CM16</f>
        <v>0</v>
      </c>
      <c r="AP16" s="294">
        <f>'資源化量内訳'!CY16</f>
        <v>4353</v>
      </c>
      <c r="AQ16" s="294">
        <f>'資源化量内訳'!DL16</f>
        <v>15234</v>
      </c>
      <c r="AR16" s="294">
        <f t="shared" si="5"/>
        <v>50400</v>
      </c>
      <c r="AS16" s="295">
        <f t="shared" si="6"/>
        <v>15.100721414248508</v>
      </c>
      <c r="AT16" s="294">
        <f>'ごみ処理量内訳'!AI16</f>
        <v>3331</v>
      </c>
      <c r="AU16" s="294">
        <f>'ごみ処理量内訳'!AJ16</f>
        <v>85245</v>
      </c>
      <c r="AV16" s="294">
        <f>'ごみ処理量内訳'!AK16</f>
        <v>20314</v>
      </c>
      <c r="AW16" s="294">
        <f t="shared" si="7"/>
        <v>108890</v>
      </c>
    </row>
    <row r="17" spans="1:49" ht="13.5" customHeight="1">
      <c r="A17" s="293" t="s">
        <v>363</v>
      </c>
      <c r="B17" s="293">
        <v>11</v>
      </c>
      <c r="C17" s="293" t="s">
        <v>363</v>
      </c>
      <c r="D17" s="294">
        <f t="shared" si="1"/>
        <v>7036271</v>
      </c>
      <c r="E17" s="296">
        <v>7036271</v>
      </c>
      <c r="F17" s="296">
        <v>0</v>
      </c>
      <c r="G17" s="294">
        <f>'ごみ搬入量内訳'!H17</f>
        <v>2392442</v>
      </c>
      <c r="H17" s="296">
        <v>166175</v>
      </c>
      <c r="I17" s="294">
        <f>'資源化量内訳'!DX17</f>
        <v>165129</v>
      </c>
      <c r="J17" s="294">
        <f t="shared" si="2"/>
        <v>2723746</v>
      </c>
      <c r="K17" s="294">
        <f t="shared" si="0"/>
        <v>1060.5500851543636</v>
      </c>
      <c r="L17" s="294">
        <f>IF($D17&gt;0,('ごみ搬入量内訳'!E17+I17)/$D17/365*10^6,0)</f>
        <v>804.786107681886</v>
      </c>
      <c r="M17" s="294">
        <f>IF($D17&gt;0,'ごみ搬入量内訳'!F17/$D17/365*10^6,0)</f>
        <v>255.76397747247748</v>
      </c>
      <c r="N17" s="296">
        <v>2192</v>
      </c>
      <c r="O17" s="294">
        <f>'ごみ処理量内訳'!E17</f>
        <v>2022905</v>
      </c>
      <c r="P17" s="294">
        <f>'ごみ処理量内訳'!N17</f>
        <v>3632</v>
      </c>
      <c r="Q17" s="294">
        <f>'ごみ処理量内訳'!F17</f>
        <v>317164</v>
      </c>
      <c r="R17" s="294">
        <f>'ごみ処理量内訳'!G17</f>
        <v>122405</v>
      </c>
      <c r="S17" s="294">
        <f>'ごみ処理量内訳'!H17</f>
        <v>3574</v>
      </c>
      <c r="T17" s="294">
        <f>'ごみ処理量内訳'!I17</f>
        <v>0</v>
      </c>
      <c r="U17" s="294">
        <f>'ごみ処理量内訳'!J17</f>
        <v>0</v>
      </c>
      <c r="V17" s="294">
        <f>'ごみ処理量内訳'!K17</f>
        <v>2316</v>
      </c>
      <c r="W17" s="294">
        <f>'ごみ処理量内訳'!L17</f>
        <v>183682</v>
      </c>
      <c r="X17" s="294">
        <f>'ごみ処理量内訳'!M17</f>
        <v>5187</v>
      </c>
      <c r="Y17" s="294">
        <f>'資源化量内訳'!R17</f>
        <v>214828</v>
      </c>
      <c r="Z17" s="294">
        <f>'資源化量内訳'!S17</f>
        <v>172273</v>
      </c>
      <c r="AA17" s="294">
        <f>'資源化量内訳'!T17</f>
        <v>4133</v>
      </c>
      <c r="AB17" s="294">
        <f>'資源化量内訳'!U17</f>
        <v>6711</v>
      </c>
      <c r="AC17" s="294">
        <f>'資源化量内訳'!V17</f>
        <v>5769</v>
      </c>
      <c r="AD17" s="294">
        <f>'資源化量内訳'!W17</f>
        <v>12645</v>
      </c>
      <c r="AE17" s="294">
        <f>'資源化量内訳'!X17</f>
        <v>11989</v>
      </c>
      <c r="AF17" s="294">
        <f>'資源化量内訳'!Y17</f>
        <v>0</v>
      </c>
      <c r="AG17" s="294">
        <f>'資源化量内訳'!Z17</f>
        <v>0</v>
      </c>
      <c r="AH17" s="294">
        <f>'資源化量内訳'!AA17</f>
        <v>1308</v>
      </c>
      <c r="AI17" s="294">
        <f t="shared" si="3"/>
        <v>2558529</v>
      </c>
      <c r="AJ17" s="295">
        <f t="shared" si="4"/>
        <v>99.85804343042429</v>
      </c>
      <c r="AK17" s="294">
        <f>'資源化量内訳'!AP17</f>
        <v>103470</v>
      </c>
      <c r="AL17" s="294">
        <f>'資源化量内訳'!BC17</f>
        <v>37336</v>
      </c>
      <c r="AM17" s="294">
        <f>'資源化量内訳'!BO17</f>
        <v>2312</v>
      </c>
      <c r="AN17" s="294">
        <f>'資源化量内訳'!CA17</f>
        <v>0</v>
      </c>
      <c r="AO17" s="294">
        <f>'資源化量内訳'!CM17</f>
        <v>0</v>
      </c>
      <c r="AP17" s="294">
        <f>'資源化量内訳'!CY17</f>
        <v>2091</v>
      </c>
      <c r="AQ17" s="294">
        <f>'資源化量内訳'!DL17</f>
        <v>150018</v>
      </c>
      <c r="AR17" s="294">
        <f t="shared" si="5"/>
        <v>295227</v>
      </c>
      <c r="AS17" s="295">
        <f t="shared" si="6"/>
        <v>24.78960280622604</v>
      </c>
      <c r="AT17" s="294">
        <f>'ごみ処理量内訳'!AI17</f>
        <v>3632</v>
      </c>
      <c r="AU17" s="294">
        <f>'ごみ処理量内訳'!AJ17</f>
        <v>145502</v>
      </c>
      <c r="AV17" s="294">
        <f>'ごみ処理量内訳'!AK17</f>
        <v>53203</v>
      </c>
      <c r="AW17" s="294">
        <f t="shared" si="7"/>
        <v>202337</v>
      </c>
    </row>
    <row r="18" spans="1:49" ht="13.5" customHeight="1">
      <c r="A18" s="293" t="s">
        <v>364</v>
      </c>
      <c r="B18" s="293">
        <v>12</v>
      </c>
      <c r="C18" s="293" t="s">
        <v>364</v>
      </c>
      <c r="D18" s="294">
        <f t="shared" si="1"/>
        <v>6052296</v>
      </c>
      <c r="E18" s="296">
        <v>6052296</v>
      </c>
      <c r="F18" s="296">
        <v>0</v>
      </c>
      <c r="G18" s="294">
        <f>'ごみ搬入量内訳'!H18</f>
        <v>2143766</v>
      </c>
      <c r="H18" s="296">
        <v>155131</v>
      </c>
      <c r="I18" s="294">
        <f>'資源化量内訳'!DX18</f>
        <v>160735</v>
      </c>
      <c r="J18" s="294">
        <f t="shared" si="2"/>
        <v>2459632</v>
      </c>
      <c r="K18" s="294">
        <f t="shared" si="0"/>
        <v>1113.4151086164952</v>
      </c>
      <c r="L18" s="294">
        <f>IF($D18&gt;0,('ごみ搬入量内訳'!E18+I18)/$D18/365*10^6,0)</f>
        <v>804.1766411446418</v>
      </c>
      <c r="M18" s="294">
        <f>IF($D18&gt;0,'ごみ搬入量内訳'!F18/$D18/365*10^6,0)</f>
        <v>309.23846747185326</v>
      </c>
      <c r="N18" s="296">
        <v>2200</v>
      </c>
      <c r="O18" s="294">
        <f>'ごみ処理量内訳'!E18</f>
        <v>1815461</v>
      </c>
      <c r="P18" s="294">
        <f>'ごみ処理量内訳'!N18</f>
        <v>13906</v>
      </c>
      <c r="Q18" s="294">
        <f>'ごみ処理量内訳'!F18</f>
        <v>311009</v>
      </c>
      <c r="R18" s="294">
        <f>'ごみ処理量内訳'!G18</f>
        <v>139866</v>
      </c>
      <c r="S18" s="294">
        <f>'ごみ処理量内訳'!H18</f>
        <v>3779</v>
      </c>
      <c r="T18" s="294">
        <f>'ごみ処理量内訳'!I18</f>
        <v>0</v>
      </c>
      <c r="U18" s="294">
        <f>'ごみ処理量内訳'!J18</f>
        <v>0</v>
      </c>
      <c r="V18" s="294">
        <f>'ごみ処理量内訳'!K18</f>
        <v>2900</v>
      </c>
      <c r="W18" s="294">
        <f>'ごみ処理量内訳'!L18</f>
        <v>160539</v>
      </c>
      <c r="X18" s="294">
        <f>'ごみ処理量内訳'!M18</f>
        <v>3925</v>
      </c>
      <c r="Y18" s="294">
        <f>'資源化量内訳'!R18</f>
        <v>158521</v>
      </c>
      <c r="Z18" s="294">
        <f>'資源化量内訳'!S18</f>
        <v>126991</v>
      </c>
      <c r="AA18" s="294">
        <f>'資源化量内訳'!T18</f>
        <v>10328</v>
      </c>
      <c r="AB18" s="294">
        <f>'資源化量内訳'!U18</f>
        <v>4830</v>
      </c>
      <c r="AC18" s="294">
        <f>'資源化量内訳'!V18</f>
        <v>1095</v>
      </c>
      <c r="AD18" s="294">
        <f>'資源化量内訳'!W18</f>
        <v>591</v>
      </c>
      <c r="AE18" s="294">
        <f>'資源化量内訳'!X18</f>
        <v>4841</v>
      </c>
      <c r="AF18" s="294">
        <f>'資源化量内訳'!Y18</f>
        <v>0</v>
      </c>
      <c r="AG18" s="294">
        <f>'資源化量内訳'!Z18</f>
        <v>0</v>
      </c>
      <c r="AH18" s="294">
        <f>'資源化量内訳'!AA18</f>
        <v>9845</v>
      </c>
      <c r="AI18" s="294">
        <f t="shared" si="3"/>
        <v>2298897</v>
      </c>
      <c r="AJ18" s="295">
        <f t="shared" si="4"/>
        <v>99.39510121593095</v>
      </c>
      <c r="AK18" s="294">
        <f>'資源化量内訳'!AP18</f>
        <v>99059</v>
      </c>
      <c r="AL18" s="294">
        <f>'資源化量内訳'!BC18</f>
        <v>42433</v>
      </c>
      <c r="AM18" s="294">
        <f>'資源化量内訳'!BO18</f>
        <v>3779</v>
      </c>
      <c r="AN18" s="294">
        <f>'資源化量内訳'!CA18</f>
        <v>0</v>
      </c>
      <c r="AO18" s="294">
        <f>'資源化量内訳'!CM18</f>
        <v>0</v>
      </c>
      <c r="AP18" s="294">
        <f>'資源化量内訳'!CY18</f>
        <v>2900</v>
      </c>
      <c r="AQ18" s="294">
        <f>'資源化量内訳'!DL18</f>
        <v>138115</v>
      </c>
      <c r="AR18" s="294">
        <f t="shared" si="5"/>
        <v>286286</v>
      </c>
      <c r="AS18" s="295">
        <f t="shared" si="6"/>
        <v>24.619211329174444</v>
      </c>
      <c r="AT18" s="294">
        <f>'ごみ処理量内訳'!AI18</f>
        <v>13906</v>
      </c>
      <c r="AU18" s="294">
        <f>'ごみ処理量内訳'!AJ18</f>
        <v>146724</v>
      </c>
      <c r="AV18" s="294">
        <f>'ごみ処理量内訳'!AK18</f>
        <v>26373</v>
      </c>
      <c r="AW18" s="294">
        <f t="shared" si="7"/>
        <v>187003</v>
      </c>
    </row>
    <row r="19" spans="1:49" ht="13.5" customHeight="1">
      <c r="A19" s="293" t="s">
        <v>365</v>
      </c>
      <c r="B19" s="293">
        <v>13</v>
      </c>
      <c r="C19" s="293" t="s">
        <v>365</v>
      </c>
      <c r="D19" s="294">
        <f t="shared" si="1"/>
        <v>12328919</v>
      </c>
      <c r="E19" s="296">
        <v>12328659</v>
      </c>
      <c r="F19" s="296">
        <v>260</v>
      </c>
      <c r="G19" s="294">
        <f>'ごみ搬入量内訳'!H19</f>
        <v>4826496</v>
      </c>
      <c r="H19" s="296">
        <v>142680</v>
      </c>
      <c r="I19" s="294">
        <f>'資源化量内訳'!DX19</f>
        <v>311853</v>
      </c>
      <c r="J19" s="294">
        <f t="shared" si="2"/>
        <v>5281029</v>
      </c>
      <c r="K19" s="294">
        <f t="shared" si="0"/>
        <v>1173.5475431982095</v>
      </c>
      <c r="L19" s="294">
        <f>IF($D19&gt;0,('ごみ搬入量内訳'!E19+I19)/$D19/365*10^6,0)</f>
        <v>866.7288784188056</v>
      </c>
      <c r="M19" s="294">
        <f>IF($D19&gt;0,'ごみ搬入量内訳'!F19/$D19/365*10^6,0)</f>
        <v>306.818664779404</v>
      </c>
      <c r="N19" s="296">
        <v>123</v>
      </c>
      <c r="O19" s="294">
        <f>'ごみ処理量内訳'!E19</f>
        <v>3605413</v>
      </c>
      <c r="P19" s="294">
        <f>'ごみ処理量内訳'!N19</f>
        <v>12735</v>
      </c>
      <c r="Q19" s="294">
        <f>'ごみ処理量内訳'!F19</f>
        <v>899331</v>
      </c>
      <c r="R19" s="294">
        <f>'ごみ処理量内訳'!G19</f>
        <v>255635</v>
      </c>
      <c r="S19" s="294">
        <f>'ごみ処理量内訳'!H19</f>
        <v>1149</v>
      </c>
      <c r="T19" s="294">
        <f>'ごみ処理量内訳'!I19</f>
        <v>0</v>
      </c>
      <c r="U19" s="294">
        <f>'ごみ処理量内訳'!J19</f>
        <v>0</v>
      </c>
      <c r="V19" s="294">
        <f>'ごみ処理量内訳'!K19</f>
        <v>0</v>
      </c>
      <c r="W19" s="294">
        <f>'ごみ処理量内訳'!L19</f>
        <v>642107</v>
      </c>
      <c r="X19" s="294">
        <f>'ごみ処理量内訳'!M19</f>
        <v>440</v>
      </c>
      <c r="Y19" s="294">
        <f>'資源化量内訳'!R19</f>
        <v>464170</v>
      </c>
      <c r="Z19" s="294">
        <f>'資源化量内訳'!S19</f>
        <v>330534</v>
      </c>
      <c r="AA19" s="294">
        <f>'資源化量内訳'!T19</f>
        <v>24523</v>
      </c>
      <c r="AB19" s="294">
        <f>'資源化量内訳'!U19</f>
        <v>76226</v>
      </c>
      <c r="AC19" s="294">
        <f>'資源化量内訳'!V19</f>
        <v>19111</v>
      </c>
      <c r="AD19" s="294">
        <f>'資源化量内訳'!W19</f>
        <v>3543</v>
      </c>
      <c r="AE19" s="294">
        <f>'資源化量内訳'!X19</f>
        <v>9488</v>
      </c>
      <c r="AF19" s="294">
        <f>'資源化量内訳'!Y19</f>
        <v>0</v>
      </c>
      <c r="AG19" s="294">
        <f>'資源化量内訳'!Z19</f>
        <v>0</v>
      </c>
      <c r="AH19" s="294">
        <f>'資源化量内訳'!AA19</f>
        <v>745</v>
      </c>
      <c r="AI19" s="294">
        <f t="shared" si="3"/>
        <v>4981649</v>
      </c>
      <c r="AJ19" s="295">
        <f t="shared" si="4"/>
        <v>99.74436175651877</v>
      </c>
      <c r="AK19" s="294">
        <f>'資源化量内訳'!AP19</f>
        <v>147894</v>
      </c>
      <c r="AL19" s="294">
        <f>'資源化量内訳'!BC19</f>
        <v>74490</v>
      </c>
      <c r="AM19" s="294">
        <f>'資源化量内訳'!BO19</f>
        <v>1149</v>
      </c>
      <c r="AN19" s="294">
        <f>'資源化量内訳'!CA19</f>
        <v>0</v>
      </c>
      <c r="AO19" s="294">
        <f>'資源化量内訳'!CM19</f>
        <v>0</v>
      </c>
      <c r="AP19" s="294">
        <f>'資源化量内訳'!CY19</f>
        <v>232</v>
      </c>
      <c r="AQ19" s="294">
        <f>'資源化量内訳'!DL19</f>
        <v>123214</v>
      </c>
      <c r="AR19" s="294">
        <f t="shared" si="5"/>
        <v>346979</v>
      </c>
      <c r="AS19" s="295">
        <f t="shared" si="6"/>
        <v>21.214727037035217</v>
      </c>
      <c r="AT19" s="294">
        <f>'ごみ処理量内訳'!AI19</f>
        <v>12735</v>
      </c>
      <c r="AU19" s="294">
        <f>'ごみ処理量内訳'!AJ19</f>
        <v>274401</v>
      </c>
      <c r="AV19" s="294">
        <f>'ごみ処理量内訳'!AK19</f>
        <v>440150</v>
      </c>
      <c r="AW19" s="294">
        <f t="shared" si="7"/>
        <v>727286</v>
      </c>
    </row>
    <row r="20" spans="1:49" ht="13.5" customHeight="1">
      <c r="A20" s="293" t="s">
        <v>366</v>
      </c>
      <c r="B20" s="293">
        <v>14</v>
      </c>
      <c r="C20" s="293" t="s">
        <v>366</v>
      </c>
      <c r="D20" s="294">
        <f t="shared" si="1"/>
        <v>8840657</v>
      </c>
      <c r="E20" s="296">
        <v>8840650</v>
      </c>
      <c r="F20" s="296">
        <v>7</v>
      </c>
      <c r="G20" s="294">
        <f>'ごみ搬入量内訳'!H20</f>
        <v>2895967</v>
      </c>
      <c r="H20" s="296">
        <v>177511</v>
      </c>
      <c r="I20" s="294">
        <f>'資源化量内訳'!DX20</f>
        <v>365021</v>
      </c>
      <c r="J20" s="294">
        <f t="shared" si="2"/>
        <v>3438499</v>
      </c>
      <c r="K20" s="294">
        <f t="shared" si="0"/>
        <v>1065.593338309523</v>
      </c>
      <c r="L20" s="294">
        <f>IF($D20&gt;0,('ごみ搬入量内訳'!E20+I20)/$D20/365*10^6,0)</f>
        <v>799.5584398091928</v>
      </c>
      <c r="M20" s="294">
        <f>IF($D20&gt;0,'ごみ搬入量内訳'!F20/$D20/365*10^6,0)</f>
        <v>266.03489850033014</v>
      </c>
      <c r="N20" s="296">
        <v>1</v>
      </c>
      <c r="O20" s="294">
        <f>'ごみ処理量内訳'!E20</f>
        <v>2547472</v>
      </c>
      <c r="P20" s="294">
        <f>'ごみ処理量内訳'!N20</f>
        <v>17892</v>
      </c>
      <c r="Q20" s="294">
        <f>'ごみ処理量内訳'!F20</f>
        <v>281349</v>
      </c>
      <c r="R20" s="294">
        <f>'ごみ処理量内訳'!G20</f>
        <v>92913</v>
      </c>
      <c r="S20" s="294">
        <f>'ごみ処理量内訳'!H20</f>
        <v>4685</v>
      </c>
      <c r="T20" s="294">
        <f>'ごみ処理量内訳'!I20</f>
        <v>0</v>
      </c>
      <c r="U20" s="294">
        <f>'ごみ処理量内訳'!J20</f>
        <v>0</v>
      </c>
      <c r="V20" s="294">
        <f>'ごみ処理量内訳'!K20</f>
        <v>6</v>
      </c>
      <c r="W20" s="294">
        <f>'ごみ処理量内訳'!L20</f>
        <v>173934</v>
      </c>
      <c r="X20" s="294">
        <f>'ごみ処理量内訳'!M20</f>
        <v>9811</v>
      </c>
      <c r="Y20" s="294">
        <f>'資源化量内訳'!R20</f>
        <v>228245</v>
      </c>
      <c r="Z20" s="294">
        <f>'資源化量内訳'!S20</f>
        <v>129624</v>
      </c>
      <c r="AA20" s="294">
        <f>'資源化量内訳'!T20</f>
        <v>8707</v>
      </c>
      <c r="AB20" s="294">
        <f>'資源化量内訳'!U20</f>
        <v>5720</v>
      </c>
      <c r="AC20" s="294">
        <f>'資源化量内訳'!V20</f>
        <v>3968</v>
      </c>
      <c r="AD20" s="294">
        <f>'資源化量内訳'!W20</f>
        <v>54971</v>
      </c>
      <c r="AE20" s="294">
        <f>'資源化量内訳'!X20</f>
        <v>11265</v>
      </c>
      <c r="AF20" s="294">
        <f>'資源化量内訳'!Y20</f>
        <v>0</v>
      </c>
      <c r="AG20" s="294">
        <f>'資源化量内訳'!Z20</f>
        <v>0</v>
      </c>
      <c r="AH20" s="294">
        <f>'資源化量内訳'!AA20</f>
        <v>13990</v>
      </c>
      <c r="AI20" s="294">
        <f t="shared" si="3"/>
        <v>3074958</v>
      </c>
      <c r="AJ20" s="295">
        <f t="shared" si="4"/>
        <v>99.41813839408539</v>
      </c>
      <c r="AK20" s="294">
        <f>'資源化量内訳'!AP20</f>
        <v>59313</v>
      </c>
      <c r="AL20" s="294">
        <f>'資源化量内訳'!BC20</f>
        <v>22051</v>
      </c>
      <c r="AM20" s="294">
        <f>'資源化量内訳'!BO20</f>
        <v>4255</v>
      </c>
      <c r="AN20" s="294">
        <f>'資源化量内訳'!CA20</f>
        <v>0</v>
      </c>
      <c r="AO20" s="294">
        <f>'資源化量内訳'!CM20</f>
        <v>0</v>
      </c>
      <c r="AP20" s="294">
        <f>'資源化量内訳'!CY20</f>
        <v>6</v>
      </c>
      <c r="AQ20" s="294">
        <f>'資源化量内訳'!DL20</f>
        <v>156570</v>
      </c>
      <c r="AR20" s="294">
        <f t="shared" si="5"/>
        <v>242195</v>
      </c>
      <c r="AS20" s="295">
        <f t="shared" si="6"/>
        <v>24.28680523921803</v>
      </c>
      <c r="AT20" s="294">
        <f>'ごみ処理量内訳'!AI20</f>
        <v>17892</v>
      </c>
      <c r="AU20" s="294">
        <f>'ごみ処理量内訳'!AJ20</f>
        <v>306436</v>
      </c>
      <c r="AV20" s="294">
        <f>'ごみ処理量内訳'!AK20</f>
        <v>19075</v>
      </c>
      <c r="AW20" s="294">
        <f t="shared" si="7"/>
        <v>343403</v>
      </c>
    </row>
    <row r="21" spans="1:49" ht="13.5" customHeight="1">
      <c r="A21" s="293" t="s">
        <v>367</v>
      </c>
      <c r="B21" s="293">
        <v>15</v>
      </c>
      <c r="C21" s="293" t="s">
        <v>367</v>
      </c>
      <c r="D21" s="294">
        <f t="shared" si="1"/>
        <v>2435676</v>
      </c>
      <c r="E21" s="296">
        <v>2435668</v>
      </c>
      <c r="F21" s="296">
        <v>8</v>
      </c>
      <c r="G21" s="294">
        <f>'ごみ搬入量内訳'!H21</f>
        <v>929718</v>
      </c>
      <c r="H21" s="296">
        <v>156188</v>
      </c>
      <c r="I21" s="294">
        <f>'資源化量内訳'!DX21</f>
        <v>35446</v>
      </c>
      <c r="J21" s="294">
        <f t="shared" si="2"/>
        <v>1121352</v>
      </c>
      <c r="K21" s="294">
        <f t="shared" si="0"/>
        <v>1261.3324844002127</v>
      </c>
      <c r="L21" s="294">
        <f>IF($D21&gt;0,('ごみ搬入量内訳'!E21+I21)/$D21/365*10^6,0)</f>
        <v>898.4099758910282</v>
      </c>
      <c r="M21" s="294">
        <f>IF($D21&gt;0,'ごみ搬入量内訳'!F21/$D21/365*10^6,0)</f>
        <v>362.92250850918447</v>
      </c>
      <c r="N21" s="296">
        <v>3</v>
      </c>
      <c r="O21" s="294">
        <f>'ごみ処理量内訳'!E21</f>
        <v>783739</v>
      </c>
      <c r="P21" s="294">
        <f>'ごみ処理量内訳'!N21</f>
        <v>42096</v>
      </c>
      <c r="Q21" s="294">
        <f>'ごみ処理量内訳'!F21</f>
        <v>192981</v>
      </c>
      <c r="R21" s="294">
        <f>'ごみ処理量内訳'!G21</f>
        <v>38451</v>
      </c>
      <c r="S21" s="294">
        <f>'ごみ処理量内訳'!H21</f>
        <v>5141</v>
      </c>
      <c r="T21" s="294">
        <f>'ごみ処理量内訳'!I21</f>
        <v>14</v>
      </c>
      <c r="U21" s="294">
        <f>'ごみ処理量内訳'!J21</f>
        <v>3782</v>
      </c>
      <c r="V21" s="294">
        <f>'ごみ処理量内訳'!K21</f>
        <v>7205</v>
      </c>
      <c r="W21" s="294">
        <f>'ごみ処理量内訳'!L21</f>
        <v>136273</v>
      </c>
      <c r="X21" s="294">
        <f>'ごみ処理量内訳'!M21</f>
        <v>2115</v>
      </c>
      <c r="Y21" s="294">
        <f>'資源化量内訳'!R21</f>
        <v>67090</v>
      </c>
      <c r="Z21" s="294">
        <f>'資源化量内訳'!S21</f>
        <v>50347</v>
      </c>
      <c r="AA21" s="294">
        <f>'資源化量内訳'!T21</f>
        <v>5845</v>
      </c>
      <c r="AB21" s="294">
        <f>'資源化量内訳'!U21</f>
        <v>5616</v>
      </c>
      <c r="AC21" s="294">
        <f>'資源化量内訳'!V21</f>
        <v>2166</v>
      </c>
      <c r="AD21" s="294">
        <f>'資源化量内訳'!W21</f>
        <v>1718</v>
      </c>
      <c r="AE21" s="294">
        <f>'資源化量内訳'!X21</f>
        <v>317</v>
      </c>
      <c r="AF21" s="294">
        <f>'資源化量内訳'!Y21</f>
        <v>0</v>
      </c>
      <c r="AG21" s="294">
        <f>'資源化量内訳'!Z21</f>
        <v>0</v>
      </c>
      <c r="AH21" s="294">
        <f>'資源化量内訳'!AA21</f>
        <v>1081</v>
      </c>
      <c r="AI21" s="294">
        <f t="shared" si="3"/>
        <v>1085906</v>
      </c>
      <c r="AJ21" s="295">
        <f t="shared" si="4"/>
        <v>96.12342136428015</v>
      </c>
      <c r="AK21" s="294">
        <f>'資源化量内訳'!AP21</f>
        <v>14475</v>
      </c>
      <c r="AL21" s="294">
        <f>'資源化量内訳'!BC21</f>
        <v>12691</v>
      </c>
      <c r="AM21" s="294">
        <f>'資源化量内訳'!BO21</f>
        <v>5141</v>
      </c>
      <c r="AN21" s="294">
        <f>'資源化量内訳'!CA21</f>
        <v>14</v>
      </c>
      <c r="AO21" s="294">
        <f>'資源化量内訳'!CM21</f>
        <v>3782</v>
      </c>
      <c r="AP21" s="294">
        <f>'資源化量内訳'!CY21</f>
        <v>7205</v>
      </c>
      <c r="AQ21" s="294">
        <f>'資源化量内訳'!DL21</f>
        <v>110640</v>
      </c>
      <c r="AR21" s="294">
        <f t="shared" si="5"/>
        <v>153948</v>
      </c>
      <c r="AS21" s="295">
        <f t="shared" si="6"/>
        <v>22.872746470332242</v>
      </c>
      <c r="AT21" s="294">
        <f>'ごみ処理量内訳'!AI21</f>
        <v>42096</v>
      </c>
      <c r="AU21" s="294">
        <f>'ごみ処理量内訳'!AJ21</f>
        <v>80833</v>
      </c>
      <c r="AV21" s="294">
        <f>'ごみ処理量内訳'!AK21</f>
        <v>20738</v>
      </c>
      <c r="AW21" s="294">
        <f t="shared" si="7"/>
        <v>143667</v>
      </c>
    </row>
    <row r="22" spans="1:49" ht="13.5" customHeight="1">
      <c r="A22" s="293" t="s">
        <v>368</v>
      </c>
      <c r="B22" s="293">
        <v>16</v>
      </c>
      <c r="C22" s="293" t="s">
        <v>368</v>
      </c>
      <c r="D22" s="294">
        <f t="shared" si="1"/>
        <v>1113837</v>
      </c>
      <c r="E22" s="296">
        <v>1113837</v>
      </c>
      <c r="F22" s="296">
        <v>0</v>
      </c>
      <c r="G22" s="294">
        <f>'ごみ搬入量内訳'!H22</f>
        <v>379901</v>
      </c>
      <c r="H22" s="296">
        <v>21594</v>
      </c>
      <c r="I22" s="294">
        <f>'資源化量内訳'!DX22</f>
        <v>34617</v>
      </c>
      <c r="J22" s="294">
        <f t="shared" si="2"/>
        <v>436112</v>
      </c>
      <c r="K22" s="294">
        <f t="shared" si="0"/>
        <v>1072.7129708029756</v>
      </c>
      <c r="L22" s="294">
        <f>IF($D22&gt;0,('ごみ搬入量内訳'!E22+I22)/$D22/365*10^6,0)</f>
        <v>763.7648857427936</v>
      </c>
      <c r="M22" s="294">
        <f>IF($D22&gt;0,'ごみ搬入量内訳'!F22/$D22/365*10^6,0)</f>
        <v>308.9480850601821</v>
      </c>
      <c r="N22" s="296">
        <v>0</v>
      </c>
      <c r="O22" s="294">
        <f>'ごみ処理量内訳'!E22</f>
        <v>317535</v>
      </c>
      <c r="P22" s="294">
        <f>'ごみ処理量内訳'!N22</f>
        <v>12015</v>
      </c>
      <c r="Q22" s="294">
        <f>'ごみ処理量内訳'!F22</f>
        <v>50705</v>
      </c>
      <c r="R22" s="294">
        <f>'ごみ処理量内訳'!G22</f>
        <v>25010</v>
      </c>
      <c r="S22" s="294">
        <f>'ごみ処理量内訳'!H22</f>
        <v>0</v>
      </c>
      <c r="T22" s="294">
        <f>'ごみ処理量内訳'!I22</f>
        <v>0</v>
      </c>
      <c r="U22" s="294">
        <f>'ごみ処理量内訳'!J22</f>
        <v>80</v>
      </c>
      <c r="V22" s="294">
        <f>'ごみ処理量内訳'!K22</f>
        <v>6789</v>
      </c>
      <c r="W22" s="294">
        <f>'ごみ処理量内訳'!L22</f>
        <v>18710</v>
      </c>
      <c r="X22" s="294">
        <f>'ごみ処理量内訳'!M22</f>
        <v>116</v>
      </c>
      <c r="Y22" s="294">
        <f>'資源化量内訳'!R22</f>
        <v>21136</v>
      </c>
      <c r="Z22" s="294">
        <f>'資源化量内訳'!S22</f>
        <v>12716</v>
      </c>
      <c r="AA22" s="294">
        <f>'資源化量内訳'!T22</f>
        <v>1363</v>
      </c>
      <c r="AB22" s="294">
        <f>'資源化量内訳'!U22</f>
        <v>1722</v>
      </c>
      <c r="AC22" s="294">
        <f>'資源化量内訳'!V22</f>
        <v>1090</v>
      </c>
      <c r="AD22" s="294">
        <f>'資源化量内訳'!W22</f>
        <v>4142</v>
      </c>
      <c r="AE22" s="294">
        <f>'資源化量内訳'!X22</f>
        <v>43</v>
      </c>
      <c r="AF22" s="294">
        <f>'資源化量内訳'!Y22</f>
        <v>0</v>
      </c>
      <c r="AG22" s="294">
        <f>'資源化量内訳'!Z22</f>
        <v>0</v>
      </c>
      <c r="AH22" s="294">
        <f>'資源化量内訳'!AA22</f>
        <v>60</v>
      </c>
      <c r="AI22" s="294">
        <f t="shared" si="3"/>
        <v>401391</v>
      </c>
      <c r="AJ22" s="295">
        <f t="shared" si="4"/>
        <v>97.00665934213771</v>
      </c>
      <c r="AK22" s="294">
        <f>'資源化量内訳'!AP22</f>
        <v>2123</v>
      </c>
      <c r="AL22" s="294">
        <f>'資源化量内訳'!BC22</f>
        <v>6567</v>
      </c>
      <c r="AM22" s="294">
        <f>'資源化量内訳'!BO22</f>
        <v>0</v>
      </c>
      <c r="AN22" s="294">
        <f>'資源化量内訳'!CA22</f>
        <v>0</v>
      </c>
      <c r="AO22" s="294">
        <f>'資源化量内訳'!CM22</f>
        <v>80</v>
      </c>
      <c r="AP22" s="294">
        <f>'資源化量内訳'!CY22</f>
        <v>6685</v>
      </c>
      <c r="AQ22" s="294">
        <f>'資源化量内訳'!DL22</f>
        <v>16265</v>
      </c>
      <c r="AR22" s="294">
        <f t="shared" si="5"/>
        <v>31720</v>
      </c>
      <c r="AS22" s="295">
        <f t="shared" si="6"/>
        <v>20.062246564283225</v>
      </c>
      <c r="AT22" s="294">
        <f>'ごみ処理量内訳'!AI22</f>
        <v>12015</v>
      </c>
      <c r="AU22" s="294">
        <f>'ごみ処理量内訳'!AJ22</f>
        <v>32337</v>
      </c>
      <c r="AV22" s="294">
        <f>'ごみ処理量内訳'!AK22</f>
        <v>10927</v>
      </c>
      <c r="AW22" s="294">
        <f t="shared" si="7"/>
        <v>55279</v>
      </c>
    </row>
    <row r="23" spans="1:49" ht="13.5" customHeight="1">
      <c r="A23" s="293" t="s">
        <v>369</v>
      </c>
      <c r="B23" s="293">
        <v>17</v>
      </c>
      <c r="C23" s="293" t="s">
        <v>369</v>
      </c>
      <c r="D23" s="294">
        <f t="shared" si="1"/>
        <v>1171871</v>
      </c>
      <c r="E23" s="296">
        <v>1171868</v>
      </c>
      <c r="F23" s="296">
        <v>3</v>
      </c>
      <c r="G23" s="294">
        <f>'ごみ搬入量内訳'!H23</f>
        <v>429216</v>
      </c>
      <c r="H23" s="296">
        <v>47040</v>
      </c>
      <c r="I23" s="294">
        <f>'資源化量内訳'!DX23</f>
        <v>20522</v>
      </c>
      <c r="J23" s="294">
        <f t="shared" si="2"/>
        <v>496778</v>
      </c>
      <c r="K23" s="294">
        <f t="shared" si="0"/>
        <v>1161.421023677825</v>
      </c>
      <c r="L23" s="294">
        <f>IF($D23&gt;0,('ごみ搬入量内訳'!E23+I23)/$D23/365*10^6,0)</f>
        <v>749.8230525467043</v>
      </c>
      <c r="M23" s="294">
        <f>IF($D23&gt;0,'ごみ搬入量内訳'!F23/$D23/365*10^6,0)</f>
        <v>411.59797113112046</v>
      </c>
      <c r="N23" s="296">
        <v>0</v>
      </c>
      <c r="O23" s="294">
        <f>'ごみ処理量内訳'!E23</f>
        <v>285586</v>
      </c>
      <c r="P23" s="294">
        <f>'ごみ処理量内訳'!N23</f>
        <v>20111</v>
      </c>
      <c r="Q23" s="294">
        <f>'ごみ処理量内訳'!F23</f>
        <v>137933</v>
      </c>
      <c r="R23" s="294">
        <f>'ごみ処理量内訳'!G23</f>
        <v>1817</v>
      </c>
      <c r="S23" s="294">
        <f>'ごみ処理量内訳'!H23</f>
        <v>0</v>
      </c>
      <c r="T23" s="294">
        <f>'ごみ処理量内訳'!I23</f>
        <v>0</v>
      </c>
      <c r="U23" s="294">
        <f>'ごみ処理量内訳'!J23</f>
        <v>0</v>
      </c>
      <c r="V23" s="294">
        <f>'ごみ処理量内訳'!K23</f>
        <v>72151</v>
      </c>
      <c r="W23" s="294">
        <f>'ごみ処理量内訳'!L23</f>
        <v>57558</v>
      </c>
      <c r="X23" s="294">
        <f>'ごみ処理量内訳'!M23</f>
        <v>6407</v>
      </c>
      <c r="Y23" s="294">
        <f>'資源化量内訳'!R23</f>
        <v>28737</v>
      </c>
      <c r="Z23" s="294">
        <f>'資源化量内訳'!S23</f>
        <v>14624</v>
      </c>
      <c r="AA23" s="294">
        <f>'資源化量内訳'!T23</f>
        <v>10225</v>
      </c>
      <c r="AB23" s="294">
        <f>'資源化量内訳'!U23</f>
        <v>2598</v>
      </c>
      <c r="AC23" s="294">
        <f>'資源化量内訳'!V23</f>
        <v>209</v>
      </c>
      <c r="AD23" s="294">
        <f>'資源化量内訳'!W23</f>
        <v>441</v>
      </c>
      <c r="AE23" s="294">
        <f>'資源化量内訳'!X23</f>
        <v>72</v>
      </c>
      <c r="AF23" s="294">
        <f>'資源化量内訳'!Y23</f>
        <v>0</v>
      </c>
      <c r="AG23" s="294">
        <f>'資源化量内訳'!Z23</f>
        <v>0</v>
      </c>
      <c r="AH23" s="294">
        <f>'資源化量内訳'!AA23</f>
        <v>568</v>
      </c>
      <c r="AI23" s="294">
        <f t="shared" si="3"/>
        <v>472367</v>
      </c>
      <c r="AJ23" s="295">
        <f t="shared" si="4"/>
        <v>95.74250529778753</v>
      </c>
      <c r="AK23" s="294">
        <f>'資源化量内訳'!AP23</f>
        <v>3531</v>
      </c>
      <c r="AL23" s="294">
        <f>'資源化量内訳'!BC23</f>
        <v>291</v>
      </c>
      <c r="AM23" s="294">
        <f>'資源化量内訳'!BO23</f>
        <v>0</v>
      </c>
      <c r="AN23" s="294">
        <f>'資源化量内訳'!CA23</f>
        <v>0</v>
      </c>
      <c r="AO23" s="294">
        <f>'資源化量内訳'!CM23</f>
        <v>0</v>
      </c>
      <c r="AP23" s="294">
        <f>'資源化量内訳'!CY23</f>
        <v>312</v>
      </c>
      <c r="AQ23" s="294">
        <f>'資源化量内訳'!DL23</f>
        <v>26371</v>
      </c>
      <c r="AR23" s="294">
        <f t="shared" si="5"/>
        <v>30505</v>
      </c>
      <c r="AS23" s="295">
        <f t="shared" si="6"/>
        <v>16.182953971380982</v>
      </c>
      <c r="AT23" s="294">
        <f>'ごみ処理量内訳'!AI23</f>
        <v>20111</v>
      </c>
      <c r="AU23" s="294">
        <f>'ごみ処理量内訳'!AJ23</f>
        <v>41750</v>
      </c>
      <c r="AV23" s="294">
        <f>'ごみ処理量内訳'!AK23</f>
        <v>15179</v>
      </c>
      <c r="AW23" s="294">
        <f t="shared" si="7"/>
        <v>77040</v>
      </c>
    </row>
    <row r="24" spans="1:49" ht="13.5" customHeight="1">
      <c r="A24" s="293" t="s">
        <v>370</v>
      </c>
      <c r="B24" s="293">
        <v>18</v>
      </c>
      <c r="C24" s="293" t="s">
        <v>370</v>
      </c>
      <c r="D24" s="294">
        <f t="shared" si="1"/>
        <v>820366</v>
      </c>
      <c r="E24" s="296">
        <v>820366</v>
      </c>
      <c r="F24" s="296">
        <v>0</v>
      </c>
      <c r="G24" s="294">
        <f>'ごみ搬入量内訳'!H24</f>
        <v>258245</v>
      </c>
      <c r="H24" s="296">
        <v>35507</v>
      </c>
      <c r="I24" s="294">
        <f>'資源化量内訳'!DX24</f>
        <v>25644</v>
      </c>
      <c r="J24" s="294">
        <f t="shared" si="2"/>
        <v>319396</v>
      </c>
      <c r="K24" s="294">
        <f t="shared" si="0"/>
        <v>1066.6672366316684</v>
      </c>
      <c r="L24" s="294">
        <f>IF($D24&gt;0,('ごみ搬入量内訳'!E24+I24)/$D24/365*10^6,0)</f>
        <v>804.2952028194297</v>
      </c>
      <c r="M24" s="294">
        <f>IF($D24&gt;0,'ごみ搬入量内訳'!F24/$D24/365*10^6,0)</f>
        <v>262.3720338122386</v>
      </c>
      <c r="N24" s="296">
        <v>0</v>
      </c>
      <c r="O24" s="294">
        <f>'ごみ処理量内訳'!E24</f>
        <v>230034</v>
      </c>
      <c r="P24" s="294">
        <f>'ごみ処理量内訳'!N24</f>
        <v>2009</v>
      </c>
      <c r="Q24" s="294">
        <f>'ごみ処理量内訳'!F24</f>
        <v>53047</v>
      </c>
      <c r="R24" s="294">
        <f>'ごみ処理量内訳'!G24</f>
        <v>34206</v>
      </c>
      <c r="S24" s="294">
        <f>'ごみ処理量内訳'!H24</f>
        <v>130</v>
      </c>
      <c r="T24" s="294">
        <f>'ごみ処理量内訳'!I24</f>
        <v>0</v>
      </c>
      <c r="U24" s="294">
        <f>'ごみ処理量内訳'!J24</f>
        <v>0</v>
      </c>
      <c r="V24" s="294">
        <f>'ごみ処理量内訳'!K24</f>
        <v>0</v>
      </c>
      <c r="W24" s="294">
        <f>'ごみ処理量内訳'!L24</f>
        <v>18711</v>
      </c>
      <c r="X24" s="294">
        <f>'ごみ処理量内訳'!M24</f>
        <v>0</v>
      </c>
      <c r="Y24" s="294">
        <f>'資源化量内訳'!R24</f>
        <v>6974</v>
      </c>
      <c r="Z24" s="294">
        <f>'資源化量内訳'!S24</f>
        <v>5250</v>
      </c>
      <c r="AA24" s="294">
        <f>'資源化量内訳'!T24</f>
        <v>432</v>
      </c>
      <c r="AB24" s="294">
        <f>'資源化量内訳'!U24</f>
        <v>614</v>
      </c>
      <c r="AC24" s="294">
        <f>'資源化量内訳'!V24</f>
        <v>104</v>
      </c>
      <c r="AD24" s="294">
        <f>'資源化量内訳'!W24</f>
        <v>481</v>
      </c>
      <c r="AE24" s="294">
        <f>'資源化量内訳'!X24</f>
        <v>87</v>
      </c>
      <c r="AF24" s="294">
        <f>'資源化量内訳'!Y24</f>
        <v>0</v>
      </c>
      <c r="AG24" s="294">
        <f>'資源化量内訳'!Z24</f>
        <v>0</v>
      </c>
      <c r="AH24" s="294">
        <f>'資源化量内訳'!AA24</f>
        <v>6</v>
      </c>
      <c r="AI24" s="294">
        <f t="shared" si="3"/>
        <v>292064</v>
      </c>
      <c r="AJ24" s="295">
        <f t="shared" si="4"/>
        <v>99.31213706584859</v>
      </c>
      <c r="AK24" s="294">
        <f>'資源化量内訳'!AP24</f>
        <v>1819</v>
      </c>
      <c r="AL24" s="294">
        <f>'資源化量内訳'!BC24</f>
        <v>10134</v>
      </c>
      <c r="AM24" s="294">
        <f>'資源化量内訳'!BO24</f>
        <v>130</v>
      </c>
      <c r="AN24" s="294">
        <f>'資源化量内訳'!CA24</f>
        <v>0</v>
      </c>
      <c r="AO24" s="294">
        <f>'資源化量内訳'!CM24</f>
        <v>0</v>
      </c>
      <c r="AP24" s="294">
        <f>'資源化量内訳'!CY24</f>
        <v>0</v>
      </c>
      <c r="AQ24" s="294">
        <f>'資源化量内訳'!DL24</f>
        <v>16566</v>
      </c>
      <c r="AR24" s="294">
        <f t="shared" si="5"/>
        <v>28649</v>
      </c>
      <c r="AS24" s="295">
        <f t="shared" si="6"/>
        <v>19.284059576718242</v>
      </c>
      <c r="AT24" s="294">
        <f>'ごみ処理量内訳'!AI24</f>
        <v>2009</v>
      </c>
      <c r="AU24" s="294">
        <f>'ごみ処理量内訳'!AJ24</f>
        <v>26260</v>
      </c>
      <c r="AV24" s="294">
        <f>'ごみ処理量内訳'!AK24</f>
        <v>5049</v>
      </c>
      <c r="AW24" s="294">
        <f t="shared" si="7"/>
        <v>33318</v>
      </c>
    </row>
    <row r="25" spans="1:49" ht="13.5" customHeight="1">
      <c r="A25" s="293" t="s">
        <v>371</v>
      </c>
      <c r="B25" s="293">
        <v>19</v>
      </c>
      <c r="C25" s="293" t="s">
        <v>371</v>
      </c>
      <c r="D25" s="294">
        <f t="shared" si="1"/>
        <v>878989</v>
      </c>
      <c r="E25" s="296">
        <v>878936</v>
      </c>
      <c r="F25" s="296">
        <v>53</v>
      </c>
      <c r="G25" s="294">
        <f>'ごみ搬入量内訳'!H25</f>
        <v>307949</v>
      </c>
      <c r="H25" s="296">
        <v>24256</v>
      </c>
      <c r="I25" s="294">
        <f>'資源化量内訳'!DX25</f>
        <v>17253</v>
      </c>
      <c r="J25" s="294">
        <f t="shared" si="2"/>
        <v>349458</v>
      </c>
      <c r="K25" s="294">
        <f t="shared" si="0"/>
        <v>1089.2277128407657</v>
      </c>
      <c r="L25" s="294">
        <f>IF($D25&gt;0,('ごみ搬入量内訳'!E25+I25)/$D25/365*10^6,0)</f>
        <v>800.1004017738499</v>
      </c>
      <c r="M25" s="294">
        <f>IF($D25&gt;0,'ごみ搬入量内訳'!F25/$D25/365*10^6,0)</f>
        <v>289.1273110669158</v>
      </c>
      <c r="N25" s="296">
        <v>17</v>
      </c>
      <c r="O25" s="294">
        <f>'ごみ処理量内訳'!E25</f>
        <v>265281</v>
      </c>
      <c r="P25" s="294">
        <f>'ごみ処理量内訳'!N25</f>
        <v>624</v>
      </c>
      <c r="Q25" s="294">
        <f>'ごみ処理量内訳'!F25</f>
        <v>47566</v>
      </c>
      <c r="R25" s="294">
        <f>'ごみ処理量内訳'!G25</f>
        <v>25621</v>
      </c>
      <c r="S25" s="294">
        <f>'ごみ処理量内訳'!H25</f>
        <v>786</v>
      </c>
      <c r="T25" s="294">
        <f>'ごみ処理量内訳'!I25</f>
        <v>0</v>
      </c>
      <c r="U25" s="294">
        <f>'ごみ処理量内訳'!J25</f>
        <v>0</v>
      </c>
      <c r="V25" s="294">
        <f>'ごみ処理量内訳'!K25</f>
        <v>2139</v>
      </c>
      <c r="W25" s="294">
        <f>'ごみ処理量内訳'!L25</f>
        <v>17091</v>
      </c>
      <c r="X25" s="294">
        <f>'ごみ処理量内訳'!M25</f>
        <v>1929</v>
      </c>
      <c r="Y25" s="294">
        <f>'資源化量内訳'!R25</f>
        <v>11568</v>
      </c>
      <c r="Z25" s="294">
        <f>'資源化量内訳'!S25</f>
        <v>9431</v>
      </c>
      <c r="AA25" s="294">
        <f>'資源化量内訳'!T25</f>
        <v>439</v>
      </c>
      <c r="AB25" s="294">
        <f>'資源化量内訳'!U25</f>
        <v>980</v>
      </c>
      <c r="AC25" s="294">
        <f>'資源化量内訳'!V25</f>
        <v>333</v>
      </c>
      <c r="AD25" s="294">
        <f>'資源化量内訳'!W25</f>
        <v>255</v>
      </c>
      <c r="AE25" s="294">
        <f>'資源化量内訳'!X25</f>
        <v>86</v>
      </c>
      <c r="AF25" s="294">
        <f>'資源化量内訳'!Y25</f>
        <v>0</v>
      </c>
      <c r="AG25" s="294">
        <f>'資源化量内訳'!Z25</f>
        <v>0</v>
      </c>
      <c r="AH25" s="294">
        <f>'資源化量内訳'!AA25</f>
        <v>44</v>
      </c>
      <c r="AI25" s="294">
        <f t="shared" si="3"/>
        <v>325039</v>
      </c>
      <c r="AJ25" s="295">
        <f t="shared" si="4"/>
        <v>99.80802303723553</v>
      </c>
      <c r="AK25" s="294">
        <f>'資源化量内訳'!AP25</f>
        <v>7035</v>
      </c>
      <c r="AL25" s="294">
        <f>'資源化量内訳'!BC25</f>
        <v>10587</v>
      </c>
      <c r="AM25" s="294">
        <f>'資源化量内訳'!BO25</f>
        <v>59</v>
      </c>
      <c r="AN25" s="294">
        <f>'資源化量内訳'!CA25</f>
        <v>0</v>
      </c>
      <c r="AO25" s="294">
        <f>'資源化量内訳'!CM25</f>
        <v>0</v>
      </c>
      <c r="AP25" s="294">
        <f>'資源化量内訳'!CY25</f>
        <v>1029</v>
      </c>
      <c r="AQ25" s="294">
        <f>'資源化量内訳'!DL25</f>
        <v>16424</v>
      </c>
      <c r="AR25" s="294">
        <f t="shared" si="5"/>
        <v>35134</v>
      </c>
      <c r="AS25" s="295">
        <f t="shared" si="6"/>
        <v>18.684339686583385</v>
      </c>
      <c r="AT25" s="294">
        <f>'ごみ処理量内訳'!AI25</f>
        <v>624</v>
      </c>
      <c r="AU25" s="294">
        <f>'ごみ処理量内訳'!AJ25</f>
        <v>24515</v>
      </c>
      <c r="AV25" s="294">
        <f>'ごみ処理量内訳'!AK25</f>
        <v>6487</v>
      </c>
      <c r="AW25" s="294">
        <f t="shared" si="7"/>
        <v>31626</v>
      </c>
    </row>
    <row r="26" spans="1:49" ht="13.5" customHeight="1">
      <c r="A26" s="293" t="s">
        <v>372</v>
      </c>
      <c r="B26" s="293">
        <v>20</v>
      </c>
      <c r="C26" s="293" t="s">
        <v>372</v>
      </c>
      <c r="D26" s="294">
        <f t="shared" si="1"/>
        <v>2203634</v>
      </c>
      <c r="E26" s="296">
        <v>2202779</v>
      </c>
      <c r="F26" s="296">
        <v>855</v>
      </c>
      <c r="G26" s="294">
        <f>'ごみ搬入量内訳'!H26</f>
        <v>683117</v>
      </c>
      <c r="H26" s="296">
        <v>66007</v>
      </c>
      <c r="I26" s="294">
        <f>'資源化量内訳'!DX26</f>
        <v>28131</v>
      </c>
      <c r="J26" s="294">
        <f t="shared" si="2"/>
        <v>777255</v>
      </c>
      <c r="K26" s="294">
        <f t="shared" si="0"/>
        <v>966.342756294674</v>
      </c>
      <c r="L26" s="294">
        <f>IF($D26&gt;0,('ごみ搬入量内訳'!E26+I26)/$D26/365*10^6,0)</f>
        <v>682.6022286151216</v>
      </c>
      <c r="M26" s="294">
        <f>IF($D26&gt;0,'ごみ搬入量内訳'!F26/$D26/365*10^6,0)</f>
        <v>283.7405276795524</v>
      </c>
      <c r="N26" s="296">
        <v>22646</v>
      </c>
      <c r="O26" s="294">
        <f>'ごみ処理量内訳'!E26</f>
        <v>556657</v>
      </c>
      <c r="P26" s="294">
        <f>'ごみ処理量内訳'!N26</f>
        <v>12417</v>
      </c>
      <c r="Q26" s="294">
        <f>'ごみ処理量内訳'!F26</f>
        <v>84725</v>
      </c>
      <c r="R26" s="294">
        <f>'ごみ処理量内訳'!G26</f>
        <v>19024</v>
      </c>
      <c r="S26" s="294">
        <f>'ごみ処理量内訳'!H26</f>
        <v>7148</v>
      </c>
      <c r="T26" s="294">
        <f>'ごみ処理量内訳'!I26</f>
        <v>0</v>
      </c>
      <c r="U26" s="294">
        <f>'ごみ処理量内訳'!J26</f>
        <v>653</v>
      </c>
      <c r="V26" s="294">
        <f>'ごみ処理量内訳'!K26</f>
        <v>47</v>
      </c>
      <c r="W26" s="294">
        <f>'ごみ処理量内訳'!L26</f>
        <v>55868</v>
      </c>
      <c r="X26" s="294">
        <f>'ごみ処理量内訳'!M26</f>
        <v>1985</v>
      </c>
      <c r="Y26" s="294">
        <f>'資源化量内訳'!R26</f>
        <v>95325</v>
      </c>
      <c r="Z26" s="294">
        <f>'資源化量内訳'!S26</f>
        <v>69694</v>
      </c>
      <c r="AA26" s="294">
        <f>'資源化量内訳'!T26</f>
        <v>5408</v>
      </c>
      <c r="AB26" s="294">
        <f>'資源化量内訳'!U26</f>
        <v>10403</v>
      </c>
      <c r="AC26" s="294">
        <f>'資源化量内訳'!V26</f>
        <v>1412</v>
      </c>
      <c r="AD26" s="294">
        <f>'資源化量内訳'!W26</f>
        <v>4693</v>
      </c>
      <c r="AE26" s="294">
        <f>'資源化量内訳'!X26</f>
        <v>2405</v>
      </c>
      <c r="AF26" s="294">
        <f>'資源化量内訳'!Y26</f>
        <v>0</v>
      </c>
      <c r="AG26" s="294">
        <f>'資源化量内訳'!Z26</f>
        <v>0</v>
      </c>
      <c r="AH26" s="294">
        <f>'資源化量内訳'!AA26</f>
        <v>1310</v>
      </c>
      <c r="AI26" s="294">
        <f t="shared" si="3"/>
        <v>749124</v>
      </c>
      <c r="AJ26" s="295">
        <f t="shared" si="4"/>
        <v>98.34246399794961</v>
      </c>
      <c r="AK26" s="294">
        <f>'資源化量内訳'!AP26</f>
        <v>789</v>
      </c>
      <c r="AL26" s="294">
        <f>'資源化量内訳'!BC26</f>
        <v>6425</v>
      </c>
      <c r="AM26" s="294">
        <f>'資源化量内訳'!BO26</f>
        <v>4031</v>
      </c>
      <c r="AN26" s="294">
        <f>'資源化量内訳'!CA26</f>
        <v>13</v>
      </c>
      <c r="AO26" s="294">
        <f>'資源化量内訳'!CM26</f>
        <v>491</v>
      </c>
      <c r="AP26" s="294">
        <f>'資源化量内訳'!CY26</f>
        <v>47</v>
      </c>
      <c r="AQ26" s="294">
        <f>'資源化量内訳'!DL26</f>
        <v>49413</v>
      </c>
      <c r="AR26" s="294">
        <f t="shared" si="5"/>
        <v>61209</v>
      </c>
      <c r="AS26" s="295">
        <f t="shared" si="6"/>
        <v>23.758612038520177</v>
      </c>
      <c r="AT26" s="294">
        <f>'ごみ処理量内訳'!AI26</f>
        <v>12417</v>
      </c>
      <c r="AU26" s="294">
        <f>'ごみ処理量内訳'!AJ26</f>
        <v>62582</v>
      </c>
      <c r="AV26" s="294">
        <f>'ごみ処理量内訳'!AK26</f>
        <v>10579</v>
      </c>
      <c r="AW26" s="294">
        <f t="shared" si="7"/>
        <v>85578</v>
      </c>
    </row>
    <row r="27" spans="1:49" ht="13.5" customHeight="1">
      <c r="A27" s="293" t="s">
        <v>373</v>
      </c>
      <c r="B27" s="293">
        <v>21</v>
      </c>
      <c r="C27" s="293" t="s">
        <v>373</v>
      </c>
      <c r="D27" s="294">
        <f t="shared" si="1"/>
        <v>2101880</v>
      </c>
      <c r="E27" s="296">
        <v>2097585</v>
      </c>
      <c r="F27" s="296">
        <v>4295</v>
      </c>
      <c r="G27" s="294">
        <f>'ごみ搬入量内訳'!H27</f>
        <v>634211</v>
      </c>
      <c r="H27" s="296">
        <v>91719</v>
      </c>
      <c r="I27" s="294">
        <f>'資源化量内訳'!DX27</f>
        <v>87013</v>
      </c>
      <c r="J27" s="294">
        <f t="shared" si="2"/>
        <v>812943</v>
      </c>
      <c r="K27" s="294">
        <f t="shared" si="0"/>
        <v>1059.6423658298338</v>
      </c>
      <c r="L27" s="294">
        <f>IF($D27&gt;0,('ごみ搬入量内訳'!E27+I27)/$D27/365*10^6,0)</f>
        <v>771.4593927784415</v>
      </c>
      <c r="M27" s="294">
        <f>IF($D27&gt;0,'ごみ搬入量内訳'!F27/$D27/365*10^6,0)</f>
        <v>288.18297305139225</v>
      </c>
      <c r="N27" s="296">
        <v>5832</v>
      </c>
      <c r="O27" s="294">
        <f>'ごみ処理量内訳'!E27</f>
        <v>576900</v>
      </c>
      <c r="P27" s="294">
        <f>'ごみ処理量内訳'!N27</f>
        <v>31394</v>
      </c>
      <c r="Q27" s="294">
        <f>'ごみ処理量内訳'!F27</f>
        <v>84723</v>
      </c>
      <c r="R27" s="294">
        <f>'ごみ処理量内訳'!G27</f>
        <v>29578</v>
      </c>
      <c r="S27" s="294">
        <f>'ごみ処理量内訳'!H27</f>
        <v>179</v>
      </c>
      <c r="T27" s="294">
        <f>'ごみ処理量内訳'!I27</f>
        <v>0</v>
      </c>
      <c r="U27" s="294">
        <f>'ごみ処理量内訳'!J27</f>
        <v>0</v>
      </c>
      <c r="V27" s="294">
        <f>'ごみ処理量内訳'!K27</f>
        <v>9148</v>
      </c>
      <c r="W27" s="294">
        <f>'ごみ処理量内訳'!L27</f>
        <v>42739</v>
      </c>
      <c r="X27" s="294">
        <f>'ごみ処理量内訳'!M27</f>
        <v>3079</v>
      </c>
      <c r="Y27" s="294">
        <f>'資源化量内訳'!R27</f>
        <v>32801</v>
      </c>
      <c r="Z27" s="294">
        <f>'資源化量内訳'!S27</f>
        <v>20848</v>
      </c>
      <c r="AA27" s="294">
        <f>'資源化量内訳'!T27</f>
        <v>3622</v>
      </c>
      <c r="AB27" s="294">
        <f>'資源化量内訳'!U27</f>
        <v>4453</v>
      </c>
      <c r="AC27" s="294">
        <f>'資源化量内訳'!V27</f>
        <v>784</v>
      </c>
      <c r="AD27" s="294">
        <f>'資源化量内訳'!W27</f>
        <v>961</v>
      </c>
      <c r="AE27" s="294">
        <f>'資源化量内訳'!X27</f>
        <v>613</v>
      </c>
      <c r="AF27" s="294">
        <f>'資源化量内訳'!Y27</f>
        <v>0</v>
      </c>
      <c r="AG27" s="294">
        <f>'資源化量内訳'!Z27</f>
        <v>0</v>
      </c>
      <c r="AH27" s="294">
        <f>'資源化量内訳'!AA27</f>
        <v>1520</v>
      </c>
      <c r="AI27" s="294">
        <f t="shared" si="3"/>
        <v>725818</v>
      </c>
      <c r="AJ27" s="295">
        <f t="shared" si="4"/>
        <v>95.67467326519872</v>
      </c>
      <c r="AK27" s="294">
        <f>'資源化量内訳'!AP27</f>
        <v>21087</v>
      </c>
      <c r="AL27" s="294">
        <f>'資源化量内訳'!BC27</f>
        <v>6991</v>
      </c>
      <c r="AM27" s="294">
        <f>'資源化量内訳'!BO27</f>
        <v>179</v>
      </c>
      <c r="AN27" s="294">
        <f>'資源化量内訳'!CA27</f>
        <v>0</v>
      </c>
      <c r="AO27" s="294">
        <f>'資源化量内訳'!CM27</f>
        <v>0</v>
      </c>
      <c r="AP27" s="294">
        <f>'資源化量内訳'!CY27</f>
        <v>1350</v>
      </c>
      <c r="AQ27" s="294">
        <f>'資源化量内訳'!DL27</f>
        <v>35032</v>
      </c>
      <c r="AR27" s="294">
        <f t="shared" si="5"/>
        <v>64639</v>
      </c>
      <c r="AS27" s="295">
        <f t="shared" si="6"/>
        <v>22.692663050498812</v>
      </c>
      <c r="AT27" s="294">
        <f>'ごみ処理量内訳'!AI27</f>
        <v>31394</v>
      </c>
      <c r="AU27" s="294">
        <f>'ごみ処理量内訳'!AJ27</f>
        <v>44617</v>
      </c>
      <c r="AV27" s="294">
        <f>'ごみ処理量内訳'!AK27</f>
        <v>7146</v>
      </c>
      <c r="AW27" s="294">
        <f t="shared" si="7"/>
        <v>83157</v>
      </c>
    </row>
    <row r="28" spans="1:49" ht="13.5" customHeight="1">
      <c r="A28" s="293" t="s">
        <v>374</v>
      </c>
      <c r="B28" s="293">
        <v>22</v>
      </c>
      <c r="C28" s="293" t="s">
        <v>374</v>
      </c>
      <c r="D28" s="294">
        <f t="shared" si="1"/>
        <v>3790116</v>
      </c>
      <c r="E28" s="296">
        <v>3790116</v>
      </c>
      <c r="F28" s="296">
        <v>0</v>
      </c>
      <c r="G28" s="294">
        <f>'ごみ搬入量内訳'!H28</f>
        <v>1286305</v>
      </c>
      <c r="H28" s="296">
        <v>143336</v>
      </c>
      <c r="I28" s="294">
        <f>'資源化量内訳'!DX28</f>
        <v>101151</v>
      </c>
      <c r="J28" s="294">
        <f t="shared" si="2"/>
        <v>1530792</v>
      </c>
      <c r="K28" s="294">
        <f t="shared" si="0"/>
        <v>1106.5494261736333</v>
      </c>
      <c r="L28" s="294">
        <f>IF($D28&gt;0,('ごみ搬入量内訳'!E28+I28)/$D28/365*10^6,0)</f>
        <v>804.6950729826942</v>
      </c>
      <c r="M28" s="294">
        <f>IF($D28&gt;0,'ごみ搬入量内訳'!F28/$D28/365*10^6,0)</f>
        <v>301.8543531909393</v>
      </c>
      <c r="N28" s="296">
        <v>0</v>
      </c>
      <c r="O28" s="294">
        <f>'ごみ処理量内訳'!E28</f>
        <v>1136508</v>
      </c>
      <c r="P28" s="294">
        <f>'ごみ処理量内訳'!N28</f>
        <v>22555</v>
      </c>
      <c r="Q28" s="294">
        <f>'ごみ処理量内訳'!F28</f>
        <v>173230</v>
      </c>
      <c r="R28" s="294">
        <f>'ごみ処理量内訳'!G28</f>
        <v>56548</v>
      </c>
      <c r="S28" s="294">
        <f>'ごみ処理量内訳'!H28</f>
        <v>313</v>
      </c>
      <c r="T28" s="294">
        <f>'ごみ処理量内訳'!I28</f>
        <v>0</v>
      </c>
      <c r="U28" s="294">
        <f>'ごみ処理量内訳'!J28</f>
        <v>0</v>
      </c>
      <c r="V28" s="294">
        <f>'ごみ処理量内訳'!K28</f>
        <v>30700</v>
      </c>
      <c r="W28" s="294">
        <f>'ごみ処理量内訳'!L28</f>
        <v>83162</v>
      </c>
      <c r="X28" s="294">
        <f>'ごみ処理量内訳'!M28</f>
        <v>2507</v>
      </c>
      <c r="Y28" s="294">
        <f>'資源化量内訳'!R28</f>
        <v>97348</v>
      </c>
      <c r="Z28" s="294">
        <f>'資源化量内訳'!S28</f>
        <v>55932</v>
      </c>
      <c r="AA28" s="294">
        <f>'資源化量内訳'!T28</f>
        <v>9730</v>
      </c>
      <c r="AB28" s="294">
        <f>'資源化量内訳'!U28</f>
        <v>15589</v>
      </c>
      <c r="AC28" s="294">
        <f>'資源化量内訳'!V28</f>
        <v>1288</v>
      </c>
      <c r="AD28" s="294">
        <f>'資源化量内訳'!W28</f>
        <v>5000</v>
      </c>
      <c r="AE28" s="294">
        <f>'資源化量内訳'!X28</f>
        <v>642</v>
      </c>
      <c r="AF28" s="294">
        <f>'資源化量内訳'!Y28</f>
        <v>0</v>
      </c>
      <c r="AG28" s="294">
        <f>'資源化量内訳'!Z28</f>
        <v>0</v>
      </c>
      <c r="AH28" s="294">
        <f>'資源化量内訳'!AA28</f>
        <v>9167</v>
      </c>
      <c r="AI28" s="294">
        <f t="shared" si="3"/>
        <v>1429641</v>
      </c>
      <c r="AJ28" s="295">
        <f t="shared" si="4"/>
        <v>98.42233120063008</v>
      </c>
      <c r="AK28" s="294">
        <f>'資源化量内訳'!AP28</f>
        <v>26053</v>
      </c>
      <c r="AL28" s="294">
        <f>'資源化量内訳'!BC28</f>
        <v>15340</v>
      </c>
      <c r="AM28" s="294">
        <f>'資源化量内訳'!BO28</f>
        <v>140</v>
      </c>
      <c r="AN28" s="294">
        <f>'資源化量内訳'!CA28</f>
        <v>0</v>
      </c>
      <c r="AO28" s="294">
        <f>'資源化量内訳'!CM28</f>
        <v>0</v>
      </c>
      <c r="AP28" s="294">
        <f>'資源化量内訳'!CY28</f>
        <v>19166</v>
      </c>
      <c r="AQ28" s="294">
        <f>'資源化量内訳'!DL28</f>
        <v>78110</v>
      </c>
      <c r="AR28" s="294">
        <f t="shared" si="5"/>
        <v>138809</v>
      </c>
      <c r="AS28" s="295">
        <f t="shared" si="6"/>
        <v>22.034868225075645</v>
      </c>
      <c r="AT28" s="294">
        <f>'ごみ処理量内訳'!AI28</f>
        <v>22555</v>
      </c>
      <c r="AU28" s="294">
        <f>'ごみ処理量内訳'!AJ28</f>
        <v>115446</v>
      </c>
      <c r="AV28" s="294">
        <f>'ごみ処理量内訳'!AK28</f>
        <v>13536</v>
      </c>
      <c r="AW28" s="294">
        <f t="shared" si="7"/>
        <v>151537</v>
      </c>
    </row>
    <row r="29" spans="1:49" ht="13.5" customHeight="1">
      <c r="A29" s="293" t="s">
        <v>375</v>
      </c>
      <c r="B29" s="293">
        <v>23</v>
      </c>
      <c r="C29" s="293" t="s">
        <v>375</v>
      </c>
      <c r="D29" s="294">
        <f t="shared" si="1"/>
        <v>7238177</v>
      </c>
      <c r="E29" s="296">
        <v>7227739</v>
      </c>
      <c r="F29" s="296">
        <v>10438</v>
      </c>
      <c r="G29" s="294">
        <f>'ごみ搬入量内訳'!H29</f>
        <v>2474196</v>
      </c>
      <c r="H29" s="296">
        <v>213221</v>
      </c>
      <c r="I29" s="294">
        <f>'資源化量内訳'!DX29</f>
        <v>255157</v>
      </c>
      <c r="J29" s="294">
        <f t="shared" si="2"/>
        <v>2942574</v>
      </c>
      <c r="K29" s="294">
        <f t="shared" si="0"/>
        <v>1113.795169051885</v>
      </c>
      <c r="L29" s="294">
        <f>IF($D29&gt;0,('ごみ搬入量内訳'!E29+I29)/$D29/365*10^6,0)</f>
        <v>829.7514237677356</v>
      </c>
      <c r="M29" s="294">
        <f>IF($D29&gt;0,'ごみ搬入量内訳'!F29/$D29/365*10^6,0)</f>
        <v>284.04374528414945</v>
      </c>
      <c r="N29" s="296">
        <v>2791</v>
      </c>
      <c r="O29" s="294">
        <f>'ごみ処理量内訳'!E29</f>
        <v>2070771</v>
      </c>
      <c r="P29" s="294">
        <f>'ごみ処理量内訳'!N29</f>
        <v>24832</v>
      </c>
      <c r="Q29" s="294">
        <f>'ごみ処理量内訳'!F29</f>
        <v>423819</v>
      </c>
      <c r="R29" s="294">
        <f>'ごみ処理量内訳'!G29</f>
        <v>225107</v>
      </c>
      <c r="S29" s="294">
        <f>'ごみ処理量内訳'!H29</f>
        <v>5779</v>
      </c>
      <c r="T29" s="294">
        <f>'ごみ処理量内訳'!I29</f>
        <v>0</v>
      </c>
      <c r="U29" s="294">
        <f>'ごみ処理量内訳'!J29</f>
        <v>0</v>
      </c>
      <c r="V29" s="294">
        <f>'ごみ処理量内訳'!K29</f>
        <v>253</v>
      </c>
      <c r="W29" s="294">
        <f>'ごみ処理量内訳'!L29</f>
        <v>185128</v>
      </c>
      <c r="X29" s="294">
        <f>'ごみ処理量内訳'!M29</f>
        <v>7552</v>
      </c>
      <c r="Y29" s="294">
        <f>'資源化量内訳'!R29</f>
        <v>167995</v>
      </c>
      <c r="Z29" s="294">
        <f>'資源化量内訳'!S29</f>
        <v>116666</v>
      </c>
      <c r="AA29" s="294">
        <f>'資源化量内訳'!T29</f>
        <v>8715</v>
      </c>
      <c r="AB29" s="294">
        <f>'資源化量内訳'!U29</f>
        <v>13958</v>
      </c>
      <c r="AC29" s="294">
        <f>'資源化量内訳'!V29</f>
        <v>4457</v>
      </c>
      <c r="AD29" s="294">
        <f>'資源化量内訳'!W29</f>
        <v>11328</v>
      </c>
      <c r="AE29" s="294">
        <f>'資源化量内訳'!X29</f>
        <v>7772</v>
      </c>
      <c r="AF29" s="294">
        <f>'資源化量内訳'!Y29</f>
        <v>0</v>
      </c>
      <c r="AG29" s="294">
        <f>'資源化量内訳'!Z29</f>
        <v>0</v>
      </c>
      <c r="AH29" s="294">
        <f>'資源化量内訳'!AA29</f>
        <v>5099</v>
      </c>
      <c r="AI29" s="294">
        <f t="shared" si="3"/>
        <v>2687417</v>
      </c>
      <c r="AJ29" s="295">
        <f t="shared" si="4"/>
        <v>99.07599006778628</v>
      </c>
      <c r="AK29" s="294">
        <f>'資源化量内訳'!AP29</f>
        <v>38313</v>
      </c>
      <c r="AL29" s="294">
        <f>'資源化量内訳'!BC29</f>
        <v>31924</v>
      </c>
      <c r="AM29" s="294">
        <f>'資源化量内訳'!BO29</f>
        <v>5357</v>
      </c>
      <c r="AN29" s="294">
        <f>'資源化量内訳'!CA29</f>
        <v>0</v>
      </c>
      <c r="AO29" s="294">
        <f>'資源化量内訳'!CM29</f>
        <v>0</v>
      </c>
      <c r="AP29" s="294">
        <f>'資源化量内訳'!CY29</f>
        <v>234</v>
      </c>
      <c r="AQ29" s="294">
        <f>'資源化量内訳'!DL29</f>
        <v>150405</v>
      </c>
      <c r="AR29" s="294">
        <f t="shared" si="5"/>
        <v>226233</v>
      </c>
      <c r="AS29" s="295">
        <f t="shared" si="6"/>
        <v>22.068603882179342</v>
      </c>
      <c r="AT29" s="294">
        <f>'ごみ処理量内訳'!AI29</f>
        <v>24832</v>
      </c>
      <c r="AU29" s="294">
        <f>'ごみ処理量内訳'!AJ29</f>
        <v>271793</v>
      </c>
      <c r="AV29" s="294">
        <f>'ごみ処理量内訳'!AK29</f>
        <v>37405</v>
      </c>
      <c r="AW29" s="294">
        <f t="shared" si="7"/>
        <v>334030</v>
      </c>
    </row>
    <row r="30" spans="1:49" ht="13.5" customHeight="1">
      <c r="A30" s="293" t="s">
        <v>376</v>
      </c>
      <c r="B30" s="293">
        <v>24</v>
      </c>
      <c r="C30" s="293" t="s">
        <v>376</v>
      </c>
      <c r="D30" s="294">
        <f t="shared" si="1"/>
        <v>1867696</v>
      </c>
      <c r="E30" s="296">
        <v>1867696</v>
      </c>
      <c r="F30" s="296">
        <v>0</v>
      </c>
      <c r="G30" s="294">
        <f>'ごみ搬入量内訳'!H30</f>
        <v>670136</v>
      </c>
      <c r="H30" s="296">
        <v>70296</v>
      </c>
      <c r="I30" s="294">
        <f>'資源化量内訳'!DX30</f>
        <v>25163</v>
      </c>
      <c r="J30" s="294">
        <f t="shared" si="2"/>
        <v>765595</v>
      </c>
      <c r="K30" s="294">
        <f t="shared" si="0"/>
        <v>1123.0524389114746</v>
      </c>
      <c r="L30" s="294">
        <f>IF($D30&gt;0,('ごみ搬入量内訳'!E30+I30)/$D30/365*10^6,0)</f>
        <v>815.9390111652326</v>
      </c>
      <c r="M30" s="294">
        <f>IF($D30&gt;0,'ごみ搬入量内訳'!F30/$D30/365*10^6,0)</f>
        <v>307.113427746242</v>
      </c>
      <c r="N30" s="296">
        <v>931</v>
      </c>
      <c r="O30" s="294">
        <f>'ごみ処理量内訳'!E30</f>
        <v>445049</v>
      </c>
      <c r="P30" s="294">
        <f>'ごみ処理量内訳'!N30</f>
        <v>48744</v>
      </c>
      <c r="Q30" s="294">
        <f>'ごみ処理量内訳'!F30</f>
        <v>175991</v>
      </c>
      <c r="R30" s="294">
        <f>'ごみ処理量内訳'!G30</f>
        <v>25202</v>
      </c>
      <c r="S30" s="294">
        <f>'ごみ処理量内訳'!H30</f>
        <v>1457</v>
      </c>
      <c r="T30" s="294">
        <f>'ごみ処理量内訳'!I30</f>
        <v>0</v>
      </c>
      <c r="U30" s="294">
        <f>'ごみ処理量内訳'!J30</f>
        <v>0</v>
      </c>
      <c r="V30" s="294">
        <f>'ごみ処理量内訳'!K30</f>
        <v>94553</v>
      </c>
      <c r="W30" s="294">
        <f>'ごみ処理量内訳'!L30</f>
        <v>50706</v>
      </c>
      <c r="X30" s="294">
        <f>'ごみ処理量内訳'!M30</f>
        <v>4073</v>
      </c>
      <c r="Y30" s="294">
        <f>'資源化量内訳'!R30</f>
        <v>70648</v>
      </c>
      <c r="Z30" s="294">
        <f>'資源化量内訳'!S30</f>
        <v>56972</v>
      </c>
      <c r="AA30" s="294">
        <f>'資源化量内訳'!T30</f>
        <v>2861</v>
      </c>
      <c r="AB30" s="294">
        <f>'資源化量内訳'!U30</f>
        <v>3470</v>
      </c>
      <c r="AC30" s="294">
        <f>'資源化量内訳'!V30</f>
        <v>936</v>
      </c>
      <c r="AD30" s="294">
        <f>'資源化量内訳'!W30</f>
        <v>894</v>
      </c>
      <c r="AE30" s="294">
        <f>'資源化量内訳'!X30</f>
        <v>4172</v>
      </c>
      <c r="AF30" s="294">
        <f>'資源化量内訳'!Y30</f>
        <v>0</v>
      </c>
      <c r="AG30" s="294">
        <f>'資源化量内訳'!Z30</f>
        <v>0</v>
      </c>
      <c r="AH30" s="294">
        <f>'資源化量内訳'!AA30</f>
        <v>1343</v>
      </c>
      <c r="AI30" s="294">
        <f t="shared" si="3"/>
        <v>740432</v>
      </c>
      <c r="AJ30" s="295">
        <f t="shared" si="4"/>
        <v>93.41681612896255</v>
      </c>
      <c r="AK30" s="294">
        <f>'資源化量内訳'!AP30</f>
        <v>46460</v>
      </c>
      <c r="AL30" s="294">
        <f>'資源化量内訳'!BC30</f>
        <v>9088</v>
      </c>
      <c r="AM30" s="294">
        <f>'資源化量内訳'!BO30</f>
        <v>965</v>
      </c>
      <c r="AN30" s="294">
        <f>'資源化量内訳'!CA30</f>
        <v>0</v>
      </c>
      <c r="AO30" s="294">
        <f>'資源化量内訳'!CM30</f>
        <v>0</v>
      </c>
      <c r="AP30" s="294">
        <f>'資源化量内訳'!CY30</f>
        <v>51593</v>
      </c>
      <c r="AQ30" s="294">
        <f>'資源化量内訳'!DL30</f>
        <v>39706</v>
      </c>
      <c r="AR30" s="294">
        <f t="shared" si="5"/>
        <v>147812</v>
      </c>
      <c r="AS30" s="295">
        <f t="shared" si="6"/>
        <v>31.82139381788021</v>
      </c>
      <c r="AT30" s="294">
        <f>'ごみ処理量内訳'!AI30</f>
        <v>48744</v>
      </c>
      <c r="AU30" s="294">
        <f>'ごみ処理量内訳'!AJ30</f>
        <v>13731</v>
      </c>
      <c r="AV30" s="294">
        <f>'ごみ処理量内訳'!AK30</f>
        <v>20576</v>
      </c>
      <c r="AW30" s="294">
        <f t="shared" si="7"/>
        <v>83051</v>
      </c>
    </row>
    <row r="31" spans="1:49" ht="13.5" customHeight="1">
      <c r="A31" s="293" t="s">
        <v>377</v>
      </c>
      <c r="B31" s="293">
        <v>25</v>
      </c>
      <c r="C31" s="293" t="s">
        <v>377</v>
      </c>
      <c r="D31" s="294">
        <f t="shared" si="1"/>
        <v>1377215</v>
      </c>
      <c r="E31" s="296">
        <v>1377215</v>
      </c>
      <c r="F31" s="296">
        <v>0</v>
      </c>
      <c r="G31" s="294">
        <f>'ごみ搬入量内訳'!H31</f>
        <v>440422</v>
      </c>
      <c r="H31" s="296">
        <v>35937</v>
      </c>
      <c r="I31" s="294">
        <f>'資源化量内訳'!DX31</f>
        <v>28367</v>
      </c>
      <c r="J31" s="294">
        <f t="shared" si="2"/>
        <v>504726</v>
      </c>
      <c r="K31" s="294">
        <f t="shared" si="0"/>
        <v>1004.0632427791664</v>
      </c>
      <c r="L31" s="294">
        <f>IF($D31&gt;0,('ごみ搬入量内訳'!E31+I31)/$D31/365*10^6,0)</f>
        <v>719.8008647489357</v>
      </c>
      <c r="M31" s="294">
        <f>IF($D31&gt;0,'ごみ搬入量内訳'!F31/$D31/365*10^6,0)</f>
        <v>284.26237803023065</v>
      </c>
      <c r="N31" s="296">
        <v>134</v>
      </c>
      <c r="O31" s="294">
        <f>'ごみ処理量内訳'!E31</f>
        <v>360623</v>
      </c>
      <c r="P31" s="294">
        <f>'ごみ処理量内訳'!N31</f>
        <v>12944</v>
      </c>
      <c r="Q31" s="294">
        <f>'ごみ処理量内訳'!F31</f>
        <v>72362</v>
      </c>
      <c r="R31" s="294">
        <f>'ごみ処理量内訳'!G31</f>
        <v>34172</v>
      </c>
      <c r="S31" s="294">
        <f>'ごみ処理量内訳'!H31</f>
        <v>1098</v>
      </c>
      <c r="T31" s="294">
        <f>'ごみ処理量内訳'!I31</f>
        <v>0</v>
      </c>
      <c r="U31" s="294">
        <f>'ごみ処理量内訳'!J31</f>
        <v>0</v>
      </c>
      <c r="V31" s="294">
        <f>'ごみ処理量内訳'!K31</f>
        <v>9318</v>
      </c>
      <c r="W31" s="294">
        <f>'ごみ処理量内訳'!L31</f>
        <v>25285</v>
      </c>
      <c r="X31" s="294">
        <f>'ごみ処理量内訳'!M31</f>
        <v>2489</v>
      </c>
      <c r="Y31" s="294">
        <f>'資源化量内訳'!R31</f>
        <v>30427</v>
      </c>
      <c r="Z31" s="294">
        <f>'資源化量内訳'!S31</f>
        <v>21312</v>
      </c>
      <c r="AA31" s="294">
        <f>'資源化量内訳'!T31</f>
        <v>2716</v>
      </c>
      <c r="AB31" s="294">
        <f>'資源化量内訳'!U31</f>
        <v>4136</v>
      </c>
      <c r="AC31" s="294">
        <f>'資源化量内訳'!V31</f>
        <v>386</v>
      </c>
      <c r="AD31" s="294">
        <f>'資源化量内訳'!W31</f>
        <v>1</v>
      </c>
      <c r="AE31" s="294">
        <f>'資源化量内訳'!X31</f>
        <v>1317</v>
      </c>
      <c r="AF31" s="294">
        <f>'資源化量内訳'!Y31</f>
        <v>44</v>
      </c>
      <c r="AG31" s="294">
        <f>'資源化量内訳'!Z31</f>
        <v>0</v>
      </c>
      <c r="AH31" s="294">
        <f>'資源化量内訳'!AA31</f>
        <v>515</v>
      </c>
      <c r="AI31" s="294">
        <f t="shared" si="3"/>
        <v>476356</v>
      </c>
      <c r="AJ31" s="295">
        <f t="shared" si="4"/>
        <v>97.28270453190471</v>
      </c>
      <c r="AK31" s="294">
        <f>'資源化量内訳'!AP31</f>
        <v>1809</v>
      </c>
      <c r="AL31" s="294">
        <f>'資源化量内訳'!BC31</f>
        <v>6865</v>
      </c>
      <c r="AM31" s="294">
        <f>'資源化量内訳'!BO31</f>
        <v>1098</v>
      </c>
      <c r="AN31" s="294">
        <f>'資源化量内訳'!CA31</f>
        <v>0</v>
      </c>
      <c r="AO31" s="294">
        <f>'資源化量内訳'!CM31</f>
        <v>0</v>
      </c>
      <c r="AP31" s="294">
        <f>'資源化量内訳'!CY31</f>
        <v>9318</v>
      </c>
      <c r="AQ31" s="294">
        <f>'資源化量内訳'!DL31</f>
        <v>19079</v>
      </c>
      <c r="AR31" s="294">
        <f t="shared" si="5"/>
        <v>38169</v>
      </c>
      <c r="AS31" s="295">
        <f t="shared" si="6"/>
        <v>19.211131650430037</v>
      </c>
      <c r="AT31" s="294">
        <f>'ごみ処理量内訳'!AI31</f>
        <v>12944</v>
      </c>
      <c r="AU31" s="294">
        <f>'ごみ処理量内訳'!AJ31</f>
        <v>41066</v>
      </c>
      <c r="AV31" s="294">
        <f>'ごみ処理量内訳'!AK31</f>
        <v>12899</v>
      </c>
      <c r="AW31" s="294">
        <f t="shared" si="7"/>
        <v>66909</v>
      </c>
    </row>
    <row r="32" spans="1:49" ht="13.5" customHeight="1">
      <c r="A32" s="293" t="s">
        <v>378</v>
      </c>
      <c r="B32" s="293">
        <v>26</v>
      </c>
      <c r="C32" s="293" t="s">
        <v>378</v>
      </c>
      <c r="D32" s="294">
        <f t="shared" si="1"/>
        <v>2651404</v>
      </c>
      <c r="E32" s="296">
        <v>2646821</v>
      </c>
      <c r="F32" s="296">
        <v>4583</v>
      </c>
      <c r="G32" s="294">
        <f>'ごみ搬入量内訳'!H32</f>
        <v>849144</v>
      </c>
      <c r="H32" s="296">
        <v>192937</v>
      </c>
      <c r="I32" s="294">
        <f>'資源化量内訳'!DX32</f>
        <v>50611</v>
      </c>
      <c r="J32" s="294">
        <f t="shared" si="2"/>
        <v>1092692</v>
      </c>
      <c r="K32" s="294">
        <f t="shared" si="0"/>
        <v>1129.0911201494632</v>
      </c>
      <c r="L32" s="294">
        <f>IF($D32&gt;0,('ごみ搬入量内訳'!E32+I32)/$D32/365*10^6,0)</f>
        <v>643.3004231224262</v>
      </c>
      <c r="M32" s="294">
        <f>IF($D32&gt;0,'ごみ搬入量内訳'!F32/$D32/365*10^6,0)</f>
        <v>485.79069702703697</v>
      </c>
      <c r="N32" s="296">
        <v>841</v>
      </c>
      <c r="O32" s="294">
        <f>'ごみ処理量内訳'!E32</f>
        <v>841622</v>
      </c>
      <c r="P32" s="294">
        <f>'ごみ処理量内訳'!N32</f>
        <v>42739</v>
      </c>
      <c r="Q32" s="294">
        <f>'ごみ処理量内訳'!F32</f>
        <v>134571</v>
      </c>
      <c r="R32" s="294">
        <f>'ごみ処理量内訳'!G32</f>
        <v>90580</v>
      </c>
      <c r="S32" s="294">
        <f>'ごみ処理量内訳'!H32</f>
        <v>300</v>
      </c>
      <c r="T32" s="294">
        <f>'ごみ処理量内訳'!I32</f>
        <v>0</v>
      </c>
      <c r="U32" s="294">
        <f>'ごみ処理量内訳'!J32</f>
        <v>1998</v>
      </c>
      <c r="V32" s="294">
        <f>'ごみ処理量内訳'!K32</f>
        <v>1240</v>
      </c>
      <c r="W32" s="294">
        <f>'ごみ処理量内訳'!L32</f>
        <v>40093</v>
      </c>
      <c r="X32" s="294">
        <f>'ごみ処理量内訳'!M32</f>
        <v>360</v>
      </c>
      <c r="Y32" s="294">
        <f>'資源化量内訳'!R32</f>
        <v>21804</v>
      </c>
      <c r="Z32" s="294">
        <f>'資源化量内訳'!S32</f>
        <v>1904</v>
      </c>
      <c r="AA32" s="294">
        <f>'資源化量内訳'!T32</f>
        <v>798</v>
      </c>
      <c r="AB32" s="294">
        <f>'資源化量内訳'!U32</f>
        <v>986</v>
      </c>
      <c r="AC32" s="294">
        <f>'資源化量内訳'!V32</f>
        <v>181</v>
      </c>
      <c r="AD32" s="294">
        <f>'資源化量内訳'!W32</f>
        <v>1543</v>
      </c>
      <c r="AE32" s="294">
        <f>'資源化量内訳'!X32</f>
        <v>32</v>
      </c>
      <c r="AF32" s="294">
        <f>'資源化量内訳'!Y32</f>
        <v>0</v>
      </c>
      <c r="AG32" s="294">
        <f>'資源化量内訳'!Z32</f>
        <v>0</v>
      </c>
      <c r="AH32" s="294">
        <f>'資源化量内訳'!AA32</f>
        <v>16360</v>
      </c>
      <c r="AI32" s="294">
        <f t="shared" si="3"/>
        <v>1040736</v>
      </c>
      <c r="AJ32" s="295">
        <f t="shared" si="4"/>
        <v>95.89338698767025</v>
      </c>
      <c r="AK32" s="294">
        <f>'資源化量内訳'!AP32</f>
        <v>4407</v>
      </c>
      <c r="AL32" s="294">
        <f>'資源化量内訳'!BC32</f>
        <v>6002</v>
      </c>
      <c r="AM32" s="294">
        <f>'資源化量内訳'!BO32</f>
        <v>300</v>
      </c>
      <c r="AN32" s="294">
        <f>'資源化量内訳'!CA32</f>
        <v>0</v>
      </c>
      <c r="AO32" s="294">
        <f>'資源化量内訳'!CM32</f>
        <v>1998</v>
      </c>
      <c r="AP32" s="294">
        <f>'資源化量内訳'!CY32</f>
        <v>1240</v>
      </c>
      <c r="AQ32" s="294">
        <f>'資源化量内訳'!DL32</f>
        <v>30507</v>
      </c>
      <c r="AR32" s="294">
        <f t="shared" si="5"/>
        <v>44454</v>
      </c>
      <c r="AS32" s="295">
        <f t="shared" si="6"/>
        <v>10.708693018810699</v>
      </c>
      <c r="AT32" s="294">
        <f>'ごみ処理量内訳'!AI32</f>
        <v>42739</v>
      </c>
      <c r="AU32" s="294">
        <f>'ごみ処理量内訳'!AJ32</f>
        <v>129612</v>
      </c>
      <c r="AV32" s="294">
        <f>'ごみ処理量内訳'!AK32</f>
        <v>9811</v>
      </c>
      <c r="AW32" s="294">
        <f t="shared" si="7"/>
        <v>182162</v>
      </c>
    </row>
    <row r="33" spans="1:49" ht="13.5" customHeight="1">
      <c r="A33" s="293" t="s">
        <v>379</v>
      </c>
      <c r="B33" s="293">
        <v>27</v>
      </c>
      <c r="C33" s="293" t="s">
        <v>379</v>
      </c>
      <c r="D33" s="294">
        <f t="shared" si="1"/>
        <v>8832624</v>
      </c>
      <c r="E33" s="296">
        <v>8832624</v>
      </c>
      <c r="F33" s="296">
        <v>0</v>
      </c>
      <c r="G33" s="294">
        <f>'ごみ搬入量内訳'!H33</f>
        <v>3626788</v>
      </c>
      <c r="H33" s="296">
        <v>346603</v>
      </c>
      <c r="I33" s="294">
        <f>'資源化量内訳'!DX33</f>
        <v>266351</v>
      </c>
      <c r="J33" s="294">
        <f t="shared" si="2"/>
        <v>4239742</v>
      </c>
      <c r="K33" s="294">
        <f t="shared" si="0"/>
        <v>1315.0940770092009</v>
      </c>
      <c r="L33" s="294">
        <f>IF($D33&gt;0,('ごみ搬入量内訳'!E33+I33)/$D33/365*10^6,0)</f>
        <v>754.9524307730194</v>
      </c>
      <c r="M33" s="294">
        <f>IF($D33&gt;0,'ごみ搬入量内訳'!F33/$D33/365*10^6,0)</f>
        <v>560.1416462361815</v>
      </c>
      <c r="N33" s="296">
        <v>0</v>
      </c>
      <c r="O33" s="294">
        <f>'ごみ処理量内訳'!E33</f>
        <v>3630859</v>
      </c>
      <c r="P33" s="294">
        <f>'ごみ処理量内訳'!N33</f>
        <v>3685</v>
      </c>
      <c r="Q33" s="294">
        <f>'ごみ処理量内訳'!F33</f>
        <v>320009</v>
      </c>
      <c r="R33" s="294">
        <f>'ごみ処理量内訳'!G33</f>
        <v>182752</v>
      </c>
      <c r="S33" s="294">
        <f>'ごみ処理量内訳'!H33</f>
        <v>0</v>
      </c>
      <c r="T33" s="294">
        <f>'ごみ処理量内訳'!I33</f>
        <v>0</v>
      </c>
      <c r="U33" s="294">
        <f>'ごみ処理量内訳'!J33</f>
        <v>0</v>
      </c>
      <c r="V33" s="294">
        <f>'ごみ処理量内訳'!K33</f>
        <v>0</v>
      </c>
      <c r="W33" s="294">
        <f>'ごみ処理量内訳'!L33</f>
        <v>136761</v>
      </c>
      <c r="X33" s="294">
        <f>'ごみ処理量内訳'!M33</f>
        <v>496</v>
      </c>
      <c r="Y33" s="294">
        <f>'資源化量内訳'!R33</f>
        <v>18838</v>
      </c>
      <c r="Z33" s="294">
        <f>'資源化量内訳'!S33</f>
        <v>8572</v>
      </c>
      <c r="AA33" s="294">
        <f>'資源化量内訳'!T33</f>
        <v>2594</v>
      </c>
      <c r="AB33" s="294">
        <f>'資源化量内訳'!U33</f>
        <v>3486</v>
      </c>
      <c r="AC33" s="294">
        <f>'資源化量内訳'!V33</f>
        <v>1496</v>
      </c>
      <c r="AD33" s="294">
        <f>'資源化量内訳'!W33</f>
        <v>79</v>
      </c>
      <c r="AE33" s="294">
        <f>'資源化量内訳'!X33</f>
        <v>520</v>
      </c>
      <c r="AF33" s="294">
        <f>'資源化量内訳'!Y33</f>
        <v>0</v>
      </c>
      <c r="AG33" s="294">
        <f>'資源化量内訳'!Z33</f>
        <v>0</v>
      </c>
      <c r="AH33" s="294">
        <f>'資源化量内訳'!AA33</f>
        <v>2091</v>
      </c>
      <c r="AI33" s="294">
        <f t="shared" si="3"/>
        <v>3973391</v>
      </c>
      <c r="AJ33" s="295">
        <f t="shared" si="4"/>
        <v>99.90725805741242</v>
      </c>
      <c r="AK33" s="294">
        <f>'資源化量内訳'!AP33</f>
        <v>20191</v>
      </c>
      <c r="AL33" s="294">
        <f>'資源化量内訳'!BC33</f>
        <v>36337</v>
      </c>
      <c r="AM33" s="294">
        <f>'資源化量内訳'!BO33</f>
        <v>0</v>
      </c>
      <c r="AN33" s="294">
        <f>'資源化量内訳'!CA33</f>
        <v>0</v>
      </c>
      <c r="AO33" s="294">
        <f>'資源化量内訳'!CM33</f>
        <v>0</v>
      </c>
      <c r="AP33" s="294">
        <f>'資源化量内訳'!CY33</f>
        <v>0</v>
      </c>
      <c r="AQ33" s="294">
        <f>'資源化量内訳'!DL33</f>
        <v>109661</v>
      </c>
      <c r="AR33" s="294">
        <f t="shared" si="5"/>
        <v>166189</v>
      </c>
      <c r="AS33" s="295">
        <f t="shared" si="6"/>
        <v>10.646355367850212</v>
      </c>
      <c r="AT33" s="294">
        <f>'ごみ処理量内訳'!AI33</f>
        <v>3685</v>
      </c>
      <c r="AU33" s="294">
        <f>'ごみ処理量内訳'!AJ33</f>
        <v>657156</v>
      </c>
      <c r="AV33" s="294">
        <f>'ごみ処理量内訳'!AK33</f>
        <v>13276</v>
      </c>
      <c r="AW33" s="294">
        <f t="shared" si="7"/>
        <v>674117</v>
      </c>
    </row>
    <row r="34" spans="1:49" ht="13.5">
      <c r="A34" s="293" t="s">
        <v>380</v>
      </c>
      <c r="B34" s="293">
        <v>28</v>
      </c>
      <c r="C34" s="293" t="s">
        <v>380</v>
      </c>
      <c r="D34" s="294">
        <f t="shared" si="1"/>
        <v>5605021</v>
      </c>
      <c r="E34" s="296">
        <v>5605021</v>
      </c>
      <c r="F34" s="296">
        <v>0</v>
      </c>
      <c r="G34" s="294">
        <f>'ごみ搬入量内訳'!H34</f>
        <v>2116907</v>
      </c>
      <c r="H34" s="296">
        <v>192810</v>
      </c>
      <c r="I34" s="294">
        <f>'資源化量内訳'!DX34</f>
        <v>199807</v>
      </c>
      <c r="J34" s="294">
        <f t="shared" si="2"/>
        <v>2509524</v>
      </c>
      <c r="K34" s="294">
        <f t="shared" si="0"/>
        <v>1226.651643085384</v>
      </c>
      <c r="L34" s="294">
        <f>IF($D34&gt;0,('ごみ搬入量内訳'!E34+I34)/$D34/365*10^6,0)</f>
        <v>805.5605075598887</v>
      </c>
      <c r="M34" s="294">
        <f>IF($D34&gt;0,'ごみ搬入量内訳'!F34/$D34/365*10^6,0)</f>
        <v>421.0911355254952</v>
      </c>
      <c r="N34" s="296">
        <v>0</v>
      </c>
      <c r="O34" s="294">
        <f>'ごみ処理量内訳'!E34</f>
        <v>1915369</v>
      </c>
      <c r="P34" s="294">
        <f>'ごみ処理量内訳'!N34</f>
        <v>53314</v>
      </c>
      <c r="Q34" s="294">
        <f>'ごみ処理量内訳'!F34</f>
        <v>256468</v>
      </c>
      <c r="R34" s="294">
        <f>'ごみ処理量内訳'!G34</f>
        <v>150332</v>
      </c>
      <c r="S34" s="294">
        <f>'ごみ処理量内訳'!H34</f>
        <v>6937</v>
      </c>
      <c r="T34" s="294">
        <f>'ごみ処理量内訳'!I34</f>
        <v>0</v>
      </c>
      <c r="U34" s="294">
        <f>'ごみ処理量内訳'!J34</f>
        <v>0</v>
      </c>
      <c r="V34" s="294">
        <f>'ごみ処理量内訳'!K34</f>
        <v>14535</v>
      </c>
      <c r="W34" s="294">
        <f>'ごみ処理量内訳'!L34</f>
        <v>75867</v>
      </c>
      <c r="X34" s="294">
        <f>'ごみ処理量内訳'!M34</f>
        <v>8797</v>
      </c>
      <c r="Y34" s="294">
        <f>'資源化量内訳'!R34</f>
        <v>83165</v>
      </c>
      <c r="Z34" s="294">
        <f>'資源化量内訳'!S34</f>
        <v>56174</v>
      </c>
      <c r="AA34" s="294">
        <f>'資源化量内訳'!T34</f>
        <v>5798</v>
      </c>
      <c r="AB34" s="294">
        <f>'資源化量内訳'!U34</f>
        <v>10342</v>
      </c>
      <c r="AC34" s="294">
        <f>'資源化量内訳'!V34</f>
        <v>708</v>
      </c>
      <c r="AD34" s="294">
        <f>'資源化量内訳'!W34</f>
        <v>7955</v>
      </c>
      <c r="AE34" s="294">
        <f>'資源化量内訳'!X34</f>
        <v>1678</v>
      </c>
      <c r="AF34" s="294">
        <f>'資源化量内訳'!Y34</f>
        <v>0</v>
      </c>
      <c r="AG34" s="294">
        <f>'資源化量内訳'!Z34</f>
        <v>0</v>
      </c>
      <c r="AH34" s="294">
        <f>'資源化量内訳'!AA34</f>
        <v>510</v>
      </c>
      <c r="AI34" s="294">
        <f t="shared" si="3"/>
        <v>2308316</v>
      </c>
      <c r="AJ34" s="295">
        <f t="shared" si="4"/>
        <v>97.69035088783338</v>
      </c>
      <c r="AK34" s="294">
        <f>'資源化量内訳'!AP34</f>
        <v>13009</v>
      </c>
      <c r="AL34" s="294">
        <f>'資源化量内訳'!BC34</f>
        <v>25867</v>
      </c>
      <c r="AM34" s="294">
        <f>'資源化量内訳'!BO34</f>
        <v>6884</v>
      </c>
      <c r="AN34" s="294">
        <f>'資源化量内訳'!CA34</f>
        <v>0</v>
      </c>
      <c r="AO34" s="294">
        <f>'資源化量内訳'!CM34</f>
        <v>0</v>
      </c>
      <c r="AP34" s="294">
        <f>'資源化量内訳'!CY34</f>
        <v>7967</v>
      </c>
      <c r="AQ34" s="294">
        <f>'資源化量内訳'!DL34</f>
        <v>48159</v>
      </c>
      <c r="AR34" s="294">
        <f t="shared" si="5"/>
        <v>101886</v>
      </c>
      <c r="AS34" s="295">
        <f t="shared" si="6"/>
        <v>15.34446277156264</v>
      </c>
      <c r="AT34" s="294">
        <f>'ごみ処理量内訳'!AI34</f>
        <v>53314</v>
      </c>
      <c r="AU34" s="294">
        <f>'ごみ処理量内訳'!AJ34</f>
        <v>282869</v>
      </c>
      <c r="AV34" s="294">
        <f>'ごみ処理量内訳'!AK34</f>
        <v>41445</v>
      </c>
      <c r="AW34" s="294">
        <f t="shared" si="7"/>
        <v>377628</v>
      </c>
    </row>
    <row r="35" spans="1:49" ht="13.5">
      <c r="A35" s="293" t="s">
        <v>381</v>
      </c>
      <c r="B35" s="293">
        <v>29</v>
      </c>
      <c r="C35" s="293" t="s">
        <v>381</v>
      </c>
      <c r="D35" s="294">
        <f t="shared" si="1"/>
        <v>1438220</v>
      </c>
      <c r="E35" s="296">
        <v>1438220</v>
      </c>
      <c r="F35" s="296">
        <v>0</v>
      </c>
      <c r="G35" s="294">
        <f>'ごみ搬入量内訳'!H35</f>
        <v>455513</v>
      </c>
      <c r="H35" s="296">
        <v>56813</v>
      </c>
      <c r="I35" s="294">
        <f>'資源化量内訳'!DX35</f>
        <v>30685</v>
      </c>
      <c r="J35" s="294">
        <f t="shared" si="2"/>
        <v>543011</v>
      </c>
      <c r="K35" s="294">
        <f t="shared" si="0"/>
        <v>1034.4045903012152</v>
      </c>
      <c r="L35" s="294">
        <f>IF($D35&gt;0,('ごみ搬入量内訳'!E35+I35)/$D35/365*10^6,0)</f>
        <v>738.9137600264253</v>
      </c>
      <c r="M35" s="294">
        <f>IF($D35&gt;0,'ごみ搬入量内訳'!F35/$D35/365*10^6,0)</f>
        <v>295.4908302747898</v>
      </c>
      <c r="N35" s="296">
        <v>123</v>
      </c>
      <c r="O35" s="294">
        <f>'ごみ処理量内訳'!E35</f>
        <v>419860</v>
      </c>
      <c r="P35" s="294">
        <f>'ごみ処理量内訳'!N35</f>
        <v>6693</v>
      </c>
      <c r="Q35" s="294">
        <f>'ごみ処理量内訳'!F35</f>
        <v>67212</v>
      </c>
      <c r="R35" s="294">
        <f>'ごみ処理量内訳'!G35</f>
        <v>32360</v>
      </c>
      <c r="S35" s="294">
        <f>'ごみ処理量内訳'!H35</f>
        <v>0</v>
      </c>
      <c r="T35" s="294">
        <f>'ごみ処理量内訳'!I35</f>
        <v>0</v>
      </c>
      <c r="U35" s="294">
        <f>'ごみ処理量内訳'!J35</f>
        <v>0</v>
      </c>
      <c r="V35" s="294">
        <f>'ごみ処理量内訳'!K35</f>
        <v>2201</v>
      </c>
      <c r="W35" s="294">
        <f>'ごみ処理量内訳'!L35</f>
        <v>30238</v>
      </c>
      <c r="X35" s="294">
        <f>'ごみ処理量内訳'!M35</f>
        <v>2413</v>
      </c>
      <c r="Y35" s="294">
        <f>'資源化量内訳'!R35</f>
        <v>17844</v>
      </c>
      <c r="Z35" s="294">
        <f>'資源化量内訳'!S35</f>
        <v>14480</v>
      </c>
      <c r="AA35" s="294">
        <f>'資源化量内訳'!T35</f>
        <v>1336</v>
      </c>
      <c r="AB35" s="294">
        <f>'資源化量内訳'!U35</f>
        <v>1054</v>
      </c>
      <c r="AC35" s="294">
        <f>'資源化量内訳'!V35</f>
        <v>403</v>
      </c>
      <c r="AD35" s="294">
        <f>'資源化量内訳'!W35</f>
        <v>59</v>
      </c>
      <c r="AE35" s="294">
        <f>'資源化量内訳'!X35</f>
        <v>414</v>
      </c>
      <c r="AF35" s="294">
        <f>'資源化量内訳'!Y35</f>
        <v>0</v>
      </c>
      <c r="AG35" s="294">
        <f>'資源化量内訳'!Z35</f>
        <v>0</v>
      </c>
      <c r="AH35" s="294">
        <f>'資源化量内訳'!AA35</f>
        <v>98</v>
      </c>
      <c r="AI35" s="294">
        <f t="shared" si="3"/>
        <v>511609</v>
      </c>
      <c r="AJ35" s="295">
        <f t="shared" si="4"/>
        <v>98.69177438238967</v>
      </c>
      <c r="AK35" s="294">
        <f>'資源化量内訳'!AP35</f>
        <v>1253</v>
      </c>
      <c r="AL35" s="294">
        <f>'資源化量内訳'!BC35</f>
        <v>6879</v>
      </c>
      <c r="AM35" s="294">
        <f>'資源化量内訳'!BO35</f>
        <v>301</v>
      </c>
      <c r="AN35" s="294">
        <f>'資源化量内訳'!CA35</f>
        <v>0</v>
      </c>
      <c r="AO35" s="294">
        <f>'資源化量内訳'!CM35</f>
        <v>0</v>
      </c>
      <c r="AP35" s="294">
        <f>'資源化量内訳'!CY35</f>
        <v>2201</v>
      </c>
      <c r="AQ35" s="294">
        <f>'資源化量内訳'!DL35</f>
        <v>29184</v>
      </c>
      <c r="AR35" s="294">
        <f t="shared" si="5"/>
        <v>39818</v>
      </c>
      <c r="AS35" s="295">
        <f t="shared" si="6"/>
        <v>16.291347497851717</v>
      </c>
      <c r="AT35" s="294">
        <f>'ごみ処理量内訳'!AI35</f>
        <v>6693</v>
      </c>
      <c r="AU35" s="294">
        <f>'ごみ処理量内訳'!AJ35</f>
        <v>62317</v>
      </c>
      <c r="AV35" s="294">
        <f>'ごみ処理量内訳'!AK35</f>
        <v>8181</v>
      </c>
      <c r="AW35" s="294">
        <f t="shared" si="7"/>
        <v>77191</v>
      </c>
    </row>
    <row r="36" spans="1:49" ht="13.5">
      <c r="A36" s="293" t="s">
        <v>382</v>
      </c>
      <c r="B36" s="293">
        <v>30</v>
      </c>
      <c r="C36" s="293" t="s">
        <v>382</v>
      </c>
      <c r="D36" s="294">
        <f t="shared" si="1"/>
        <v>1062927</v>
      </c>
      <c r="E36" s="296">
        <v>1061567</v>
      </c>
      <c r="F36" s="296">
        <v>1360</v>
      </c>
      <c r="G36" s="294">
        <f>'ごみ搬入量内訳'!H36</f>
        <v>332796</v>
      </c>
      <c r="H36" s="296">
        <v>99704</v>
      </c>
      <c r="I36" s="294">
        <f>'資源化量内訳'!DX36</f>
        <v>10934</v>
      </c>
      <c r="J36" s="294">
        <f t="shared" si="2"/>
        <v>443434</v>
      </c>
      <c r="K36" s="294">
        <f t="shared" si="0"/>
        <v>1142.9643533684598</v>
      </c>
      <c r="L36" s="294">
        <f>IF($D36&gt;0,('ごみ搬入量内訳'!E36+I36)/$D36/365*10^6,0)</f>
        <v>817.2393338626806</v>
      </c>
      <c r="M36" s="294">
        <f>IF($D36&gt;0,'ごみ搬入量内訳'!F36/$D36/365*10^6,0)</f>
        <v>325.725019505779</v>
      </c>
      <c r="N36" s="296">
        <v>300</v>
      </c>
      <c r="O36" s="294">
        <f>'ごみ処理量内訳'!E36</f>
        <v>348104</v>
      </c>
      <c r="P36" s="294">
        <f>'ごみ処理量内訳'!N36</f>
        <v>10431</v>
      </c>
      <c r="Q36" s="294">
        <f>'ごみ処理量内訳'!F36</f>
        <v>64084</v>
      </c>
      <c r="R36" s="294">
        <f>'ごみ処理量内訳'!G36</f>
        <v>12890</v>
      </c>
      <c r="S36" s="294">
        <f>'ごみ処理量内訳'!H36</f>
        <v>0</v>
      </c>
      <c r="T36" s="294">
        <f>'ごみ処理量内訳'!I36</f>
        <v>0</v>
      </c>
      <c r="U36" s="294">
        <f>'ごみ処理量内訳'!J36</f>
        <v>0</v>
      </c>
      <c r="V36" s="294">
        <f>'ごみ処理量内訳'!K36</f>
        <v>1688</v>
      </c>
      <c r="W36" s="294">
        <f>'ごみ処理量内訳'!L36</f>
        <v>43053</v>
      </c>
      <c r="X36" s="294">
        <f>'ごみ処理量内訳'!M36</f>
        <v>6453</v>
      </c>
      <c r="Y36" s="294">
        <f>'資源化量内訳'!R36</f>
        <v>11156</v>
      </c>
      <c r="Z36" s="294">
        <f>'資源化量内訳'!S36</f>
        <v>5963</v>
      </c>
      <c r="AA36" s="294">
        <f>'資源化量内訳'!T36</f>
        <v>2251</v>
      </c>
      <c r="AB36" s="294">
        <f>'資源化量内訳'!U36</f>
        <v>714</v>
      </c>
      <c r="AC36" s="294">
        <f>'資源化量内訳'!V36</f>
        <v>308</v>
      </c>
      <c r="AD36" s="294">
        <f>'資源化量内訳'!W36</f>
        <v>672</v>
      </c>
      <c r="AE36" s="294">
        <f>'資源化量内訳'!X36</f>
        <v>396</v>
      </c>
      <c r="AF36" s="294">
        <f>'資源化量内訳'!Y36</f>
        <v>0</v>
      </c>
      <c r="AG36" s="294">
        <f>'資源化量内訳'!Z36</f>
        <v>0</v>
      </c>
      <c r="AH36" s="294">
        <f>'資源化量内訳'!AA36</f>
        <v>852</v>
      </c>
      <c r="AI36" s="294">
        <f t="shared" si="3"/>
        <v>433775</v>
      </c>
      <c r="AJ36" s="295">
        <f t="shared" si="4"/>
        <v>97.59529710103165</v>
      </c>
      <c r="AK36" s="294">
        <f>'資源化量内訳'!AP36</f>
        <v>1049</v>
      </c>
      <c r="AL36" s="294">
        <f>'資源化量内訳'!BC36</f>
        <v>3830</v>
      </c>
      <c r="AM36" s="294">
        <f>'資源化量内訳'!BO36</f>
        <v>0</v>
      </c>
      <c r="AN36" s="294">
        <f>'資源化量内訳'!CA36</f>
        <v>0</v>
      </c>
      <c r="AO36" s="294">
        <f>'資源化量内訳'!CM36</f>
        <v>0</v>
      </c>
      <c r="AP36" s="294">
        <f>'資源化量内訳'!CY36</f>
        <v>1040</v>
      </c>
      <c r="AQ36" s="294">
        <f>'資源化量内訳'!DL36</f>
        <v>32613</v>
      </c>
      <c r="AR36" s="294">
        <f t="shared" si="5"/>
        <v>38532</v>
      </c>
      <c r="AS36" s="295">
        <f t="shared" si="6"/>
        <v>13.631835649829437</v>
      </c>
      <c r="AT36" s="294">
        <f>'ごみ処理量内訳'!AI36</f>
        <v>10431</v>
      </c>
      <c r="AU36" s="294">
        <f>'ごみ処理量内訳'!AJ36</f>
        <v>44522</v>
      </c>
      <c r="AV36" s="294">
        <f>'ごみ処理量内訳'!AK36</f>
        <v>13719</v>
      </c>
      <c r="AW36" s="294">
        <f t="shared" si="7"/>
        <v>68672</v>
      </c>
    </row>
    <row r="37" spans="1:49" ht="13.5">
      <c r="A37" s="293" t="s">
        <v>383</v>
      </c>
      <c r="B37" s="293">
        <v>31</v>
      </c>
      <c r="C37" s="293" t="s">
        <v>383</v>
      </c>
      <c r="D37" s="294">
        <f t="shared" si="1"/>
        <v>612306</v>
      </c>
      <c r="E37" s="296">
        <v>612275</v>
      </c>
      <c r="F37" s="296">
        <v>31</v>
      </c>
      <c r="G37" s="294">
        <f>'ごみ搬入量内訳'!H37</f>
        <v>209570</v>
      </c>
      <c r="H37" s="296">
        <v>19512</v>
      </c>
      <c r="I37" s="294">
        <f>'資源化量内訳'!DX37</f>
        <v>9552</v>
      </c>
      <c r="J37" s="294">
        <f t="shared" si="2"/>
        <v>238634</v>
      </c>
      <c r="K37" s="294">
        <f t="shared" si="0"/>
        <v>1067.7533468917793</v>
      </c>
      <c r="L37" s="294">
        <f>IF($D37&gt;0,('ごみ搬入量内訳'!E37+I37)/$D37/365*10^6,0)</f>
        <v>766.0955984537949</v>
      </c>
      <c r="M37" s="294">
        <f>IF($D37&gt;0,'ごみ搬入量内訳'!F37/$D37/365*10^6,0)</f>
        <v>301.6577484379844</v>
      </c>
      <c r="N37" s="296">
        <v>8</v>
      </c>
      <c r="O37" s="294">
        <f>'ごみ処理量内訳'!E37</f>
        <v>182567</v>
      </c>
      <c r="P37" s="294">
        <f>'ごみ処理量内訳'!N37</f>
        <v>632</v>
      </c>
      <c r="Q37" s="294">
        <f>'ごみ処理量内訳'!F37</f>
        <v>35480</v>
      </c>
      <c r="R37" s="294">
        <f>'ごみ処理量内訳'!G37</f>
        <v>1869</v>
      </c>
      <c r="S37" s="294">
        <f>'ごみ処理量内訳'!H37</f>
        <v>0</v>
      </c>
      <c r="T37" s="294">
        <f>'ごみ処理量内訳'!I37</f>
        <v>5</v>
      </c>
      <c r="U37" s="294">
        <f>'ごみ処理量内訳'!J37</f>
        <v>0</v>
      </c>
      <c r="V37" s="294">
        <f>'ごみ処理量内訳'!K37</f>
        <v>0</v>
      </c>
      <c r="W37" s="294">
        <f>'ごみ処理量内訳'!L37</f>
        <v>33606</v>
      </c>
      <c r="X37" s="294">
        <f>'ごみ処理量内訳'!M37</f>
        <v>0</v>
      </c>
      <c r="Y37" s="294">
        <f>'資源化量内訳'!R37</f>
        <v>9742</v>
      </c>
      <c r="Z37" s="294">
        <f>'資源化量内訳'!S37</f>
        <v>7706</v>
      </c>
      <c r="AA37" s="294">
        <f>'資源化量内訳'!T37</f>
        <v>175</v>
      </c>
      <c r="AB37" s="294">
        <f>'資源化量内訳'!U37</f>
        <v>983</v>
      </c>
      <c r="AC37" s="294">
        <f>'資源化量内訳'!V37</f>
        <v>88</v>
      </c>
      <c r="AD37" s="294">
        <f>'資源化量内訳'!W37</f>
        <v>46</v>
      </c>
      <c r="AE37" s="294">
        <f>'資源化量内訳'!X37</f>
        <v>254</v>
      </c>
      <c r="AF37" s="294">
        <f>'資源化量内訳'!Y37</f>
        <v>0</v>
      </c>
      <c r="AG37" s="294">
        <f>'資源化量内訳'!Z37</f>
        <v>0</v>
      </c>
      <c r="AH37" s="294">
        <f>'資源化量内訳'!AA37</f>
        <v>490</v>
      </c>
      <c r="AI37" s="294">
        <f t="shared" si="3"/>
        <v>228421</v>
      </c>
      <c r="AJ37" s="295">
        <f t="shared" si="4"/>
        <v>99.7233179085986</v>
      </c>
      <c r="AK37" s="294">
        <f>'資源化量内訳'!AP37</f>
        <v>351</v>
      </c>
      <c r="AL37" s="294">
        <f>'資源化量内訳'!BC37</f>
        <v>1021</v>
      </c>
      <c r="AM37" s="294">
        <f>'資源化量内訳'!BO37</f>
        <v>0</v>
      </c>
      <c r="AN37" s="294">
        <f>'資源化量内訳'!CA37</f>
        <v>5</v>
      </c>
      <c r="AO37" s="294">
        <f>'資源化量内訳'!CM37</f>
        <v>0</v>
      </c>
      <c r="AP37" s="294">
        <f>'資源化量内訳'!CY37</f>
        <v>0</v>
      </c>
      <c r="AQ37" s="294">
        <f>'資源化量内訳'!DL37</f>
        <v>23186</v>
      </c>
      <c r="AR37" s="294">
        <f t="shared" si="5"/>
        <v>24563</v>
      </c>
      <c r="AS37" s="295">
        <f t="shared" si="6"/>
        <v>18.42940165480958</v>
      </c>
      <c r="AT37" s="294">
        <f>'ごみ処理量内訳'!AI37</f>
        <v>632</v>
      </c>
      <c r="AU37" s="294">
        <f>'ごみ処理量内訳'!AJ37</f>
        <v>21872</v>
      </c>
      <c r="AV37" s="294">
        <f>'ごみ処理量内訳'!AK37</f>
        <v>5017</v>
      </c>
      <c r="AW37" s="294">
        <f t="shared" si="7"/>
        <v>27521</v>
      </c>
    </row>
    <row r="38" spans="1:49" ht="13.5">
      <c r="A38" s="293" t="s">
        <v>384</v>
      </c>
      <c r="B38" s="293">
        <v>32</v>
      </c>
      <c r="C38" s="293" t="s">
        <v>384</v>
      </c>
      <c r="D38" s="294">
        <f t="shared" si="1"/>
        <v>744794</v>
      </c>
      <c r="E38" s="296">
        <v>742403</v>
      </c>
      <c r="F38" s="296">
        <v>2391</v>
      </c>
      <c r="G38" s="294">
        <f>'ごみ搬入量内訳'!H38</f>
        <v>213731</v>
      </c>
      <c r="H38" s="296">
        <v>54286</v>
      </c>
      <c r="I38" s="294">
        <f>'資源化量内訳'!DX38</f>
        <v>2391</v>
      </c>
      <c r="J38" s="294">
        <f t="shared" si="2"/>
        <v>270408</v>
      </c>
      <c r="K38" s="294">
        <f t="shared" si="0"/>
        <v>994.6962994014966</v>
      </c>
      <c r="L38" s="294">
        <f>IF($D38&gt;0,('ごみ搬入量内訳'!E38+I38)/$D38/365*10^6,0)</f>
        <v>683.042596204132</v>
      </c>
      <c r="M38" s="294">
        <f>IF($D38&gt;0,'ごみ搬入量内訳'!F38/$D38/365*10^6,0)</f>
        <v>311.65370319736473</v>
      </c>
      <c r="N38" s="296">
        <v>1385</v>
      </c>
      <c r="O38" s="294">
        <f>'ごみ処理量内訳'!E38</f>
        <v>170346</v>
      </c>
      <c r="P38" s="294">
        <f>'ごみ処理量内訳'!N38</f>
        <v>19674</v>
      </c>
      <c r="Q38" s="294">
        <f>'ごみ処理量内訳'!F38</f>
        <v>69311</v>
      </c>
      <c r="R38" s="294">
        <f>'ごみ処理量内訳'!G38</f>
        <v>23089</v>
      </c>
      <c r="S38" s="294">
        <f>'ごみ処理量内訳'!H38</f>
        <v>37</v>
      </c>
      <c r="T38" s="294">
        <f>'ごみ処理量内訳'!I38</f>
        <v>0</v>
      </c>
      <c r="U38" s="294">
        <f>'ごみ処理量内訳'!J38</f>
        <v>0</v>
      </c>
      <c r="V38" s="294">
        <f>'ごみ処理量内訳'!K38</f>
        <v>7721</v>
      </c>
      <c r="W38" s="294">
        <f>'ごみ処理量内訳'!L38</f>
        <v>38460</v>
      </c>
      <c r="X38" s="294">
        <f>'ごみ処理量内訳'!M38</f>
        <v>4</v>
      </c>
      <c r="Y38" s="294">
        <f>'資源化量内訳'!R38</f>
        <v>10921</v>
      </c>
      <c r="Z38" s="294">
        <f>'資源化量内訳'!S38</f>
        <v>6804</v>
      </c>
      <c r="AA38" s="294">
        <f>'資源化量内訳'!T38</f>
        <v>10</v>
      </c>
      <c r="AB38" s="294">
        <f>'資源化量内訳'!U38</f>
        <v>127</v>
      </c>
      <c r="AC38" s="294">
        <f>'資源化量内訳'!V38</f>
        <v>224</v>
      </c>
      <c r="AD38" s="294">
        <f>'資源化量内訳'!W38</f>
        <v>522</v>
      </c>
      <c r="AE38" s="294">
        <f>'資源化量内訳'!X38</f>
        <v>141</v>
      </c>
      <c r="AF38" s="294">
        <f>'資源化量内訳'!Y38</f>
        <v>0</v>
      </c>
      <c r="AG38" s="294">
        <f>'資源化量内訳'!Z38</f>
        <v>0</v>
      </c>
      <c r="AH38" s="294">
        <f>'資源化量内訳'!AA38</f>
        <v>3093</v>
      </c>
      <c r="AI38" s="294">
        <f t="shared" si="3"/>
        <v>270252</v>
      </c>
      <c r="AJ38" s="295">
        <f t="shared" si="4"/>
        <v>92.72012788064472</v>
      </c>
      <c r="AK38" s="294">
        <f>'資源化量内訳'!AP38</f>
        <v>306</v>
      </c>
      <c r="AL38" s="294">
        <f>'資源化量内訳'!BC38</f>
        <v>5431</v>
      </c>
      <c r="AM38" s="294">
        <f>'資源化量内訳'!BO38</f>
        <v>4</v>
      </c>
      <c r="AN38" s="294">
        <f>'資源化量内訳'!CA38</f>
        <v>0</v>
      </c>
      <c r="AO38" s="294">
        <f>'資源化量内訳'!CM38</f>
        <v>0</v>
      </c>
      <c r="AP38" s="294">
        <f>'資源化量内訳'!CY38</f>
        <v>4288</v>
      </c>
      <c r="AQ38" s="294">
        <f>'資源化量内訳'!DL38</f>
        <v>35449</v>
      </c>
      <c r="AR38" s="294">
        <f t="shared" si="5"/>
        <v>45478</v>
      </c>
      <c r="AS38" s="295">
        <f t="shared" si="6"/>
        <v>21.56299629918978</v>
      </c>
      <c r="AT38" s="294">
        <f>'ごみ処理量内訳'!AI38</f>
        <v>19674</v>
      </c>
      <c r="AU38" s="294">
        <f>'ごみ処理量内訳'!AJ38</f>
        <v>18584</v>
      </c>
      <c r="AV38" s="294">
        <f>'ごみ処理量内訳'!AK38</f>
        <v>19455</v>
      </c>
      <c r="AW38" s="294">
        <f t="shared" si="7"/>
        <v>57713</v>
      </c>
    </row>
    <row r="39" spans="1:49" ht="13.5">
      <c r="A39" s="293" t="s">
        <v>385</v>
      </c>
      <c r="B39" s="293">
        <v>33</v>
      </c>
      <c r="C39" s="293" t="s">
        <v>385</v>
      </c>
      <c r="D39" s="294">
        <f t="shared" si="1"/>
        <v>1957701</v>
      </c>
      <c r="E39" s="296">
        <v>1956940</v>
      </c>
      <c r="F39" s="296">
        <v>761</v>
      </c>
      <c r="G39" s="294">
        <f>'ごみ搬入量内訳'!H39</f>
        <v>639829</v>
      </c>
      <c r="H39" s="296">
        <v>76871</v>
      </c>
      <c r="I39" s="294">
        <f>'資源化量内訳'!DX39</f>
        <v>62542</v>
      </c>
      <c r="J39" s="294">
        <f t="shared" si="2"/>
        <v>779242</v>
      </c>
      <c r="K39" s="294">
        <f t="shared" si="0"/>
        <v>1090.5187201932756</v>
      </c>
      <c r="L39" s="294">
        <f>IF($D39&gt;0,('ごみ搬入量内訳'!E39+I39)/$D39/365*10^6,0)</f>
        <v>760.9778629564325</v>
      </c>
      <c r="M39" s="294">
        <f>IF($D39&gt;0,'ごみ搬入量内訳'!F39/$D39/365*10^6,0)</f>
        <v>329.54085723684295</v>
      </c>
      <c r="N39" s="296">
        <v>829</v>
      </c>
      <c r="O39" s="294">
        <f>'ごみ処理量内訳'!E39</f>
        <v>618204</v>
      </c>
      <c r="P39" s="294">
        <f>'ごみ処理量内訳'!N39</f>
        <v>20759</v>
      </c>
      <c r="Q39" s="294">
        <f>'ごみ処理量内訳'!F39</f>
        <v>56302</v>
      </c>
      <c r="R39" s="294">
        <f>'ごみ処理量内訳'!G39</f>
        <v>21841</v>
      </c>
      <c r="S39" s="294">
        <f>'ごみ処理量内訳'!H39</f>
        <v>40</v>
      </c>
      <c r="T39" s="294">
        <f>'ごみ処理量内訳'!I39</f>
        <v>0</v>
      </c>
      <c r="U39" s="294">
        <f>'ごみ処理量内訳'!J39</f>
        <v>0</v>
      </c>
      <c r="V39" s="294">
        <f>'ごみ処理量内訳'!K39</f>
        <v>1</v>
      </c>
      <c r="W39" s="294">
        <f>'ごみ処理量内訳'!L39</f>
        <v>33721</v>
      </c>
      <c r="X39" s="294">
        <f>'ごみ処理量内訳'!M39</f>
        <v>699</v>
      </c>
      <c r="Y39" s="294">
        <f>'資源化量内訳'!R39</f>
        <v>21435</v>
      </c>
      <c r="Z39" s="294">
        <f>'資源化量内訳'!S39</f>
        <v>14126</v>
      </c>
      <c r="AA39" s="294">
        <f>'資源化量内訳'!T39</f>
        <v>2963</v>
      </c>
      <c r="AB39" s="294">
        <f>'資源化量内訳'!U39</f>
        <v>2039</v>
      </c>
      <c r="AC39" s="294">
        <f>'資源化量内訳'!V39</f>
        <v>50</v>
      </c>
      <c r="AD39" s="294">
        <f>'資源化量内訳'!W39</f>
        <v>124</v>
      </c>
      <c r="AE39" s="294">
        <f>'資源化量内訳'!X39</f>
        <v>1589</v>
      </c>
      <c r="AF39" s="294">
        <f>'資源化量内訳'!Y39</f>
        <v>0</v>
      </c>
      <c r="AG39" s="294">
        <f>'資源化量内訳'!Z39</f>
        <v>0</v>
      </c>
      <c r="AH39" s="294">
        <f>'資源化量内訳'!AA39</f>
        <v>544</v>
      </c>
      <c r="AI39" s="294">
        <f t="shared" si="3"/>
        <v>716700</v>
      </c>
      <c r="AJ39" s="295">
        <f t="shared" si="4"/>
        <v>97.10353006836891</v>
      </c>
      <c r="AK39" s="294">
        <f>'資源化量内訳'!AP39</f>
        <v>77257</v>
      </c>
      <c r="AL39" s="294">
        <f>'資源化量内訳'!BC39</f>
        <v>6963</v>
      </c>
      <c r="AM39" s="294">
        <f>'資源化量内訳'!BO39</f>
        <v>40</v>
      </c>
      <c r="AN39" s="294">
        <f>'資源化量内訳'!CA39</f>
        <v>0</v>
      </c>
      <c r="AO39" s="294">
        <f>'資源化量内訳'!CM39</f>
        <v>0</v>
      </c>
      <c r="AP39" s="294">
        <f>'資源化量内訳'!CY39</f>
        <v>1</v>
      </c>
      <c r="AQ39" s="294">
        <f>'資源化量内訳'!DL39</f>
        <v>29513</v>
      </c>
      <c r="AR39" s="294">
        <f t="shared" si="5"/>
        <v>113774</v>
      </c>
      <c r="AS39" s="295">
        <f t="shared" si="6"/>
        <v>25.377353890062395</v>
      </c>
      <c r="AT39" s="294">
        <f>'ごみ処理量内訳'!AI39</f>
        <v>20759</v>
      </c>
      <c r="AU39" s="294">
        <f>'ごみ処理量内訳'!AJ39</f>
        <v>40528</v>
      </c>
      <c r="AV39" s="294">
        <f>'ごみ処理量内訳'!AK39</f>
        <v>9305</v>
      </c>
      <c r="AW39" s="294">
        <f t="shared" si="7"/>
        <v>70592</v>
      </c>
    </row>
    <row r="40" spans="1:49" ht="13.5">
      <c r="A40" s="293" t="s">
        <v>386</v>
      </c>
      <c r="B40" s="293">
        <v>34</v>
      </c>
      <c r="C40" s="293" t="s">
        <v>386</v>
      </c>
      <c r="D40" s="294">
        <f t="shared" si="1"/>
        <v>2872384</v>
      </c>
      <c r="E40" s="296">
        <v>2871789</v>
      </c>
      <c r="F40" s="296">
        <v>595</v>
      </c>
      <c r="G40" s="294">
        <f>'ごみ搬入量内訳'!H40</f>
        <v>939870</v>
      </c>
      <c r="H40" s="296">
        <v>109888</v>
      </c>
      <c r="I40" s="294">
        <f>'資源化量内訳'!DX40</f>
        <v>28541</v>
      </c>
      <c r="J40" s="294">
        <f t="shared" si="2"/>
        <v>1078299</v>
      </c>
      <c r="K40" s="294">
        <f t="shared" si="0"/>
        <v>1028.498917838436</v>
      </c>
      <c r="L40" s="294">
        <f>IF($D40&gt;0,('ごみ搬入量内訳'!E40+I40)/$D40/365*10^6,0)</f>
        <v>662.9565383405065</v>
      </c>
      <c r="M40" s="294">
        <f>IF($D40&gt;0,'ごみ搬入量内訳'!F40/$D40/365*10^6,0)</f>
        <v>365.5423794979296</v>
      </c>
      <c r="N40" s="296">
        <v>117</v>
      </c>
      <c r="O40" s="294">
        <f>'ごみ処理量内訳'!E40</f>
        <v>672909</v>
      </c>
      <c r="P40" s="294">
        <f>'ごみ処理量内訳'!N40</f>
        <v>47199</v>
      </c>
      <c r="Q40" s="294">
        <f>'ごみ処理量内訳'!F40</f>
        <v>313446</v>
      </c>
      <c r="R40" s="294">
        <f>'ごみ処理量内訳'!G40</f>
        <v>60036</v>
      </c>
      <c r="S40" s="294">
        <f>'ごみ処理量内訳'!H40</f>
        <v>1579</v>
      </c>
      <c r="T40" s="294">
        <f>'ごみ処理量内訳'!I40</f>
        <v>0</v>
      </c>
      <c r="U40" s="294">
        <f>'ごみ処理量内訳'!J40</f>
        <v>0</v>
      </c>
      <c r="V40" s="294">
        <f>'ごみ処理量内訳'!K40</f>
        <v>137013</v>
      </c>
      <c r="W40" s="294">
        <f>'ごみ処理量内訳'!L40</f>
        <v>114818</v>
      </c>
      <c r="X40" s="294">
        <f>'ごみ処理量内訳'!M40</f>
        <v>0</v>
      </c>
      <c r="Y40" s="294">
        <f>'資源化量内訳'!R40</f>
        <v>16204</v>
      </c>
      <c r="Z40" s="294">
        <f>'資源化量内訳'!S40</f>
        <v>12928</v>
      </c>
      <c r="AA40" s="294">
        <f>'資源化量内訳'!T40</f>
        <v>526</v>
      </c>
      <c r="AB40" s="294">
        <f>'資源化量内訳'!U40</f>
        <v>1229</v>
      </c>
      <c r="AC40" s="294">
        <f>'資源化量内訳'!V40</f>
        <v>250</v>
      </c>
      <c r="AD40" s="294">
        <f>'資源化量内訳'!W40</f>
        <v>0</v>
      </c>
      <c r="AE40" s="294">
        <f>'資源化量内訳'!X40</f>
        <v>1074</v>
      </c>
      <c r="AF40" s="294">
        <f>'資源化量内訳'!Y40</f>
        <v>0</v>
      </c>
      <c r="AG40" s="294">
        <f>'資源化量内訳'!Z40</f>
        <v>0</v>
      </c>
      <c r="AH40" s="294">
        <f>'資源化量内訳'!AA40</f>
        <v>197</v>
      </c>
      <c r="AI40" s="294">
        <f t="shared" si="3"/>
        <v>1049758</v>
      </c>
      <c r="AJ40" s="295">
        <f t="shared" si="4"/>
        <v>95.50382088062202</v>
      </c>
      <c r="AK40" s="294">
        <f>'資源化量内訳'!AP40</f>
        <v>18548</v>
      </c>
      <c r="AL40" s="294">
        <f>'資源化量内訳'!BC40</f>
        <v>16317</v>
      </c>
      <c r="AM40" s="294">
        <f>'資源化量内訳'!BO40</f>
        <v>1574</v>
      </c>
      <c r="AN40" s="294">
        <f>'資源化量内訳'!CA40</f>
        <v>0</v>
      </c>
      <c r="AO40" s="294">
        <f>'資源化量内訳'!CM40</f>
        <v>0</v>
      </c>
      <c r="AP40" s="294">
        <f>'資源化量内訳'!CY40</f>
        <v>75229</v>
      </c>
      <c r="AQ40" s="294">
        <f>'資源化量内訳'!DL40</f>
        <v>92657</v>
      </c>
      <c r="AR40" s="294">
        <f t="shared" si="5"/>
        <v>204325</v>
      </c>
      <c r="AS40" s="295">
        <f t="shared" si="6"/>
        <v>23.09841704388115</v>
      </c>
      <c r="AT40" s="294">
        <f>'ごみ処理量内訳'!AI40</f>
        <v>47199</v>
      </c>
      <c r="AU40" s="294">
        <f>'ごみ処理量内訳'!AJ40</f>
        <v>58694</v>
      </c>
      <c r="AV40" s="294">
        <f>'ごみ処理量内訳'!AK40</f>
        <v>28503</v>
      </c>
      <c r="AW40" s="294">
        <f t="shared" si="7"/>
        <v>134396</v>
      </c>
    </row>
    <row r="41" spans="1:49" ht="13.5">
      <c r="A41" s="293" t="s">
        <v>387</v>
      </c>
      <c r="B41" s="293">
        <v>35</v>
      </c>
      <c r="C41" s="293" t="s">
        <v>387</v>
      </c>
      <c r="D41" s="294">
        <f t="shared" si="1"/>
        <v>1502838</v>
      </c>
      <c r="E41" s="296">
        <v>1501653</v>
      </c>
      <c r="F41" s="296">
        <v>1185</v>
      </c>
      <c r="G41" s="294">
        <f>'ごみ搬入量内訳'!H41</f>
        <v>514993</v>
      </c>
      <c r="H41" s="296">
        <v>109878</v>
      </c>
      <c r="I41" s="294">
        <f>'資源化量内訳'!DX41</f>
        <v>19162</v>
      </c>
      <c r="J41" s="294">
        <f t="shared" si="2"/>
        <v>644033</v>
      </c>
      <c r="K41" s="294">
        <f t="shared" si="0"/>
        <v>1174.0945947618702</v>
      </c>
      <c r="L41" s="294">
        <f>IF($D41&gt;0,('ごみ搬入量内訳'!E41+I41)/$D41/365*10^6,0)</f>
        <v>775.9547247110751</v>
      </c>
      <c r="M41" s="294">
        <f>IF($D41&gt;0,'ごみ搬入量内訳'!F41/$D41/365*10^6,0)</f>
        <v>398.1398700507955</v>
      </c>
      <c r="N41" s="296">
        <v>579</v>
      </c>
      <c r="O41" s="294">
        <f>'ごみ処理量内訳'!E41</f>
        <v>431951</v>
      </c>
      <c r="P41" s="294">
        <f>'ごみ処理量内訳'!N41</f>
        <v>48181</v>
      </c>
      <c r="Q41" s="294">
        <f>'ごみ処理量内訳'!F41</f>
        <v>101538</v>
      </c>
      <c r="R41" s="294">
        <f>'ごみ処理量内訳'!G41</f>
        <v>33646</v>
      </c>
      <c r="S41" s="294">
        <f>'ごみ処理量内訳'!H41</f>
        <v>0</v>
      </c>
      <c r="T41" s="294">
        <f>'ごみ処理量内訳'!I41</f>
        <v>0</v>
      </c>
      <c r="U41" s="294">
        <f>'ごみ処理量内訳'!J41</f>
        <v>0</v>
      </c>
      <c r="V41" s="294">
        <f>'ごみ処理量内訳'!K41</f>
        <v>21798</v>
      </c>
      <c r="W41" s="294">
        <f>'ごみ処理量内訳'!L41</f>
        <v>46069</v>
      </c>
      <c r="X41" s="294">
        <f>'ごみ処理量内訳'!M41</f>
        <v>25</v>
      </c>
      <c r="Y41" s="294">
        <f>'資源化量内訳'!R41</f>
        <v>42837</v>
      </c>
      <c r="Z41" s="294">
        <f>'資源化量内訳'!S41</f>
        <v>38256</v>
      </c>
      <c r="AA41" s="294">
        <f>'資源化量内訳'!T41</f>
        <v>1993</v>
      </c>
      <c r="AB41" s="294">
        <f>'資源化量内訳'!U41</f>
        <v>1070</v>
      </c>
      <c r="AC41" s="294">
        <f>'資源化量内訳'!V41</f>
        <v>246</v>
      </c>
      <c r="AD41" s="294">
        <f>'資源化量内訳'!W41</f>
        <v>498</v>
      </c>
      <c r="AE41" s="294">
        <f>'資源化量内訳'!X41</f>
        <v>735</v>
      </c>
      <c r="AF41" s="294">
        <f>'資源化量内訳'!Y41</f>
        <v>0</v>
      </c>
      <c r="AG41" s="294">
        <f>'資源化量内訳'!Z41</f>
        <v>0</v>
      </c>
      <c r="AH41" s="294">
        <f>'資源化量内訳'!AA41</f>
        <v>39</v>
      </c>
      <c r="AI41" s="294">
        <f t="shared" si="3"/>
        <v>624507</v>
      </c>
      <c r="AJ41" s="295">
        <f t="shared" si="4"/>
        <v>92.28495437200864</v>
      </c>
      <c r="AK41" s="294">
        <f>'資源化量内訳'!AP41</f>
        <v>63774</v>
      </c>
      <c r="AL41" s="294">
        <f>'資源化量内訳'!BC41</f>
        <v>4459</v>
      </c>
      <c r="AM41" s="294">
        <f>'資源化量内訳'!BO41</f>
        <v>0</v>
      </c>
      <c r="AN41" s="294">
        <f>'資源化量内訳'!CA41</f>
        <v>0</v>
      </c>
      <c r="AO41" s="294">
        <f>'資源化量内訳'!CM41</f>
        <v>0</v>
      </c>
      <c r="AP41" s="294">
        <f>'資源化量内訳'!CY41</f>
        <v>18150</v>
      </c>
      <c r="AQ41" s="294">
        <f>'資源化量内訳'!DL41</f>
        <v>35352</v>
      </c>
      <c r="AR41" s="294">
        <f t="shared" si="5"/>
        <v>121735</v>
      </c>
      <c r="AS41" s="295">
        <f t="shared" si="6"/>
        <v>28.54479553932223</v>
      </c>
      <c r="AT41" s="294">
        <f>'ごみ処理量内訳'!AI41</f>
        <v>48181</v>
      </c>
      <c r="AU41" s="294">
        <f>'ごみ処理量内訳'!AJ41</f>
        <v>19358</v>
      </c>
      <c r="AV41" s="294">
        <f>'ごみ処理量内訳'!AK41</f>
        <v>9382</v>
      </c>
      <c r="AW41" s="294">
        <f t="shared" si="7"/>
        <v>76921</v>
      </c>
    </row>
    <row r="42" spans="1:49" ht="13.5">
      <c r="A42" s="293" t="s">
        <v>388</v>
      </c>
      <c r="B42" s="293">
        <v>36</v>
      </c>
      <c r="C42" s="293" t="s">
        <v>388</v>
      </c>
      <c r="D42" s="294">
        <f t="shared" si="1"/>
        <v>813710</v>
      </c>
      <c r="E42" s="296">
        <v>813255</v>
      </c>
      <c r="F42" s="296">
        <v>455</v>
      </c>
      <c r="G42" s="294">
        <f>'ごみ搬入量内訳'!H42</f>
        <v>282982</v>
      </c>
      <c r="H42" s="296">
        <v>13957</v>
      </c>
      <c r="I42" s="294">
        <f>'資源化量内訳'!DX42</f>
        <v>13197</v>
      </c>
      <c r="J42" s="294">
        <f t="shared" si="2"/>
        <v>310136</v>
      </c>
      <c r="K42" s="294">
        <f t="shared" si="0"/>
        <v>1044.2143653548276</v>
      </c>
      <c r="L42" s="294">
        <f>IF($D42&gt;0,('ごみ搬入量内訳'!E42+I42)/$D42/365*10^6,0)</f>
        <v>762.8546604483473</v>
      </c>
      <c r="M42" s="294">
        <f>IF($D42&gt;0,'ごみ搬入量内訳'!F42/$D42/365*10^6,0)</f>
        <v>281.35970490648026</v>
      </c>
      <c r="N42" s="296">
        <v>406</v>
      </c>
      <c r="O42" s="294">
        <f>'ごみ処理量内訳'!E42</f>
        <v>227023</v>
      </c>
      <c r="P42" s="294">
        <f>'ごみ処理量内訳'!N42</f>
        <v>1204</v>
      </c>
      <c r="Q42" s="294">
        <f>'ごみ処理量内訳'!F42</f>
        <v>44672</v>
      </c>
      <c r="R42" s="294">
        <f>'ごみ処理量内訳'!G42</f>
        <v>22981</v>
      </c>
      <c r="S42" s="294">
        <f>'ごみ処理量内訳'!H42</f>
        <v>0</v>
      </c>
      <c r="T42" s="294">
        <f>'ごみ処理量内訳'!I42</f>
        <v>0</v>
      </c>
      <c r="U42" s="294">
        <f>'ごみ処理量内訳'!J42</f>
        <v>0</v>
      </c>
      <c r="V42" s="294">
        <f>'ごみ処理量内訳'!K42</f>
        <v>92</v>
      </c>
      <c r="W42" s="294">
        <f>'ごみ処理量内訳'!L42</f>
        <v>20631</v>
      </c>
      <c r="X42" s="294">
        <f>'ごみ処理量内訳'!M42</f>
        <v>968</v>
      </c>
      <c r="Y42" s="294">
        <f>'資源化量内訳'!R42</f>
        <v>23866</v>
      </c>
      <c r="Z42" s="294">
        <f>'資源化量内訳'!S42</f>
        <v>19861</v>
      </c>
      <c r="AA42" s="294">
        <f>'資源化量内訳'!T42</f>
        <v>708</v>
      </c>
      <c r="AB42" s="294">
        <f>'資源化量内訳'!U42</f>
        <v>2797</v>
      </c>
      <c r="AC42" s="294">
        <f>'資源化量内訳'!V42</f>
        <v>161</v>
      </c>
      <c r="AD42" s="294">
        <f>'資源化量内訳'!W42</f>
        <v>6</v>
      </c>
      <c r="AE42" s="294">
        <f>'資源化量内訳'!X42</f>
        <v>218</v>
      </c>
      <c r="AF42" s="294">
        <f>'資源化量内訳'!Y42</f>
        <v>0</v>
      </c>
      <c r="AG42" s="294">
        <f>'資源化量内訳'!Z42</f>
        <v>13</v>
      </c>
      <c r="AH42" s="294">
        <f>'資源化量内訳'!AA42</f>
        <v>102</v>
      </c>
      <c r="AI42" s="294">
        <f t="shared" si="3"/>
        <v>296765</v>
      </c>
      <c r="AJ42" s="295">
        <f t="shared" si="4"/>
        <v>99.594291779691</v>
      </c>
      <c r="AK42" s="294">
        <f>'資源化量内訳'!AP42</f>
        <v>2764</v>
      </c>
      <c r="AL42" s="294">
        <f>'資源化量内訳'!BC42</f>
        <v>6958</v>
      </c>
      <c r="AM42" s="294">
        <f>'資源化量内訳'!BO42</f>
        <v>0</v>
      </c>
      <c r="AN42" s="294">
        <f>'資源化量内訳'!CA42</f>
        <v>0</v>
      </c>
      <c r="AO42" s="294">
        <f>'資源化量内訳'!CM42</f>
        <v>0</v>
      </c>
      <c r="AP42" s="294">
        <f>'資源化量内訳'!CY42</f>
        <v>92</v>
      </c>
      <c r="AQ42" s="294">
        <f>'資源化量内訳'!DL42</f>
        <v>14052</v>
      </c>
      <c r="AR42" s="294">
        <f t="shared" si="5"/>
        <v>23866</v>
      </c>
      <c r="AS42" s="295">
        <f t="shared" si="6"/>
        <v>19.656925687664938</v>
      </c>
      <c r="AT42" s="294">
        <f>'ごみ処理量内訳'!AI42</f>
        <v>1204</v>
      </c>
      <c r="AU42" s="294">
        <f>'ごみ処理量内訳'!AJ42</f>
        <v>27374</v>
      </c>
      <c r="AV42" s="294">
        <f>'ごみ処理量内訳'!AK42</f>
        <v>12743</v>
      </c>
      <c r="AW42" s="294">
        <f t="shared" si="7"/>
        <v>41321</v>
      </c>
    </row>
    <row r="43" spans="1:49" ht="13.5">
      <c r="A43" s="293" t="s">
        <v>389</v>
      </c>
      <c r="B43" s="293">
        <v>37</v>
      </c>
      <c r="C43" s="293" t="s">
        <v>389</v>
      </c>
      <c r="D43" s="294">
        <f t="shared" si="1"/>
        <v>1026149</v>
      </c>
      <c r="E43" s="296">
        <v>1024981</v>
      </c>
      <c r="F43" s="296">
        <v>1168</v>
      </c>
      <c r="G43" s="294">
        <f>'ごみ搬入量内訳'!H43</f>
        <v>357438</v>
      </c>
      <c r="H43" s="296">
        <v>15832</v>
      </c>
      <c r="I43" s="294">
        <f>'資源化量内訳'!DX43</f>
        <v>5003</v>
      </c>
      <c r="J43" s="294">
        <f t="shared" si="2"/>
        <v>378273</v>
      </c>
      <c r="K43" s="294">
        <f t="shared" si="0"/>
        <v>1009.9550684760633</v>
      </c>
      <c r="L43" s="294">
        <f>IF($D43&gt;0,('ごみ搬入量内訳'!E43+I43)/$D43/365*10^6,0)</f>
        <v>714.6122348089666</v>
      </c>
      <c r="M43" s="294">
        <f>IF($D43&gt;0,'ごみ搬入量内訳'!F43/$D43/365*10^6,0)</f>
        <v>295.3428336670966</v>
      </c>
      <c r="N43" s="296">
        <v>355</v>
      </c>
      <c r="O43" s="294">
        <f>'ごみ処理量内訳'!E43</f>
        <v>270876</v>
      </c>
      <c r="P43" s="294">
        <f>'ごみ処理量内訳'!N43</f>
        <v>14245</v>
      </c>
      <c r="Q43" s="294">
        <f>'ごみ処理量内訳'!F43</f>
        <v>70793</v>
      </c>
      <c r="R43" s="294">
        <f>'ごみ処理量内訳'!G43</f>
        <v>18612</v>
      </c>
      <c r="S43" s="294">
        <f>'ごみ処理量内訳'!H43</f>
        <v>0</v>
      </c>
      <c r="T43" s="294">
        <f>'ごみ処理量内訳'!I43</f>
        <v>0</v>
      </c>
      <c r="U43" s="294">
        <f>'ごみ処理量内訳'!J43</f>
        <v>0</v>
      </c>
      <c r="V43" s="294">
        <f>'ごみ処理量内訳'!K43</f>
        <v>0</v>
      </c>
      <c r="W43" s="294">
        <f>'ごみ処理量内訳'!L43</f>
        <v>52166</v>
      </c>
      <c r="X43" s="294">
        <f>'ごみ処理量内訳'!M43</f>
        <v>15</v>
      </c>
      <c r="Y43" s="294">
        <f>'資源化量内訳'!R43</f>
        <v>17356</v>
      </c>
      <c r="Z43" s="294">
        <f>'資源化量内訳'!S43</f>
        <v>14249</v>
      </c>
      <c r="AA43" s="294">
        <f>'資源化量内訳'!T43</f>
        <v>737</v>
      </c>
      <c r="AB43" s="294">
        <f>'資源化量内訳'!U43</f>
        <v>1533</v>
      </c>
      <c r="AC43" s="294">
        <f>'資源化量内訳'!V43</f>
        <v>316</v>
      </c>
      <c r="AD43" s="294">
        <f>'資源化量内訳'!W43</f>
        <v>265</v>
      </c>
      <c r="AE43" s="294">
        <f>'資源化量内訳'!X43</f>
        <v>183</v>
      </c>
      <c r="AF43" s="294">
        <f>'資源化量内訳'!Y43</f>
        <v>0</v>
      </c>
      <c r="AG43" s="294">
        <f>'資源化量内訳'!Z43</f>
        <v>0</v>
      </c>
      <c r="AH43" s="294">
        <f>'資源化量内訳'!AA43</f>
        <v>73</v>
      </c>
      <c r="AI43" s="294">
        <f t="shared" si="3"/>
        <v>373270</v>
      </c>
      <c r="AJ43" s="295">
        <f t="shared" si="4"/>
        <v>96.18372759664587</v>
      </c>
      <c r="AK43" s="294">
        <f>'資源化量内訳'!AP43</f>
        <v>8143</v>
      </c>
      <c r="AL43" s="294">
        <f>'資源化量内訳'!BC43</f>
        <v>2753</v>
      </c>
      <c r="AM43" s="294">
        <f>'資源化量内訳'!BO43</f>
        <v>0</v>
      </c>
      <c r="AN43" s="294">
        <f>'資源化量内訳'!CA43</f>
        <v>0</v>
      </c>
      <c r="AO43" s="294">
        <f>'資源化量内訳'!CM43</f>
        <v>0</v>
      </c>
      <c r="AP43" s="294">
        <f>'資源化量内訳'!CY43</f>
        <v>0</v>
      </c>
      <c r="AQ43" s="294">
        <f>'資源化量内訳'!DL43</f>
        <v>44224</v>
      </c>
      <c r="AR43" s="294">
        <f t="shared" si="5"/>
        <v>55120</v>
      </c>
      <c r="AS43" s="295">
        <f t="shared" si="6"/>
        <v>20.482297176906624</v>
      </c>
      <c r="AT43" s="294">
        <f>'ごみ処理量内訳'!AI43</f>
        <v>14245</v>
      </c>
      <c r="AU43" s="294">
        <f>'ごみ処理量内訳'!AJ43</f>
        <v>30834</v>
      </c>
      <c r="AV43" s="294">
        <f>'ごみ処理量内訳'!AK43</f>
        <v>8522</v>
      </c>
      <c r="AW43" s="294">
        <f t="shared" si="7"/>
        <v>53601</v>
      </c>
    </row>
    <row r="44" spans="1:49" ht="13.5">
      <c r="A44" s="293" t="s">
        <v>390</v>
      </c>
      <c r="B44" s="293">
        <v>38</v>
      </c>
      <c r="C44" s="293" t="s">
        <v>390</v>
      </c>
      <c r="D44" s="294">
        <f t="shared" si="1"/>
        <v>1485112</v>
      </c>
      <c r="E44" s="296">
        <v>1482802</v>
      </c>
      <c r="F44" s="296">
        <v>2310</v>
      </c>
      <c r="G44" s="294">
        <f>'ごみ搬入量内訳'!H44</f>
        <v>446281</v>
      </c>
      <c r="H44" s="296">
        <v>88281</v>
      </c>
      <c r="I44" s="294">
        <f>'資源化量内訳'!DX44</f>
        <v>12616</v>
      </c>
      <c r="J44" s="294">
        <f t="shared" si="2"/>
        <v>547178</v>
      </c>
      <c r="K44" s="294">
        <f t="shared" si="0"/>
        <v>1009.4308094064138</v>
      </c>
      <c r="L44" s="294">
        <f>IF($D44&gt;0,('ごみ搬入量内訳'!E44+I44)/$D44/365*10^6,0)</f>
        <v>755.0890308757304</v>
      </c>
      <c r="M44" s="294">
        <f>IF($D44&gt;0,'ごみ搬入量内訳'!F44/$D44/365*10^6,0)</f>
        <v>254.3417785306834</v>
      </c>
      <c r="N44" s="296">
        <v>848</v>
      </c>
      <c r="O44" s="294">
        <f>'ごみ処理量内訳'!E44</f>
        <v>391433</v>
      </c>
      <c r="P44" s="294">
        <f>'ごみ処理量内訳'!N44</f>
        <v>15446</v>
      </c>
      <c r="Q44" s="294">
        <f>'ごみ処理量内訳'!F44</f>
        <v>105030</v>
      </c>
      <c r="R44" s="294">
        <f>'ごみ処理量内訳'!G44</f>
        <v>31689</v>
      </c>
      <c r="S44" s="294">
        <f>'ごみ処理量内訳'!H44</f>
        <v>311</v>
      </c>
      <c r="T44" s="294">
        <f>'ごみ処理量内訳'!I44</f>
        <v>0</v>
      </c>
      <c r="U44" s="294">
        <f>'ごみ処理量内訳'!J44</f>
        <v>0</v>
      </c>
      <c r="V44" s="294">
        <f>'ごみ処理量内訳'!K44</f>
        <v>7807</v>
      </c>
      <c r="W44" s="294">
        <f>'ごみ処理量内訳'!L44</f>
        <v>58336</v>
      </c>
      <c r="X44" s="294">
        <f>'ごみ処理量内訳'!M44</f>
        <v>6887</v>
      </c>
      <c r="Y44" s="294">
        <f>'資源化量内訳'!R44</f>
        <v>22263</v>
      </c>
      <c r="Z44" s="294">
        <f>'資源化量内訳'!S44</f>
        <v>18828</v>
      </c>
      <c r="AA44" s="294">
        <f>'資源化量内訳'!T44</f>
        <v>601</v>
      </c>
      <c r="AB44" s="294">
        <f>'資源化量内訳'!U44</f>
        <v>1501</v>
      </c>
      <c r="AC44" s="294">
        <f>'資源化量内訳'!V44</f>
        <v>287</v>
      </c>
      <c r="AD44" s="294">
        <f>'資源化量内訳'!W44</f>
        <v>0</v>
      </c>
      <c r="AE44" s="294">
        <f>'資源化量内訳'!X44</f>
        <v>288</v>
      </c>
      <c r="AF44" s="294">
        <f>'資源化量内訳'!Y44</f>
        <v>0</v>
      </c>
      <c r="AG44" s="294">
        <f>'資源化量内訳'!Z44</f>
        <v>0</v>
      </c>
      <c r="AH44" s="294">
        <f>'資源化量内訳'!AA44</f>
        <v>758</v>
      </c>
      <c r="AI44" s="294">
        <f t="shared" si="3"/>
        <v>534172</v>
      </c>
      <c r="AJ44" s="295">
        <f t="shared" si="4"/>
        <v>97.10842200639495</v>
      </c>
      <c r="AK44" s="294">
        <f>'資源化量内訳'!AP44</f>
        <v>6824</v>
      </c>
      <c r="AL44" s="294">
        <f>'資源化量内訳'!BC44</f>
        <v>6372</v>
      </c>
      <c r="AM44" s="294">
        <f>'資源化量内訳'!BO44</f>
        <v>317</v>
      </c>
      <c r="AN44" s="294">
        <f>'資源化量内訳'!CA44</f>
        <v>0</v>
      </c>
      <c r="AO44" s="294">
        <f>'資源化量内訳'!CM44</f>
        <v>0</v>
      </c>
      <c r="AP44" s="294">
        <f>'資源化量内訳'!CY44</f>
        <v>4003</v>
      </c>
      <c r="AQ44" s="294">
        <f>'資源化量内訳'!DL44</f>
        <v>45162</v>
      </c>
      <c r="AR44" s="294">
        <f t="shared" si="5"/>
        <v>62678</v>
      </c>
      <c r="AS44" s="295">
        <f t="shared" si="6"/>
        <v>17.841832666408187</v>
      </c>
      <c r="AT44" s="294">
        <f>'ごみ処理量内訳'!AI44</f>
        <v>15446</v>
      </c>
      <c r="AU44" s="294">
        <f>'ごみ処理量内訳'!AJ44</f>
        <v>39888</v>
      </c>
      <c r="AV44" s="294">
        <f>'ごみ処理量内訳'!AK44</f>
        <v>16511</v>
      </c>
      <c r="AW44" s="294">
        <f t="shared" si="7"/>
        <v>71845</v>
      </c>
    </row>
    <row r="45" spans="1:49" ht="13.5">
      <c r="A45" s="293" t="s">
        <v>391</v>
      </c>
      <c r="B45" s="293">
        <v>39</v>
      </c>
      <c r="C45" s="293" t="s">
        <v>391</v>
      </c>
      <c r="D45" s="294">
        <f t="shared" si="1"/>
        <v>798394</v>
      </c>
      <c r="E45" s="296">
        <v>796858</v>
      </c>
      <c r="F45" s="296">
        <v>1536</v>
      </c>
      <c r="G45" s="294">
        <f>'ごみ搬入量内訳'!H45</f>
        <v>266896</v>
      </c>
      <c r="H45" s="296">
        <v>32531</v>
      </c>
      <c r="I45" s="294">
        <f>'資源化量内訳'!DX45</f>
        <v>375</v>
      </c>
      <c r="J45" s="294">
        <f t="shared" si="2"/>
        <v>299802</v>
      </c>
      <c r="K45" s="294">
        <f t="shared" si="0"/>
        <v>1028.7844628914463</v>
      </c>
      <c r="L45" s="294">
        <f>IF($D45&gt;0,('ごみ搬入量内訳'!E45+I45)/$D45/365*10^6,0)</f>
        <v>750.9184276476121</v>
      </c>
      <c r="M45" s="294">
        <f>IF($D45&gt;0,'ごみ搬入量内訳'!F45/$D45/365*10^6,0)</f>
        <v>277.8660352438342</v>
      </c>
      <c r="N45" s="296">
        <v>1027</v>
      </c>
      <c r="O45" s="294">
        <f>'ごみ処理量内訳'!E45</f>
        <v>227680</v>
      </c>
      <c r="P45" s="294">
        <f>'ごみ処理量内訳'!N45</f>
        <v>5849</v>
      </c>
      <c r="Q45" s="294">
        <f>'ごみ処理量内訳'!F45</f>
        <v>49795</v>
      </c>
      <c r="R45" s="294">
        <f>'ごみ処理量内訳'!G45</f>
        <v>4899</v>
      </c>
      <c r="S45" s="294">
        <f>'ごみ処理量内訳'!H45</f>
        <v>0</v>
      </c>
      <c r="T45" s="294">
        <f>'ごみ処理量内訳'!I45</f>
        <v>0</v>
      </c>
      <c r="U45" s="294">
        <f>'ごみ処理量内訳'!J45</f>
        <v>0</v>
      </c>
      <c r="V45" s="294">
        <f>'ごみ処理量内訳'!K45</f>
        <v>10574</v>
      </c>
      <c r="W45" s="294">
        <f>'ごみ処理量内訳'!L45</f>
        <v>32678</v>
      </c>
      <c r="X45" s="294">
        <f>'ごみ処理量内訳'!M45</f>
        <v>1644</v>
      </c>
      <c r="Y45" s="294">
        <f>'資源化量内訳'!R45</f>
        <v>15492</v>
      </c>
      <c r="Z45" s="294">
        <f>'資源化量内訳'!S45</f>
        <v>13480</v>
      </c>
      <c r="AA45" s="294">
        <f>'資源化量内訳'!T45</f>
        <v>318</v>
      </c>
      <c r="AB45" s="294">
        <f>'資源化量内訳'!U45</f>
        <v>272</v>
      </c>
      <c r="AC45" s="294">
        <f>'資源化量内訳'!V45</f>
        <v>130</v>
      </c>
      <c r="AD45" s="294">
        <f>'資源化量内訳'!W45</f>
        <v>669</v>
      </c>
      <c r="AE45" s="294">
        <f>'資源化量内訳'!X45</f>
        <v>610</v>
      </c>
      <c r="AF45" s="294">
        <f>'資源化量内訳'!Y45</f>
        <v>0</v>
      </c>
      <c r="AG45" s="294">
        <f>'資源化量内訳'!Z45</f>
        <v>0</v>
      </c>
      <c r="AH45" s="294">
        <f>'資源化量内訳'!AA45</f>
        <v>13</v>
      </c>
      <c r="AI45" s="294">
        <f t="shared" si="3"/>
        <v>298816</v>
      </c>
      <c r="AJ45" s="295">
        <f t="shared" si="4"/>
        <v>98.04260816020562</v>
      </c>
      <c r="AK45" s="294">
        <f>'資源化量内訳'!AP45</f>
        <v>9992</v>
      </c>
      <c r="AL45" s="294">
        <f>'資源化量内訳'!BC45</f>
        <v>1363</v>
      </c>
      <c r="AM45" s="294">
        <f>'資源化量内訳'!BO45</f>
        <v>0</v>
      </c>
      <c r="AN45" s="294">
        <f>'資源化量内訳'!CA45</f>
        <v>0</v>
      </c>
      <c r="AO45" s="294">
        <f>'資源化量内訳'!CM45</f>
        <v>0</v>
      </c>
      <c r="AP45" s="294">
        <f>'資源化量内訳'!CY45</f>
        <v>9064</v>
      </c>
      <c r="AQ45" s="294">
        <f>'資源化量内訳'!DL45</f>
        <v>30326</v>
      </c>
      <c r="AR45" s="294">
        <f t="shared" si="5"/>
        <v>50745</v>
      </c>
      <c r="AS45" s="295">
        <f t="shared" si="6"/>
        <v>22.264038691003407</v>
      </c>
      <c r="AT45" s="294">
        <f>'ごみ処理量内訳'!AI45</f>
        <v>5849</v>
      </c>
      <c r="AU45" s="294">
        <f>'ごみ処理量内訳'!AJ45</f>
        <v>16634</v>
      </c>
      <c r="AV45" s="294">
        <f>'ごみ処理量内訳'!AK45</f>
        <v>4774</v>
      </c>
      <c r="AW45" s="294">
        <f t="shared" si="7"/>
        <v>27257</v>
      </c>
    </row>
    <row r="46" spans="1:49" ht="13.5">
      <c r="A46" s="293" t="s">
        <v>392</v>
      </c>
      <c r="B46" s="293">
        <v>40</v>
      </c>
      <c r="C46" s="293" t="s">
        <v>392</v>
      </c>
      <c r="D46" s="294">
        <f t="shared" si="1"/>
        <v>5037804</v>
      </c>
      <c r="E46" s="296">
        <v>5034217</v>
      </c>
      <c r="F46" s="296">
        <v>3587</v>
      </c>
      <c r="G46" s="294">
        <f>'ごみ搬入量内訳'!H46</f>
        <v>1608063</v>
      </c>
      <c r="H46" s="296">
        <v>407929</v>
      </c>
      <c r="I46" s="294">
        <f>'資源化量内訳'!DX46</f>
        <v>134084</v>
      </c>
      <c r="J46" s="294">
        <f t="shared" si="2"/>
        <v>2150076</v>
      </c>
      <c r="K46" s="294">
        <f t="shared" si="0"/>
        <v>1169.2831198042227</v>
      </c>
      <c r="L46" s="294">
        <f>IF($D46&gt;0,('ごみ搬入量内訳'!E46+I46)/$D46/365*10^6,0)</f>
        <v>747.1960793354156</v>
      </c>
      <c r="M46" s="294">
        <f>IF($D46&gt;0,'ごみ搬入量内訳'!F46/$D46/365*10^6,0)</f>
        <v>422.087040468807</v>
      </c>
      <c r="N46" s="296">
        <v>3975</v>
      </c>
      <c r="O46" s="294">
        <f>'ごみ処理量内訳'!E46</f>
        <v>1611210</v>
      </c>
      <c r="P46" s="294">
        <f>'ごみ処理量内訳'!N46</f>
        <v>53543</v>
      </c>
      <c r="Q46" s="294">
        <f>'ごみ処理量内訳'!F46</f>
        <v>305666</v>
      </c>
      <c r="R46" s="294">
        <f>'ごみ処理量内訳'!G46</f>
        <v>74221</v>
      </c>
      <c r="S46" s="294">
        <f>'ごみ処理量内訳'!H46</f>
        <v>6305</v>
      </c>
      <c r="T46" s="294">
        <f>'ごみ処理量内訳'!I46</f>
        <v>0</v>
      </c>
      <c r="U46" s="294">
        <f>'ごみ処理量内訳'!J46</f>
        <v>406</v>
      </c>
      <c r="V46" s="294">
        <f>'ごみ処理量内訳'!K46</f>
        <v>138767</v>
      </c>
      <c r="W46" s="294">
        <f>'ごみ処理量内訳'!L46</f>
        <v>84014</v>
      </c>
      <c r="X46" s="294">
        <f>'ごみ処理量内訳'!M46</f>
        <v>1953</v>
      </c>
      <c r="Y46" s="294">
        <f>'資源化量内訳'!R46</f>
        <v>79983</v>
      </c>
      <c r="Z46" s="294">
        <f>'資源化量内訳'!S46</f>
        <v>42389</v>
      </c>
      <c r="AA46" s="294">
        <f>'資源化量内訳'!T46</f>
        <v>2454</v>
      </c>
      <c r="AB46" s="294">
        <f>'資源化量内訳'!U46</f>
        <v>4668</v>
      </c>
      <c r="AC46" s="294">
        <f>'資源化量内訳'!V46</f>
        <v>388</v>
      </c>
      <c r="AD46" s="294">
        <f>'資源化量内訳'!W46</f>
        <v>84</v>
      </c>
      <c r="AE46" s="294">
        <f>'資源化量内訳'!X46</f>
        <v>1309</v>
      </c>
      <c r="AF46" s="294">
        <f>'資源化量内訳'!Y46</f>
        <v>0</v>
      </c>
      <c r="AG46" s="294">
        <f>'資源化量内訳'!Z46</f>
        <v>0</v>
      </c>
      <c r="AH46" s="294">
        <f>'資源化量内訳'!AA46</f>
        <v>28691</v>
      </c>
      <c r="AI46" s="294">
        <f t="shared" si="3"/>
        <v>2050402</v>
      </c>
      <c r="AJ46" s="295">
        <f t="shared" si="4"/>
        <v>97.38865841917828</v>
      </c>
      <c r="AK46" s="294">
        <f>'資源化量内訳'!AP46</f>
        <v>36951</v>
      </c>
      <c r="AL46" s="294">
        <f>'資源化量内訳'!BC46</f>
        <v>23273</v>
      </c>
      <c r="AM46" s="294">
        <f>'資源化量内訳'!BO46</f>
        <v>4128</v>
      </c>
      <c r="AN46" s="294">
        <f>'資源化量内訳'!CA46</f>
        <v>0</v>
      </c>
      <c r="AO46" s="294">
        <f>'資源化量内訳'!CM46</f>
        <v>406</v>
      </c>
      <c r="AP46" s="294">
        <f>'資源化量内訳'!CY46</f>
        <v>82824</v>
      </c>
      <c r="AQ46" s="294">
        <f>'資源化量内訳'!DL46</f>
        <v>57572</v>
      </c>
      <c r="AR46" s="294">
        <f t="shared" si="5"/>
        <v>205154</v>
      </c>
      <c r="AS46" s="295">
        <f t="shared" si="6"/>
        <v>19.190830245650464</v>
      </c>
      <c r="AT46" s="294">
        <f>'ごみ処理量内訳'!AI46</f>
        <v>53543</v>
      </c>
      <c r="AU46" s="294">
        <f>'ごみ処理量内訳'!AJ46</f>
        <v>233206</v>
      </c>
      <c r="AV46" s="294">
        <f>'ごみ処理量内訳'!AK46</f>
        <v>30295</v>
      </c>
      <c r="AW46" s="294">
        <f t="shared" si="7"/>
        <v>317044</v>
      </c>
    </row>
    <row r="47" spans="1:49" ht="13.5">
      <c r="A47" s="293" t="s">
        <v>393</v>
      </c>
      <c r="B47" s="293">
        <v>41</v>
      </c>
      <c r="C47" s="293" t="s">
        <v>393</v>
      </c>
      <c r="D47" s="294">
        <f t="shared" si="1"/>
        <v>871338</v>
      </c>
      <c r="E47" s="296">
        <v>871338</v>
      </c>
      <c r="F47" s="296">
        <v>0</v>
      </c>
      <c r="G47" s="294">
        <f>'ごみ搬入量内訳'!H47</f>
        <v>261892</v>
      </c>
      <c r="H47" s="296">
        <v>27164</v>
      </c>
      <c r="I47" s="294">
        <f>'資源化量内訳'!DX47</f>
        <v>8534</v>
      </c>
      <c r="J47" s="294">
        <f t="shared" si="2"/>
        <v>297590</v>
      </c>
      <c r="K47" s="294">
        <f t="shared" si="0"/>
        <v>935.7047075797803</v>
      </c>
      <c r="L47" s="294">
        <f>IF($D47&gt;0,('ごみ搬入量内訳'!E47+I47)/$D47/365*10^6,0)</f>
        <v>689.5394414202286</v>
      </c>
      <c r="M47" s="294">
        <f>IF($D47&gt;0,'ごみ搬入量内訳'!F47/$D47/365*10^6,0)</f>
        <v>246.16526615955178</v>
      </c>
      <c r="N47" s="296">
        <v>367</v>
      </c>
      <c r="O47" s="294">
        <f>'ごみ処理量内訳'!E47</f>
        <v>233017</v>
      </c>
      <c r="P47" s="294">
        <f>'ごみ処理量内訳'!N47</f>
        <v>2758</v>
      </c>
      <c r="Q47" s="294">
        <f>'ごみ処理量内訳'!F47</f>
        <v>43429</v>
      </c>
      <c r="R47" s="294">
        <f>'ごみ処理量内訳'!G47</f>
        <v>14682</v>
      </c>
      <c r="S47" s="294">
        <f>'ごみ処理量内訳'!H47</f>
        <v>540</v>
      </c>
      <c r="T47" s="294">
        <f>'ごみ処理量内訳'!I47</f>
        <v>0</v>
      </c>
      <c r="U47" s="294">
        <f>'ごみ処理量内訳'!J47</f>
        <v>0</v>
      </c>
      <c r="V47" s="294">
        <f>'ごみ処理量内訳'!K47</f>
        <v>0</v>
      </c>
      <c r="W47" s="294">
        <f>'ごみ処理量内訳'!L47</f>
        <v>27250</v>
      </c>
      <c r="X47" s="294">
        <f>'ごみ処理量内訳'!M47</f>
        <v>957</v>
      </c>
      <c r="Y47" s="294">
        <f>'資源化量内訳'!R47</f>
        <v>8925</v>
      </c>
      <c r="Z47" s="294">
        <f>'資源化量内訳'!S47</f>
        <v>7600</v>
      </c>
      <c r="AA47" s="294">
        <f>'資源化量内訳'!T47</f>
        <v>600</v>
      </c>
      <c r="AB47" s="294">
        <f>'資源化量内訳'!U47</f>
        <v>219</v>
      </c>
      <c r="AC47" s="294">
        <f>'資源化量内訳'!V47</f>
        <v>53</v>
      </c>
      <c r="AD47" s="294">
        <f>'資源化量内訳'!W47</f>
        <v>11</v>
      </c>
      <c r="AE47" s="294">
        <f>'資源化量内訳'!X47</f>
        <v>379</v>
      </c>
      <c r="AF47" s="294">
        <f>'資源化量内訳'!Y47</f>
        <v>0</v>
      </c>
      <c r="AG47" s="294">
        <f>'資源化量内訳'!Z47</f>
        <v>0</v>
      </c>
      <c r="AH47" s="294">
        <f>'資源化量内訳'!AA47</f>
        <v>63</v>
      </c>
      <c r="AI47" s="294">
        <f t="shared" si="3"/>
        <v>288129</v>
      </c>
      <c r="AJ47" s="295">
        <f t="shared" si="4"/>
        <v>99.04278986148566</v>
      </c>
      <c r="AK47" s="294">
        <f>'資源化量内訳'!AP47</f>
        <v>7387</v>
      </c>
      <c r="AL47" s="294">
        <f>'資源化量内訳'!BC47</f>
        <v>3294</v>
      </c>
      <c r="AM47" s="294">
        <f>'資源化量内訳'!BO47</f>
        <v>540</v>
      </c>
      <c r="AN47" s="294">
        <f>'資源化量内訳'!CA47</f>
        <v>0</v>
      </c>
      <c r="AO47" s="294">
        <f>'資源化量内訳'!CM47</f>
        <v>0</v>
      </c>
      <c r="AP47" s="294">
        <f>'資源化量内訳'!CY47</f>
        <v>0</v>
      </c>
      <c r="AQ47" s="294">
        <f>'資源化量内訳'!DL47</f>
        <v>22929</v>
      </c>
      <c r="AR47" s="294">
        <f t="shared" si="5"/>
        <v>34150</v>
      </c>
      <c r="AS47" s="295">
        <f t="shared" si="6"/>
        <v>17.396507147841152</v>
      </c>
      <c r="AT47" s="294">
        <f>'ごみ処理量内訳'!AI47</f>
        <v>2758</v>
      </c>
      <c r="AU47" s="294">
        <f>'ごみ処理量内訳'!AJ47</f>
        <v>20104</v>
      </c>
      <c r="AV47" s="294">
        <f>'ごみ処理量内訳'!AK47</f>
        <v>5413</v>
      </c>
      <c r="AW47" s="294">
        <f t="shared" si="7"/>
        <v>28275</v>
      </c>
    </row>
    <row r="48" spans="1:49" ht="13.5">
      <c r="A48" s="293" t="s">
        <v>394</v>
      </c>
      <c r="B48" s="293">
        <v>42</v>
      </c>
      <c r="C48" s="293" t="s">
        <v>394</v>
      </c>
      <c r="D48" s="294">
        <f t="shared" si="1"/>
        <v>1492656</v>
      </c>
      <c r="E48" s="296">
        <v>1492324</v>
      </c>
      <c r="F48" s="296">
        <v>332</v>
      </c>
      <c r="G48" s="294">
        <f>'ごみ搬入量内訳'!H48</f>
        <v>390461</v>
      </c>
      <c r="H48" s="296">
        <v>143305</v>
      </c>
      <c r="I48" s="294">
        <f>'資源化量内訳'!DX48</f>
        <v>28808</v>
      </c>
      <c r="J48" s="294">
        <f t="shared" si="2"/>
        <v>562574</v>
      </c>
      <c r="K48" s="294">
        <f t="shared" si="0"/>
        <v>1032.587970796343</v>
      </c>
      <c r="L48" s="294">
        <f>IF($D48&gt;0,('ごみ搬入量内訳'!E48+I48)/$D48/365*10^6,0)</f>
        <v>704.0038806251113</v>
      </c>
      <c r="M48" s="294">
        <f>IF($D48&gt;0,'ごみ搬入量内訳'!F48/$D48/365*10^6,0)</f>
        <v>328.58409017123176</v>
      </c>
      <c r="N48" s="296">
        <v>110</v>
      </c>
      <c r="O48" s="294">
        <f>'ごみ処理量内訳'!E48</f>
        <v>444764</v>
      </c>
      <c r="P48" s="294">
        <f>'ごみ処理量内訳'!N48</f>
        <v>22226</v>
      </c>
      <c r="Q48" s="294">
        <f>'ごみ処理量内訳'!F48</f>
        <v>55502</v>
      </c>
      <c r="R48" s="294">
        <f>'ごみ処理量内訳'!G48</f>
        <v>7507</v>
      </c>
      <c r="S48" s="294">
        <f>'ごみ処理量内訳'!H48</f>
        <v>1554</v>
      </c>
      <c r="T48" s="294">
        <f>'ごみ処理量内訳'!I48</f>
        <v>0</v>
      </c>
      <c r="U48" s="294">
        <f>'ごみ処理量内訳'!J48</f>
        <v>0</v>
      </c>
      <c r="V48" s="294">
        <f>'ごみ処理量内訳'!K48</f>
        <v>415</v>
      </c>
      <c r="W48" s="294">
        <f>'ごみ処理量内訳'!L48</f>
        <v>45083</v>
      </c>
      <c r="X48" s="294">
        <f>'ごみ処理量内訳'!M48</f>
        <v>943</v>
      </c>
      <c r="Y48" s="294">
        <f>'資源化量内訳'!R48</f>
        <v>11274</v>
      </c>
      <c r="Z48" s="294">
        <f>'資源化量内訳'!S48</f>
        <v>6522</v>
      </c>
      <c r="AA48" s="294">
        <f>'資源化量内訳'!T48</f>
        <v>1790</v>
      </c>
      <c r="AB48" s="294">
        <f>'資源化量内訳'!U48</f>
        <v>688</v>
      </c>
      <c r="AC48" s="294">
        <f>'資源化量内訳'!V48</f>
        <v>545</v>
      </c>
      <c r="AD48" s="294">
        <f>'資源化量内訳'!W48</f>
        <v>551</v>
      </c>
      <c r="AE48" s="294">
        <f>'資源化量内訳'!X48</f>
        <v>747</v>
      </c>
      <c r="AF48" s="294">
        <f>'資源化量内訳'!Y48</f>
        <v>0</v>
      </c>
      <c r="AG48" s="294">
        <f>'資源化量内訳'!Z48</f>
        <v>0</v>
      </c>
      <c r="AH48" s="294">
        <f>'資源化量内訳'!AA48</f>
        <v>431</v>
      </c>
      <c r="AI48" s="294">
        <f t="shared" si="3"/>
        <v>533766</v>
      </c>
      <c r="AJ48" s="295">
        <f t="shared" si="4"/>
        <v>95.83600304253174</v>
      </c>
      <c r="AK48" s="294">
        <f>'資源化量内訳'!AP48</f>
        <v>10022</v>
      </c>
      <c r="AL48" s="294">
        <f>'資源化量内訳'!BC48</f>
        <v>3083</v>
      </c>
      <c r="AM48" s="294">
        <f>'資源化量内訳'!BO48</f>
        <v>1554</v>
      </c>
      <c r="AN48" s="294">
        <f>'資源化量内訳'!CA48</f>
        <v>0</v>
      </c>
      <c r="AO48" s="294">
        <f>'資源化量内訳'!CM48</f>
        <v>0</v>
      </c>
      <c r="AP48" s="294">
        <f>'資源化量内訳'!CY48</f>
        <v>415</v>
      </c>
      <c r="AQ48" s="294">
        <f>'資源化量内訳'!DL48</f>
        <v>38916</v>
      </c>
      <c r="AR48" s="294">
        <f t="shared" si="5"/>
        <v>53990</v>
      </c>
      <c r="AS48" s="295">
        <f t="shared" si="6"/>
        <v>16.721711277094215</v>
      </c>
      <c r="AT48" s="294">
        <f>'ごみ処理量内訳'!AI48</f>
        <v>22226</v>
      </c>
      <c r="AU48" s="294">
        <f>'ごみ処理量内訳'!AJ48</f>
        <v>42951</v>
      </c>
      <c r="AV48" s="294">
        <f>'ごみ処理量内訳'!AK48</f>
        <v>5422</v>
      </c>
      <c r="AW48" s="294">
        <f t="shared" si="7"/>
        <v>70599</v>
      </c>
    </row>
    <row r="49" spans="1:49" ht="13.5">
      <c r="A49" s="293" t="s">
        <v>395</v>
      </c>
      <c r="B49" s="293">
        <v>43</v>
      </c>
      <c r="C49" s="293" t="s">
        <v>395</v>
      </c>
      <c r="D49" s="294">
        <f t="shared" si="1"/>
        <v>1863979</v>
      </c>
      <c r="E49" s="296">
        <v>1863270</v>
      </c>
      <c r="F49" s="296">
        <v>709</v>
      </c>
      <c r="G49" s="294">
        <f>'ごみ搬入量内訳'!H49</f>
        <v>552905</v>
      </c>
      <c r="H49" s="296">
        <v>68726</v>
      </c>
      <c r="I49" s="294">
        <f>'資源化量内訳'!DX49</f>
        <v>26596</v>
      </c>
      <c r="J49" s="294">
        <f t="shared" si="2"/>
        <v>648227</v>
      </c>
      <c r="K49" s="294">
        <f t="shared" si="0"/>
        <v>952.7813261638912</v>
      </c>
      <c r="L49" s="294">
        <f>IF($D49&gt;0,('ごみ搬入量内訳'!E49+I49)/$D49/365*10^6,0)</f>
        <v>640.7136090743335</v>
      </c>
      <c r="M49" s="294">
        <f>IF($D49&gt;0,'ごみ搬入量内訳'!F49/$D49/365*10^6,0)</f>
        <v>312.06771708955773</v>
      </c>
      <c r="N49" s="296">
        <v>1375</v>
      </c>
      <c r="O49" s="294">
        <f>'ごみ処理量内訳'!E49</f>
        <v>489491</v>
      </c>
      <c r="P49" s="294">
        <f>'ごみ処理量内訳'!N49</f>
        <v>5592</v>
      </c>
      <c r="Q49" s="294">
        <f>'ごみ処理量内訳'!F49</f>
        <v>108753</v>
      </c>
      <c r="R49" s="294">
        <f>'ごみ処理量内訳'!G49</f>
        <v>14594</v>
      </c>
      <c r="S49" s="294">
        <f>'ごみ処理量内訳'!H49</f>
        <v>3280</v>
      </c>
      <c r="T49" s="294">
        <f>'ごみ処理量内訳'!I49</f>
        <v>0</v>
      </c>
      <c r="U49" s="294">
        <f>'ごみ処理量内訳'!J49</f>
        <v>444</v>
      </c>
      <c r="V49" s="294">
        <f>'ごみ処理量内訳'!K49</f>
        <v>38317</v>
      </c>
      <c r="W49" s="294">
        <f>'ごみ処理量内訳'!L49</f>
        <v>51579</v>
      </c>
      <c r="X49" s="294">
        <f>'ごみ処理量内訳'!M49</f>
        <v>539</v>
      </c>
      <c r="Y49" s="294">
        <f>'資源化量内訳'!R49</f>
        <v>14378</v>
      </c>
      <c r="Z49" s="294">
        <f>'資源化量内訳'!S49</f>
        <v>7582</v>
      </c>
      <c r="AA49" s="294">
        <f>'資源化量内訳'!T49</f>
        <v>1970</v>
      </c>
      <c r="AB49" s="294">
        <f>'資源化量内訳'!U49</f>
        <v>3443</v>
      </c>
      <c r="AC49" s="294">
        <f>'資源化量内訳'!V49</f>
        <v>493</v>
      </c>
      <c r="AD49" s="294">
        <f>'資源化量内訳'!W49</f>
        <v>69</v>
      </c>
      <c r="AE49" s="294">
        <f>'資源化量内訳'!X49</f>
        <v>713</v>
      </c>
      <c r="AF49" s="294">
        <f>'資源化量内訳'!Y49</f>
        <v>3</v>
      </c>
      <c r="AG49" s="294">
        <f>'資源化量内訳'!Z49</f>
        <v>8</v>
      </c>
      <c r="AH49" s="294">
        <f>'資源化量内訳'!AA49</f>
        <v>97</v>
      </c>
      <c r="AI49" s="294">
        <f t="shared" si="3"/>
        <v>618214</v>
      </c>
      <c r="AJ49" s="295">
        <f t="shared" si="4"/>
        <v>99.09545885405377</v>
      </c>
      <c r="AK49" s="294">
        <f>'資源化量内訳'!AP49</f>
        <v>797</v>
      </c>
      <c r="AL49" s="294">
        <f>'資源化量内訳'!BC49</f>
        <v>6501</v>
      </c>
      <c r="AM49" s="294">
        <f>'資源化量内訳'!BO49</f>
        <v>2930</v>
      </c>
      <c r="AN49" s="294">
        <f>'資源化量内訳'!CA49</f>
        <v>0</v>
      </c>
      <c r="AO49" s="294">
        <f>'資源化量内訳'!CM49</f>
        <v>444</v>
      </c>
      <c r="AP49" s="294">
        <f>'資源化量内訳'!CY49</f>
        <v>19760</v>
      </c>
      <c r="AQ49" s="294">
        <f>'資源化量内訳'!DL49</f>
        <v>39443</v>
      </c>
      <c r="AR49" s="294">
        <f t="shared" si="5"/>
        <v>69875</v>
      </c>
      <c r="AS49" s="295">
        <f t="shared" si="6"/>
        <v>17.190955475256278</v>
      </c>
      <c r="AT49" s="294">
        <f>'ごみ処理量内訳'!AI49</f>
        <v>5592</v>
      </c>
      <c r="AU49" s="294">
        <f>'ごみ処理量内訳'!AJ49</f>
        <v>65342</v>
      </c>
      <c r="AV49" s="294">
        <f>'ごみ処理量内訳'!AK49</f>
        <v>11434</v>
      </c>
      <c r="AW49" s="294">
        <f t="shared" si="7"/>
        <v>82368</v>
      </c>
    </row>
    <row r="50" spans="1:49" ht="13.5">
      <c r="A50" s="293" t="s">
        <v>396</v>
      </c>
      <c r="B50" s="293">
        <v>44</v>
      </c>
      <c r="C50" s="293" t="s">
        <v>396</v>
      </c>
      <c r="D50" s="294">
        <f t="shared" si="1"/>
        <v>1218666</v>
      </c>
      <c r="E50" s="296">
        <v>1218604</v>
      </c>
      <c r="F50" s="296">
        <v>62</v>
      </c>
      <c r="G50" s="294">
        <f>'ごみ搬入量内訳'!H50</f>
        <v>408612</v>
      </c>
      <c r="H50" s="296">
        <v>53686</v>
      </c>
      <c r="I50" s="294">
        <f>'資源化量内訳'!DX50</f>
        <v>8887</v>
      </c>
      <c r="J50" s="294">
        <f t="shared" si="2"/>
        <v>471185</v>
      </c>
      <c r="K50" s="294">
        <f t="shared" si="0"/>
        <v>1059.287621234348</v>
      </c>
      <c r="L50" s="294">
        <f>IF($D50&gt;0,('ごみ搬入量内訳'!E50+I50)/$D50/365*10^6,0)</f>
        <v>686.1623609143336</v>
      </c>
      <c r="M50" s="294">
        <f>IF($D50&gt;0,'ごみ搬入量内訳'!F50/$D50/365*10^6,0)</f>
        <v>373.12526032001443</v>
      </c>
      <c r="N50" s="296">
        <v>2390</v>
      </c>
      <c r="O50" s="294">
        <f>'ごみ処理量内訳'!E50</f>
        <v>352620</v>
      </c>
      <c r="P50" s="294">
        <f>'ごみ処理量内訳'!N50</f>
        <v>33584</v>
      </c>
      <c r="Q50" s="294">
        <f>'ごみ処理量内訳'!F50</f>
        <v>51248</v>
      </c>
      <c r="R50" s="294">
        <f>'ごみ処理量内訳'!G50</f>
        <v>17444</v>
      </c>
      <c r="S50" s="294">
        <f>'ごみ処理量内訳'!H50</f>
        <v>0</v>
      </c>
      <c r="T50" s="294">
        <f>'ごみ処理量内訳'!I50</f>
        <v>0</v>
      </c>
      <c r="U50" s="294">
        <f>'ごみ処理量内訳'!J50</f>
        <v>4629</v>
      </c>
      <c r="V50" s="294">
        <f>'ごみ処理量内訳'!K50</f>
        <v>5675</v>
      </c>
      <c r="W50" s="294">
        <f>'ごみ処理量内訳'!L50</f>
        <v>15894</v>
      </c>
      <c r="X50" s="294">
        <f>'ごみ処理量内訳'!M50</f>
        <v>7606</v>
      </c>
      <c r="Y50" s="294">
        <f>'資源化量内訳'!R50</f>
        <v>36919</v>
      </c>
      <c r="Z50" s="294">
        <f>'資源化量内訳'!S50</f>
        <v>25764</v>
      </c>
      <c r="AA50" s="294">
        <f>'資源化量内訳'!T50</f>
        <v>2581</v>
      </c>
      <c r="AB50" s="294">
        <f>'資源化量内訳'!U50</f>
        <v>3652</v>
      </c>
      <c r="AC50" s="294">
        <f>'資源化量内訳'!V50</f>
        <v>1286</v>
      </c>
      <c r="AD50" s="294">
        <f>'資源化量内訳'!W50</f>
        <v>691</v>
      </c>
      <c r="AE50" s="294">
        <f>'資源化量内訳'!X50</f>
        <v>2914</v>
      </c>
      <c r="AF50" s="294">
        <f>'資源化量内訳'!Y50</f>
        <v>0</v>
      </c>
      <c r="AG50" s="294">
        <f>'資源化量内訳'!Z50</f>
        <v>0</v>
      </c>
      <c r="AH50" s="294">
        <f>'資源化量内訳'!AA50</f>
        <v>31</v>
      </c>
      <c r="AI50" s="294">
        <f t="shared" si="3"/>
        <v>474371</v>
      </c>
      <c r="AJ50" s="295">
        <f t="shared" si="4"/>
        <v>92.92030920945842</v>
      </c>
      <c r="AK50" s="294">
        <f>'資源化量内訳'!AP50</f>
        <v>21600</v>
      </c>
      <c r="AL50" s="294">
        <f>'資源化量内訳'!BC50</f>
        <v>4664</v>
      </c>
      <c r="AM50" s="294">
        <f>'資源化量内訳'!BO50</f>
        <v>0</v>
      </c>
      <c r="AN50" s="294">
        <f>'資源化量内訳'!CA50</f>
        <v>0</v>
      </c>
      <c r="AO50" s="294">
        <f>'資源化量内訳'!CM50</f>
        <v>366</v>
      </c>
      <c r="AP50" s="294">
        <f>'資源化量内訳'!CY50</f>
        <v>3893</v>
      </c>
      <c r="AQ50" s="294">
        <f>'資源化量内訳'!DL50</f>
        <v>11589</v>
      </c>
      <c r="AR50" s="294">
        <f t="shared" si="5"/>
        <v>42112</v>
      </c>
      <c r="AS50" s="295">
        <f t="shared" si="6"/>
        <v>18.19276659672473</v>
      </c>
      <c r="AT50" s="294">
        <f>'ごみ処理量内訳'!AI50</f>
        <v>33584</v>
      </c>
      <c r="AU50" s="294">
        <f>'ごみ処理量内訳'!AJ50</f>
        <v>30222</v>
      </c>
      <c r="AV50" s="294">
        <f>'ごみ処理量内訳'!AK50</f>
        <v>11792</v>
      </c>
      <c r="AW50" s="294">
        <f t="shared" si="7"/>
        <v>75598</v>
      </c>
    </row>
    <row r="51" spans="1:49" ht="13.5">
      <c r="A51" s="293" t="s">
        <v>397</v>
      </c>
      <c r="B51" s="293">
        <v>45</v>
      </c>
      <c r="C51" s="293" t="s">
        <v>397</v>
      </c>
      <c r="D51" s="294">
        <f t="shared" si="1"/>
        <v>1168419</v>
      </c>
      <c r="E51" s="296">
        <v>1168388</v>
      </c>
      <c r="F51" s="296">
        <v>31</v>
      </c>
      <c r="G51" s="294">
        <f>'ごみ搬入量内訳'!H51</f>
        <v>396706</v>
      </c>
      <c r="H51" s="296">
        <v>51556</v>
      </c>
      <c r="I51" s="294">
        <f>'資源化量内訳'!DX51</f>
        <v>3678</v>
      </c>
      <c r="J51" s="294">
        <f t="shared" si="2"/>
        <v>451940</v>
      </c>
      <c r="K51" s="294">
        <f t="shared" si="0"/>
        <v>1059.7155479514777</v>
      </c>
      <c r="L51" s="294">
        <f>IF($D51&gt;0,('ごみ搬入量内訳'!E51+I51)/$D51/365*10^6,0)</f>
        <v>702.9918557434365</v>
      </c>
      <c r="M51" s="294">
        <f>IF($D51&gt;0,'ごみ搬入量内訳'!F51/$D51/365*10^6,0)</f>
        <v>356.7236922080413</v>
      </c>
      <c r="N51" s="296">
        <v>884</v>
      </c>
      <c r="O51" s="294">
        <f>'ごみ処理量内訳'!E51</f>
        <v>301502</v>
      </c>
      <c r="P51" s="294">
        <f>'ごみ処理量内訳'!N51</f>
        <v>6377</v>
      </c>
      <c r="Q51" s="294">
        <f>'ごみ処理量内訳'!F51</f>
        <v>88988</v>
      </c>
      <c r="R51" s="294">
        <f>'ごみ処理量内訳'!G51</f>
        <v>10586</v>
      </c>
      <c r="S51" s="294">
        <f>'ごみ処理量内訳'!H51</f>
        <v>6196</v>
      </c>
      <c r="T51" s="294">
        <f>'ごみ処理量内訳'!I51</f>
        <v>0</v>
      </c>
      <c r="U51" s="294">
        <f>'ごみ処理量内訳'!J51</f>
        <v>0</v>
      </c>
      <c r="V51" s="294">
        <f>'ごみ処理量内訳'!K51</f>
        <v>0</v>
      </c>
      <c r="W51" s="294">
        <f>'ごみ処理量内訳'!L51</f>
        <v>50001</v>
      </c>
      <c r="X51" s="294">
        <f>'ごみ処理量内訳'!M51</f>
        <v>22205</v>
      </c>
      <c r="Y51" s="294">
        <f>'資源化量内訳'!R51</f>
        <v>48792</v>
      </c>
      <c r="Z51" s="294">
        <f>'資源化量内訳'!S51</f>
        <v>41013</v>
      </c>
      <c r="AA51" s="294">
        <f>'資源化量内訳'!T51</f>
        <v>4085</v>
      </c>
      <c r="AB51" s="294">
        <f>'資源化量内訳'!U51</f>
        <v>859</v>
      </c>
      <c r="AC51" s="294">
        <f>'資源化量内訳'!V51</f>
        <v>232</v>
      </c>
      <c r="AD51" s="294">
        <f>'資源化量内訳'!W51</f>
        <v>0</v>
      </c>
      <c r="AE51" s="294">
        <f>'資源化量内訳'!X51</f>
        <v>1934</v>
      </c>
      <c r="AF51" s="294">
        <f>'資源化量内訳'!Y51</f>
        <v>0</v>
      </c>
      <c r="AG51" s="294">
        <f>'資源化量内訳'!Z51</f>
        <v>0</v>
      </c>
      <c r="AH51" s="294">
        <f>'資源化量内訳'!AA51</f>
        <v>669</v>
      </c>
      <c r="AI51" s="294">
        <f t="shared" si="3"/>
        <v>445659</v>
      </c>
      <c r="AJ51" s="295">
        <f t="shared" si="4"/>
        <v>98.56908533205882</v>
      </c>
      <c r="AK51" s="294">
        <f>'資源化量内訳'!AP51</f>
        <v>1077</v>
      </c>
      <c r="AL51" s="294">
        <f>'資源化量内訳'!BC51</f>
        <v>1402</v>
      </c>
      <c r="AM51" s="294">
        <f>'資源化量内訳'!BO51</f>
        <v>819</v>
      </c>
      <c r="AN51" s="294">
        <f>'資源化量内訳'!CA51</f>
        <v>0</v>
      </c>
      <c r="AO51" s="294">
        <f>'資源化量内訳'!CM51</f>
        <v>0</v>
      </c>
      <c r="AP51" s="294">
        <f>'資源化量内訳'!CY51</f>
        <v>0</v>
      </c>
      <c r="AQ51" s="294">
        <f>'資源化量内訳'!DL51</f>
        <v>28270</v>
      </c>
      <c r="AR51" s="294">
        <f t="shared" si="5"/>
        <v>31568</v>
      </c>
      <c r="AS51" s="295">
        <f t="shared" si="6"/>
        <v>18.702666372900516</v>
      </c>
      <c r="AT51" s="294">
        <f>'ごみ処理量内訳'!AI51</f>
        <v>6377</v>
      </c>
      <c r="AU51" s="294">
        <f>'ごみ処理量内訳'!AJ51</f>
        <v>35867</v>
      </c>
      <c r="AV51" s="294">
        <f>'ごみ処理量内訳'!AK51</f>
        <v>16129</v>
      </c>
      <c r="AW51" s="294">
        <f t="shared" si="7"/>
        <v>58373</v>
      </c>
    </row>
    <row r="52" spans="1:49" ht="13.5">
      <c r="A52" s="293" t="s">
        <v>398</v>
      </c>
      <c r="B52" s="293">
        <v>46</v>
      </c>
      <c r="C52" s="293" t="s">
        <v>398</v>
      </c>
      <c r="D52" s="294">
        <f t="shared" si="1"/>
        <v>1761832</v>
      </c>
      <c r="E52" s="296">
        <v>1759172</v>
      </c>
      <c r="F52" s="296">
        <v>2660</v>
      </c>
      <c r="G52" s="294">
        <f>'ごみ搬入量内訳'!H52</f>
        <v>547233</v>
      </c>
      <c r="H52" s="296">
        <v>60678</v>
      </c>
      <c r="I52" s="294">
        <f>'資源化量内訳'!DX52</f>
        <v>6973</v>
      </c>
      <c r="J52" s="294">
        <f t="shared" si="2"/>
        <v>614884</v>
      </c>
      <c r="K52" s="294">
        <f t="shared" si="0"/>
        <v>956.1715865247861</v>
      </c>
      <c r="L52" s="294">
        <f>IF($D52&gt;0,('ごみ搬入量内訳'!E52+I52)/$D52/365*10^6,0)</f>
        <v>673.5065996372269</v>
      </c>
      <c r="M52" s="294">
        <f>IF($D52&gt;0,'ごみ搬入量内訳'!F52/$D52/365*10^6,0)</f>
        <v>282.6649868875592</v>
      </c>
      <c r="N52" s="296">
        <v>1316</v>
      </c>
      <c r="O52" s="294">
        <f>'ごみ処理量内訳'!E52</f>
        <v>441537</v>
      </c>
      <c r="P52" s="294">
        <f>'ごみ処理量内訳'!N52</f>
        <v>49721</v>
      </c>
      <c r="Q52" s="294">
        <f>'ごみ処理量内訳'!F52</f>
        <v>88597</v>
      </c>
      <c r="R52" s="294">
        <f>'ごみ処理量内訳'!G52</f>
        <v>21301</v>
      </c>
      <c r="S52" s="294">
        <f>'ごみ処理量内訳'!H52</f>
        <v>9921</v>
      </c>
      <c r="T52" s="294">
        <f>'ごみ処理量内訳'!I52</f>
        <v>0</v>
      </c>
      <c r="U52" s="294">
        <f>'ごみ処理量内訳'!J52</f>
        <v>0</v>
      </c>
      <c r="V52" s="294">
        <f>'ごみ処理量内訳'!K52</f>
        <v>409</v>
      </c>
      <c r="W52" s="294">
        <f>'ごみ処理量内訳'!L52</f>
        <v>56673</v>
      </c>
      <c r="X52" s="294">
        <f>'ごみ処理量内訳'!M52</f>
        <v>293</v>
      </c>
      <c r="Y52" s="294">
        <f>'資源化量内訳'!R52</f>
        <v>24063</v>
      </c>
      <c r="Z52" s="294">
        <f>'資源化量内訳'!S52</f>
        <v>14999</v>
      </c>
      <c r="AA52" s="294">
        <f>'資源化量内訳'!T52</f>
        <v>2039</v>
      </c>
      <c r="AB52" s="294">
        <f>'資源化量内訳'!U52</f>
        <v>3502</v>
      </c>
      <c r="AC52" s="294">
        <f>'資源化量内訳'!V52</f>
        <v>666</v>
      </c>
      <c r="AD52" s="294">
        <f>'資源化量内訳'!W52</f>
        <v>1528</v>
      </c>
      <c r="AE52" s="294">
        <f>'資源化量内訳'!X52</f>
        <v>275</v>
      </c>
      <c r="AF52" s="294">
        <f>'資源化量内訳'!Y52</f>
        <v>0</v>
      </c>
      <c r="AG52" s="294">
        <f>'資源化量内訳'!Z52</f>
        <v>0</v>
      </c>
      <c r="AH52" s="294">
        <f>'資源化量内訳'!AA52</f>
        <v>1054</v>
      </c>
      <c r="AI52" s="294">
        <f t="shared" si="3"/>
        <v>603918</v>
      </c>
      <c r="AJ52" s="295">
        <f t="shared" si="4"/>
        <v>91.76692862276005</v>
      </c>
      <c r="AK52" s="294">
        <f>'資源化量内訳'!AP52</f>
        <v>4583</v>
      </c>
      <c r="AL52" s="294">
        <f>'資源化量内訳'!BC52</f>
        <v>5301</v>
      </c>
      <c r="AM52" s="294">
        <f>'資源化量内訳'!BO52</f>
        <v>9938</v>
      </c>
      <c r="AN52" s="294">
        <f>'資源化量内訳'!CA52</f>
        <v>0</v>
      </c>
      <c r="AO52" s="294">
        <f>'資源化量内訳'!CM52</f>
        <v>0</v>
      </c>
      <c r="AP52" s="294">
        <f>'資源化量内訳'!CY52</f>
        <v>409</v>
      </c>
      <c r="AQ52" s="294">
        <f>'資源化量内訳'!DL52</f>
        <v>48615</v>
      </c>
      <c r="AR52" s="294">
        <f t="shared" si="5"/>
        <v>68846</v>
      </c>
      <c r="AS52" s="295">
        <f t="shared" si="6"/>
        <v>16.35021632337029</v>
      </c>
      <c r="AT52" s="294">
        <f>'ごみ処理量内訳'!AI52</f>
        <v>49721</v>
      </c>
      <c r="AU52" s="294">
        <f>'ごみ処理量内訳'!AJ52</f>
        <v>43233</v>
      </c>
      <c r="AV52" s="294">
        <f>'ごみ処理量内訳'!AK52</f>
        <v>9819</v>
      </c>
      <c r="AW52" s="294">
        <f t="shared" si="7"/>
        <v>102773</v>
      </c>
    </row>
    <row r="53" spans="1:49" ht="13.5">
      <c r="A53" s="293" t="s">
        <v>399</v>
      </c>
      <c r="B53" s="293">
        <v>47</v>
      </c>
      <c r="C53" s="293" t="s">
        <v>399</v>
      </c>
      <c r="D53" s="294">
        <f t="shared" si="1"/>
        <v>1391490</v>
      </c>
      <c r="E53" s="296">
        <v>1390418</v>
      </c>
      <c r="F53" s="296">
        <v>1072</v>
      </c>
      <c r="G53" s="294">
        <f>'ごみ搬入量内訳'!H53</f>
        <v>439725</v>
      </c>
      <c r="H53" s="296">
        <v>16519</v>
      </c>
      <c r="I53" s="294">
        <f>'資源化量内訳'!DX53</f>
        <v>6868</v>
      </c>
      <c r="J53" s="294">
        <f t="shared" si="2"/>
        <v>463112</v>
      </c>
      <c r="K53" s="294">
        <f t="shared" si="0"/>
        <v>911.8283279074948</v>
      </c>
      <c r="L53" s="294">
        <f>IF($D53&gt;0,('ごみ搬入量内訳'!E53+I53)/$D53/365*10^6,0)</f>
        <v>603.9864432302144</v>
      </c>
      <c r="M53" s="294">
        <f>IF($D53&gt;0,'ごみ搬入量内訳'!F53/$D53/365*10^6,0)</f>
        <v>307.84188467728046</v>
      </c>
      <c r="N53" s="296">
        <v>304</v>
      </c>
      <c r="O53" s="294">
        <f>'ごみ処理量内訳'!E53</f>
        <v>392647</v>
      </c>
      <c r="P53" s="294">
        <f>'ごみ処理量内訳'!N53</f>
        <v>9122</v>
      </c>
      <c r="Q53" s="294">
        <f>'ごみ処理量内訳'!F53</f>
        <v>45385</v>
      </c>
      <c r="R53" s="294">
        <f>'ごみ処理量内訳'!G53</f>
        <v>8697</v>
      </c>
      <c r="S53" s="294">
        <f>'ごみ処理量内訳'!H53</f>
        <v>0</v>
      </c>
      <c r="T53" s="294">
        <f>'ごみ処理量内訳'!I53</f>
        <v>0</v>
      </c>
      <c r="U53" s="294">
        <f>'ごみ処理量内訳'!J53</f>
        <v>0</v>
      </c>
      <c r="V53" s="294">
        <f>'ごみ処理量内訳'!K53</f>
        <v>0</v>
      </c>
      <c r="W53" s="294">
        <f>'ごみ処理量内訳'!L53</f>
        <v>33206</v>
      </c>
      <c r="X53" s="294">
        <f>'ごみ処理量内訳'!M53</f>
        <v>3482</v>
      </c>
      <c r="Y53" s="294">
        <f>'資源化量内訳'!R53</f>
        <v>9090</v>
      </c>
      <c r="Z53" s="294">
        <f>'資源化量内訳'!S53</f>
        <v>4849</v>
      </c>
      <c r="AA53" s="294">
        <f>'資源化量内訳'!T53</f>
        <v>232</v>
      </c>
      <c r="AB53" s="294">
        <f>'資源化量内訳'!U53</f>
        <v>384</v>
      </c>
      <c r="AC53" s="294">
        <f>'資源化量内訳'!V53</f>
        <v>178</v>
      </c>
      <c r="AD53" s="294">
        <f>'資源化量内訳'!W53</f>
        <v>20</v>
      </c>
      <c r="AE53" s="294">
        <f>'資源化量内訳'!X53</f>
        <v>13</v>
      </c>
      <c r="AF53" s="294">
        <f>'資源化量内訳'!Y53</f>
        <v>0</v>
      </c>
      <c r="AG53" s="294">
        <f>'資源化量内訳'!Z53</f>
        <v>0</v>
      </c>
      <c r="AH53" s="294">
        <f>'資源化量内訳'!AA53</f>
        <v>3414</v>
      </c>
      <c r="AI53" s="294">
        <f t="shared" si="3"/>
        <v>456244</v>
      </c>
      <c r="AJ53" s="295">
        <f t="shared" si="4"/>
        <v>98.00063124117797</v>
      </c>
      <c r="AK53" s="294">
        <f>'資源化量内訳'!AP53</f>
        <v>11657</v>
      </c>
      <c r="AL53" s="294">
        <f>'資源化量内訳'!BC53</f>
        <v>3538</v>
      </c>
      <c r="AM53" s="294">
        <f>'資源化量内訳'!BO53</f>
        <v>0</v>
      </c>
      <c r="AN53" s="294">
        <f>'資源化量内訳'!CA53</f>
        <v>0</v>
      </c>
      <c r="AO53" s="294">
        <f>'資源化量内訳'!CM53</f>
        <v>0</v>
      </c>
      <c r="AP53" s="294">
        <f>'資源化量内訳'!CY53</f>
        <v>0</v>
      </c>
      <c r="AQ53" s="294">
        <f>'資源化量内訳'!DL53</f>
        <v>31242</v>
      </c>
      <c r="AR53" s="294">
        <f t="shared" si="5"/>
        <v>46437</v>
      </c>
      <c r="AS53" s="295">
        <f t="shared" si="6"/>
        <v>13.472982777384304</v>
      </c>
      <c r="AT53" s="294">
        <f>'ごみ処理量内訳'!AI53</f>
        <v>9122</v>
      </c>
      <c r="AU53" s="294">
        <f>'ごみ処理量内訳'!AJ53</f>
        <v>34108</v>
      </c>
      <c r="AV53" s="294">
        <f>'ごみ処理量内訳'!AK53</f>
        <v>4097</v>
      </c>
      <c r="AW53" s="294">
        <f t="shared" si="7"/>
        <v>47327</v>
      </c>
    </row>
    <row r="54" spans="1:49" ht="13.5">
      <c r="A54" s="293" t="s">
        <v>400</v>
      </c>
      <c r="B54" s="293">
        <v>48</v>
      </c>
      <c r="C54" s="293" t="s">
        <v>400</v>
      </c>
      <c r="D54" s="294">
        <f>SUM(D7:D53)</f>
        <v>127780819</v>
      </c>
      <c r="E54" s="294">
        <f aca="true" t="shared" si="8" ref="E54:AW54">SUM(E7:E53)</f>
        <v>127727000</v>
      </c>
      <c r="F54" s="294">
        <f t="shared" si="8"/>
        <v>53819</v>
      </c>
      <c r="G54" s="294">
        <f t="shared" si="8"/>
        <v>44155415</v>
      </c>
      <c r="H54" s="294">
        <f t="shared" si="8"/>
        <v>4810078</v>
      </c>
      <c r="I54" s="294">
        <f t="shared" si="8"/>
        <v>3058319</v>
      </c>
      <c r="J54" s="294">
        <f t="shared" si="8"/>
        <v>52023812</v>
      </c>
      <c r="K54" s="294">
        <f>IF($D54&gt;0,J54/$D54/365*10^6,0)</f>
        <v>1115.4333873914356</v>
      </c>
      <c r="L54" s="294">
        <f>IF($D54&gt;0,('ごみ搬入量内訳'!E54+I54)/$D54/365*10^6,0)</f>
        <v>776.5822432903107</v>
      </c>
      <c r="M54" s="294">
        <f>IF($D54&gt;0,'ごみ搬入量内訳'!F54/$D54/365*10^6,0)</f>
        <v>338.85114410112493</v>
      </c>
      <c r="N54" s="294">
        <f t="shared" si="8"/>
        <v>74133</v>
      </c>
      <c r="O54" s="294">
        <f t="shared" si="8"/>
        <v>38067011</v>
      </c>
      <c r="P54" s="294">
        <f t="shared" si="8"/>
        <v>1201144</v>
      </c>
      <c r="Q54" s="294">
        <f t="shared" si="8"/>
        <v>7167488</v>
      </c>
      <c r="R54" s="294">
        <f t="shared" si="8"/>
        <v>2568805</v>
      </c>
      <c r="S54" s="294">
        <f t="shared" si="8"/>
        <v>114703</v>
      </c>
      <c r="T54" s="294">
        <f t="shared" si="8"/>
        <v>19</v>
      </c>
      <c r="U54" s="294">
        <f t="shared" si="8"/>
        <v>24476</v>
      </c>
      <c r="V54" s="294">
        <f t="shared" si="8"/>
        <v>725636</v>
      </c>
      <c r="W54" s="294">
        <f t="shared" si="8"/>
        <v>3536427</v>
      </c>
      <c r="X54" s="294">
        <f t="shared" si="8"/>
        <v>197422</v>
      </c>
      <c r="Y54" s="294">
        <f t="shared" si="8"/>
        <v>2568631</v>
      </c>
      <c r="Z54" s="294">
        <f t="shared" si="8"/>
        <v>1827865</v>
      </c>
      <c r="AA54" s="294">
        <f t="shared" si="8"/>
        <v>150704</v>
      </c>
      <c r="AB54" s="294">
        <f t="shared" si="8"/>
        <v>228684</v>
      </c>
      <c r="AC54" s="294">
        <f t="shared" si="8"/>
        <v>56834</v>
      </c>
      <c r="AD54" s="294">
        <f t="shared" si="8"/>
        <v>118942</v>
      </c>
      <c r="AE54" s="294">
        <f t="shared" si="8"/>
        <v>75893</v>
      </c>
      <c r="AF54" s="294">
        <f t="shared" si="8"/>
        <v>47</v>
      </c>
      <c r="AG54" s="294">
        <f t="shared" si="8"/>
        <v>21</v>
      </c>
      <c r="AH54" s="294">
        <f t="shared" si="8"/>
        <v>109641</v>
      </c>
      <c r="AI54" s="294">
        <f t="shared" si="8"/>
        <v>49004274</v>
      </c>
      <c r="AJ54" s="295">
        <f>IF(AI54&gt;0,(Y54+O54+Q54)/AI54*100,0)</f>
        <v>97.54889951027536</v>
      </c>
      <c r="AK54" s="294">
        <f t="shared" si="8"/>
        <v>986418</v>
      </c>
      <c r="AL54" s="294">
        <f t="shared" si="8"/>
        <v>622434</v>
      </c>
      <c r="AM54" s="294">
        <f t="shared" si="8"/>
        <v>76840</v>
      </c>
      <c r="AN54" s="294">
        <f t="shared" si="8"/>
        <v>32</v>
      </c>
      <c r="AO54" s="294">
        <f t="shared" si="8"/>
        <v>16398</v>
      </c>
      <c r="AP54" s="294">
        <f t="shared" si="8"/>
        <v>402486</v>
      </c>
      <c r="AQ54" s="294">
        <f t="shared" si="8"/>
        <v>2471953</v>
      </c>
      <c r="AR54" s="294">
        <f t="shared" si="8"/>
        <v>4576561</v>
      </c>
      <c r="AS54" s="295">
        <f>IF(AI54+I54&gt;0,(Y54+AR54+I54)/(AI54+I54)*100,0)</f>
        <v>19.5985455430543</v>
      </c>
      <c r="AT54" s="294">
        <f t="shared" si="8"/>
        <v>1201144</v>
      </c>
      <c r="AU54" s="294">
        <f t="shared" si="8"/>
        <v>4362620</v>
      </c>
      <c r="AV54" s="294">
        <f t="shared" si="8"/>
        <v>1245307</v>
      </c>
      <c r="AW54" s="294">
        <f t="shared" si="8"/>
        <v>6809071</v>
      </c>
    </row>
    <row r="55" spans="1:49" ht="13.5">
      <c r="A55" s="275"/>
      <c r="B55" s="275"/>
      <c r="C55" s="275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75"/>
      <c r="B56" s="275"/>
      <c r="C56" s="27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75"/>
      <c r="B57" s="275"/>
      <c r="C57" s="275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75"/>
      <c r="B58" s="275"/>
      <c r="C58" s="275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75"/>
      <c r="B59" s="275"/>
      <c r="C59" s="27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75"/>
      <c r="B60" s="275"/>
      <c r="C60" s="27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75"/>
      <c r="B61" s="275"/>
      <c r="C61" s="275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75"/>
      <c r="B62" s="275"/>
      <c r="C62" s="27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75"/>
      <c r="B63" s="275"/>
      <c r="C63" s="27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75"/>
      <c r="B64" s="275"/>
      <c r="C64" s="27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75"/>
      <c r="B65" s="275"/>
      <c r="C65" s="275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75"/>
      <c r="B66" s="275"/>
      <c r="C66" s="27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75"/>
      <c r="B67" s="275"/>
      <c r="C67" s="27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75"/>
      <c r="B68" s="275"/>
      <c r="C68" s="275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75"/>
      <c r="B69" s="275"/>
      <c r="C69" s="275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75"/>
      <c r="B70" s="275"/>
      <c r="C70" s="275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75"/>
      <c r="B71" s="275"/>
      <c r="C71" s="27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75"/>
      <c r="B72" s="275"/>
      <c r="C72" s="27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75"/>
      <c r="B73" s="275"/>
      <c r="C73" s="27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75"/>
      <c r="B74" s="275"/>
      <c r="C74" s="27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75"/>
      <c r="B75" s="275"/>
      <c r="C75" s="27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75"/>
      <c r="B76" s="275"/>
      <c r="C76" s="27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75"/>
      <c r="B77" s="275"/>
      <c r="C77" s="275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75"/>
      <c r="B78" s="275"/>
      <c r="C78" s="275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75"/>
      <c r="B79" s="275"/>
      <c r="C79" s="275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75"/>
      <c r="B80" s="275"/>
      <c r="C80" s="275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75"/>
      <c r="B81" s="275"/>
      <c r="C81" s="275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75"/>
      <c r="B82" s="275"/>
      <c r="C82" s="275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75"/>
      <c r="B83" s="275"/>
      <c r="C83" s="275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75"/>
      <c r="B84" s="275"/>
      <c r="C84" s="275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75"/>
      <c r="B85" s="275"/>
      <c r="C85" s="27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75"/>
      <c r="B86" s="275"/>
      <c r="C86" s="275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75"/>
      <c r="B87" s="275"/>
      <c r="C87" s="27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75"/>
      <c r="B88" s="275"/>
      <c r="C88" s="27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75"/>
      <c r="B89" s="275"/>
      <c r="C89" s="275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75"/>
      <c r="B90" s="275"/>
      <c r="C90" s="275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75"/>
      <c r="B91" s="275"/>
      <c r="C91" s="27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75"/>
      <c r="B92" s="275"/>
      <c r="C92" s="275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75"/>
      <c r="B93" s="275"/>
      <c r="C93" s="27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75"/>
      <c r="B94" s="275"/>
      <c r="C94" s="275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75"/>
      <c r="B95" s="275"/>
      <c r="C95" s="27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75"/>
      <c r="B96" s="275"/>
      <c r="C96" s="275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75"/>
      <c r="B97" s="275"/>
      <c r="C97" s="275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75"/>
      <c r="B98" s="275"/>
      <c r="C98" s="275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75"/>
      <c r="B99" s="275"/>
      <c r="C99" s="275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75"/>
      <c r="B100" s="275"/>
      <c r="C100" s="275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75"/>
      <c r="B101" s="275"/>
      <c r="C101" s="275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75"/>
      <c r="B102" s="275"/>
      <c r="C102" s="275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75"/>
      <c r="B103" s="275"/>
      <c r="C103" s="275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75"/>
      <c r="B104" s="275"/>
      <c r="C104" s="275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75"/>
      <c r="B105" s="275"/>
      <c r="C105" s="27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75"/>
      <c r="B106" s="275"/>
      <c r="C106" s="275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75"/>
      <c r="B107" s="275"/>
      <c r="C107" s="275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75"/>
      <c r="B108" s="275"/>
      <c r="C108" s="275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75"/>
      <c r="B109" s="275"/>
      <c r="C109" s="275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75"/>
      <c r="B110" s="275"/>
      <c r="C110" s="275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75"/>
      <c r="B111" s="275"/>
      <c r="C111" s="275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75"/>
      <c r="B112" s="275"/>
      <c r="C112" s="275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75"/>
      <c r="B113" s="275"/>
      <c r="C113" s="275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75"/>
      <c r="B114" s="275"/>
      <c r="C114" s="27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75"/>
      <c r="B115" s="275"/>
      <c r="C115" s="27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75"/>
      <c r="B116" s="275"/>
      <c r="C116" s="275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75"/>
      <c r="B117" s="275"/>
      <c r="C117" s="27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75"/>
      <c r="B118" s="275"/>
      <c r="C118" s="275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75"/>
      <c r="B119" s="275"/>
      <c r="C119" s="275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75"/>
      <c r="B120" s="275"/>
      <c r="C120" s="275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75"/>
      <c r="B121" s="275"/>
      <c r="C121" s="275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75"/>
      <c r="B122" s="275"/>
      <c r="C122" s="275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75"/>
      <c r="B123" s="275"/>
      <c r="C123" s="275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75"/>
      <c r="B124" s="275"/>
      <c r="C124" s="275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75"/>
      <c r="B125" s="275"/>
      <c r="C125" s="275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75"/>
      <c r="B126" s="275"/>
      <c r="C126" s="275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75"/>
      <c r="B127" s="275"/>
      <c r="C127" s="275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75"/>
      <c r="B128" s="275"/>
      <c r="C128" s="275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75"/>
      <c r="B129" s="275"/>
      <c r="C129" s="275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75"/>
      <c r="B130" s="275"/>
      <c r="C130" s="275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75"/>
      <c r="B131" s="275"/>
      <c r="C131" s="275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75"/>
      <c r="B132" s="275"/>
      <c r="C132" s="275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75"/>
      <c r="B133" s="275"/>
      <c r="C133" s="275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75"/>
      <c r="B134" s="275"/>
      <c r="C134" s="275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75"/>
      <c r="B135" s="275"/>
      <c r="C135" s="275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75"/>
      <c r="B136" s="275"/>
      <c r="C136" s="275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75"/>
      <c r="B137" s="275"/>
      <c r="C137" s="27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75"/>
      <c r="B138" s="275"/>
      <c r="C138" s="275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75"/>
      <c r="B139" s="275"/>
      <c r="C139" s="27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75"/>
      <c r="B140" s="275"/>
      <c r="C140" s="275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75"/>
      <c r="B141" s="275"/>
      <c r="C141" s="275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75"/>
      <c r="B142" s="275"/>
      <c r="C142" s="275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75"/>
      <c r="B143" s="275"/>
      <c r="C143" s="275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75"/>
      <c r="B144" s="275"/>
      <c r="C144" s="275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75"/>
      <c r="B145" s="275"/>
      <c r="C145" s="275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75"/>
      <c r="B146" s="275"/>
      <c r="C146" s="275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75"/>
      <c r="B147" s="275"/>
      <c r="C147" s="275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75"/>
      <c r="B148" s="275"/>
      <c r="C148" s="275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75"/>
      <c r="B149" s="275"/>
      <c r="C149" s="275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75"/>
      <c r="B150" s="275"/>
      <c r="C150" s="275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75"/>
      <c r="B151" s="275"/>
      <c r="C151" s="275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75"/>
      <c r="B152" s="275"/>
      <c r="C152" s="275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75"/>
      <c r="B153" s="275"/>
      <c r="C153" s="275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75"/>
      <c r="B154" s="275"/>
      <c r="C154" s="275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75"/>
      <c r="B155" s="275"/>
      <c r="C155" s="275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75"/>
      <c r="B156" s="275"/>
      <c r="C156" s="275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75"/>
      <c r="B157" s="275"/>
      <c r="C157" s="275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75"/>
      <c r="B158" s="275"/>
      <c r="C158" s="275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75"/>
      <c r="B159" s="275"/>
      <c r="C159" s="27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75"/>
      <c r="B160" s="275"/>
      <c r="C160" s="275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75"/>
      <c r="B161" s="275"/>
      <c r="C161" s="27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75"/>
      <c r="B162" s="275"/>
      <c r="C162" s="275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75"/>
      <c r="B163" s="275"/>
      <c r="C163" s="275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75"/>
      <c r="B164" s="275"/>
      <c r="C164" s="275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75"/>
      <c r="B165" s="275"/>
      <c r="C165" s="275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75"/>
      <c r="B166" s="275"/>
      <c r="C166" s="275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75"/>
      <c r="B167" s="275"/>
      <c r="C167" s="275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75"/>
      <c r="B168" s="275"/>
      <c r="C168" s="275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75"/>
      <c r="B169" s="275"/>
      <c r="C169" s="275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75"/>
      <c r="B170" s="275"/>
      <c r="C170" s="275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75"/>
      <c r="B171" s="275"/>
      <c r="C171" s="275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75"/>
      <c r="B172" s="275"/>
      <c r="C172" s="275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75"/>
      <c r="B173" s="275"/>
      <c r="C173" s="275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75"/>
      <c r="B174" s="275"/>
      <c r="C174" s="275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75"/>
      <c r="B175" s="275"/>
      <c r="C175" s="275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75"/>
      <c r="B176" s="275"/>
      <c r="C176" s="275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75"/>
      <c r="B177" s="275"/>
      <c r="C177" s="275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75"/>
      <c r="B178" s="275"/>
      <c r="C178" s="275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75"/>
      <c r="B179" s="275"/>
      <c r="C179" s="275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75"/>
      <c r="B180" s="275"/>
      <c r="C180" s="275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75"/>
      <c r="B181" s="275"/>
      <c r="C181" s="27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75"/>
      <c r="B182" s="275"/>
      <c r="C182" s="275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75"/>
      <c r="B183" s="275"/>
      <c r="C183" s="27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75"/>
      <c r="B184" s="275"/>
      <c r="C184" s="275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75"/>
      <c r="B185" s="275"/>
      <c r="C185" s="275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75"/>
      <c r="B186" s="275"/>
      <c r="C186" s="275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75"/>
      <c r="B187" s="275"/>
      <c r="C187" s="275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75"/>
      <c r="B188" s="275"/>
      <c r="C188" s="275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75"/>
      <c r="B189" s="275"/>
      <c r="C189" s="275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75"/>
      <c r="B190" s="275"/>
      <c r="C190" s="275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75"/>
      <c r="B191" s="275"/>
      <c r="C191" s="275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75"/>
      <c r="B192" s="275"/>
      <c r="C192" s="275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75"/>
      <c r="B193" s="275"/>
      <c r="C193" s="275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75"/>
      <c r="B194" s="275"/>
      <c r="C194" s="275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75"/>
      <c r="B195" s="275"/>
      <c r="C195" s="275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75"/>
      <c r="B196" s="275"/>
      <c r="C196" s="275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75"/>
      <c r="B197" s="275"/>
      <c r="C197" s="275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75"/>
      <c r="B198" s="275"/>
      <c r="C198" s="275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75"/>
      <c r="B199" s="275"/>
      <c r="C199" s="275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75"/>
      <c r="B200" s="275"/>
      <c r="C200" s="275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75"/>
      <c r="B201" s="275"/>
      <c r="C201" s="275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75"/>
      <c r="B202" s="275"/>
      <c r="C202" s="27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75"/>
      <c r="B203" s="275"/>
      <c r="C203" s="27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75"/>
      <c r="B204" s="275"/>
      <c r="C204" s="275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75"/>
      <c r="B205" s="275"/>
      <c r="C205" s="27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75"/>
      <c r="B206" s="275"/>
      <c r="C206" s="275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75"/>
      <c r="B207" s="275"/>
      <c r="C207" s="275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75"/>
      <c r="B208" s="275"/>
      <c r="C208" s="275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75"/>
      <c r="B209" s="275"/>
      <c r="C209" s="275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75"/>
      <c r="B210" s="275"/>
      <c r="C210" s="275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75"/>
      <c r="B211" s="275"/>
      <c r="C211" s="275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75"/>
      <c r="B212" s="275"/>
      <c r="C212" s="275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75"/>
      <c r="B213" s="275"/>
      <c r="C213" s="275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75"/>
      <c r="B214" s="275"/>
      <c r="C214" s="275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75"/>
      <c r="B215" s="275"/>
      <c r="C215" s="275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75"/>
      <c r="B216" s="275"/>
      <c r="C216" s="275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75"/>
      <c r="B217" s="275"/>
      <c r="C217" s="275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75"/>
      <c r="B218" s="275"/>
      <c r="C218" s="275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75"/>
      <c r="B219" s="275"/>
      <c r="C219" s="275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75"/>
      <c r="B220" s="275"/>
      <c r="C220" s="275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75"/>
      <c r="B221" s="275"/>
      <c r="C221" s="275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75"/>
      <c r="B222" s="275"/>
      <c r="C222" s="275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75"/>
      <c r="B223" s="275"/>
      <c r="C223" s="275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75"/>
      <c r="B224" s="275"/>
      <c r="C224" s="275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75"/>
      <c r="B225" s="275"/>
      <c r="C225" s="27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75"/>
      <c r="B226" s="275"/>
      <c r="C226" s="275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75"/>
      <c r="B227" s="275"/>
      <c r="C227" s="27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75"/>
      <c r="B228" s="275"/>
      <c r="C228" s="275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75"/>
      <c r="B229" s="275"/>
      <c r="C229" s="275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75"/>
      <c r="B230" s="275"/>
      <c r="C230" s="275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75"/>
      <c r="B231" s="275"/>
      <c r="C231" s="275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75"/>
      <c r="B232" s="275"/>
      <c r="C232" s="275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75"/>
      <c r="B233" s="275"/>
      <c r="C233" s="275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75"/>
      <c r="B234" s="275"/>
      <c r="C234" s="275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75"/>
      <c r="B235" s="275"/>
      <c r="C235" s="275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75"/>
      <c r="B236" s="275"/>
      <c r="C236" s="275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75"/>
      <c r="B237" s="275"/>
      <c r="C237" s="275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75"/>
      <c r="B238" s="275"/>
      <c r="C238" s="275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75"/>
      <c r="B239" s="275"/>
      <c r="C239" s="275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75"/>
      <c r="B240" s="275"/>
      <c r="C240" s="275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75"/>
      <c r="B241" s="275"/>
      <c r="C241" s="275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75"/>
      <c r="B242" s="275"/>
      <c r="C242" s="275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75"/>
      <c r="B243" s="275"/>
      <c r="C243" s="275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75"/>
      <c r="B244" s="275"/>
      <c r="C244" s="275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75"/>
      <c r="B245" s="275"/>
      <c r="C245" s="275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75"/>
      <c r="B246" s="275"/>
      <c r="C246" s="275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75"/>
      <c r="B247" s="275"/>
      <c r="C247" s="27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75"/>
      <c r="B248" s="275"/>
      <c r="C248" s="275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75"/>
      <c r="B249" s="275"/>
      <c r="C249" s="27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75"/>
      <c r="B250" s="275"/>
      <c r="C250" s="275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75"/>
      <c r="B251" s="275"/>
      <c r="C251" s="275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75"/>
      <c r="B252" s="275"/>
      <c r="C252" s="275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75"/>
      <c r="B253" s="275"/>
      <c r="C253" s="275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75"/>
      <c r="B254" s="275"/>
      <c r="C254" s="275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75"/>
      <c r="B255" s="275"/>
      <c r="C255" s="275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75"/>
      <c r="B256" s="275"/>
      <c r="C256" s="275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75"/>
      <c r="B257" s="275"/>
      <c r="C257" s="275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75"/>
      <c r="B258" s="275"/>
      <c r="C258" s="275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75"/>
      <c r="B259" s="275"/>
      <c r="C259" s="275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75"/>
      <c r="B260" s="275"/>
      <c r="C260" s="275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75"/>
      <c r="B261" s="275"/>
      <c r="C261" s="275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75"/>
      <c r="B262" s="275"/>
      <c r="C262" s="275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75"/>
      <c r="B263" s="275"/>
      <c r="C263" s="275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75"/>
      <c r="B264" s="275"/>
      <c r="C264" s="275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75"/>
      <c r="B265" s="275"/>
      <c r="C265" s="275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75"/>
      <c r="B266" s="275"/>
      <c r="C266" s="27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75"/>
      <c r="B267" s="275"/>
      <c r="C267" s="275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75"/>
      <c r="B268" s="275"/>
      <c r="C268" s="275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75"/>
      <c r="B269" s="275"/>
      <c r="C269" s="27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75"/>
      <c r="B270" s="275"/>
      <c r="C270" s="275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75"/>
      <c r="B271" s="275"/>
      <c r="C271" s="27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75"/>
      <c r="B272" s="275"/>
      <c r="C272" s="275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75"/>
      <c r="B273" s="275"/>
      <c r="C273" s="275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75"/>
      <c r="B274" s="275"/>
      <c r="C274" s="275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75"/>
      <c r="B275" s="275"/>
      <c r="C275" s="275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75"/>
      <c r="B276" s="275"/>
      <c r="C276" s="275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75"/>
      <c r="B277" s="275"/>
      <c r="C277" s="275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75"/>
      <c r="B278" s="275"/>
      <c r="C278" s="275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75"/>
      <c r="B279" s="275"/>
      <c r="C279" s="275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75"/>
      <c r="B280" s="275"/>
      <c r="C280" s="275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75"/>
      <c r="B281" s="275"/>
      <c r="C281" s="275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75"/>
      <c r="B282" s="275"/>
      <c r="C282" s="275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75"/>
      <c r="B283" s="275"/>
      <c r="C283" s="275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75"/>
      <c r="B284" s="275"/>
      <c r="C284" s="275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75"/>
      <c r="B285" s="275"/>
      <c r="C285" s="275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75"/>
      <c r="B286" s="275"/>
      <c r="C286" s="275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75"/>
      <c r="B287" s="275"/>
      <c r="C287" s="275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75"/>
      <c r="B288" s="275"/>
      <c r="C288" s="275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75"/>
      <c r="B289" s="275"/>
      <c r="C289" s="275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75"/>
      <c r="B290" s="275"/>
      <c r="C290" s="275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75"/>
      <c r="B291" s="275"/>
      <c r="C291" s="27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75"/>
      <c r="B292" s="275"/>
      <c r="C292" s="275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75"/>
      <c r="B293" s="275"/>
      <c r="C293" s="27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75"/>
      <c r="B294" s="275"/>
      <c r="C294" s="275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75"/>
      <c r="B295" s="275"/>
      <c r="C295" s="275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75"/>
      <c r="B296" s="275"/>
      <c r="C296" s="275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75"/>
      <c r="B297" s="275"/>
      <c r="C297" s="275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75"/>
      <c r="B298" s="275"/>
      <c r="C298" s="275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75"/>
      <c r="B299" s="275"/>
      <c r="C299" s="275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75"/>
      <c r="B300" s="275"/>
      <c r="C300" s="275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K3:K5"/>
    <mergeCell ref="L3:L5"/>
    <mergeCell ref="A2:A6"/>
    <mergeCell ref="B2:B6"/>
    <mergeCell ref="C2:C6"/>
    <mergeCell ref="D2:E2"/>
    <mergeCell ref="E3:E4"/>
    <mergeCell ref="AN3:AN4"/>
    <mergeCell ref="AP3:AP4"/>
    <mergeCell ref="N2:N4"/>
    <mergeCell ref="F3:F4"/>
    <mergeCell ref="W4:W5"/>
    <mergeCell ref="G2:J2"/>
    <mergeCell ref="K2:M2"/>
    <mergeCell ref="G3:G4"/>
    <mergeCell ref="H3:H4"/>
    <mergeCell ref="I3:I4"/>
    <mergeCell ref="AQ3:AQ4"/>
    <mergeCell ref="AS2:AS5"/>
    <mergeCell ref="AT2:AW2"/>
    <mergeCell ref="AU3:AU4"/>
    <mergeCell ref="AV3:AV4"/>
    <mergeCell ref="AT3:AT4"/>
    <mergeCell ref="M3:M5"/>
    <mergeCell ref="O3:O4"/>
    <mergeCell ref="AK2:AR2"/>
    <mergeCell ref="P3:P4"/>
    <mergeCell ref="AO3:AO4"/>
    <mergeCell ref="AK3:AK4"/>
    <mergeCell ref="AL3:AL4"/>
    <mergeCell ref="Q3:X3"/>
    <mergeCell ref="AJ2:AJ5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2" max="2" width="6.59765625" style="0" hidden="1" customWidth="1"/>
    <col min="3" max="3" width="12.59765625" style="0" hidden="1" customWidth="1"/>
    <col min="4" max="34" width="10.59765625" style="6" customWidth="1"/>
    <col min="35" max="115" width="9" style="6" customWidth="1"/>
    <col min="116" max="116" width="1.59765625" style="6" customWidth="1"/>
    <col min="117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19" t="s">
        <v>21</v>
      </c>
      <c r="B2" s="322" t="s">
        <v>301</v>
      </c>
      <c r="C2" s="324" t="s">
        <v>302</v>
      </c>
      <c r="D2" s="314" t="s">
        <v>22</v>
      </c>
      <c r="E2" s="315"/>
      <c r="F2" s="316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24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20"/>
      <c r="B3" s="323"/>
      <c r="C3" s="31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10"/>
      <c r="AI3" s="320" t="s">
        <v>30</v>
      </c>
      <c r="AJ3" s="319" t="s">
        <v>31</v>
      </c>
      <c r="AK3" s="319" t="s">
        <v>32</v>
      </c>
      <c r="AL3" s="319" t="s">
        <v>33</v>
      </c>
      <c r="AM3" s="320" t="s">
        <v>30</v>
      </c>
      <c r="AN3" s="303" t="s">
        <v>34</v>
      </c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5"/>
      <c r="CZ3" s="318" t="s">
        <v>35</v>
      </c>
      <c r="DA3" s="301"/>
      <c r="DB3" s="301"/>
      <c r="DC3" s="302"/>
      <c r="DD3" s="318" t="s">
        <v>36</v>
      </c>
      <c r="DE3" s="301"/>
      <c r="DF3" s="301"/>
      <c r="DG3" s="301"/>
      <c r="DH3" s="301"/>
      <c r="DI3" s="301"/>
      <c r="DJ3" s="301"/>
      <c r="DK3" s="302"/>
    </row>
    <row r="4" spans="1:115" s="24" customFormat="1" ht="19.5" customHeight="1">
      <c r="A4" s="320"/>
      <c r="B4" s="323"/>
      <c r="C4" s="310"/>
      <c r="D4" s="8" t="s">
        <v>7</v>
      </c>
      <c r="E4" s="324" t="s">
        <v>37</v>
      </c>
      <c r="F4" s="324" t="s">
        <v>38</v>
      </c>
      <c r="G4" s="10"/>
      <c r="H4" s="8" t="s">
        <v>7</v>
      </c>
      <c r="I4" s="311" t="s">
        <v>39</v>
      </c>
      <c r="J4" s="312"/>
      <c r="K4" s="312"/>
      <c r="L4" s="313"/>
      <c r="M4" s="311" t="s">
        <v>40</v>
      </c>
      <c r="N4" s="312"/>
      <c r="O4" s="312"/>
      <c r="P4" s="313"/>
      <c r="Q4" s="311" t="s">
        <v>41</v>
      </c>
      <c r="R4" s="312"/>
      <c r="S4" s="312"/>
      <c r="T4" s="313"/>
      <c r="U4" s="311" t="s">
        <v>42</v>
      </c>
      <c r="V4" s="312"/>
      <c r="W4" s="312"/>
      <c r="X4" s="313"/>
      <c r="Y4" s="311" t="s">
        <v>43</v>
      </c>
      <c r="Z4" s="312"/>
      <c r="AA4" s="312"/>
      <c r="AB4" s="313"/>
      <c r="AC4" s="311" t="s">
        <v>44</v>
      </c>
      <c r="AD4" s="312"/>
      <c r="AE4" s="312"/>
      <c r="AF4" s="313"/>
      <c r="AG4" s="10"/>
      <c r="AH4" s="340"/>
      <c r="AI4" s="320"/>
      <c r="AJ4" s="320"/>
      <c r="AK4" s="320"/>
      <c r="AL4" s="320"/>
      <c r="AM4" s="320"/>
      <c r="AN4" s="318" t="s">
        <v>45</v>
      </c>
      <c r="AO4" s="301"/>
      <c r="AP4" s="301"/>
      <c r="AQ4" s="301"/>
      <c r="AR4" s="301"/>
      <c r="AS4" s="301"/>
      <c r="AT4" s="301"/>
      <c r="AU4" s="302"/>
      <c r="AV4" s="318" t="s">
        <v>46</v>
      </c>
      <c r="AW4" s="301"/>
      <c r="AX4" s="301"/>
      <c r="AY4" s="301"/>
      <c r="AZ4" s="301"/>
      <c r="BA4" s="301"/>
      <c r="BB4" s="301"/>
      <c r="BC4" s="302"/>
      <c r="BD4" s="318" t="s">
        <v>47</v>
      </c>
      <c r="BE4" s="301"/>
      <c r="BF4" s="301"/>
      <c r="BG4" s="301"/>
      <c r="BH4" s="301"/>
      <c r="BI4" s="301"/>
      <c r="BJ4" s="301"/>
      <c r="BK4" s="302"/>
      <c r="BL4" s="318" t="s">
        <v>48</v>
      </c>
      <c r="BM4" s="301"/>
      <c r="BN4" s="301"/>
      <c r="BO4" s="301"/>
      <c r="BP4" s="301"/>
      <c r="BQ4" s="301"/>
      <c r="BR4" s="301"/>
      <c r="BS4" s="302"/>
      <c r="BT4" s="318" t="s">
        <v>49</v>
      </c>
      <c r="BU4" s="301"/>
      <c r="BV4" s="301"/>
      <c r="BW4" s="301"/>
      <c r="BX4" s="301"/>
      <c r="BY4" s="301"/>
      <c r="BZ4" s="301"/>
      <c r="CA4" s="302"/>
      <c r="CB4" s="318" t="s">
        <v>50</v>
      </c>
      <c r="CC4" s="301"/>
      <c r="CD4" s="301"/>
      <c r="CE4" s="301"/>
      <c r="CF4" s="301"/>
      <c r="CG4" s="301"/>
      <c r="CH4" s="301"/>
      <c r="CI4" s="302"/>
      <c r="CJ4" s="318" t="s">
        <v>51</v>
      </c>
      <c r="CK4" s="301"/>
      <c r="CL4" s="301"/>
      <c r="CM4" s="301"/>
      <c r="CN4" s="301"/>
      <c r="CO4" s="301"/>
      <c r="CP4" s="301"/>
      <c r="CQ4" s="302"/>
      <c r="CR4" s="318" t="s">
        <v>52</v>
      </c>
      <c r="CS4" s="301"/>
      <c r="CT4" s="301"/>
      <c r="CU4" s="301"/>
      <c r="CV4" s="301"/>
      <c r="CW4" s="301"/>
      <c r="CX4" s="301"/>
      <c r="CY4" s="302"/>
      <c r="CZ4" s="340" t="s">
        <v>53</v>
      </c>
      <c r="DA4" s="339" t="s">
        <v>54</v>
      </c>
      <c r="DB4" s="339" t="s">
        <v>55</v>
      </c>
      <c r="DC4" s="339" t="s">
        <v>56</v>
      </c>
      <c r="DD4" s="340" t="s">
        <v>53</v>
      </c>
      <c r="DE4" s="339" t="s">
        <v>57</v>
      </c>
      <c r="DF4" s="339" t="s">
        <v>58</v>
      </c>
      <c r="DG4" s="339" t="s">
        <v>59</v>
      </c>
      <c r="DH4" s="339" t="s">
        <v>54</v>
      </c>
      <c r="DI4" s="339" t="s">
        <v>55</v>
      </c>
      <c r="DJ4" s="339" t="s">
        <v>60</v>
      </c>
      <c r="DK4" s="339" t="s">
        <v>56</v>
      </c>
    </row>
    <row r="5" spans="1:115" s="24" customFormat="1" ht="19.5" customHeight="1">
      <c r="A5" s="320"/>
      <c r="B5" s="323"/>
      <c r="C5" s="310"/>
      <c r="D5" s="30"/>
      <c r="E5" s="317"/>
      <c r="F5" s="340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40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40"/>
      <c r="DA5" s="340"/>
      <c r="DB5" s="340"/>
      <c r="DC5" s="340"/>
      <c r="DD5" s="340"/>
      <c r="DE5" s="340"/>
      <c r="DF5" s="340"/>
      <c r="DG5" s="340"/>
      <c r="DH5" s="340"/>
      <c r="DI5" s="340"/>
      <c r="DJ5" s="340"/>
      <c r="DK5" s="340"/>
    </row>
    <row r="6" spans="1:115" s="24" customFormat="1" ht="16.5" customHeight="1">
      <c r="A6" s="321"/>
      <c r="B6" s="323"/>
      <c r="C6" s="310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80" t="s">
        <v>65</v>
      </c>
      <c r="K6" s="280" t="s">
        <v>65</v>
      </c>
      <c r="L6" s="280" t="s">
        <v>65</v>
      </c>
      <c r="M6" s="8" t="s">
        <v>65</v>
      </c>
      <c r="N6" s="280" t="s">
        <v>65</v>
      </c>
      <c r="O6" s="280" t="s">
        <v>65</v>
      </c>
      <c r="P6" s="280" t="s">
        <v>65</v>
      </c>
      <c r="Q6" s="8" t="s">
        <v>65</v>
      </c>
      <c r="R6" s="280" t="s">
        <v>65</v>
      </c>
      <c r="S6" s="280" t="s">
        <v>65</v>
      </c>
      <c r="T6" s="280" t="s">
        <v>65</v>
      </c>
      <c r="U6" s="8" t="s">
        <v>65</v>
      </c>
      <c r="V6" s="280" t="s">
        <v>65</v>
      </c>
      <c r="W6" s="280" t="s">
        <v>65</v>
      </c>
      <c r="X6" s="280" t="s">
        <v>65</v>
      </c>
      <c r="Y6" s="8" t="s">
        <v>65</v>
      </c>
      <c r="Z6" s="280" t="s">
        <v>65</v>
      </c>
      <c r="AA6" s="280" t="s">
        <v>65</v>
      </c>
      <c r="AB6" s="280" t="s">
        <v>65</v>
      </c>
      <c r="AC6" s="8" t="s">
        <v>65</v>
      </c>
      <c r="AD6" s="280" t="s">
        <v>65</v>
      </c>
      <c r="AE6" s="280" t="s">
        <v>65</v>
      </c>
      <c r="AF6" s="280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82" customFormat="1" ht="13.5">
      <c r="A7" s="293" t="s">
        <v>353</v>
      </c>
      <c r="B7" s="293">
        <v>1</v>
      </c>
      <c r="C7" s="293"/>
      <c r="D7" s="294">
        <f>SUM(E7:F7)</f>
        <v>2300879</v>
      </c>
      <c r="E7" s="296">
        <v>1454659</v>
      </c>
      <c r="F7" s="296">
        <v>846220</v>
      </c>
      <c r="G7" s="294">
        <f>SUM(H7,AG7)</f>
        <v>2300879</v>
      </c>
      <c r="H7" s="294">
        <f>SUM(I7,M7,Q7,U7,Y7,AC7)</f>
        <v>1886452</v>
      </c>
      <c r="I7" s="294">
        <f>SUM(J7:L7)</f>
        <v>108868</v>
      </c>
      <c r="J7" s="296">
        <v>738</v>
      </c>
      <c r="K7" s="296">
        <v>58581</v>
      </c>
      <c r="L7" s="296">
        <v>49549</v>
      </c>
      <c r="M7" s="294">
        <f>SUM(N7:P7)</f>
        <v>1255534</v>
      </c>
      <c r="N7" s="296">
        <v>266943</v>
      </c>
      <c r="O7" s="296">
        <v>632847</v>
      </c>
      <c r="P7" s="296">
        <v>355744</v>
      </c>
      <c r="Q7" s="294">
        <f>SUM(R7:T7)</f>
        <v>198809</v>
      </c>
      <c r="R7" s="296">
        <v>47948</v>
      </c>
      <c r="S7" s="296">
        <v>122260</v>
      </c>
      <c r="T7" s="296">
        <v>28601</v>
      </c>
      <c r="U7" s="294">
        <f>SUM(V7:X7)</f>
        <v>259832</v>
      </c>
      <c r="V7" s="296">
        <v>50287</v>
      </c>
      <c r="W7" s="296">
        <v>179486</v>
      </c>
      <c r="X7" s="296">
        <v>30059</v>
      </c>
      <c r="Y7" s="294">
        <f>SUM(Z7:AB7)</f>
        <v>24014</v>
      </c>
      <c r="Z7" s="296">
        <v>5568</v>
      </c>
      <c r="AA7" s="296">
        <v>16003</v>
      </c>
      <c r="AB7" s="296">
        <v>2443</v>
      </c>
      <c r="AC7" s="294">
        <f>SUM(AD7:AF7)</f>
        <v>39395</v>
      </c>
      <c r="AD7" s="296">
        <v>4541</v>
      </c>
      <c r="AE7" s="296">
        <v>28109</v>
      </c>
      <c r="AF7" s="296">
        <v>6745</v>
      </c>
      <c r="AG7" s="296">
        <v>414427</v>
      </c>
      <c r="AH7" s="296">
        <v>6965</v>
      </c>
      <c r="AI7" s="294">
        <f>SUM(AJ7:AL7)</f>
        <v>235</v>
      </c>
      <c r="AJ7" s="296">
        <v>37</v>
      </c>
      <c r="AK7" s="296">
        <v>12</v>
      </c>
      <c r="AL7" s="296">
        <v>186</v>
      </c>
      <c r="AM7" s="294">
        <f>SUM(AN7,AV7,BD7,BL7,BT7,CB7,CJ7,CR7,CZ7,DD7)</f>
        <v>2301479</v>
      </c>
      <c r="AN7" s="294">
        <f>SUM(AO7:AU7)</f>
        <v>1356421</v>
      </c>
      <c r="AO7" s="296">
        <v>15</v>
      </c>
      <c r="AP7" s="296">
        <v>1190888</v>
      </c>
      <c r="AQ7" s="296">
        <v>1372</v>
      </c>
      <c r="AR7" s="296">
        <v>290</v>
      </c>
      <c r="AS7" s="296">
        <v>214</v>
      </c>
      <c r="AT7" s="296">
        <v>1435</v>
      </c>
      <c r="AU7" s="296">
        <v>162207</v>
      </c>
      <c r="AV7" s="294">
        <f>SUM(AW7:BC7)</f>
        <v>200829</v>
      </c>
      <c r="AW7" s="296">
        <v>10896</v>
      </c>
      <c r="AX7" s="296">
        <v>1764</v>
      </c>
      <c r="AY7" s="296">
        <v>61500</v>
      </c>
      <c r="AZ7" s="296">
        <v>3582</v>
      </c>
      <c r="BA7" s="296">
        <v>1481</v>
      </c>
      <c r="BB7" s="296">
        <v>23321</v>
      </c>
      <c r="BC7" s="296">
        <v>98285</v>
      </c>
      <c r="BD7" s="294">
        <f>SUM(BE7:BK7)</f>
        <v>31450</v>
      </c>
      <c r="BE7" s="296">
        <v>703</v>
      </c>
      <c r="BF7" s="296">
        <v>0</v>
      </c>
      <c r="BG7" s="296">
        <v>865</v>
      </c>
      <c r="BH7" s="296">
        <v>13115</v>
      </c>
      <c r="BI7" s="296">
        <v>10170</v>
      </c>
      <c r="BJ7" s="296">
        <v>0</v>
      </c>
      <c r="BK7" s="296">
        <v>6597</v>
      </c>
      <c r="BL7" s="294">
        <f>SUM(BM7:BS7)</f>
        <v>0</v>
      </c>
      <c r="BM7" s="296">
        <v>0</v>
      </c>
      <c r="BN7" s="296">
        <v>0</v>
      </c>
      <c r="BO7" s="296">
        <v>0</v>
      </c>
      <c r="BP7" s="296">
        <v>0</v>
      </c>
      <c r="BQ7" s="296">
        <v>0</v>
      </c>
      <c r="BR7" s="296">
        <v>0</v>
      </c>
      <c r="BS7" s="296">
        <v>0</v>
      </c>
      <c r="BT7" s="294">
        <f>SUM(BU7:CA7)</f>
        <v>12001</v>
      </c>
      <c r="BU7" s="296">
        <v>0</v>
      </c>
      <c r="BV7" s="296">
        <v>0</v>
      </c>
      <c r="BW7" s="296">
        <v>0</v>
      </c>
      <c r="BX7" s="296">
        <v>7297</v>
      </c>
      <c r="BY7" s="296">
        <v>2808</v>
      </c>
      <c r="BZ7" s="296">
        <v>0</v>
      </c>
      <c r="CA7" s="296">
        <v>1896</v>
      </c>
      <c r="CB7" s="294">
        <f>SUM(CC7:CI7)</f>
        <v>35064</v>
      </c>
      <c r="CC7" s="296">
        <v>0</v>
      </c>
      <c r="CD7" s="296">
        <v>4487</v>
      </c>
      <c r="CE7" s="296">
        <v>5</v>
      </c>
      <c r="CF7" s="296">
        <v>20162</v>
      </c>
      <c r="CG7" s="296">
        <v>0</v>
      </c>
      <c r="CH7" s="296">
        <v>0</v>
      </c>
      <c r="CI7" s="296">
        <v>10410</v>
      </c>
      <c r="CJ7" s="294">
        <f>SUM(CK7:CQ7)</f>
        <v>206075</v>
      </c>
      <c r="CK7" s="296">
        <v>1238</v>
      </c>
      <c r="CL7" s="296">
        <v>7503</v>
      </c>
      <c r="CM7" s="296">
        <v>2028</v>
      </c>
      <c r="CN7" s="296">
        <v>185085</v>
      </c>
      <c r="CO7" s="296">
        <v>773</v>
      </c>
      <c r="CP7" s="296">
        <v>1178</v>
      </c>
      <c r="CQ7" s="296">
        <v>8270</v>
      </c>
      <c r="CR7" s="294">
        <f>SUM(CS7:CY7)</f>
        <v>54141</v>
      </c>
      <c r="CS7" s="296">
        <v>14572</v>
      </c>
      <c r="CT7" s="296">
        <v>2091</v>
      </c>
      <c r="CU7" s="296">
        <v>26482</v>
      </c>
      <c r="CV7" s="296">
        <v>33</v>
      </c>
      <c r="CW7" s="296">
        <v>674</v>
      </c>
      <c r="CX7" s="296">
        <v>2369</v>
      </c>
      <c r="CY7" s="296">
        <v>7920</v>
      </c>
      <c r="CZ7" s="294">
        <f>SUM(DA7:DC7)</f>
        <v>35143</v>
      </c>
      <c r="DA7" s="296">
        <v>31593</v>
      </c>
      <c r="DB7" s="296">
        <v>466</v>
      </c>
      <c r="DC7" s="296">
        <v>3084</v>
      </c>
      <c r="DD7" s="294">
        <f>SUM(DE7:DK7)</f>
        <v>370355</v>
      </c>
      <c r="DE7" s="296">
        <v>81898</v>
      </c>
      <c r="DF7" s="296">
        <v>53425</v>
      </c>
      <c r="DG7" s="296">
        <v>107333</v>
      </c>
      <c r="DH7" s="296">
        <v>72</v>
      </c>
      <c r="DI7" s="296">
        <v>3495</v>
      </c>
      <c r="DJ7" s="296">
        <v>12232</v>
      </c>
      <c r="DK7" s="296">
        <v>111900</v>
      </c>
    </row>
    <row r="8" spans="1:115" s="282" customFormat="1" ht="13.5">
      <c r="A8" s="293" t="s">
        <v>354</v>
      </c>
      <c r="B8" s="293">
        <v>2</v>
      </c>
      <c r="C8" s="293"/>
      <c r="D8" s="294">
        <f aca="true" t="shared" si="0" ref="D8:D53">SUM(E8:F8)</f>
        <v>586961</v>
      </c>
      <c r="E8" s="296">
        <v>391277</v>
      </c>
      <c r="F8" s="296">
        <v>195684</v>
      </c>
      <c r="G8" s="294">
        <f aca="true" t="shared" si="1" ref="G8:G53">SUM(H8,AG8)</f>
        <v>586961</v>
      </c>
      <c r="H8" s="294">
        <f aca="true" t="shared" si="2" ref="H8:H53">SUM(I8,M8,Q8,U8,Y8,AC8)</f>
        <v>538653</v>
      </c>
      <c r="I8" s="294">
        <f aca="true" t="shared" si="3" ref="I8:I53">SUM(J8:L8)</f>
        <v>0</v>
      </c>
      <c r="J8" s="296">
        <v>0</v>
      </c>
      <c r="K8" s="296">
        <v>0</v>
      </c>
      <c r="L8" s="296">
        <v>0</v>
      </c>
      <c r="M8" s="294">
        <f aca="true" t="shared" si="4" ref="M8:M53">SUM(N8:P8)</f>
        <v>449909</v>
      </c>
      <c r="N8" s="296">
        <v>50065</v>
      </c>
      <c r="O8" s="296">
        <v>252062</v>
      </c>
      <c r="P8" s="296">
        <v>147782</v>
      </c>
      <c r="Q8" s="294">
        <f aca="true" t="shared" si="5" ref="Q8:Q53">SUM(R8:T8)</f>
        <v>37686</v>
      </c>
      <c r="R8" s="296">
        <v>6485</v>
      </c>
      <c r="S8" s="296">
        <v>21784</v>
      </c>
      <c r="T8" s="296">
        <v>9417</v>
      </c>
      <c r="U8" s="294">
        <f aca="true" t="shared" si="6" ref="U8:U53">SUM(V8:X8)</f>
        <v>43725</v>
      </c>
      <c r="V8" s="296">
        <v>2119</v>
      </c>
      <c r="W8" s="296">
        <v>39588</v>
      </c>
      <c r="X8" s="296">
        <v>2018</v>
      </c>
      <c r="Y8" s="294">
        <f aca="true" t="shared" si="7" ref="Y8:Y53">SUM(Z8:AB8)</f>
        <v>87</v>
      </c>
      <c r="Z8" s="296">
        <v>72</v>
      </c>
      <c r="AA8" s="296">
        <v>14</v>
      </c>
      <c r="AB8" s="296">
        <v>1</v>
      </c>
      <c r="AC8" s="294">
        <f aca="true" t="shared" si="8" ref="AC8:AC53">SUM(AD8:AF8)</f>
        <v>7246</v>
      </c>
      <c r="AD8" s="296">
        <v>88</v>
      </c>
      <c r="AE8" s="296">
        <v>5427</v>
      </c>
      <c r="AF8" s="296">
        <v>1731</v>
      </c>
      <c r="AG8" s="296">
        <v>48308</v>
      </c>
      <c r="AH8" s="296">
        <v>0</v>
      </c>
      <c r="AI8" s="294">
        <f aca="true" t="shared" si="9" ref="AI8:AI53">SUM(AJ8:AL8)</f>
        <v>38</v>
      </c>
      <c r="AJ8" s="296">
        <v>12</v>
      </c>
      <c r="AK8" s="296">
        <v>5</v>
      </c>
      <c r="AL8" s="296">
        <v>21</v>
      </c>
      <c r="AM8" s="294">
        <f aca="true" t="shared" si="10" ref="AM8:AM53">SUM(AN8,AV8,BD8,BL8,BT8,CB8,CJ8,CR8,CZ8,DD8)</f>
        <v>586961</v>
      </c>
      <c r="AN8" s="294">
        <f aca="true" t="shared" si="11" ref="AN8:AN53">SUM(AO8:AU8)</f>
        <v>474814</v>
      </c>
      <c r="AO8" s="296">
        <v>0</v>
      </c>
      <c r="AP8" s="296">
        <v>446303</v>
      </c>
      <c r="AQ8" s="296">
        <v>296</v>
      </c>
      <c r="AR8" s="296">
        <v>163</v>
      </c>
      <c r="AS8" s="296">
        <v>0</v>
      </c>
      <c r="AT8" s="296">
        <v>0</v>
      </c>
      <c r="AU8" s="296">
        <v>28052</v>
      </c>
      <c r="AV8" s="294">
        <f aca="true" t="shared" si="12" ref="AV8:AV53">SUM(AW8:BC8)</f>
        <v>37079</v>
      </c>
      <c r="AW8" s="296">
        <v>0</v>
      </c>
      <c r="AX8" s="296">
        <v>0</v>
      </c>
      <c r="AY8" s="296">
        <v>24000</v>
      </c>
      <c r="AZ8" s="296">
        <v>670</v>
      </c>
      <c r="BA8" s="296">
        <v>0</v>
      </c>
      <c r="BB8" s="296">
        <v>6084</v>
      </c>
      <c r="BC8" s="296">
        <v>6325</v>
      </c>
      <c r="BD8" s="294">
        <f aca="true" t="shared" si="13" ref="BD8:BD53">SUM(BE8:BK8)</f>
        <v>0</v>
      </c>
      <c r="BE8" s="296">
        <v>0</v>
      </c>
      <c r="BF8" s="296">
        <v>0</v>
      </c>
      <c r="BG8" s="296">
        <v>0</v>
      </c>
      <c r="BH8" s="296">
        <v>0</v>
      </c>
      <c r="BI8" s="296">
        <v>0</v>
      </c>
      <c r="BJ8" s="296">
        <v>0</v>
      </c>
      <c r="BK8" s="296">
        <v>0</v>
      </c>
      <c r="BL8" s="294">
        <f aca="true" t="shared" si="14" ref="BL8:BL53">SUM(BM8:BS8)</f>
        <v>0</v>
      </c>
      <c r="BM8" s="296">
        <v>0</v>
      </c>
      <c r="BN8" s="296">
        <v>0</v>
      </c>
      <c r="BO8" s="296">
        <v>0</v>
      </c>
      <c r="BP8" s="296">
        <v>0</v>
      </c>
      <c r="BQ8" s="296">
        <v>0</v>
      </c>
      <c r="BR8" s="296">
        <v>0</v>
      </c>
      <c r="BS8" s="296">
        <v>0</v>
      </c>
      <c r="BT8" s="294">
        <f aca="true" t="shared" si="15" ref="BT8:BT53">SUM(BU8:CA8)</f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0</v>
      </c>
      <c r="CA8" s="296">
        <v>0</v>
      </c>
      <c r="CB8" s="294">
        <f aca="true" t="shared" si="16" ref="CB8:CB53">SUM(CC8:CI8)</f>
        <v>0</v>
      </c>
      <c r="CC8" s="296">
        <v>0</v>
      </c>
      <c r="CD8" s="296">
        <v>0</v>
      </c>
      <c r="CE8" s="296">
        <v>0</v>
      </c>
      <c r="CF8" s="296">
        <v>0</v>
      </c>
      <c r="CG8" s="296">
        <v>0</v>
      </c>
      <c r="CH8" s="296">
        <v>0</v>
      </c>
      <c r="CI8" s="296">
        <v>0</v>
      </c>
      <c r="CJ8" s="294">
        <f aca="true" t="shared" si="17" ref="CJ8:CJ53">SUM(CK8:CQ8)</f>
        <v>35560</v>
      </c>
      <c r="CK8" s="296">
        <v>0</v>
      </c>
      <c r="CL8" s="296">
        <v>29</v>
      </c>
      <c r="CM8" s="296">
        <v>480</v>
      </c>
      <c r="CN8" s="296">
        <v>34281</v>
      </c>
      <c r="CO8" s="296">
        <v>80</v>
      </c>
      <c r="CP8" s="296">
        <v>0</v>
      </c>
      <c r="CQ8" s="296">
        <v>690</v>
      </c>
      <c r="CR8" s="294">
        <f aca="true" t="shared" si="18" ref="CR8:CR53">SUM(CS8:CY8)</f>
        <v>0</v>
      </c>
      <c r="CS8" s="296">
        <v>0</v>
      </c>
      <c r="CT8" s="296">
        <v>0</v>
      </c>
      <c r="CU8" s="296">
        <v>0</v>
      </c>
      <c r="CV8" s="296">
        <v>0</v>
      </c>
      <c r="CW8" s="296">
        <v>0</v>
      </c>
      <c r="CX8" s="296">
        <v>0</v>
      </c>
      <c r="CY8" s="296">
        <v>0</v>
      </c>
      <c r="CZ8" s="294">
        <f aca="true" t="shared" si="19" ref="CZ8:CZ53">SUM(DA8:DC8)</f>
        <v>9374</v>
      </c>
      <c r="DA8" s="296">
        <v>8585</v>
      </c>
      <c r="DB8" s="296">
        <v>7</v>
      </c>
      <c r="DC8" s="296">
        <v>782</v>
      </c>
      <c r="DD8" s="294">
        <f aca="true" t="shared" si="20" ref="DD8:DD53">SUM(DE8:DK8)</f>
        <v>30134</v>
      </c>
      <c r="DE8" s="296">
        <v>0</v>
      </c>
      <c r="DF8" s="296">
        <v>3602</v>
      </c>
      <c r="DG8" s="296">
        <v>12910</v>
      </c>
      <c r="DH8" s="296">
        <v>0</v>
      </c>
      <c r="DI8" s="296">
        <v>0</v>
      </c>
      <c r="DJ8" s="296">
        <v>1163</v>
      </c>
      <c r="DK8" s="296">
        <v>12459</v>
      </c>
    </row>
    <row r="9" spans="1:115" s="282" customFormat="1" ht="13.5">
      <c r="A9" s="293" t="s">
        <v>355</v>
      </c>
      <c r="B9" s="293">
        <v>3</v>
      </c>
      <c r="C9" s="293"/>
      <c r="D9" s="294">
        <f t="shared" si="0"/>
        <v>487585</v>
      </c>
      <c r="E9" s="296">
        <v>327479</v>
      </c>
      <c r="F9" s="296">
        <v>160106</v>
      </c>
      <c r="G9" s="294">
        <f t="shared" si="1"/>
        <v>487585</v>
      </c>
      <c r="H9" s="294">
        <f t="shared" si="2"/>
        <v>445733</v>
      </c>
      <c r="I9" s="294">
        <f t="shared" si="3"/>
        <v>15913</v>
      </c>
      <c r="J9" s="296">
        <v>0</v>
      </c>
      <c r="K9" s="296">
        <v>12683</v>
      </c>
      <c r="L9" s="296">
        <v>3230</v>
      </c>
      <c r="M9" s="294">
        <f t="shared" si="4"/>
        <v>354988</v>
      </c>
      <c r="N9" s="296">
        <v>46195</v>
      </c>
      <c r="O9" s="296">
        <v>184920</v>
      </c>
      <c r="P9" s="296">
        <v>123873</v>
      </c>
      <c r="Q9" s="294">
        <f t="shared" si="5"/>
        <v>19054</v>
      </c>
      <c r="R9" s="296">
        <v>528</v>
      </c>
      <c r="S9" s="296">
        <v>14660</v>
      </c>
      <c r="T9" s="296">
        <v>3866</v>
      </c>
      <c r="U9" s="294">
        <f t="shared" si="6"/>
        <v>51538</v>
      </c>
      <c r="V9" s="296">
        <v>4630</v>
      </c>
      <c r="W9" s="296">
        <v>43756</v>
      </c>
      <c r="X9" s="296">
        <v>3152</v>
      </c>
      <c r="Y9" s="294">
        <f t="shared" si="7"/>
        <v>248</v>
      </c>
      <c r="Z9" s="296">
        <v>46</v>
      </c>
      <c r="AA9" s="296">
        <v>200</v>
      </c>
      <c r="AB9" s="296">
        <v>2</v>
      </c>
      <c r="AC9" s="294">
        <f t="shared" si="8"/>
        <v>3992</v>
      </c>
      <c r="AD9" s="296">
        <v>258</v>
      </c>
      <c r="AE9" s="296">
        <v>3038</v>
      </c>
      <c r="AF9" s="296">
        <v>696</v>
      </c>
      <c r="AG9" s="296">
        <v>41852</v>
      </c>
      <c r="AH9" s="296">
        <v>323</v>
      </c>
      <c r="AI9" s="294">
        <f t="shared" si="9"/>
        <v>0</v>
      </c>
      <c r="AJ9" s="296">
        <v>0</v>
      </c>
      <c r="AK9" s="296">
        <v>0</v>
      </c>
      <c r="AL9" s="296">
        <v>0</v>
      </c>
      <c r="AM9" s="294">
        <f t="shared" si="10"/>
        <v>487585</v>
      </c>
      <c r="AN9" s="294">
        <f t="shared" si="11"/>
        <v>388588</v>
      </c>
      <c r="AO9" s="296">
        <v>15913</v>
      </c>
      <c r="AP9" s="296">
        <v>342197</v>
      </c>
      <c r="AQ9" s="296">
        <v>0</v>
      </c>
      <c r="AR9" s="296">
        <v>373</v>
      </c>
      <c r="AS9" s="296">
        <v>0</v>
      </c>
      <c r="AT9" s="296">
        <v>260</v>
      </c>
      <c r="AU9" s="296">
        <v>29845</v>
      </c>
      <c r="AV9" s="294">
        <f t="shared" si="12"/>
        <v>22884</v>
      </c>
      <c r="AW9" s="296">
        <v>0</v>
      </c>
      <c r="AX9" s="296">
        <v>0</v>
      </c>
      <c r="AY9" s="296">
        <v>14213</v>
      </c>
      <c r="AZ9" s="296">
        <v>2066</v>
      </c>
      <c r="BA9" s="296">
        <v>0</v>
      </c>
      <c r="BB9" s="296">
        <v>1919</v>
      </c>
      <c r="BC9" s="296">
        <v>4686</v>
      </c>
      <c r="BD9" s="294">
        <f t="shared" si="13"/>
        <v>4900</v>
      </c>
      <c r="BE9" s="296">
        <v>0</v>
      </c>
      <c r="BF9" s="296">
        <v>0</v>
      </c>
      <c r="BG9" s="296">
        <v>0</v>
      </c>
      <c r="BH9" s="296">
        <v>4703</v>
      </c>
      <c r="BI9" s="296">
        <v>0</v>
      </c>
      <c r="BJ9" s="296">
        <v>0</v>
      </c>
      <c r="BK9" s="296">
        <v>197</v>
      </c>
      <c r="BL9" s="294">
        <f t="shared" si="14"/>
        <v>0</v>
      </c>
      <c r="BM9" s="296">
        <v>0</v>
      </c>
      <c r="BN9" s="296">
        <v>0</v>
      </c>
      <c r="BO9" s="296">
        <v>0</v>
      </c>
      <c r="BP9" s="296">
        <v>0</v>
      </c>
      <c r="BQ9" s="296">
        <v>0</v>
      </c>
      <c r="BR9" s="296">
        <v>0</v>
      </c>
      <c r="BS9" s="296">
        <v>0</v>
      </c>
      <c r="BT9" s="294">
        <f t="shared" si="15"/>
        <v>8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8</v>
      </c>
      <c r="CB9" s="294">
        <f t="shared" si="16"/>
        <v>0</v>
      </c>
      <c r="CC9" s="296">
        <v>0</v>
      </c>
      <c r="CD9" s="296">
        <v>0</v>
      </c>
      <c r="CE9" s="296">
        <v>0</v>
      </c>
      <c r="CF9" s="296">
        <v>0</v>
      </c>
      <c r="CG9" s="296">
        <v>0</v>
      </c>
      <c r="CH9" s="296">
        <v>0</v>
      </c>
      <c r="CI9" s="296">
        <v>0</v>
      </c>
      <c r="CJ9" s="294">
        <f t="shared" si="17"/>
        <v>27076</v>
      </c>
      <c r="CK9" s="296">
        <v>0</v>
      </c>
      <c r="CL9" s="296">
        <v>47</v>
      </c>
      <c r="CM9" s="296">
        <v>3190</v>
      </c>
      <c r="CN9" s="296">
        <v>19231</v>
      </c>
      <c r="CO9" s="296">
        <v>17</v>
      </c>
      <c r="CP9" s="296">
        <v>1692</v>
      </c>
      <c r="CQ9" s="296">
        <v>2899</v>
      </c>
      <c r="CR9" s="294">
        <f t="shared" si="18"/>
        <v>13571</v>
      </c>
      <c r="CS9" s="296">
        <v>0</v>
      </c>
      <c r="CT9" s="296">
        <v>12744</v>
      </c>
      <c r="CU9" s="296">
        <v>47</v>
      </c>
      <c r="CV9" s="296">
        <v>0</v>
      </c>
      <c r="CW9" s="296">
        <v>0</v>
      </c>
      <c r="CX9" s="296">
        <v>57</v>
      </c>
      <c r="CY9" s="296">
        <v>723</v>
      </c>
      <c r="CZ9" s="294">
        <f t="shared" si="19"/>
        <v>27074</v>
      </c>
      <c r="DA9" s="296">
        <v>25165</v>
      </c>
      <c r="DB9" s="296">
        <v>46</v>
      </c>
      <c r="DC9" s="296">
        <v>1863</v>
      </c>
      <c r="DD9" s="294">
        <f t="shared" si="20"/>
        <v>3484</v>
      </c>
      <c r="DE9" s="296">
        <v>0</v>
      </c>
      <c r="DF9" s="296">
        <v>0</v>
      </c>
      <c r="DG9" s="296">
        <v>1604</v>
      </c>
      <c r="DH9" s="296">
        <v>0</v>
      </c>
      <c r="DI9" s="296">
        <v>185</v>
      </c>
      <c r="DJ9" s="296">
        <v>64</v>
      </c>
      <c r="DK9" s="296">
        <v>1631</v>
      </c>
    </row>
    <row r="10" spans="1:115" s="282" customFormat="1" ht="13.5">
      <c r="A10" s="293" t="s">
        <v>356</v>
      </c>
      <c r="B10" s="293">
        <v>4</v>
      </c>
      <c r="C10" s="293"/>
      <c r="D10" s="294">
        <f t="shared" si="0"/>
        <v>900965</v>
      </c>
      <c r="E10" s="296">
        <v>605616</v>
      </c>
      <c r="F10" s="296">
        <v>295349</v>
      </c>
      <c r="G10" s="294">
        <f t="shared" si="1"/>
        <v>900965</v>
      </c>
      <c r="H10" s="294">
        <f t="shared" si="2"/>
        <v>824707</v>
      </c>
      <c r="I10" s="294">
        <f t="shared" si="3"/>
        <v>79</v>
      </c>
      <c r="J10" s="296">
        <v>79</v>
      </c>
      <c r="K10" s="296">
        <v>0</v>
      </c>
      <c r="L10" s="296">
        <v>0</v>
      </c>
      <c r="M10" s="294">
        <f t="shared" si="4"/>
        <v>677507</v>
      </c>
      <c r="N10" s="296">
        <v>31925</v>
      </c>
      <c r="O10" s="296">
        <v>449323</v>
      </c>
      <c r="P10" s="296">
        <v>196259</v>
      </c>
      <c r="Q10" s="294">
        <f t="shared" si="5"/>
        <v>15541</v>
      </c>
      <c r="R10" s="296">
        <v>808</v>
      </c>
      <c r="S10" s="296">
        <v>10715</v>
      </c>
      <c r="T10" s="296">
        <v>4018</v>
      </c>
      <c r="U10" s="294">
        <f t="shared" si="6"/>
        <v>101949</v>
      </c>
      <c r="V10" s="296">
        <v>1907</v>
      </c>
      <c r="W10" s="296">
        <v>92260</v>
      </c>
      <c r="X10" s="296">
        <v>7782</v>
      </c>
      <c r="Y10" s="294">
        <f t="shared" si="7"/>
        <v>15834</v>
      </c>
      <c r="Z10" s="296">
        <v>1748</v>
      </c>
      <c r="AA10" s="296">
        <v>536</v>
      </c>
      <c r="AB10" s="296">
        <v>13550</v>
      </c>
      <c r="AC10" s="294">
        <f t="shared" si="8"/>
        <v>13797</v>
      </c>
      <c r="AD10" s="296">
        <v>43</v>
      </c>
      <c r="AE10" s="296">
        <v>7356</v>
      </c>
      <c r="AF10" s="296">
        <v>6398</v>
      </c>
      <c r="AG10" s="296">
        <v>76258</v>
      </c>
      <c r="AH10" s="296">
        <v>2</v>
      </c>
      <c r="AI10" s="294">
        <f t="shared" si="9"/>
        <v>58</v>
      </c>
      <c r="AJ10" s="296">
        <v>25</v>
      </c>
      <c r="AK10" s="296">
        <v>1</v>
      </c>
      <c r="AL10" s="296">
        <v>32</v>
      </c>
      <c r="AM10" s="294">
        <f t="shared" si="10"/>
        <v>900965</v>
      </c>
      <c r="AN10" s="294">
        <f t="shared" si="11"/>
        <v>713913</v>
      </c>
      <c r="AO10" s="296">
        <v>0</v>
      </c>
      <c r="AP10" s="296">
        <v>677507</v>
      </c>
      <c r="AQ10" s="296">
        <v>406</v>
      </c>
      <c r="AR10" s="296">
        <v>235</v>
      </c>
      <c r="AS10" s="296">
        <v>320</v>
      </c>
      <c r="AT10" s="296">
        <v>684</v>
      </c>
      <c r="AU10" s="296">
        <v>34761</v>
      </c>
      <c r="AV10" s="294">
        <f t="shared" si="12"/>
        <v>65960</v>
      </c>
      <c r="AW10" s="296">
        <v>0</v>
      </c>
      <c r="AX10" s="296">
        <v>0</v>
      </c>
      <c r="AY10" s="296">
        <v>9999</v>
      </c>
      <c r="AZ10" s="296">
        <v>8536</v>
      </c>
      <c r="BA10" s="296">
        <v>1379</v>
      </c>
      <c r="BB10" s="296">
        <v>11524</v>
      </c>
      <c r="BC10" s="296">
        <v>34522</v>
      </c>
      <c r="BD10" s="294">
        <f t="shared" si="13"/>
        <v>1392</v>
      </c>
      <c r="BE10" s="296">
        <v>0</v>
      </c>
      <c r="BF10" s="296">
        <v>0</v>
      </c>
      <c r="BG10" s="296">
        <v>0</v>
      </c>
      <c r="BH10" s="296">
        <v>1392</v>
      </c>
      <c r="BI10" s="296">
        <v>0</v>
      </c>
      <c r="BJ10" s="296">
        <v>0</v>
      </c>
      <c r="BK10" s="296">
        <v>0</v>
      </c>
      <c r="BL10" s="294">
        <f t="shared" si="14"/>
        <v>0</v>
      </c>
      <c r="BM10" s="296">
        <v>0</v>
      </c>
      <c r="BN10" s="296">
        <v>0</v>
      </c>
      <c r="BO10" s="296">
        <v>0</v>
      </c>
      <c r="BP10" s="296">
        <v>0</v>
      </c>
      <c r="BQ10" s="296">
        <v>0</v>
      </c>
      <c r="BR10" s="296">
        <v>0</v>
      </c>
      <c r="BS10" s="296">
        <v>0</v>
      </c>
      <c r="BT10" s="294">
        <f t="shared" si="15"/>
        <v>471</v>
      </c>
      <c r="BU10" s="296">
        <v>0</v>
      </c>
      <c r="BV10" s="296">
        <v>0</v>
      </c>
      <c r="BW10" s="296">
        <v>0</v>
      </c>
      <c r="BX10" s="296">
        <v>403</v>
      </c>
      <c r="BY10" s="296">
        <v>0</v>
      </c>
      <c r="BZ10" s="296">
        <v>0</v>
      </c>
      <c r="CA10" s="296">
        <v>68</v>
      </c>
      <c r="CB10" s="294">
        <f t="shared" si="16"/>
        <v>0</v>
      </c>
      <c r="CC10" s="296">
        <v>0</v>
      </c>
      <c r="CD10" s="296">
        <v>0</v>
      </c>
      <c r="CE10" s="296">
        <v>0</v>
      </c>
      <c r="CF10" s="296">
        <v>0</v>
      </c>
      <c r="CG10" s="296">
        <v>0</v>
      </c>
      <c r="CH10" s="296">
        <v>0</v>
      </c>
      <c r="CI10" s="296">
        <v>0</v>
      </c>
      <c r="CJ10" s="294">
        <f t="shared" si="17"/>
        <v>104610</v>
      </c>
      <c r="CK10" s="296">
        <v>0</v>
      </c>
      <c r="CL10" s="296">
        <v>0</v>
      </c>
      <c r="CM10" s="296">
        <v>1684</v>
      </c>
      <c r="CN10" s="296">
        <v>85849</v>
      </c>
      <c r="CO10" s="296">
        <v>13561</v>
      </c>
      <c r="CP10" s="296">
        <v>1500</v>
      </c>
      <c r="CQ10" s="296">
        <v>2016</v>
      </c>
      <c r="CR10" s="294">
        <f t="shared" si="18"/>
        <v>27</v>
      </c>
      <c r="CS10" s="296">
        <v>0</v>
      </c>
      <c r="CT10" s="296">
        <v>0</v>
      </c>
      <c r="CU10" s="296">
        <v>0</v>
      </c>
      <c r="CV10" s="296">
        <v>0</v>
      </c>
      <c r="CW10" s="296">
        <v>27</v>
      </c>
      <c r="CX10" s="296">
        <v>0</v>
      </c>
      <c r="CY10" s="296">
        <v>0</v>
      </c>
      <c r="CZ10" s="294">
        <f t="shared" si="19"/>
        <v>5512</v>
      </c>
      <c r="DA10" s="296">
        <v>5367</v>
      </c>
      <c r="DB10" s="296">
        <v>112</v>
      </c>
      <c r="DC10" s="296">
        <v>33</v>
      </c>
      <c r="DD10" s="294">
        <f t="shared" si="20"/>
        <v>9080</v>
      </c>
      <c r="DE10" s="296">
        <v>79</v>
      </c>
      <c r="DF10" s="296">
        <v>0</v>
      </c>
      <c r="DG10" s="296">
        <v>3332</v>
      </c>
      <c r="DH10" s="296">
        <v>165</v>
      </c>
      <c r="DI10" s="296">
        <v>555</v>
      </c>
      <c r="DJ10" s="296">
        <v>91</v>
      </c>
      <c r="DK10" s="296">
        <v>4858</v>
      </c>
    </row>
    <row r="11" spans="1:115" s="282" customFormat="1" ht="13.5">
      <c r="A11" s="293" t="s">
        <v>357</v>
      </c>
      <c r="B11" s="293">
        <v>5</v>
      </c>
      <c r="C11" s="293"/>
      <c r="D11" s="294">
        <f t="shared" si="0"/>
        <v>464358</v>
      </c>
      <c r="E11" s="296">
        <v>310212</v>
      </c>
      <c r="F11" s="296">
        <v>154146</v>
      </c>
      <c r="G11" s="294">
        <f t="shared" si="1"/>
        <v>464358</v>
      </c>
      <c r="H11" s="294">
        <f t="shared" si="2"/>
        <v>424348</v>
      </c>
      <c r="I11" s="294">
        <f t="shared" si="3"/>
        <v>0</v>
      </c>
      <c r="J11" s="296">
        <v>0</v>
      </c>
      <c r="K11" s="296">
        <v>0</v>
      </c>
      <c r="L11" s="296">
        <v>0</v>
      </c>
      <c r="M11" s="294">
        <f t="shared" si="4"/>
        <v>337084</v>
      </c>
      <c r="N11" s="296">
        <v>24087</v>
      </c>
      <c r="O11" s="296">
        <v>217902</v>
      </c>
      <c r="P11" s="296">
        <v>95095</v>
      </c>
      <c r="Q11" s="294">
        <f t="shared" si="5"/>
        <v>12009</v>
      </c>
      <c r="R11" s="296">
        <v>94</v>
      </c>
      <c r="S11" s="296">
        <v>8882</v>
      </c>
      <c r="T11" s="296">
        <v>3033</v>
      </c>
      <c r="U11" s="294">
        <f t="shared" si="6"/>
        <v>69190</v>
      </c>
      <c r="V11" s="296">
        <v>1361</v>
      </c>
      <c r="W11" s="296">
        <v>47236</v>
      </c>
      <c r="X11" s="296">
        <v>20593</v>
      </c>
      <c r="Y11" s="294">
        <f t="shared" si="7"/>
        <v>754</v>
      </c>
      <c r="Z11" s="296">
        <v>0</v>
      </c>
      <c r="AA11" s="296">
        <v>754</v>
      </c>
      <c r="AB11" s="296">
        <v>0</v>
      </c>
      <c r="AC11" s="294">
        <f t="shared" si="8"/>
        <v>5311</v>
      </c>
      <c r="AD11" s="296">
        <v>352</v>
      </c>
      <c r="AE11" s="296">
        <v>2979</v>
      </c>
      <c r="AF11" s="296">
        <v>1980</v>
      </c>
      <c r="AG11" s="296">
        <v>40010</v>
      </c>
      <c r="AH11" s="296">
        <v>1371</v>
      </c>
      <c r="AI11" s="294">
        <f t="shared" si="9"/>
        <v>10</v>
      </c>
      <c r="AJ11" s="296">
        <v>4</v>
      </c>
      <c r="AK11" s="296">
        <v>1</v>
      </c>
      <c r="AL11" s="296">
        <v>5</v>
      </c>
      <c r="AM11" s="294">
        <f t="shared" si="10"/>
        <v>464358</v>
      </c>
      <c r="AN11" s="294">
        <f t="shared" si="11"/>
        <v>359084</v>
      </c>
      <c r="AO11" s="296">
        <v>0</v>
      </c>
      <c r="AP11" s="296">
        <v>336337</v>
      </c>
      <c r="AQ11" s="296">
        <v>50</v>
      </c>
      <c r="AR11" s="296">
        <v>28</v>
      </c>
      <c r="AS11" s="296">
        <v>0</v>
      </c>
      <c r="AT11" s="296">
        <v>45</v>
      </c>
      <c r="AU11" s="296">
        <v>22624</v>
      </c>
      <c r="AV11" s="294">
        <f t="shared" si="12"/>
        <v>18187</v>
      </c>
      <c r="AW11" s="296">
        <v>0</v>
      </c>
      <c r="AX11" s="296">
        <v>0</v>
      </c>
      <c r="AY11" s="296">
        <v>6144</v>
      </c>
      <c r="AZ11" s="296">
        <v>1238</v>
      </c>
      <c r="BA11" s="296">
        <v>612</v>
      </c>
      <c r="BB11" s="296">
        <v>4128</v>
      </c>
      <c r="BC11" s="296">
        <v>6065</v>
      </c>
      <c r="BD11" s="294">
        <f t="shared" si="13"/>
        <v>781</v>
      </c>
      <c r="BE11" s="296">
        <v>0</v>
      </c>
      <c r="BF11" s="296">
        <v>0</v>
      </c>
      <c r="BG11" s="296">
        <v>0</v>
      </c>
      <c r="BH11" s="296">
        <v>130</v>
      </c>
      <c r="BI11" s="296">
        <v>142</v>
      </c>
      <c r="BJ11" s="296">
        <v>0</v>
      </c>
      <c r="BK11" s="296">
        <v>509</v>
      </c>
      <c r="BL11" s="294">
        <f t="shared" si="14"/>
        <v>0</v>
      </c>
      <c r="BM11" s="296">
        <v>0</v>
      </c>
      <c r="BN11" s="296">
        <v>0</v>
      </c>
      <c r="BO11" s="296">
        <v>0</v>
      </c>
      <c r="BP11" s="296">
        <v>0</v>
      </c>
      <c r="BQ11" s="296">
        <v>0</v>
      </c>
      <c r="BR11" s="296">
        <v>0</v>
      </c>
      <c r="BS11" s="296">
        <v>0</v>
      </c>
      <c r="BT11" s="294">
        <f t="shared" si="15"/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4">
        <f t="shared" si="16"/>
        <v>0</v>
      </c>
      <c r="CC11" s="296">
        <v>0</v>
      </c>
      <c r="CD11" s="296">
        <v>0</v>
      </c>
      <c r="CE11" s="296">
        <v>0</v>
      </c>
      <c r="CF11" s="296">
        <v>0</v>
      </c>
      <c r="CG11" s="296">
        <v>0</v>
      </c>
      <c r="CH11" s="296">
        <v>0</v>
      </c>
      <c r="CI11" s="296">
        <v>0</v>
      </c>
      <c r="CJ11" s="294">
        <f t="shared" si="17"/>
        <v>21439</v>
      </c>
      <c r="CK11" s="296">
        <v>0</v>
      </c>
      <c r="CL11" s="296">
        <v>0</v>
      </c>
      <c r="CM11" s="296">
        <v>2156</v>
      </c>
      <c r="CN11" s="296">
        <v>17498</v>
      </c>
      <c r="CO11" s="296">
        <v>0</v>
      </c>
      <c r="CP11" s="296">
        <v>813</v>
      </c>
      <c r="CQ11" s="296">
        <v>972</v>
      </c>
      <c r="CR11" s="294">
        <f t="shared" si="18"/>
        <v>998</v>
      </c>
      <c r="CS11" s="296">
        <v>0</v>
      </c>
      <c r="CT11" s="296">
        <v>158</v>
      </c>
      <c r="CU11" s="296">
        <v>742</v>
      </c>
      <c r="CV11" s="296">
        <v>0</v>
      </c>
      <c r="CW11" s="296">
        <v>0</v>
      </c>
      <c r="CX11" s="296">
        <v>50</v>
      </c>
      <c r="CY11" s="296">
        <v>48</v>
      </c>
      <c r="CZ11" s="294">
        <f t="shared" si="19"/>
        <v>51155</v>
      </c>
      <c r="DA11" s="296">
        <v>50747</v>
      </c>
      <c r="DB11" s="296">
        <v>0</v>
      </c>
      <c r="DC11" s="296">
        <v>408</v>
      </c>
      <c r="DD11" s="294">
        <f t="shared" si="20"/>
        <v>12714</v>
      </c>
      <c r="DE11" s="296">
        <v>0</v>
      </c>
      <c r="DF11" s="296">
        <v>587</v>
      </c>
      <c r="DG11" s="296">
        <v>2917</v>
      </c>
      <c r="DH11" s="296">
        <v>216</v>
      </c>
      <c r="DI11" s="296">
        <v>0</v>
      </c>
      <c r="DJ11" s="296">
        <v>277</v>
      </c>
      <c r="DK11" s="296">
        <v>8717</v>
      </c>
    </row>
    <row r="12" spans="1:115" s="282" customFormat="1" ht="13.5">
      <c r="A12" s="293" t="s">
        <v>358</v>
      </c>
      <c r="B12" s="293">
        <v>6</v>
      </c>
      <c r="C12" s="293"/>
      <c r="D12" s="294">
        <f t="shared" si="0"/>
        <v>389410</v>
      </c>
      <c r="E12" s="296">
        <v>272599</v>
      </c>
      <c r="F12" s="296">
        <v>116811</v>
      </c>
      <c r="G12" s="294">
        <f t="shared" si="1"/>
        <v>389410</v>
      </c>
      <c r="H12" s="294">
        <f t="shared" si="2"/>
        <v>356755</v>
      </c>
      <c r="I12" s="294">
        <f t="shared" si="3"/>
        <v>0</v>
      </c>
      <c r="J12" s="296">
        <v>0</v>
      </c>
      <c r="K12" s="296">
        <v>0</v>
      </c>
      <c r="L12" s="296">
        <v>0</v>
      </c>
      <c r="M12" s="294">
        <f t="shared" si="4"/>
        <v>307830</v>
      </c>
      <c r="N12" s="296">
        <v>11614</v>
      </c>
      <c r="O12" s="296">
        <v>208820</v>
      </c>
      <c r="P12" s="296">
        <v>87396</v>
      </c>
      <c r="Q12" s="294">
        <f t="shared" si="5"/>
        <v>14623</v>
      </c>
      <c r="R12" s="296">
        <v>421</v>
      </c>
      <c r="S12" s="296">
        <v>12986</v>
      </c>
      <c r="T12" s="296">
        <v>1216</v>
      </c>
      <c r="U12" s="294">
        <f t="shared" si="6"/>
        <v>29653</v>
      </c>
      <c r="V12" s="296">
        <v>2125</v>
      </c>
      <c r="W12" s="296">
        <v>25671</v>
      </c>
      <c r="X12" s="296">
        <v>1857</v>
      </c>
      <c r="Y12" s="294">
        <f t="shared" si="7"/>
        <v>1671</v>
      </c>
      <c r="Z12" s="296">
        <v>39</v>
      </c>
      <c r="AA12" s="296">
        <v>1162</v>
      </c>
      <c r="AB12" s="296">
        <v>470</v>
      </c>
      <c r="AC12" s="294">
        <f t="shared" si="8"/>
        <v>2978</v>
      </c>
      <c r="AD12" s="296">
        <v>645</v>
      </c>
      <c r="AE12" s="296">
        <v>1471</v>
      </c>
      <c r="AF12" s="296">
        <v>862</v>
      </c>
      <c r="AG12" s="296">
        <v>32655</v>
      </c>
      <c r="AH12" s="296">
        <v>648</v>
      </c>
      <c r="AI12" s="294">
        <f t="shared" si="9"/>
        <v>214</v>
      </c>
      <c r="AJ12" s="296">
        <v>1</v>
      </c>
      <c r="AK12" s="296">
        <v>0</v>
      </c>
      <c r="AL12" s="296">
        <v>213</v>
      </c>
      <c r="AM12" s="294">
        <f t="shared" si="10"/>
        <v>389410</v>
      </c>
      <c r="AN12" s="294">
        <f t="shared" si="11"/>
        <v>332686</v>
      </c>
      <c r="AO12" s="296">
        <v>0</v>
      </c>
      <c r="AP12" s="296">
        <v>307476</v>
      </c>
      <c r="AQ12" s="296">
        <v>0</v>
      </c>
      <c r="AR12" s="296">
        <v>59</v>
      </c>
      <c r="AS12" s="296">
        <v>0</v>
      </c>
      <c r="AT12" s="296">
        <v>104</v>
      </c>
      <c r="AU12" s="296">
        <v>25047</v>
      </c>
      <c r="AV12" s="294">
        <f t="shared" si="12"/>
        <v>14875</v>
      </c>
      <c r="AW12" s="296">
        <v>0</v>
      </c>
      <c r="AX12" s="296">
        <v>353</v>
      </c>
      <c r="AY12" s="296">
        <v>7891</v>
      </c>
      <c r="AZ12" s="296">
        <v>145</v>
      </c>
      <c r="BA12" s="296">
        <v>127</v>
      </c>
      <c r="BB12" s="296">
        <v>1526</v>
      </c>
      <c r="BC12" s="296">
        <v>4833</v>
      </c>
      <c r="BD12" s="294">
        <f t="shared" si="13"/>
        <v>896</v>
      </c>
      <c r="BE12" s="296">
        <v>0</v>
      </c>
      <c r="BF12" s="296">
        <v>0</v>
      </c>
      <c r="BG12" s="296">
        <v>0</v>
      </c>
      <c r="BH12" s="296">
        <v>163</v>
      </c>
      <c r="BI12" s="296">
        <v>733</v>
      </c>
      <c r="BJ12" s="296">
        <v>0</v>
      </c>
      <c r="BK12" s="296">
        <v>0</v>
      </c>
      <c r="BL12" s="294">
        <f t="shared" si="14"/>
        <v>0</v>
      </c>
      <c r="BM12" s="296">
        <v>0</v>
      </c>
      <c r="BN12" s="296">
        <v>0</v>
      </c>
      <c r="BO12" s="296">
        <v>0</v>
      </c>
      <c r="BP12" s="296">
        <v>0</v>
      </c>
      <c r="BQ12" s="296">
        <v>0</v>
      </c>
      <c r="BR12" s="296">
        <v>0</v>
      </c>
      <c r="BS12" s="296">
        <v>0</v>
      </c>
      <c r="BT12" s="294">
        <f t="shared" si="15"/>
        <v>0</v>
      </c>
      <c r="BU12" s="296">
        <v>0</v>
      </c>
      <c r="BV12" s="296">
        <v>0</v>
      </c>
      <c r="BW12" s="296">
        <v>0</v>
      </c>
      <c r="BX12" s="296">
        <v>0</v>
      </c>
      <c r="BY12" s="296">
        <v>0</v>
      </c>
      <c r="BZ12" s="296">
        <v>0</v>
      </c>
      <c r="CA12" s="296">
        <v>0</v>
      </c>
      <c r="CB12" s="294">
        <f t="shared" si="16"/>
        <v>35</v>
      </c>
      <c r="CC12" s="296">
        <v>0</v>
      </c>
      <c r="CD12" s="296">
        <v>0</v>
      </c>
      <c r="CE12" s="296">
        <v>0</v>
      </c>
      <c r="CF12" s="296">
        <v>0</v>
      </c>
      <c r="CG12" s="296">
        <v>24</v>
      </c>
      <c r="CH12" s="296">
        <v>0</v>
      </c>
      <c r="CI12" s="296">
        <v>11</v>
      </c>
      <c r="CJ12" s="294">
        <f t="shared" si="17"/>
        <v>28458</v>
      </c>
      <c r="CK12" s="296">
        <v>0</v>
      </c>
      <c r="CL12" s="296">
        <v>1</v>
      </c>
      <c r="CM12" s="296">
        <v>2154</v>
      </c>
      <c r="CN12" s="296">
        <v>24937</v>
      </c>
      <c r="CO12" s="296">
        <v>122</v>
      </c>
      <c r="CP12" s="296">
        <v>302</v>
      </c>
      <c r="CQ12" s="296">
        <v>942</v>
      </c>
      <c r="CR12" s="294">
        <f t="shared" si="18"/>
        <v>2765</v>
      </c>
      <c r="CS12" s="296">
        <v>0</v>
      </c>
      <c r="CT12" s="296">
        <v>0</v>
      </c>
      <c r="CU12" s="296">
        <v>2033</v>
      </c>
      <c r="CV12" s="296">
        <v>0</v>
      </c>
      <c r="CW12" s="296">
        <v>36</v>
      </c>
      <c r="CX12" s="296">
        <v>689</v>
      </c>
      <c r="CY12" s="296">
        <v>7</v>
      </c>
      <c r="CZ12" s="294">
        <f t="shared" si="19"/>
        <v>5698</v>
      </c>
      <c r="DA12" s="296">
        <v>4349</v>
      </c>
      <c r="DB12" s="296">
        <v>355</v>
      </c>
      <c r="DC12" s="296">
        <v>994</v>
      </c>
      <c r="DD12" s="294">
        <f t="shared" si="20"/>
        <v>3997</v>
      </c>
      <c r="DE12" s="296">
        <v>0</v>
      </c>
      <c r="DF12" s="296">
        <v>0</v>
      </c>
      <c r="DG12" s="296">
        <v>2545</v>
      </c>
      <c r="DH12" s="296">
        <v>0</v>
      </c>
      <c r="DI12" s="296">
        <v>274</v>
      </c>
      <c r="DJ12" s="296">
        <v>357</v>
      </c>
      <c r="DK12" s="296">
        <v>821</v>
      </c>
    </row>
    <row r="13" spans="1:115" s="282" customFormat="1" ht="13.5">
      <c r="A13" s="293" t="s">
        <v>359</v>
      </c>
      <c r="B13" s="293">
        <v>7</v>
      </c>
      <c r="C13" s="293"/>
      <c r="D13" s="294">
        <f t="shared" si="0"/>
        <v>793520</v>
      </c>
      <c r="E13" s="296">
        <v>542071</v>
      </c>
      <c r="F13" s="296">
        <v>251449</v>
      </c>
      <c r="G13" s="294">
        <f t="shared" si="1"/>
        <v>793520</v>
      </c>
      <c r="H13" s="294">
        <f t="shared" si="2"/>
        <v>719578</v>
      </c>
      <c r="I13" s="294">
        <f t="shared" si="3"/>
        <v>0</v>
      </c>
      <c r="J13" s="296">
        <v>0</v>
      </c>
      <c r="K13" s="296">
        <v>0</v>
      </c>
      <c r="L13" s="296">
        <v>0</v>
      </c>
      <c r="M13" s="294">
        <f t="shared" si="4"/>
        <v>602703</v>
      </c>
      <c r="N13" s="296">
        <v>14493</v>
      </c>
      <c r="O13" s="296">
        <v>396331</v>
      </c>
      <c r="P13" s="296">
        <v>191879</v>
      </c>
      <c r="Q13" s="294">
        <f t="shared" si="5"/>
        <v>31470</v>
      </c>
      <c r="R13" s="296">
        <v>2064</v>
      </c>
      <c r="S13" s="296">
        <v>25028</v>
      </c>
      <c r="T13" s="296">
        <v>4378</v>
      </c>
      <c r="U13" s="294">
        <f t="shared" si="6"/>
        <v>76981</v>
      </c>
      <c r="V13" s="296">
        <v>17317</v>
      </c>
      <c r="W13" s="296">
        <v>58171</v>
      </c>
      <c r="X13" s="296">
        <v>1493</v>
      </c>
      <c r="Y13" s="294">
        <f t="shared" si="7"/>
        <v>1554</v>
      </c>
      <c r="Z13" s="296">
        <v>38</v>
      </c>
      <c r="AA13" s="296">
        <v>1483</v>
      </c>
      <c r="AB13" s="296">
        <v>33</v>
      </c>
      <c r="AC13" s="294">
        <f t="shared" si="8"/>
        <v>6870</v>
      </c>
      <c r="AD13" s="296">
        <v>366</v>
      </c>
      <c r="AE13" s="296">
        <v>4369</v>
      </c>
      <c r="AF13" s="296">
        <v>2135</v>
      </c>
      <c r="AG13" s="296">
        <v>73942</v>
      </c>
      <c r="AH13" s="296">
        <v>0</v>
      </c>
      <c r="AI13" s="294">
        <f t="shared" si="9"/>
        <v>192</v>
      </c>
      <c r="AJ13" s="296">
        <v>6</v>
      </c>
      <c r="AK13" s="296">
        <v>179</v>
      </c>
      <c r="AL13" s="296">
        <v>7</v>
      </c>
      <c r="AM13" s="294">
        <f t="shared" si="10"/>
        <v>793659</v>
      </c>
      <c r="AN13" s="294">
        <f t="shared" si="11"/>
        <v>661327</v>
      </c>
      <c r="AO13" s="296">
        <v>0</v>
      </c>
      <c r="AP13" s="296">
        <v>602925</v>
      </c>
      <c r="AQ13" s="296">
        <v>0</v>
      </c>
      <c r="AR13" s="296">
        <v>0</v>
      </c>
      <c r="AS13" s="296">
        <v>0</v>
      </c>
      <c r="AT13" s="296">
        <v>1491</v>
      </c>
      <c r="AU13" s="296">
        <v>56911</v>
      </c>
      <c r="AV13" s="294">
        <f t="shared" si="12"/>
        <v>44416</v>
      </c>
      <c r="AW13" s="296">
        <v>0</v>
      </c>
      <c r="AX13" s="296">
        <v>0</v>
      </c>
      <c r="AY13" s="296">
        <v>22691</v>
      </c>
      <c r="AZ13" s="296">
        <v>8416</v>
      </c>
      <c r="BA13" s="296">
        <v>17</v>
      </c>
      <c r="BB13" s="296">
        <v>4725</v>
      </c>
      <c r="BC13" s="296">
        <v>8567</v>
      </c>
      <c r="BD13" s="294">
        <f t="shared" si="13"/>
        <v>0</v>
      </c>
      <c r="BE13" s="296">
        <v>0</v>
      </c>
      <c r="BF13" s="296">
        <v>0</v>
      </c>
      <c r="BG13" s="296">
        <v>0</v>
      </c>
      <c r="BH13" s="296">
        <v>0</v>
      </c>
      <c r="BI13" s="296">
        <v>0</v>
      </c>
      <c r="BJ13" s="296">
        <v>0</v>
      </c>
      <c r="BK13" s="296">
        <v>0</v>
      </c>
      <c r="BL13" s="294">
        <f t="shared" si="14"/>
        <v>0</v>
      </c>
      <c r="BM13" s="296">
        <v>0</v>
      </c>
      <c r="BN13" s="296">
        <v>0</v>
      </c>
      <c r="BO13" s="296">
        <v>0</v>
      </c>
      <c r="BP13" s="296">
        <v>0</v>
      </c>
      <c r="BQ13" s="296">
        <v>0</v>
      </c>
      <c r="BR13" s="296">
        <v>0</v>
      </c>
      <c r="BS13" s="296">
        <v>0</v>
      </c>
      <c r="BT13" s="294">
        <f t="shared" si="15"/>
        <v>0</v>
      </c>
      <c r="BU13" s="296">
        <v>0</v>
      </c>
      <c r="BV13" s="296">
        <v>0</v>
      </c>
      <c r="BW13" s="296">
        <v>0</v>
      </c>
      <c r="BX13" s="296">
        <v>0</v>
      </c>
      <c r="BY13" s="296">
        <v>0</v>
      </c>
      <c r="BZ13" s="296">
        <v>0</v>
      </c>
      <c r="CA13" s="296">
        <v>0</v>
      </c>
      <c r="CB13" s="294">
        <f t="shared" si="16"/>
        <v>426</v>
      </c>
      <c r="CC13" s="296">
        <v>0</v>
      </c>
      <c r="CD13" s="296">
        <v>0</v>
      </c>
      <c r="CE13" s="296">
        <v>0</v>
      </c>
      <c r="CF13" s="296">
        <v>270</v>
      </c>
      <c r="CG13" s="296">
        <v>156</v>
      </c>
      <c r="CH13" s="296">
        <v>0</v>
      </c>
      <c r="CI13" s="296">
        <v>0</v>
      </c>
      <c r="CJ13" s="294">
        <f t="shared" si="17"/>
        <v>34847</v>
      </c>
      <c r="CK13" s="296">
        <v>0</v>
      </c>
      <c r="CL13" s="296">
        <v>544</v>
      </c>
      <c r="CM13" s="296">
        <v>2531</v>
      </c>
      <c r="CN13" s="296">
        <v>30354</v>
      </c>
      <c r="CO13" s="296">
        <v>20</v>
      </c>
      <c r="CP13" s="296">
        <v>35</v>
      </c>
      <c r="CQ13" s="296">
        <v>1363</v>
      </c>
      <c r="CR13" s="294">
        <f t="shared" si="18"/>
        <v>0</v>
      </c>
      <c r="CS13" s="296">
        <v>0</v>
      </c>
      <c r="CT13" s="296">
        <v>0</v>
      </c>
      <c r="CU13" s="296">
        <v>0</v>
      </c>
      <c r="CV13" s="296">
        <v>0</v>
      </c>
      <c r="CW13" s="296">
        <v>0</v>
      </c>
      <c r="CX13" s="296">
        <v>0</v>
      </c>
      <c r="CY13" s="296">
        <v>0</v>
      </c>
      <c r="CZ13" s="294">
        <f t="shared" si="19"/>
        <v>39302</v>
      </c>
      <c r="DA13" s="296">
        <v>38061</v>
      </c>
      <c r="DB13" s="296">
        <v>52</v>
      </c>
      <c r="DC13" s="296">
        <v>1189</v>
      </c>
      <c r="DD13" s="294">
        <f t="shared" si="20"/>
        <v>13341</v>
      </c>
      <c r="DE13" s="296">
        <v>0</v>
      </c>
      <c r="DF13" s="296">
        <v>0</v>
      </c>
      <c r="DG13" s="296">
        <v>6278</v>
      </c>
      <c r="DH13" s="296">
        <v>0</v>
      </c>
      <c r="DI13" s="296">
        <v>1174</v>
      </c>
      <c r="DJ13" s="296">
        <v>396</v>
      </c>
      <c r="DK13" s="296">
        <v>5493</v>
      </c>
    </row>
    <row r="14" spans="1:115" s="282" customFormat="1" ht="13.5">
      <c r="A14" s="293" t="s">
        <v>360</v>
      </c>
      <c r="B14" s="293">
        <v>8</v>
      </c>
      <c r="C14" s="293"/>
      <c r="D14" s="294">
        <f t="shared" si="0"/>
        <v>1078035</v>
      </c>
      <c r="E14" s="296">
        <v>802793</v>
      </c>
      <c r="F14" s="296">
        <v>275242</v>
      </c>
      <c r="G14" s="294">
        <f t="shared" si="1"/>
        <v>1078035</v>
      </c>
      <c r="H14" s="294">
        <f t="shared" si="2"/>
        <v>986555</v>
      </c>
      <c r="I14" s="294">
        <f t="shared" si="3"/>
        <v>0</v>
      </c>
      <c r="J14" s="296">
        <v>0</v>
      </c>
      <c r="K14" s="296">
        <v>0</v>
      </c>
      <c r="L14" s="296">
        <v>0</v>
      </c>
      <c r="M14" s="294">
        <f t="shared" si="4"/>
        <v>822779</v>
      </c>
      <c r="N14" s="296">
        <v>73343</v>
      </c>
      <c r="O14" s="296">
        <v>544326</v>
      </c>
      <c r="P14" s="296">
        <v>205110</v>
      </c>
      <c r="Q14" s="294">
        <f t="shared" si="5"/>
        <v>59236</v>
      </c>
      <c r="R14" s="296">
        <v>4561</v>
      </c>
      <c r="S14" s="296">
        <v>45228</v>
      </c>
      <c r="T14" s="296">
        <v>9447</v>
      </c>
      <c r="U14" s="294">
        <f t="shared" si="6"/>
        <v>93611</v>
      </c>
      <c r="V14" s="296">
        <v>1840</v>
      </c>
      <c r="W14" s="296">
        <v>90367</v>
      </c>
      <c r="X14" s="296">
        <v>1404</v>
      </c>
      <c r="Y14" s="294">
        <f t="shared" si="7"/>
        <v>245</v>
      </c>
      <c r="Z14" s="296">
        <v>39</v>
      </c>
      <c r="AA14" s="296">
        <v>204</v>
      </c>
      <c r="AB14" s="296">
        <v>2</v>
      </c>
      <c r="AC14" s="294">
        <f t="shared" si="8"/>
        <v>10684</v>
      </c>
      <c r="AD14" s="296">
        <v>1363</v>
      </c>
      <c r="AE14" s="296">
        <v>8396</v>
      </c>
      <c r="AF14" s="296">
        <v>925</v>
      </c>
      <c r="AG14" s="296">
        <v>91480</v>
      </c>
      <c r="AH14" s="296">
        <v>1535</v>
      </c>
      <c r="AI14" s="294">
        <f t="shared" si="9"/>
        <v>106</v>
      </c>
      <c r="AJ14" s="296">
        <v>44</v>
      </c>
      <c r="AK14" s="296">
        <v>58</v>
      </c>
      <c r="AL14" s="296">
        <v>4</v>
      </c>
      <c r="AM14" s="294">
        <f t="shared" si="10"/>
        <v>1078035</v>
      </c>
      <c r="AN14" s="294">
        <f t="shared" si="11"/>
        <v>853988</v>
      </c>
      <c r="AO14" s="296">
        <v>0</v>
      </c>
      <c r="AP14" s="296">
        <v>779674</v>
      </c>
      <c r="AQ14" s="296">
        <v>2729</v>
      </c>
      <c r="AR14" s="296">
        <v>17</v>
      </c>
      <c r="AS14" s="296">
        <v>0</v>
      </c>
      <c r="AT14" s="296">
        <v>611</v>
      </c>
      <c r="AU14" s="296">
        <v>70957</v>
      </c>
      <c r="AV14" s="294">
        <f t="shared" si="12"/>
        <v>70097</v>
      </c>
      <c r="AW14" s="296">
        <v>0</v>
      </c>
      <c r="AX14" s="296">
        <v>0</v>
      </c>
      <c r="AY14" s="296">
        <v>39762</v>
      </c>
      <c r="AZ14" s="296">
        <v>9306</v>
      </c>
      <c r="BA14" s="296">
        <v>35</v>
      </c>
      <c r="BB14" s="296">
        <v>7569</v>
      </c>
      <c r="BC14" s="296">
        <v>13425</v>
      </c>
      <c r="BD14" s="294">
        <f t="shared" si="13"/>
        <v>3</v>
      </c>
      <c r="BE14" s="296">
        <v>0</v>
      </c>
      <c r="BF14" s="296">
        <v>3</v>
      </c>
      <c r="BG14" s="296">
        <v>0</v>
      </c>
      <c r="BH14" s="296">
        <v>0</v>
      </c>
      <c r="BI14" s="296">
        <v>0</v>
      </c>
      <c r="BJ14" s="296">
        <v>0</v>
      </c>
      <c r="BK14" s="296">
        <v>0</v>
      </c>
      <c r="BL14" s="294">
        <f t="shared" si="14"/>
        <v>0</v>
      </c>
      <c r="BM14" s="296">
        <v>0</v>
      </c>
      <c r="BN14" s="296">
        <v>0</v>
      </c>
      <c r="BO14" s="296">
        <v>0</v>
      </c>
      <c r="BP14" s="296">
        <v>0</v>
      </c>
      <c r="BQ14" s="296">
        <v>0</v>
      </c>
      <c r="BR14" s="296">
        <v>0</v>
      </c>
      <c r="BS14" s="296">
        <v>0</v>
      </c>
      <c r="BT14" s="294">
        <f t="shared" si="15"/>
        <v>0</v>
      </c>
      <c r="BU14" s="296">
        <v>0</v>
      </c>
      <c r="BV14" s="296">
        <v>0</v>
      </c>
      <c r="BW14" s="296">
        <v>0</v>
      </c>
      <c r="BX14" s="296">
        <v>0</v>
      </c>
      <c r="BY14" s="296">
        <v>0</v>
      </c>
      <c r="BZ14" s="296">
        <v>0</v>
      </c>
      <c r="CA14" s="296">
        <v>0</v>
      </c>
      <c r="CB14" s="294">
        <f t="shared" si="16"/>
        <v>49609</v>
      </c>
      <c r="CC14" s="296">
        <v>0</v>
      </c>
      <c r="CD14" s="296">
        <v>40898</v>
      </c>
      <c r="CE14" s="296">
        <v>7210</v>
      </c>
      <c r="CF14" s="296">
        <v>0</v>
      </c>
      <c r="CG14" s="296">
        <v>0</v>
      </c>
      <c r="CH14" s="296">
        <v>0</v>
      </c>
      <c r="CI14" s="296">
        <v>1501</v>
      </c>
      <c r="CJ14" s="294">
        <f t="shared" si="17"/>
        <v>39524</v>
      </c>
      <c r="CK14" s="296">
        <v>0</v>
      </c>
      <c r="CL14" s="296">
        <v>616</v>
      </c>
      <c r="CM14" s="296">
        <v>7838</v>
      </c>
      <c r="CN14" s="296">
        <v>25823</v>
      </c>
      <c r="CO14" s="296">
        <v>189</v>
      </c>
      <c r="CP14" s="296">
        <v>1894</v>
      </c>
      <c r="CQ14" s="296">
        <v>3164</v>
      </c>
      <c r="CR14" s="294">
        <f t="shared" si="18"/>
        <v>2380</v>
      </c>
      <c r="CS14" s="296">
        <v>0</v>
      </c>
      <c r="CT14" s="296">
        <v>75</v>
      </c>
      <c r="CU14" s="296">
        <v>1480</v>
      </c>
      <c r="CV14" s="296">
        <v>0</v>
      </c>
      <c r="CW14" s="296">
        <v>0</v>
      </c>
      <c r="CX14" s="296">
        <v>785</v>
      </c>
      <c r="CY14" s="296">
        <v>40</v>
      </c>
      <c r="CZ14" s="294">
        <f t="shared" si="19"/>
        <v>61894</v>
      </c>
      <c r="DA14" s="296">
        <v>58316</v>
      </c>
      <c r="DB14" s="296">
        <v>20</v>
      </c>
      <c r="DC14" s="296">
        <v>3558</v>
      </c>
      <c r="DD14" s="294">
        <f t="shared" si="20"/>
        <v>540</v>
      </c>
      <c r="DE14" s="296">
        <v>0</v>
      </c>
      <c r="DF14" s="296">
        <v>0</v>
      </c>
      <c r="DG14" s="296">
        <v>331</v>
      </c>
      <c r="DH14" s="296">
        <v>4</v>
      </c>
      <c r="DI14" s="296">
        <v>1</v>
      </c>
      <c r="DJ14" s="296">
        <v>114</v>
      </c>
      <c r="DK14" s="296">
        <v>90</v>
      </c>
    </row>
    <row r="15" spans="1:115" s="282" customFormat="1" ht="13.5">
      <c r="A15" s="293" t="s">
        <v>361</v>
      </c>
      <c r="B15" s="293">
        <v>9</v>
      </c>
      <c r="C15" s="293"/>
      <c r="D15" s="294">
        <f t="shared" si="0"/>
        <v>751882</v>
      </c>
      <c r="E15" s="296">
        <v>544441</v>
      </c>
      <c r="F15" s="296">
        <v>207441</v>
      </c>
      <c r="G15" s="294">
        <f t="shared" si="1"/>
        <v>751882</v>
      </c>
      <c r="H15" s="294">
        <f t="shared" si="2"/>
        <v>660013</v>
      </c>
      <c r="I15" s="294">
        <f t="shared" si="3"/>
        <v>0</v>
      </c>
      <c r="J15" s="296">
        <v>0</v>
      </c>
      <c r="K15" s="296">
        <v>0</v>
      </c>
      <c r="L15" s="296">
        <v>0</v>
      </c>
      <c r="M15" s="294">
        <f t="shared" si="4"/>
        <v>532516</v>
      </c>
      <c r="N15" s="296">
        <v>91866</v>
      </c>
      <c r="O15" s="296">
        <v>315843</v>
      </c>
      <c r="P15" s="296">
        <v>124807</v>
      </c>
      <c r="Q15" s="294">
        <f t="shared" si="5"/>
        <v>27701</v>
      </c>
      <c r="R15" s="296">
        <v>5616</v>
      </c>
      <c r="S15" s="296">
        <v>19137</v>
      </c>
      <c r="T15" s="296">
        <v>2948</v>
      </c>
      <c r="U15" s="294">
        <f t="shared" si="6"/>
        <v>91640</v>
      </c>
      <c r="V15" s="296">
        <v>10181</v>
      </c>
      <c r="W15" s="296">
        <v>78078</v>
      </c>
      <c r="X15" s="296">
        <v>3381</v>
      </c>
      <c r="Y15" s="294">
        <f t="shared" si="7"/>
        <v>4965</v>
      </c>
      <c r="Z15" s="296">
        <v>20</v>
      </c>
      <c r="AA15" s="296">
        <v>4021</v>
      </c>
      <c r="AB15" s="296">
        <v>924</v>
      </c>
      <c r="AC15" s="294">
        <f t="shared" si="8"/>
        <v>3191</v>
      </c>
      <c r="AD15" s="296">
        <v>783</v>
      </c>
      <c r="AE15" s="296">
        <v>1927</v>
      </c>
      <c r="AF15" s="296">
        <v>481</v>
      </c>
      <c r="AG15" s="296">
        <v>91869</v>
      </c>
      <c r="AH15" s="296">
        <v>7063</v>
      </c>
      <c r="AI15" s="294">
        <f t="shared" si="9"/>
        <v>139</v>
      </c>
      <c r="AJ15" s="296">
        <v>74</v>
      </c>
      <c r="AK15" s="296">
        <v>65</v>
      </c>
      <c r="AL15" s="296">
        <v>0</v>
      </c>
      <c r="AM15" s="294">
        <f t="shared" si="10"/>
        <v>751882</v>
      </c>
      <c r="AN15" s="294">
        <f t="shared" si="11"/>
        <v>602348</v>
      </c>
      <c r="AO15" s="296">
        <v>0</v>
      </c>
      <c r="AP15" s="296">
        <v>525443</v>
      </c>
      <c r="AQ15" s="296">
        <v>17</v>
      </c>
      <c r="AR15" s="296">
        <v>0</v>
      </c>
      <c r="AS15" s="296">
        <v>352</v>
      </c>
      <c r="AT15" s="296">
        <v>196</v>
      </c>
      <c r="AU15" s="296">
        <v>76340</v>
      </c>
      <c r="AV15" s="294">
        <f t="shared" si="12"/>
        <v>37781</v>
      </c>
      <c r="AW15" s="296">
        <v>0</v>
      </c>
      <c r="AX15" s="296">
        <v>0</v>
      </c>
      <c r="AY15" s="296">
        <v>18145</v>
      </c>
      <c r="AZ15" s="296">
        <v>6841</v>
      </c>
      <c r="BA15" s="296">
        <v>0</v>
      </c>
      <c r="BB15" s="296">
        <v>4135</v>
      </c>
      <c r="BC15" s="296">
        <v>8660</v>
      </c>
      <c r="BD15" s="294">
        <f t="shared" si="13"/>
        <v>2076</v>
      </c>
      <c r="BE15" s="296">
        <v>0</v>
      </c>
      <c r="BF15" s="296">
        <v>1212</v>
      </c>
      <c r="BG15" s="296">
        <v>0</v>
      </c>
      <c r="BH15" s="296">
        <v>864</v>
      </c>
      <c r="BI15" s="296">
        <v>0</v>
      </c>
      <c r="BJ15" s="296">
        <v>0</v>
      </c>
      <c r="BK15" s="296">
        <v>0</v>
      </c>
      <c r="BL15" s="294">
        <f t="shared" si="14"/>
        <v>0</v>
      </c>
      <c r="BM15" s="296">
        <v>0</v>
      </c>
      <c r="BN15" s="296">
        <v>0</v>
      </c>
      <c r="BO15" s="296">
        <v>0</v>
      </c>
      <c r="BP15" s="296">
        <v>0</v>
      </c>
      <c r="BQ15" s="296">
        <v>0</v>
      </c>
      <c r="BR15" s="296">
        <v>0</v>
      </c>
      <c r="BS15" s="296">
        <v>0</v>
      </c>
      <c r="BT15" s="294">
        <f t="shared" si="15"/>
        <v>0</v>
      </c>
      <c r="BU15" s="296">
        <v>0</v>
      </c>
      <c r="BV15" s="296">
        <v>0</v>
      </c>
      <c r="BW15" s="296">
        <v>0</v>
      </c>
      <c r="BX15" s="296">
        <v>0</v>
      </c>
      <c r="BY15" s="296">
        <v>0</v>
      </c>
      <c r="BZ15" s="296">
        <v>0</v>
      </c>
      <c r="CA15" s="296">
        <v>0</v>
      </c>
      <c r="CB15" s="294">
        <f t="shared" si="16"/>
        <v>4435</v>
      </c>
      <c r="CC15" s="296">
        <v>0</v>
      </c>
      <c r="CD15" s="296">
        <v>4434</v>
      </c>
      <c r="CE15" s="296">
        <v>0</v>
      </c>
      <c r="CF15" s="296">
        <v>1</v>
      </c>
      <c r="CG15" s="296">
        <v>0</v>
      </c>
      <c r="CH15" s="296">
        <v>0</v>
      </c>
      <c r="CI15" s="296">
        <v>0</v>
      </c>
      <c r="CJ15" s="294">
        <f t="shared" si="17"/>
        <v>56599</v>
      </c>
      <c r="CK15" s="296">
        <v>0</v>
      </c>
      <c r="CL15" s="296">
        <v>0</v>
      </c>
      <c r="CM15" s="296">
        <v>9827</v>
      </c>
      <c r="CN15" s="296">
        <v>43029</v>
      </c>
      <c r="CO15" s="296">
        <v>267</v>
      </c>
      <c r="CP15" s="296">
        <v>299</v>
      </c>
      <c r="CQ15" s="296">
        <v>3177</v>
      </c>
      <c r="CR15" s="294">
        <f t="shared" si="18"/>
        <v>5225</v>
      </c>
      <c r="CS15" s="296">
        <v>0</v>
      </c>
      <c r="CT15" s="296">
        <v>0</v>
      </c>
      <c r="CU15" s="296">
        <v>159</v>
      </c>
      <c r="CV15" s="296">
        <v>731</v>
      </c>
      <c r="CW15" s="296">
        <v>4312</v>
      </c>
      <c r="CX15" s="296">
        <v>18</v>
      </c>
      <c r="CY15" s="296">
        <v>5</v>
      </c>
      <c r="CZ15" s="294">
        <f t="shared" si="19"/>
        <v>43211</v>
      </c>
      <c r="DA15" s="296">
        <v>41072</v>
      </c>
      <c r="DB15" s="296">
        <v>43</v>
      </c>
      <c r="DC15" s="296">
        <v>2096</v>
      </c>
      <c r="DD15" s="294">
        <f t="shared" si="20"/>
        <v>207</v>
      </c>
      <c r="DE15" s="296">
        <v>0</v>
      </c>
      <c r="DF15" s="296">
        <v>0</v>
      </c>
      <c r="DG15" s="296">
        <v>94</v>
      </c>
      <c r="DH15" s="296">
        <v>100</v>
      </c>
      <c r="DI15" s="296">
        <v>0</v>
      </c>
      <c r="DJ15" s="296">
        <v>0</v>
      </c>
      <c r="DK15" s="296">
        <v>13</v>
      </c>
    </row>
    <row r="16" spans="1:115" s="282" customFormat="1" ht="13.5">
      <c r="A16" s="293" t="s">
        <v>362</v>
      </c>
      <c r="B16" s="293">
        <v>10</v>
      </c>
      <c r="C16" s="293"/>
      <c r="D16" s="294">
        <f t="shared" si="0"/>
        <v>815412</v>
      </c>
      <c r="E16" s="296">
        <v>581409</v>
      </c>
      <c r="F16" s="296">
        <v>234003</v>
      </c>
      <c r="G16" s="294">
        <f t="shared" si="1"/>
        <v>815412</v>
      </c>
      <c r="H16" s="294">
        <f t="shared" si="2"/>
        <v>702199</v>
      </c>
      <c r="I16" s="294">
        <f t="shared" si="3"/>
        <v>0</v>
      </c>
      <c r="J16" s="296">
        <v>0</v>
      </c>
      <c r="K16" s="296">
        <v>0</v>
      </c>
      <c r="L16" s="296">
        <v>0</v>
      </c>
      <c r="M16" s="294">
        <f t="shared" si="4"/>
        <v>607613</v>
      </c>
      <c r="N16" s="296">
        <v>62481</v>
      </c>
      <c r="O16" s="296">
        <v>403525</v>
      </c>
      <c r="P16" s="296">
        <v>141607</v>
      </c>
      <c r="Q16" s="294">
        <f t="shared" si="5"/>
        <v>33102</v>
      </c>
      <c r="R16" s="296">
        <v>1646</v>
      </c>
      <c r="S16" s="296">
        <v>26227</v>
      </c>
      <c r="T16" s="296">
        <v>5229</v>
      </c>
      <c r="U16" s="294">
        <f t="shared" si="6"/>
        <v>55621</v>
      </c>
      <c r="V16" s="296">
        <v>4581</v>
      </c>
      <c r="W16" s="296">
        <v>50618</v>
      </c>
      <c r="X16" s="296">
        <v>422</v>
      </c>
      <c r="Y16" s="294">
        <f t="shared" si="7"/>
        <v>1032</v>
      </c>
      <c r="Z16" s="296">
        <v>200</v>
      </c>
      <c r="AA16" s="296">
        <v>832</v>
      </c>
      <c r="AB16" s="296">
        <v>0</v>
      </c>
      <c r="AC16" s="294">
        <f t="shared" si="8"/>
        <v>4831</v>
      </c>
      <c r="AD16" s="296">
        <v>1356</v>
      </c>
      <c r="AE16" s="296">
        <v>3005</v>
      </c>
      <c r="AF16" s="296">
        <v>470</v>
      </c>
      <c r="AG16" s="296">
        <v>113213</v>
      </c>
      <c r="AH16" s="296">
        <v>1817</v>
      </c>
      <c r="AI16" s="294">
        <f t="shared" si="9"/>
        <v>75</v>
      </c>
      <c r="AJ16" s="296">
        <v>34</v>
      </c>
      <c r="AK16" s="296">
        <v>41</v>
      </c>
      <c r="AL16" s="296">
        <v>0</v>
      </c>
      <c r="AM16" s="294">
        <f t="shared" si="10"/>
        <v>815412</v>
      </c>
      <c r="AN16" s="294">
        <f t="shared" si="11"/>
        <v>695899</v>
      </c>
      <c r="AO16" s="296">
        <v>0</v>
      </c>
      <c r="AP16" s="296">
        <v>598724</v>
      </c>
      <c r="AQ16" s="296">
        <v>617</v>
      </c>
      <c r="AR16" s="296">
        <v>2372</v>
      </c>
      <c r="AS16" s="296">
        <v>26</v>
      </c>
      <c r="AT16" s="296">
        <v>98</v>
      </c>
      <c r="AU16" s="296">
        <v>94062</v>
      </c>
      <c r="AV16" s="294">
        <f t="shared" si="12"/>
        <v>60307</v>
      </c>
      <c r="AW16" s="296">
        <v>0</v>
      </c>
      <c r="AX16" s="296">
        <v>306</v>
      </c>
      <c r="AY16" s="296">
        <v>27651</v>
      </c>
      <c r="AZ16" s="296">
        <v>16004</v>
      </c>
      <c r="BA16" s="296">
        <v>220</v>
      </c>
      <c r="BB16" s="296">
        <v>4657</v>
      </c>
      <c r="BC16" s="296">
        <v>11469</v>
      </c>
      <c r="BD16" s="294">
        <f t="shared" si="13"/>
        <v>986</v>
      </c>
      <c r="BE16" s="296">
        <v>0</v>
      </c>
      <c r="BF16" s="296">
        <v>960</v>
      </c>
      <c r="BG16" s="296">
        <v>26</v>
      </c>
      <c r="BH16" s="296">
        <v>0</v>
      </c>
      <c r="BI16" s="296">
        <v>0</v>
      </c>
      <c r="BJ16" s="296">
        <v>0</v>
      </c>
      <c r="BK16" s="296">
        <v>0</v>
      </c>
      <c r="BL16" s="294">
        <f t="shared" si="14"/>
        <v>0</v>
      </c>
      <c r="BM16" s="296">
        <v>0</v>
      </c>
      <c r="BN16" s="296">
        <v>0</v>
      </c>
      <c r="BO16" s="296">
        <v>0</v>
      </c>
      <c r="BP16" s="296">
        <v>0</v>
      </c>
      <c r="BQ16" s="296">
        <v>0</v>
      </c>
      <c r="BR16" s="296">
        <v>0</v>
      </c>
      <c r="BS16" s="296">
        <v>0</v>
      </c>
      <c r="BT16" s="294">
        <f t="shared" si="15"/>
        <v>0</v>
      </c>
      <c r="BU16" s="296">
        <v>0</v>
      </c>
      <c r="BV16" s="296">
        <v>0</v>
      </c>
      <c r="BW16" s="296">
        <v>0</v>
      </c>
      <c r="BX16" s="296">
        <v>0</v>
      </c>
      <c r="BY16" s="296">
        <v>0</v>
      </c>
      <c r="BZ16" s="296">
        <v>0</v>
      </c>
      <c r="CA16" s="296">
        <v>0</v>
      </c>
      <c r="CB16" s="294">
        <f t="shared" si="16"/>
        <v>8040</v>
      </c>
      <c r="CC16" s="296">
        <v>0</v>
      </c>
      <c r="CD16" s="296">
        <v>7466</v>
      </c>
      <c r="CE16" s="296">
        <v>0</v>
      </c>
      <c r="CF16" s="296">
        <v>0</v>
      </c>
      <c r="CG16" s="296">
        <v>27</v>
      </c>
      <c r="CH16" s="296">
        <v>0</v>
      </c>
      <c r="CI16" s="296">
        <v>547</v>
      </c>
      <c r="CJ16" s="294">
        <f t="shared" si="17"/>
        <v>18009</v>
      </c>
      <c r="CK16" s="296">
        <v>0</v>
      </c>
      <c r="CL16" s="296">
        <v>156</v>
      </c>
      <c r="CM16" s="296">
        <v>3052</v>
      </c>
      <c r="CN16" s="296">
        <v>11873</v>
      </c>
      <c r="CO16" s="296">
        <v>649</v>
      </c>
      <c r="CP16" s="296">
        <v>74</v>
      </c>
      <c r="CQ16" s="296">
        <v>2205</v>
      </c>
      <c r="CR16" s="294">
        <f t="shared" si="18"/>
        <v>533</v>
      </c>
      <c r="CS16" s="296">
        <v>0</v>
      </c>
      <c r="CT16" s="296">
        <v>0</v>
      </c>
      <c r="CU16" s="296">
        <v>393</v>
      </c>
      <c r="CV16" s="296">
        <v>0</v>
      </c>
      <c r="CW16" s="296">
        <v>59</v>
      </c>
      <c r="CX16" s="296">
        <v>0</v>
      </c>
      <c r="CY16" s="296">
        <v>81</v>
      </c>
      <c r="CZ16" s="294">
        <f t="shared" si="19"/>
        <v>28307</v>
      </c>
      <c r="DA16" s="296">
        <v>25372</v>
      </c>
      <c r="DB16" s="296">
        <v>36</v>
      </c>
      <c r="DC16" s="296">
        <v>2899</v>
      </c>
      <c r="DD16" s="294">
        <f t="shared" si="20"/>
        <v>3331</v>
      </c>
      <c r="DE16" s="296">
        <v>0</v>
      </c>
      <c r="DF16" s="296">
        <v>1</v>
      </c>
      <c r="DG16" s="296">
        <v>1363</v>
      </c>
      <c r="DH16" s="296">
        <v>0</v>
      </c>
      <c r="DI16" s="296">
        <v>15</v>
      </c>
      <c r="DJ16" s="296">
        <v>2</v>
      </c>
      <c r="DK16" s="296">
        <v>1950</v>
      </c>
    </row>
    <row r="17" spans="1:115" s="282" customFormat="1" ht="13.5">
      <c r="A17" s="293" t="s">
        <v>363</v>
      </c>
      <c r="B17" s="293">
        <v>11</v>
      </c>
      <c r="C17" s="293"/>
      <c r="D17" s="294">
        <f t="shared" si="0"/>
        <v>2558617</v>
      </c>
      <c r="E17" s="296">
        <v>1901754</v>
      </c>
      <c r="F17" s="296">
        <v>656863</v>
      </c>
      <c r="G17" s="294">
        <f t="shared" si="1"/>
        <v>2558617</v>
      </c>
      <c r="H17" s="294">
        <f t="shared" si="2"/>
        <v>2392442</v>
      </c>
      <c r="I17" s="294">
        <f t="shared" si="3"/>
        <v>160481</v>
      </c>
      <c r="J17" s="296">
        <v>38570</v>
      </c>
      <c r="K17" s="296">
        <v>72794</v>
      </c>
      <c r="L17" s="296">
        <v>49117</v>
      </c>
      <c r="M17" s="294">
        <f t="shared" si="4"/>
        <v>1745196</v>
      </c>
      <c r="N17" s="296">
        <v>274408</v>
      </c>
      <c r="O17" s="296">
        <v>995083</v>
      </c>
      <c r="P17" s="296">
        <v>475705</v>
      </c>
      <c r="Q17" s="294">
        <f t="shared" si="5"/>
        <v>108264</v>
      </c>
      <c r="R17" s="296">
        <v>12644</v>
      </c>
      <c r="S17" s="296">
        <v>87968</v>
      </c>
      <c r="T17" s="296">
        <v>7652</v>
      </c>
      <c r="U17" s="294">
        <f t="shared" si="6"/>
        <v>353766</v>
      </c>
      <c r="V17" s="296">
        <v>29407</v>
      </c>
      <c r="W17" s="296">
        <v>314645</v>
      </c>
      <c r="X17" s="296">
        <v>9714</v>
      </c>
      <c r="Y17" s="294">
        <f t="shared" si="7"/>
        <v>2437</v>
      </c>
      <c r="Z17" s="296">
        <v>721</v>
      </c>
      <c r="AA17" s="296">
        <v>1699</v>
      </c>
      <c r="AB17" s="296">
        <v>17</v>
      </c>
      <c r="AC17" s="294">
        <f t="shared" si="8"/>
        <v>22298</v>
      </c>
      <c r="AD17" s="296">
        <v>5944</v>
      </c>
      <c r="AE17" s="296">
        <v>14135</v>
      </c>
      <c r="AF17" s="296">
        <v>2219</v>
      </c>
      <c r="AG17" s="296">
        <v>166175</v>
      </c>
      <c r="AH17" s="296">
        <v>2192</v>
      </c>
      <c r="AI17" s="294">
        <f t="shared" si="9"/>
        <v>1525</v>
      </c>
      <c r="AJ17" s="296">
        <v>163</v>
      </c>
      <c r="AK17" s="296">
        <v>26</v>
      </c>
      <c r="AL17" s="296">
        <v>1336</v>
      </c>
      <c r="AM17" s="294">
        <f t="shared" si="10"/>
        <v>2558501</v>
      </c>
      <c r="AN17" s="294">
        <f t="shared" si="11"/>
        <v>2022789</v>
      </c>
      <c r="AO17" s="296">
        <v>148870</v>
      </c>
      <c r="AP17" s="296">
        <v>1740762</v>
      </c>
      <c r="AQ17" s="296">
        <v>3443</v>
      </c>
      <c r="AR17" s="296">
        <v>530</v>
      </c>
      <c r="AS17" s="296">
        <v>1</v>
      </c>
      <c r="AT17" s="296">
        <v>1386</v>
      </c>
      <c r="AU17" s="296">
        <v>127797</v>
      </c>
      <c r="AV17" s="294">
        <f t="shared" si="12"/>
        <v>122407</v>
      </c>
      <c r="AW17" s="296">
        <v>0</v>
      </c>
      <c r="AX17" s="296">
        <v>0</v>
      </c>
      <c r="AY17" s="296">
        <v>75592</v>
      </c>
      <c r="AZ17" s="296">
        <v>5830</v>
      </c>
      <c r="BA17" s="296">
        <v>678</v>
      </c>
      <c r="BB17" s="296">
        <v>15440</v>
      </c>
      <c r="BC17" s="296">
        <v>24867</v>
      </c>
      <c r="BD17" s="294">
        <f t="shared" si="13"/>
        <v>3574</v>
      </c>
      <c r="BE17" s="296">
        <v>0</v>
      </c>
      <c r="BF17" s="296">
        <v>0</v>
      </c>
      <c r="BG17" s="296">
        <v>0</v>
      </c>
      <c r="BH17" s="296">
        <v>1399</v>
      </c>
      <c r="BI17" s="296">
        <v>0</v>
      </c>
      <c r="BJ17" s="296">
        <v>0</v>
      </c>
      <c r="BK17" s="296">
        <v>2175</v>
      </c>
      <c r="BL17" s="294">
        <f t="shared" si="14"/>
        <v>0</v>
      </c>
      <c r="BM17" s="296">
        <v>0</v>
      </c>
      <c r="BN17" s="296">
        <v>0</v>
      </c>
      <c r="BO17" s="296">
        <v>0</v>
      </c>
      <c r="BP17" s="296">
        <v>0</v>
      </c>
      <c r="BQ17" s="296">
        <v>0</v>
      </c>
      <c r="BR17" s="296">
        <v>0</v>
      </c>
      <c r="BS17" s="296">
        <v>0</v>
      </c>
      <c r="BT17" s="294">
        <f t="shared" si="15"/>
        <v>0</v>
      </c>
      <c r="BU17" s="296">
        <v>0</v>
      </c>
      <c r="BV17" s="296">
        <v>0</v>
      </c>
      <c r="BW17" s="296">
        <v>0</v>
      </c>
      <c r="BX17" s="296">
        <v>0</v>
      </c>
      <c r="BY17" s="296">
        <v>0</v>
      </c>
      <c r="BZ17" s="296">
        <v>0</v>
      </c>
      <c r="CA17" s="296">
        <v>0</v>
      </c>
      <c r="CB17" s="294">
        <f t="shared" si="16"/>
        <v>2316</v>
      </c>
      <c r="CC17" s="296">
        <v>0</v>
      </c>
      <c r="CD17" s="296">
        <v>0</v>
      </c>
      <c r="CE17" s="296">
        <v>0</v>
      </c>
      <c r="CF17" s="296">
        <v>2157</v>
      </c>
      <c r="CG17" s="296">
        <v>0</v>
      </c>
      <c r="CH17" s="296">
        <v>0</v>
      </c>
      <c r="CI17" s="296">
        <v>159</v>
      </c>
      <c r="CJ17" s="294">
        <f t="shared" si="17"/>
        <v>183700</v>
      </c>
      <c r="CK17" s="296">
        <v>11611</v>
      </c>
      <c r="CL17" s="296">
        <v>4318</v>
      </c>
      <c r="CM17" s="296">
        <v>23894</v>
      </c>
      <c r="CN17" s="296">
        <v>131460</v>
      </c>
      <c r="CO17" s="296">
        <v>1281</v>
      </c>
      <c r="CP17" s="296">
        <v>4418</v>
      </c>
      <c r="CQ17" s="296">
        <v>6718</v>
      </c>
      <c r="CR17" s="294">
        <f t="shared" si="18"/>
        <v>5187</v>
      </c>
      <c r="CS17" s="296">
        <v>0</v>
      </c>
      <c r="CT17" s="296">
        <v>0</v>
      </c>
      <c r="CU17" s="296">
        <v>2917</v>
      </c>
      <c r="CV17" s="296">
        <v>819</v>
      </c>
      <c r="CW17" s="296">
        <v>314</v>
      </c>
      <c r="CX17" s="296">
        <v>1053</v>
      </c>
      <c r="CY17" s="296">
        <v>84</v>
      </c>
      <c r="CZ17" s="294">
        <f t="shared" si="19"/>
        <v>214894</v>
      </c>
      <c r="DA17" s="296">
        <v>211222</v>
      </c>
      <c r="DB17" s="296">
        <v>161</v>
      </c>
      <c r="DC17" s="296">
        <v>3511</v>
      </c>
      <c r="DD17" s="294">
        <f t="shared" si="20"/>
        <v>3634</v>
      </c>
      <c r="DE17" s="296">
        <v>0</v>
      </c>
      <c r="DF17" s="296">
        <v>0</v>
      </c>
      <c r="DG17" s="296">
        <v>2418</v>
      </c>
      <c r="DH17" s="296">
        <v>349</v>
      </c>
      <c r="DI17" s="296">
        <v>2</v>
      </c>
      <c r="DJ17" s="296">
        <v>1</v>
      </c>
      <c r="DK17" s="296">
        <v>864</v>
      </c>
    </row>
    <row r="18" spans="1:115" s="282" customFormat="1" ht="13.5">
      <c r="A18" s="293" t="s">
        <v>364</v>
      </c>
      <c r="B18" s="293">
        <v>12</v>
      </c>
      <c r="C18" s="293"/>
      <c r="D18" s="294">
        <f t="shared" si="0"/>
        <v>2298897</v>
      </c>
      <c r="E18" s="296">
        <v>1615762</v>
      </c>
      <c r="F18" s="296">
        <v>683135</v>
      </c>
      <c r="G18" s="294">
        <f t="shared" si="1"/>
        <v>2298897</v>
      </c>
      <c r="H18" s="294">
        <f t="shared" si="2"/>
        <v>2143766</v>
      </c>
      <c r="I18" s="294">
        <f t="shared" si="3"/>
        <v>0</v>
      </c>
      <c r="J18" s="296">
        <v>0</v>
      </c>
      <c r="K18" s="296">
        <v>0</v>
      </c>
      <c r="L18" s="296">
        <v>0</v>
      </c>
      <c r="M18" s="294">
        <f t="shared" si="4"/>
        <v>1714038</v>
      </c>
      <c r="N18" s="296">
        <v>174819</v>
      </c>
      <c r="O18" s="296">
        <v>1024963</v>
      </c>
      <c r="P18" s="296">
        <v>514256</v>
      </c>
      <c r="Q18" s="294">
        <f t="shared" si="5"/>
        <v>87337</v>
      </c>
      <c r="R18" s="296">
        <v>19948</v>
      </c>
      <c r="S18" s="296">
        <v>60261</v>
      </c>
      <c r="T18" s="296">
        <v>7128</v>
      </c>
      <c r="U18" s="294">
        <f t="shared" si="6"/>
        <v>303766</v>
      </c>
      <c r="V18" s="296">
        <v>18207</v>
      </c>
      <c r="W18" s="296">
        <v>237930</v>
      </c>
      <c r="X18" s="296">
        <v>47629</v>
      </c>
      <c r="Y18" s="294">
        <f t="shared" si="7"/>
        <v>4962</v>
      </c>
      <c r="Z18" s="296">
        <v>2118</v>
      </c>
      <c r="AA18" s="296">
        <v>2827</v>
      </c>
      <c r="AB18" s="296">
        <v>17</v>
      </c>
      <c r="AC18" s="294">
        <f t="shared" si="8"/>
        <v>33663</v>
      </c>
      <c r="AD18" s="296">
        <v>6690</v>
      </c>
      <c r="AE18" s="296">
        <v>18714</v>
      </c>
      <c r="AF18" s="296">
        <v>8259</v>
      </c>
      <c r="AG18" s="296">
        <v>155131</v>
      </c>
      <c r="AH18" s="296">
        <v>2200</v>
      </c>
      <c r="AI18" s="294">
        <f t="shared" si="9"/>
        <v>4045</v>
      </c>
      <c r="AJ18" s="296">
        <v>100</v>
      </c>
      <c r="AK18" s="296">
        <v>3771</v>
      </c>
      <c r="AL18" s="296">
        <v>174</v>
      </c>
      <c r="AM18" s="294">
        <f t="shared" si="10"/>
        <v>2298897</v>
      </c>
      <c r="AN18" s="294">
        <f t="shared" si="11"/>
        <v>1815461</v>
      </c>
      <c r="AO18" s="296">
        <v>0</v>
      </c>
      <c r="AP18" s="296">
        <v>1710077</v>
      </c>
      <c r="AQ18" s="296">
        <v>6799</v>
      </c>
      <c r="AR18" s="296">
        <v>382</v>
      </c>
      <c r="AS18" s="296">
        <v>87</v>
      </c>
      <c r="AT18" s="296">
        <v>4747</v>
      </c>
      <c r="AU18" s="296">
        <v>93369</v>
      </c>
      <c r="AV18" s="294">
        <f t="shared" si="12"/>
        <v>139866</v>
      </c>
      <c r="AW18" s="296">
        <v>0</v>
      </c>
      <c r="AX18" s="296">
        <v>0</v>
      </c>
      <c r="AY18" s="296">
        <v>55592</v>
      </c>
      <c r="AZ18" s="296">
        <v>21217</v>
      </c>
      <c r="BA18" s="296">
        <v>85</v>
      </c>
      <c r="BB18" s="296">
        <v>27797</v>
      </c>
      <c r="BC18" s="296">
        <v>35175</v>
      </c>
      <c r="BD18" s="294">
        <f t="shared" si="13"/>
        <v>3779</v>
      </c>
      <c r="BE18" s="296">
        <v>0</v>
      </c>
      <c r="BF18" s="296">
        <v>0</v>
      </c>
      <c r="BG18" s="296">
        <v>0</v>
      </c>
      <c r="BH18" s="296">
        <v>1220</v>
      </c>
      <c r="BI18" s="296">
        <v>0</v>
      </c>
      <c r="BJ18" s="296">
        <v>0</v>
      </c>
      <c r="BK18" s="296">
        <v>2559</v>
      </c>
      <c r="BL18" s="294">
        <f t="shared" si="14"/>
        <v>0</v>
      </c>
      <c r="BM18" s="296">
        <v>0</v>
      </c>
      <c r="BN18" s="296">
        <v>0</v>
      </c>
      <c r="BO18" s="296">
        <v>0</v>
      </c>
      <c r="BP18" s="296">
        <v>0</v>
      </c>
      <c r="BQ18" s="296">
        <v>0</v>
      </c>
      <c r="BR18" s="296">
        <v>0</v>
      </c>
      <c r="BS18" s="296">
        <v>0</v>
      </c>
      <c r="BT18" s="294">
        <f t="shared" si="15"/>
        <v>0</v>
      </c>
      <c r="BU18" s="296">
        <v>0</v>
      </c>
      <c r="BV18" s="296">
        <v>0</v>
      </c>
      <c r="BW18" s="296">
        <v>0</v>
      </c>
      <c r="BX18" s="296">
        <v>0</v>
      </c>
      <c r="BY18" s="296">
        <v>0</v>
      </c>
      <c r="BZ18" s="296">
        <v>0</v>
      </c>
      <c r="CA18" s="296">
        <v>0</v>
      </c>
      <c r="CB18" s="294">
        <f t="shared" si="16"/>
        <v>2900</v>
      </c>
      <c r="CC18" s="296">
        <v>0</v>
      </c>
      <c r="CD18" s="296">
        <v>2900</v>
      </c>
      <c r="CE18" s="296">
        <v>0</v>
      </c>
      <c r="CF18" s="296">
        <v>0</v>
      </c>
      <c r="CG18" s="296">
        <v>0</v>
      </c>
      <c r="CH18" s="296">
        <v>0</v>
      </c>
      <c r="CI18" s="296">
        <v>0</v>
      </c>
      <c r="CJ18" s="294">
        <f t="shared" si="17"/>
        <v>160539</v>
      </c>
      <c r="CK18" s="296">
        <v>0</v>
      </c>
      <c r="CL18" s="296">
        <v>1061</v>
      </c>
      <c r="CM18" s="296">
        <v>18131</v>
      </c>
      <c r="CN18" s="296">
        <v>125734</v>
      </c>
      <c r="CO18" s="296">
        <v>706</v>
      </c>
      <c r="CP18" s="296">
        <v>1091</v>
      </c>
      <c r="CQ18" s="296">
        <v>13816</v>
      </c>
      <c r="CR18" s="294">
        <f t="shared" si="18"/>
        <v>3925</v>
      </c>
      <c r="CS18" s="296">
        <v>0</v>
      </c>
      <c r="CT18" s="296">
        <v>0</v>
      </c>
      <c r="CU18" s="296">
        <v>1284</v>
      </c>
      <c r="CV18" s="296">
        <v>376</v>
      </c>
      <c r="CW18" s="296">
        <v>2079</v>
      </c>
      <c r="CX18" s="296">
        <v>0</v>
      </c>
      <c r="CY18" s="296">
        <v>186</v>
      </c>
      <c r="CZ18" s="294">
        <f t="shared" si="19"/>
        <v>158521</v>
      </c>
      <c r="DA18" s="296">
        <v>154624</v>
      </c>
      <c r="DB18" s="296">
        <v>208</v>
      </c>
      <c r="DC18" s="296">
        <v>3689</v>
      </c>
      <c r="DD18" s="294">
        <f t="shared" si="20"/>
        <v>13906</v>
      </c>
      <c r="DE18" s="296">
        <v>0</v>
      </c>
      <c r="DF18" s="296">
        <v>0</v>
      </c>
      <c r="DG18" s="296">
        <v>5531</v>
      </c>
      <c r="DH18" s="296">
        <v>213</v>
      </c>
      <c r="DI18" s="296">
        <v>1797</v>
      </c>
      <c r="DJ18" s="296">
        <v>28</v>
      </c>
      <c r="DK18" s="296">
        <v>6337</v>
      </c>
    </row>
    <row r="19" spans="1:115" s="282" customFormat="1" ht="13.5">
      <c r="A19" s="293" t="s">
        <v>365</v>
      </c>
      <c r="B19" s="293">
        <v>13</v>
      </c>
      <c r="C19" s="293"/>
      <c r="D19" s="294">
        <f t="shared" si="0"/>
        <v>4969176</v>
      </c>
      <c r="E19" s="296">
        <v>3588475</v>
      </c>
      <c r="F19" s="296">
        <v>1380701</v>
      </c>
      <c r="G19" s="294">
        <f t="shared" si="1"/>
        <v>4969176</v>
      </c>
      <c r="H19" s="294">
        <f t="shared" si="2"/>
        <v>4826496</v>
      </c>
      <c r="I19" s="294">
        <f t="shared" si="3"/>
        <v>0</v>
      </c>
      <c r="J19" s="296">
        <v>0</v>
      </c>
      <c r="K19" s="296">
        <v>0</v>
      </c>
      <c r="L19" s="296">
        <v>0</v>
      </c>
      <c r="M19" s="294">
        <f t="shared" si="4"/>
        <v>3535408</v>
      </c>
      <c r="N19" s="296">
        <v>1798252</v>
      </c>
      <c r="O19" s="296">
        <v>491089</v>
      </c>
      <c r="P19" s="296">
        <v>1246067</v>
      </c>
      <c r="Q19" s="294">
        <f t="shared" si="5"/>
        <v>620812</v>
      </c>
      <c r="R19" s="296">
        <v>517961</v>
      </c>
      <c r="S19" s="296">
        <v>100818</v>
      </c>
      <c r="T19" s="296">
        <v>2033</v>
      </c>
      <c r="U19" s="294">
        <f t="shared" si="6"/>
        <v>591311</v>
      </c>
      <c r="V19" s="296">
        <v>357300</v>
      </c>
      <c r="W19" s="296">
        <v>232398</v>
      </c>
      <c r="X19" s="296">
        <v>1613</v>
      </c>
      <c r="Y19" s="294">
        <f t="shared" si="7"/>
        <v>1746</v>
      </c>
      <c r="Z19" s="296">
        <v>72</v>
      </c>
      <c r="AA19" s="296">
        <v>1665</v>
      </c>
      <c r="AB19" s="296">
        <v>9</v>
      </c>
      <c r="AC19" s="294">
        <f t="shared" si="8"/>
        <v>77219</v>
      </c>
      <c r="AD19" s="296">
        <v>62601</v>
      </c>
      <c r="AE19" s="296">
        <v>14382</v>
      </c>
      <c r="AF19" s="296">
        <v>236</v>
      </c>
      <c r="AG19" s="296">
        <v>142680</v>
      </c>
      <c r="AH19" s="296">
        <v>123</v>
      </c>
      <c r="AI19" s="294">
        <f t="shared" si="9"/>
        <v>100</v>
      </c>
      <c r="AJ19" s="296">
        <v>29</v>
      </c>
      <c r="AK19" s="296">
        <v>10</v>
      </c>
      <c r="AL19" s="296">
        <v>61</v>
      </c>
      <c r="AM19" s="294">
        <f t="shared" si="10"/>
        <v>4969176</v>
      </c>
      <c r="AN19" s="294">
        <f t="shared" si="11"/>
        <v>3605362</v>
      </c>
      <c r="AO19" s="296">
        <v>0</v>
      </c>
      <c r="AP19" s="296">
        <v>3472361</v>
      </c>
      <c r="AQ19" s="296">
        <v>6</v>
      </c>
      <c r="AR19" s="296">
        <v>3</v>
      </c>
      <c r="AS19" s="296">
        <v>0</v>
      </c>
      <c r="AT19" s="296">
        <v>2170</v>
      </c>
      <c r="AU19" s="296">
        <v>130822</v>
      </c>
      <c r="AV19" s="294">
        <f t="shared" si="12"/>
        <v>232696</v>
      </c>
      <c r="AW19" s="296">
        <v>0</v>
      </c>
      <c r="AX19" s="296">
        <v>14232</v>
      </c>
      <c r="AY19" s="296">
        <v>103599</v>
      </c>
      <c r="AZ19" s="296">
        <v>31453</v>
      </c>
      <c r="BA19" s="296">
        <v>422</v>
      </c>
      <c r="BB19" s="296">
        <v>69834</v>
      </c>
      <c r="BC19" s="296">
        <v>13156</v>
      </c>
      <c r="BD19" s="294">
        <f t="shared" si="13"/>
        <v>1149</v>
      </c>
      <c r="BE19" s="296">
        <v>0</v>
      </c>
      <c r="BF19" s="296">
        <v>0</v>
      </c>
      <c r="BG19" s="296">
        <v>0</v>
      </c>
      <c r="BH19" s="296">
        <v>0</v>
      </c>
      <c r="BI19" s="296">
        <v>0</v>
      </c>
      <c r="BJ19" s="296">
        <v>0</v>
      </c>
      <c r="BK19" s="296">
        <v>1149</v>
      </c>
      <c r="BL19" s="294">
        <f t="shared" si="14"/>
        <v>0</v>
      </c>
      <c r="BM19" s="296">
        <v>0</v>
      </c>
      <c r="BN19" s="296">
        <v>0</v>
      </c>
      <c r="BO19" s="296">
        <v>0</v>
      </c>
      <c r="BP19" s="296">
        <v>0</v>
      </c>
      <c r="BQ19" s="296">
        <v>0</v>
      </c>
      <c r="BR19" s="296">
        <v>0</v>
      </c>
      <c r="BS19" s="296">
        <v>0</v>
      </c>
      <c r="BT19" s="294">
        <f t="shared" si="15"/>
        <v>0</v>
      </c>
      <c r="BU19" s="296">
        <v>0</v>
      </c>
      <c r="BV19" s="296">
        <v>0</v>
      </c>
      <c r="BW19" s="296">
        <v>0</v>
      </c>
      <c r="BX19" s="296">
        <v>0</v>
      </c>
      <c r="BY19" s="296">
        <v>0</v>
      </c>
      <c r="BZ19" s="296">
        <v>0</v>
      </c>
      <c r="CA19" s="296">
        <v>0</v>
      </c>
      <c r="CB19" s="294">
        <f t="shared" si="16"/>
        <v>0</v>
      </c>
      <c r="CC19" s="296">
        <v>0</v>
      </c>
      <c r="CD19" s="296">
        <v>0</v>
      </c>
      <c r="CE19" s="296">
        <v>0</v>
      </c>
      <c r="CF19" s="296">
        <v>0</v>
      </c>
      <c r="CG19" s="296">
        <v>0</v>
      </c>
      <c r="CH19" s="296">
        <v>0</v>
      </c>
      <c r="CI19" s="296">
        <v>0</v>
      </c>
      <c r="CJ19" s="294">
        <f t="shared" si="17"/>
        <v>652624</v>
      </c>
      <c r="CK19" s="296">
        <v>0</v>
      </c>
      <c r="CL19" s="296">
        <v>32838</v>
      </c>
      <c r="CM19" s="296">
        <v>516324</v>
      </c>
      <c r="CN19" s="296">
        <v>95798</v>
      </c>
      <c r="CO19" s="296">
        <v>810</v>
      </c>
      <c r="CP19" s="296">
        <v>5208</v>
      </c>
      <c r="CQ19" s="296">
        <v>1646</v>
      </c>
      <c r="CR19" s="294">
        <f t="shared" si="18"/>
        <v>440</v>
      </c>
      <c r="CS19" s="296">
        <v>0</v>
      </c>
      <c r="CT19" s="296">
        <v>0</v>
      </c>
      <c r="CU19" s="296">
        <v>0</v>
      </c>
      <c r="CV19" s="296">
        <v>35</v>
      </c>
      <c r="CW19" s="296">
        <v>397</v>
      </c>
      <c r="CX19" s="296">
        <v>7</v>
      </c>
      <c r="CY19" s="296">
        <v>1</v>
      </c>
      <c r="CZ19" s="294">
        <f t="shared" si="19"/>
        <v>464170</v>
      </c>
      <c r="DA19" s="296">
        <v>464023</v>
      </c>
      <c r="DB19" s="296">
        <v>117</v>
      </c>
      <c r="DC19" s="296">
        <v>30</v>
      </c>
      <c r="DD19" s="294">
        <f t="shared" si="20"/>
        <v>12735</v>
      </c>
      <c r="DE19" s="296">
        <v>0</v>
      </c>
      <c r="DF19" s="296">
        <v>5850</v>
      </c>
      <c r="DG19" s="296">
        <v>882</v>
      </c>
      <c r="DH19" s="296">
        <v>0</v>
      </c>
      <c r="DI19" s="296">
        <v>0</v>
      </c>
      <c r="DJ19" s="296">
        <v>0</v>
      </c>
      <c r="DK19" s="296">
        <v>6003</v>
      </c>
    </row>
    <row r="20" spans="1:115" s="282" customFormat="1" ht="13.5">
      <c r="A20" s="293" t="s">
        <v>366</v>
      </c>
      <c r="B20" s="293">
        <v>14</v>
      </c>
      <c r="C20" s="293"/>
      <c r="D20" s="294">
        <f t="shared" si="0"/>
        <v>3073478</v>
      </c>
      <c r="E20" s="296">
        <v>2215026</v>
      </c>
      <c r="F20" s="296">
        <v>858452</v>
      </c>
      <c r="G20" s="294">
        <f t="shared" si="1"/>
        <v>3073478</v>
      </c>
      <c r="H20" s="294">
        <f t="shared" si="2"/>
        <v>2895967</v>
      </c>
      <c r="I20" s="294">
        <f t="shared" si="3"/>
        <v>445514</v>
      </c>
      <c r="J20" s="296">
        <v>308763</v>
      </c>
      <c r="K20" s="296">
        <v>0</v>
      </c>
      <c r="L20" s="296">
        <v>136751</v>
      </c>
      <c r="M20" s="294">
        <f t="shared" si="4"/>
        <v>1968251</v>
      </c>
      <c r="N20" s="296">
        <v>1208512</v>
      </c>
      <c r="O20" s="296">
        <v>199280</v>
      </c>
      <c r="P20" s="296">
        <v>560459</v>
      </c>
      <c r="Q20" s="294">
        <f t="shared" si="5"/>
        <v>54621</v>
      </c>
      <c r="R20" s="296">
        <v>25407</v>
      </c>
      <c r="S20" s="296">
        <v>26750</v>
      </c>
      <c r="T20" s="296">
        <v>2464</v>
      </c>
      <c r="U20" s="294">
        <f t="shared" si="6"/>
        <v>379338</v>
      </c>
      <c r="V20" s="296">
        <v>223823</v>
      </c>
      <c r="W20" s="296">
        <v>151899</v>
      </c>
      <c r="X20" s="296">
        <v>3616</v>
      </c>
      <c r="Y20" s="294">
        <f t="shared" si="7"/>
        <v>1253</v>
      </c>
      <c r="Z20" s="296">
        <v>968</v>
      </c>
      <c r="AA20" s="296">
        <v>285</v>
      </c>
      <c r="AB20" s="296">
        <v>0</v>
      </c>
      <c r="AC20" s="294">
        <f t="shared" si="8"/>
        <v>46990</v>
      </c>
      <c r="AD20" s="296">
        <v>15293</v>
      </c>
      <c r="AE20" s="296">
        <v>31440</v>
      </c>
      <c r="AF20" s="296">
        <v>257</v>
      </c>
      <c r="AG20" s="296">
        <v>177511</v>
      </c>
      <c r="AH20" s="296">
        <v>1</v>
      </c>
      <c r="AI20" s="294">
        <f t="shared" si="9"/>
        <v>367</v>
      </c>
      <c r="AJ20" s="296">
        <v>357</v>
      </c>
      <c r="AK20" s="296">
        <v>10</v>
      </c>
      <c r="AL20" s="296">
        <v>0</v>
      </c>
      <c r="AM20" s="294">
        <f t="shared" si="10"/>
        <v>3073526</v>
      </c>
      <c r="AN20" s="294">
        <f t="shared" si="11"/>
        <v>2547550</v>
      </c>
      <c r="AO20" s="296">
        <v>445514</v>
      </c>
      <c r="AP20" s="296">
        <v>1960764</v>
      </c>
      <c r="AQ20" s="296">
        <v>1202</v>
      </c>
      <c r="AR20" s="296">
        <v>3879</v>
      </c>
      <c r="AS20" s="296">
        <v>0</v>
      </c>
      <c r="AT20" s="296">
        <v>10553</v>
      </c>
      <c r="AU20" s="296">
        <v>125638</v>
      </c>
      <c r="AV20" s="294">
        <f t="shared" si="12"/>
        <v>92623</v>
      </c>
      <c r="AW20" s="296">
        <v>0</v>
      </c>
      <c r="AX20" s="296">
        <v>4936</v>
      </c>
      <c r="AY20" s="296">
        <v>32736</v>
      </c>
      <c r="AZ20" s="296">
        <v>3219</v>
      </c>
      <c r="BA20" s="296">
        <v>0</v>
      </c>
      <c r="BB20" s="296">
        <v>28495</v>
      </c>
      <c r="BC20" s="296">
        <v>23237</v>
      </c>
      <c r="BD20" s="294">
        <f t="shared" si="13"/>
        <v>4685</v>
      </c>
      <c r="BE20" s="296">
        <v>0</v>
      </c>
      <c r="BF20" s="296">
        <v>430</v>
      </c>
      <c r="BG20" s="296">
        <v>0</v>
      </c>
      <c r="BH20" s="296">
        <v>0</v>
      </c>
      <c r="BI20" s="296">
        <v>0</v>
      </c>
      <c r="BJ20" s="296">
        <v>0</v>
      </c>
      <c r="BK20" s="296">
        <v>4255</v>
      </c>
      <c r="BL20" s="294">
        <f t="shared" si="14"/>
        <v>0</v>
      </c>
      <c r="BM20" s="296">
        <v>0</v>
      </c>
      <c r="BN20" s="296">
        <v>0</v>
      </c>
      <c r="BO20" s="296">
        <v>0</v>
      </c>
      <c r="BP20" s="296">
        <v>0</v>
      </c>
      <c r="BQ20" s="296">
        <v>0</v>
      </c>
      <c r="BR20" s="296">
        <v>0</v>
      </c>
      <c r="BS20" s="296">
        <v>0</v>
      </c>
      <c r="BT20" s="294">
        <f t="shared" si="15"/>
        <v>0</v>
      </c>
      <c r="BU20" s="296">
        <v>0</v>
      </c>
      <c r="BV20" s="296">
        <v>0</v>
      </c>
      <c r="BW20" s="296">
        <v>0</v>
      </c>
      <c r="BX20" s="296">
        <v>0</v>
      </c>
      <c r="BY20" s="296">
        <v>0</v>
      </c>
      <c r="BZ20" s="296">
        <v>0</v>
      </c>
      <c r="CA20" s="296">
        <v>0</v>
      </c>
      <c r="CB20" s="294">
        <f t="shared" si="16"/>
        <v>6</v>
      </c>
      <c r="CC20" s="296">
        <v>0</v>
      </c>
      <c r="CD20" s="296">
        <v>0</v>
      </c>
      <c r="CE20" s="296">
        <v>0</v>
      </c>
      <c r="CF20" s="296">
        <v>0</v>
      </c>
      <c r="CG20" s="296">
        <v>0</v>
      </c>
      <c r="CH20" s="296">
        <v>0</v>
      </c>
      <c r="CI20" s="296">
        <v>6</v>
      </c>
      <c r="CJ20" s="294">
        <f t="shared" si="17"/>
        <v>172144</v>
      </c>
      <c r="CK20" s="296">
        <v>0</v>
      </c>
      <c r="CL20" s="296">
        <v>50</v>
      </c>
      <c r="CM20" s="296">
        <v>6203</v>
      </c>
      <c r="CN20" s="296">
        <v>154134</v>
      </c>
      <c r="CO20" s="296">
        <v>702</v>
      </c>
      <c r="CP20" s="296">
        <v>7281</v>
      </c>
      <c r="CQ20" s="296">
        <v>3774</v>
      </c>
      <c r="CR20" s="294">
        <f t="shared" si="18"/>
        <v>9833</v>
      </c>
      <c r="CS20" s="296">
        <v>0</v>
      </c>
      <c r="CT20" s="296">
        <v>1183</v>
      </c>
      <c r="CU20" s="296">
        <v>7380</v>
      </c>
      <c r="CV20" s="296">
        <v>191</v>
      </c>
      <c r="CW20" s="296">
        <v>96</v>
      </c>
      <c r="CX20" s="296">
        <v>327</v>
      </c>
      <c r="CY20" s="296">
        <v>656</v>
      </c>
      <c r="CZ20" s="294">
        <f t="shared" si="19"/>
        <v>227407</v>
      </c>
      <c r="DA20" s="296">
        <v>216971</v>
      </c>
      <c r="DB20" s="296">
        <v>1270</v>
      </c>
      <c r="DC20" s="296">
        <v>9166</v>
      </c>
      <c r="DD20" s="294">
        <f t="shared" si="20"/>
        <v>19278</v>
      </c>
      <c r="DE20" s="296">
        <v>0</v>
      </c>
      <c r="DF20" s="296">
        <v>903</v>
      </c>
      <c r="DG20" s="296">
        <v>6629</v>
      </c>
      <c r="DH20" s="296">
        <v>326</v>
      </c>
      <c r="DI20" s="296">
        <v>9</v>
      </c>
      <c r="DJ20" s="296">
        <v>641</v>
      </c>
      <c r="DK20" s="296">
        <v>10770</v>
      </c>
    </row>
    <row r="21" spans="1:115" s="282" customFormat="1" ht="13.5">
      <c r="A21" s="293" t="s">
        <v>367</v>
      </c>
      <c r="B21" s="293">
        <v>15</v>
      </c>
      <c r="C21" s="293"/>
      <c r="D21" s="294">
        <f t="shared" si="0"/>
        <v>1085906</v>
      </c>
      <c r="E21" s="296">
        <v>763260</v>
      </c>
      <c r="F21" s="296">
        <v>322646</v>
      </c>
      <c r="G21" s="294">
        <f t="shared" si="1"/>
        <v>1085906</v>
      </c>
      <c r="H21" s="294">
        <f t="shared" si="2"/>
        <v>929718</v>
      </c>
      <c r="I21" s="294">
        <f t="shared" si="3"/>
        <v>278</v>
      </c>
      <c r="J21" s="296">
        <v>0</v>
      </c>
      <c r="K21" s="296">
        <v>273</v>
      </c>
      <c r="L21" s="296">
        <v>5</v>
      </c>
      <c r="M21" s="294">
        <f t="shared" si="4"/>
        <v>693789</v>
      </c>
      <c r="N21" s="296">
        <v>29098</v>
      </c>
      <c r="O21" s="296">
        <v>450170</v>
      </c>
      <c r="P21" s="296">
        <v>214521</v>
      </c>
      <c r="Q21" s="294">
        <f t="shared" si="5"/>
        <v>59726</v>
      </c>
      <c r="R21" s="296">
        <v>712</v>
      </c>
      <c r="S21" s="296">
        <v>40257</v>
      </c>
      <c r="T21" s="296">
        <v>18757</v>
      </c>
      <c r="U21" s="294">
        <f t="shared" si="6"/>
        <v>135311</v>
      </c>
      <c r="V21" s="296">
        <v>2433</v>
      </c>
      <c r="W21" s="296">
        <v>131757</v>
      </c>
      <c r="X21" s="296">
        <v>1121</v>
      </c>
      <c r="Y21" s="294">
        <f t="shared" si="7"/>
        <v>29715</v>
      </c>
      <c r="Z21" s="296">
        <v>34</v>
      </c>
      <c r="AA21" s="296">
        <v>29511</v>
      </c>
      <c r="AB21" s="296">
        <v>170</v>
      </c>
      <c r="AC21" s="294">
        <f t="shared" si="8"/>
        <v>10899</v>
      </c>
      <c r="AD21" s="296">
        <v>1002</v>
      </c>
      <c r="AE21" s="296">
        <v>9221</v>
      </c>
      <c r="AF21" s="296">
        <v>676</v>
      </c>
      <c r="AG21" s="296">
        <v>156188</v>
      </c>
      <c r="AH21" s="296">
        <v>3</v>
      </c>
      <c r="AI21" s="294">
        <f t="shared" si="9"/>
        <v>21</v>
      </c>
      <c r="AJ21" s="296">
        <v>20</v>
      </c>
      <c r="AK21" s="296">
        <v>1</v>
      </c>
      <c r="AL21" s="296">
        <v>0</v>
      </c>
      <c r="AM21" s="294">
        <f t="shared" si="10"/>
        <v>1085906</v>
      </c>
      <c r="AN21" s="294">
        <f t="shared" si="11"/>
        <v>783739</v>
      </c>
      <c r="AO21" s="296">
        <v>0</v>
      </c>
      <c r="AP21" s="296">
        <v>688574</v>
      </c>
      <c r="AQ21" s="296">
        <v>157</v>
      </c>
      <c r="AR21" s="296">
        <v>287</v>
      </c>
      <c r="AS21" s="296">
        <v>3979</v>
      </c>
      <c r="AT21" s="296">
        <v>405</v>
      </c>
      <c r="AU21" s="296">
        <v>90337</v>
      </c>
      <c r="AV21" s="294">
        <f t="shared" si="12"/>
        <v>38451</v>
      </c>
      <c r="AW21" s="296">
        <v>278</v>
      </c>
      <c r="AX21" s="296">
        <v>660</v>
      </c>
      <c r="AY21" s="296">
        <v>15000</v>
      </c>
      <c r="AZ21" s="296">
        <v>1928</v>
      </c>
      <c r="BA21" s="296">
        <v>40</v>
      </c>
      <c r="BB21" s="296">
        <v>10328</v>
      </c>
      <c r="BC21" s="296">
        <v>10217</v>
      </c>
      <c r="BD21" s="294">
        <f t="shared" si="13"/>
        <v>5141</v>
      </c>
      <c r="BE21" s="296">
        <v>0</v>
      </c>
      <c r="BF21" s="296">
        <v>0</v>
      </c>
      <c r="BG21" s="296">
        <v>0</v>
      </c>
      <c r="BH21" s="296">
        <v>4399</v>
      </c>
      <c r="BI21" s="296">
        <v>0</v>
      </c>
      <c r="BJ21" s="296">
        <v>0</v>
      </c>
      <c r="BK21" s="296">
        <v>742</v>
      </c>
      <c r="BL21" s="294">
        <f t="shared" si="14"/>
        <v>14</v>
      </c>
      <c r="BM21" s="296">
        <v>0</v>
      </c>
      <c r="BN21" s="296">
        <v>0</v>
      </c>
      <c r="BO21" s="296">
        <v>0</v>
      </c>
      <c r="BP21" s="296">
        <v>14</v>
      </c>
      <c r="BQ21" s="296">
        <v>0</v>
      </c>
      <c r="BR21" s="296">
        <v>0</v>
      </c>
      <c r="BS21" s="296">
        <v>0</v>
      </c>
      <c r="BT21" s="294">
        <f t="shared" si="15"/>
        <v>3782</v>
      </c>
      <c r="BU21" s="296">
        <v>0</v>
      </c>
      <c r="BV21" s="296">
        <v>0</v>
      </c>
      <c r="BW21" s="296">
        <v>0</v>
      </c>
      <c r="BX21" s="296">
        <v>3782</v>
      </c>
      <c r="BY21" s="296">
        <v>0</v>
      </c>
      <c r="BZ21" s="296">
        <v>0</v>
      </c>
      <c r="CA21" s="296">
        <v>0</v>
      </c>
      <c r="CB21" s="294">
        <f t="shared" si="16"/>
        <v>7205</v>
      </c>
      <c r="CC21" s="296">
        <v>0</v>
      </c>
      <c r="CD21" s="296">
        <v>0</v>
      </c>
      <c r="CE21" s="296">
        <v>0</v>
      </c>
      <c r="CF21" s="296">
        <v>0</v>
      </c>
      <c r="CG21" s="296">
        <v>0</v>
      </c>
      <c r="CH21" s="296">
        <v>0</v>
      </c>
      <c r="CI21" s="296">
        <v>7205</v>
      </c>
      <c r="CJ21" s="294">
        <f t="shared" si="17"/>
        <v>136273</v>
      </c>
      <c r="CK21" s="296">
        <v>0</v>
      </c>
      <c r="CL21" s="296">
        <v>764</v>
      </c>
      <c r="CM21" s="296">
        <v>21973</v>
      </c>
      <c r="CN21" s="296">
        <v>60593</v>
      </c>
      <c r="CO21" s="296">
        <v>21127</v>
      </c>
      <c r="CP21" s="296">
        <v>19</v>
      </c>
      <c r="CQ21" s="296">
        <v>31797</v>
      </c>
      <c r="CR21" s="294">
        <f t="shared" si="18"/>
        <v>2115</v>
      </c>
      <c r="CS21" s="296">
        <v>0</v>
      </c>
      <c r="CT21" s="296">
        <v>0</v>
      </c>
      <c r="CU21" s="296">
        <v>1207</v>
      </c>
      <c r="CV21" s="296">
        <v>0</v>
      </c>
      <c r="CW21" s="296">
        <v>4</v>
      </c>
      <c r="CX21" s="296">
        <v>125</v>
      </c>
      <c r="CY21" s="296">
        <v>779</v>
      </c>
      <c r="CZ21" s="294">
        <f t="shared" si="19"/>
        <v>67090</v>
      </c>
      <c r="DA21" s="296">
        <v>64290</v>
      </c>
      <c r="DB21" s="296">
        <v>57</v>
      </c>
      <c r="DC21" s="296">
        <v>2743</v>
      </c>
      <c r="DD21" s="294">
        <f t="shared" si="20"/>
        <v>42096</v>
      </c>
      <c r="DE21" s="296">
        <v>0</v>
      </c>
      <c r="DF21" s="296">
        <v>546</v>
      </c>
      <c r="DG21" s="296">
        <v>21086</v>
      </c>
      <c r="DH21" s="296">
        <v>18</v>
      </c>
      <c r="DI21" s="296">
        <v>4511</v>
      </c>
      <c r="DJ21" s="296">
        <v>22</v>
      </c>
      <c r="DK21" s="296">
        <v>15913</v>
      </c>
    </row>
    <row r="22" spans="1:115" s="282" customFormat="1" ht="13.5">
      <c r="A22" s="293" t="s">
        <v>368</v>
      </c>
      <c r="B22" s="293">
        <v>16</v>
      </c>
      <c r="C22" s="293"/>
      <c r="D22" s="294">
        <f t="shared" si="0"/>
        <v>401495</v>
      </c>
      <c r="E22" s="296">
        <v>275892</v>
      </c>
      <c r="F22" s="296">
        <v>125603</v>
      </c>
      <c r="G22" s="294">
        <f t="shared" si="1"/>
        <v>401495</v>
      </c>
      <c r="H22" s="294">
        <f t="shared" si="2"/>
        <v>379901</v>
      </c>
      <c r="I22" s="294">
        <f t="shared" si="3"/>
        <v>0</v>
      </c>
      <c r="J22" s="296">
        <v>0</v>
      </c>
      <c r="K22" s="296">
        <v>0</v>
      </c>
      <c r="L22" s="296">
        <v>0</v>
      </c>
      <c r="M22" s="294">
        <f t="shared" si="4"/>
        <v>312773</v>
      </c>
      <c r="N22" s="296">
        <v>117334</v>
      </c>
      <c r="O22" s="296">
        <v>90126</v>
      </c>
      <c r="P22" s="296">
        <v>105313</v>
      </c>
      <c r="Q22" s="294">
        <f t="shared" si="5"/>
        <v>27689</v>
      </c>
      <c r="R22" s="296">
        <v>12291</v>
      </c>
      <c r="S22" s="296">
        <v>12248</v>
      </c>
      <c r="T22" s="296">
        <v>3150</v>
      </c>
      <c r="U22" s="294">
        <f t="shared" si="6"/>
        <v>36958</v>
      </c>
      <c r="V22" s="296">
        <v>3856</v>
      </c>
      <c r="W22" s="296">
        <v>31131</v>
      </c>
      <c r="X22" s="296">
        <v>1971</v>
      </c>
      <c r="Y22" s="294">
        <f t="shared" si="7"/>
        <v>694</v>
      </c>
      <c r="Z22" s="296">
        <v>680</v>
      </c>
      <c r="AA22" s="296">
        <v>14</v>
      </c>
      <c r="AB22" s="296">
        <v>0</v>
      </c>
      <c r="AC22" s="294">
        <f t="shared" si="8"/>
        <v>1787</v>
      </c>
      <c r="AD22" s="296">
        <v>373</v>
      </c>
      <c r="AE22" s="296">
        <v>1365</v>
      </c>
      <c r="AF22" s="296">
        <v>49</v>
      </c>
      <c r="AG22" s="296">
        <v>21594</v>
      </c>
      <c r="AH22" s="296">
        <v>0</v>
      </c>
      <c r="AI22" s="294">
        <f t="shared" si="9"/>
        <v>12</v>
      </c>
      <c r="AJ22" s="296">
        <v>4</v>
      </c>
      <c r="AK22" s="296">
        <v>8</v>
      </c>
      <c r="AL22" s="296">
        <v>0</v>
      </c>
      <c r="AM22" s="294">
        <f t="shared" si="10"/>
        <v>401495</v>
      </c>
      <c r="AN22" s="294">
        <f t="shared" si="11"/>
        <v>317535</v>
      </c>
      <c r="AO22" s="296">
        <v>0</v>
      </c>
      <c r="AP22" s="296">
        <v>306376</v>
      </c>
      <c r="AQ22" s="296">
        <v>253</v>
      </c>
      <c r="AR22" s="296">
        <v>0</v>
      </c>
      <c r="AS22" s="296">
        <v>0</v>
      </c>
      <c r="AT22" s="296">
        <v>0</v>
      </c>
      <c r="AU22" s="296">
        <v>10906</v>
      </c>
      <c r="AV22" s="294">
        <f t="shared" si="12"/>
        <v>25010</v>
      </c>
      <c r="AW22" s="296">
        <v>0</v>
      </c>
      <c r="AX22" s="296">
        <v>72</v>
      </c>
      <c r="AY22" s="296">
        <v>22042</v>
      </c>
      <c r="AZ22" s="296">
        <v>78</v>
      </c>
      <c r="BA22" s="296">
        <v>0</v>
      </c>
      <c r="BB22" s="296">
        <v>1099</v>
      </c>
      <c r="BC22" s="296">
        <v>1719</v>
      </c>
      <c r="BD22" s="294">
        <f t="shared" si="13"/>
        <v>0</v>
      </c>
      <c r="BE22" s="296">
        <v>0</v>
      </c>
      <c r="BF22" s="296">
        <v>0</v>
      </c>
      <c r="BG22" s="296">
        <v>0</v>
      </c>
      <c r="BH22" s="296">
        <v>0</v>
      </c>
      <c r="BI22" s="296">
        <v>0</v>
      </c>
      <c r="BJ22" s="296">
        <v>0</v>
      </c>
      <c r="BK22" s="296">
        <v>0</v>
      </c>
      <c r="BL22" s="294">
        <f t="shared" si="14"/>
        <v>0</v>
      </c>
      <c r="BM22" s="296">
        <v>0</v>
      </c>
      <c r="BN22" s="296">
        <v>0</v>
      </c>
      <c r="BO22" s="296">
        <v>0</v>
      </c>
      <c r="BP22" s="296">
        <v>0</v>
      </c>
      <c r="BQ22" s="296">
        <v>0</v>
      </c>
      <c r="BR22" s="296">
        <v>0</v>
      </c>
      <c r="BS22" s="296">
        <v>0</v>
      </c>
      <c r="BT22" s="294">
        <f t="shared" si="15"/>
        <v>80</v>
      </c>
      <c r="BU22" s="296">
        <v>0</v>
      </c>
      <c r="BV22" s="296">
        <v>0</v>
      </c>
      <c r="BW22" s="296">
        <v>0</v>
      </c>
      <c r="BX22" s="296">
        <v>80</v>
      </c>
      <c r="BY22" s="296">
        <v>0</v>
      </c>
      <c r="BZ22" s="296">
        <v>0</v>
      </c>
      <c r="CA22" s="296">
        <v>0</v>
      </c>
      <c r="CB22" s="294">
        <f t="shared" si="16"/>
        <v>6738</v>
      </c>
      <c r="CC22" s="296">
        <v>0</v>
      </c>
      <c r="CD22" s="296">
        <v>6170</v>
      </c>
      <c r="CE22" s="296">
        <v>0</v>
      </c>
      <c r="CF22" s="296">
        <v>0</v>
      </c>
      <c r="CG22" s="296">
        <v>0</v>
      </c>
      <c r="CH22" s="296">
        <v>0</v>
      </c>
      <c r="CI22" s="296">
        <v>568</v>
      </c>
      <c r="CJ22" s="294">
        <f t="shared" si="17"/>
        <v>18865</v>
      </c>
      <c r="CK22" s="296">
        <v>0</v>
      </c>
      <c r="CL22" s="296">
        <v>155</v>
      </c>
      <c r="CM22" s="296">
        <v>200</v>
      </c>
      <c r="CN22" s="296">
        <v>16164</v>
      </c>
      <c r="CO22" s="296">
        <v>0</v>
      </c>
      <c r="CP22" s="296">
        <v>688</v>
      </c>
      <c r="CQ22" s="296">
        <v>1658</v>
      </c>
      <c r="CR22" s="294">
        <f t="shared" si="18"/>
        <v>116</v>
      </c>
      <c r="CS22" s="296">
        <v>0</v>
      </c>
      <c r="CT22" s="296">
        <v>0</v>
      </c>
      <c r="CU22" s="296">
        <v>10</v>
      </c>
      <c r="CV22" s="296">
        <v>0</v>
      </c>
      <c r="CW22" s="296">
        <v>0</v>
      </c>
      <c r="CX22" s="296">
        <v>0</v>
      </c>
      <c r="CY22" s="296">
        <v>106</v>
      </c>
      <c r="CZ22" s="294">
        <f t="shared" si="19"/>
        <v>21136</v>
      </c>
      <c r="DA22" s="296">
        <v>20635</v>
      </c>
      <c r="DB22" s="296">
        <v>0</v>
      </c>
      <c r="DC22" s="296">
        <v>501</v>
      </c>
      <c r="DD22" s="294">
        <f t="shared" si="20"/>
        <v>12015</v>
      </c>
      <c r="DE22" s="296">
        <v>0</v>
      </c>
      <c r="DF22" s="296">
        <v>0</v>
      </c>
      <c r="DG22" s="296">
        <v>5184</v>
      </c>
      <c r="DH22" s="296">
        <v>0</v>
      </c>
      <c r="DI22" s="296">
        <v>694</v>
      </c>
      <c r="DJ22" s="296">
        <v>0</v>
      </c>
      <c r="DK22" s="296">
        <v>6137</v>
      </c>
    </row>
    <row r="23" spans="1:115" s="282" customFormat="1" ht="13.5">
      <c r="A23" s="293" t="s">
        <v>369</v>
      </c>
      <c r="B23" s="293">
        <v>17</v>
      </c>
      <c r="C23" s="293"/>
      <c r="D23" s="294">
        <f t="shared" si="0"/>
        <v>476256</v>
      </c>
      <c r="E23" s="296">
        <v>300202</v>
      </c>
      <c r="F23" s="296">
        <v>176054</v>
      </c>
      <c r="G23" s="294">
        <f t="shared" si="1"/>
        <v>476256</v>
      </c>
      <c r="H23" s="294">
        <f t="shared" si="2"/>
        <v>429216</v>
      </c>
      <c r="I23" s="294">
        <f t="shared" si="3"/>
        <v>0</v>
      </c>
      <c r="J23" s="296">
        <v>0</v>
      </c>
      <c r="K23" s="296">
        <v>0</v>
      </c>
      <c r="L23" s="296">
        <v>0</v>
      </c>
      <c r="M23" s="294">
        <f t="shared" si="4"/>
        <v>337857</v>
      </c>
      <c r="N23" s="296">
        <v>57636</v>
      </c>
      <c r="O23" s="296">
        <v>170563</v>
      </c>
      <c r="P23" s="296">
        <v>109658</v>
      </c>
      <c r="Q23" s="294">
        <f t="shared" si="5"/>
        <v>36061</v>
      </c>
      <c r="R23" s="296">
        <v>6422</v>
      </c>
      <c r="S23" s="296">
        <v>12573</v>
      </c>
      <c r="T23" s="296">
        <v>17066</v>
      </c>
      <c r="U23" s="294">
        <f t="shared" si="6"/>
        <v>50560</v>
      </c>
      <c r="V23" s="296">
        <v>14334</v>
      </c>
      <c r="W23" s="296">
        <v>27799</v>
      </c>
      <c r="X23" s="296">
        <v>8427</v>
      </c>
      <c r="Y23" s="294">
        <f t="shared" si="7"/>
        <v>254</v>
      </c>
      <c r="Z23" s="296">
        <v>45</v>
      </c>
      <c r="AA23" s="296">
        <v>209</v>
      </c>
      <c r="AB23" s="296">
        <v>0</v>
      </c>
      <c r="AC23" s="294">
        <f t="shared" si="8"/>
        <v>4484</v>
      </c>
      <c r="AD23" s="296">
        <v>249</v>
      </c>
      <c r="AE23" s="296">
        <v>2954</v>
      </c>
      <c r="AF23" s="296">
        <v>1281</v>
      </c>
      <c r="AG23" s="296">
        <v>47040</v>
      </c>
      <c r="AH23" s="296">
        <v>0</v>
      </c>
      <c r="AI23" s="294">
        <f t="shared" si="9"/>
        <v>33</v>
      </c>
      <c r="AJ23" s="296">
        <v>2</v>
      </c>
      <c r="AK23" s="296">
        <v>1</v>
      </c>
      <c r="AL23" s="296">
        <v>30</v>
      </c>
      <c r="AM23" s="294">
        <f t="shared" si="10"/>
        <v>476256</v>
      </c>
      <c r="AN23" s="294">
        <f t="shared" si="11"/>
        <v>285962</v>
      </c>
      <c r="AO23" s="296">
        <v>0</v>
      </c>
      <c r="AP23" s="296">
        <v>273446</v>
      </c>
      <c r="AQ23" s="296">
        <v>0</v>
      </c>
      <c r="AR23" s="296">
        <v>0</v>
      </c>
      <c r="AS23" s="296">
        <v>0</v>
      </c>
      <c r="AT23" s="296">
        <v>0</v>
      </c>
      <c r="AU23" s="296">
        <v>12516</v>
      </c>
      <c r="AV23" s="294">
        <f t="shared" si="12"/>
        <v>1817</v>
      </c>
      <c r="AW23" s="296">
        <v>0</v>
      </c>
      <c r="AX23" s="296">
        <v>0</v>
      </c>
      <c r="AY23" s="296">
        <v>141</v>
      </c>
      <c r="AZ23" s="296">
        <v>0</v>
      </c>
      <c r="BA23" s="296">
        <v>0</v>
      </c>
      <c r="BB23" s="296">
        <v>970</v>
      </c>
      <c r="BC23" s="296">
        <v>706</v>
      </c>
      <c r="BD23" s="294">
        <f t="shared" si="13"/>
        <v>0</v>
      </c>
      <c r="BE23" s="296">
        <v>0</v>
      </c>
      <c r="BF23" s="296">
        <v>0</v>
      </c>
      <c r="BG23" s="296">
        <v>0</v>
      </c>
      <c r="BH23" s="296">
        <v>0</v>
      </c>
      <c r="BI23" s="296">
        <v>0</v>
      </c>
      <c r="BJ23" s="296">
        <v>0</v>
      </c>
      <c r="BK23" s="296">
        <v>0</v>
      </c>
      <c r="BL23" s="294">
        <f t="shared" si="14"/>
        <v>0</v>
      </c>
      <c r="BM23" s="296">
        <v>0</v>
      </c>
      <c r="BN23" s="296">
        <v>0</v>
      </c>
      <c r="BO23" s="296">
        <v>0</v>
      </c>
      <c r="BP23" s="296">
        <v>0</v>
      </c>
      <c r="BQ23" s="296">
        <v>0</v>
      </c>
      <c r="BR23" s="296">
        <v>0</v>
      </c>
      <c r="BS23" s="296">
        <v>0</v>
      </c>
      <c r="BT23" s="294">
        <f t="shared" si="15"/>
        <v>0</v>
      </c>
      <c r="BU23" s="296">
        <v>0</v>
      </c>
      <c r="BV23" s="296">
        <v>0</v>
      </c>
      <c r="BW23" s="296">
        <v>0</v>
      </c>
      <c r="BX23" s="296">
        <v>0</v>
      </c>
      <c r="BY23" s="296">
        <v>0</v>
      </c>
      <c r="BZ23" s="296">
        <v>0</v>
      </c>
      <c r="CA23" s="296">
        <v>0</v>
      </c>
      <c r="CB23" s="294">
        <f t="shared" si="16"/>
        <v>72096</v>
      </c>
      <c r="CC23" s="296">
        <v>0</v>
      </c>
      <c r="CD23" s="296">
        <v>65400</v>
      </c>
      <c r="CE23" s="296">
        <v>0</v>
      </c>
      <c r="CF23" s="296">
        <v>0</v>
      </c>
      <c r="CG23" s="296">
        <v>0</v>
      </c>
      <c r="CH23" s="296">
        <v>0</v>
      </c>
      <c r="CI23" s="296">
        <v>6696</v>
      </c>
      <c r="CJ23" s="294">
        <f t="shared" si="17"/>
        <v>60140</v>
      </c>
      <c r="CK23" s="296">
        <v>0</v>
      </c>
      <c r="CL23" s="296">
        <v>0</v>
      </c>
      <c r="CM23" s="296">
        <v>28828</v>
      </c>
      <c r="CN23" s="296">
        <v>21666</v>
      </c>
      <c r="CO23" s="296">
        <v>231</v>
      </c>
      <c r="CP23" s="296">
        <v>3107</v>
      </c>
      <c r="CQ23" s="296">
        <v>6308</v>
      </c>
      <c r="CR23" s="294">
        <f t="shared" si="18"/>
        <v>6407</v>
      </c>
      <c r="CS23" s="296">
        <v>0</v>
      </c>
      <c r="CT23" s="296">
        <v>0</v>
      </c>
      <c r="CU23" s="296">
        <v>2743</v>
      </c>
      <c r="CV23" s="296">
        <v>0</v>
      </c>
      <c r="CW23" s="296">
        <v>0</v>
      </c>
      <c r="CX23" s="296">
        <v>158</v>
      </c>
      <c r="CY23" s="296">
        <v>3506</v>
      </c>
      <c r="CZ23" s="294">
        <f t="shared" si="19"/>
        <v>29723</v>
      </c>
      <c r="DA23" s="296">
        <v>28894</v>
      </c>
      <c r="DB23" s="296">
        <v>10</v>
      </c>
      <c r="DC23" s="296">
        <v>819</v>
      </c>
      <c r="DD23" s="294">
        <f t="shared" si="20"/>
        <v>20111</v>
      </c>
      <c r="DE23" s="296">
        <v>0</v>
      </c>
      <c r="DF23" s="296">
        <v>0</v>
      </c>
      <c r="DG23" s="296">
        <v>3360</v>
      </c>
      <c r="DH23" s="296">
        <v>0</v>
      </c>
      <c r="DI23" s="296">
        <v>13</v>
      </c>
      <c r="DJ23" s="296">
        <v>249</v>
      </c>
      <c r="DK23" s="296">
        <v>16489</v>
      </c>
    </row>
    <row r="24" spans="1:115" s="282" customFormat="1" ht="13.5">
      <c r="A24" s="293" t="s">
        <v>370</v>
      </c>
      <c r="B24" s="293">
        <v>18</v>
      </c>
      <c r="C24" s="293"/>
      <c r="D24" s="294">
        <f t="shared" si="0"/>
        <v>293752</v>
      </c>
      <c r="E24" s="296">
        <v>215189</v>
      </c>
      <c r="F24" s="296">
        <v>78563</v>
      </c>
      <c r="G24" s="294">
        <f t="shared" si="1"/>
        <v>293752</v>
      </c>
      <c r="H24" s="294">
        <f t="shared" si="2"/>
        <v>258245</v>
      </c>
      <c r="I24" s="294">
        <f t="shared" si="3"/>
        <v>0</v>
      </c>
      <c r="J24" s="296">
        <v>0</v>
      </c>
      <c r="K24" s="296">
        <v>0</v>
      </c>
      <c r="L24" s="296">
        <v>0</v>
      </c>
      <c r="M24" s="294">
        <f t="shared" si="4"/>
        <v>210648</v>
      </c>
      <c r="N24" s="296">
        <v>18548</v>
      </c>
      <c r="O24" s="296">
        <v>146258</v>
      </c>
      <c r="P24" s="296">
        <v>45842</v>
      </c>
      <c r="Q24" s="294">
        <f t="shared" si="5"/>
        <v>18810</v>
      </c>
      <c r="R24" s="296">
        <v>602</v>
      </c>
      <c r="S24" s="296">
        <v>15647</v>
      </c>
      <c r="T24" s="296">
        <v>2561</v>
      </c>
      <c r="U24" s="294">
        <f t="shared" si="6"/>
        <v>25624</v>
      </c>
      <c r="V24" s="296">
        <v>1517</v>
      </c>
      <c r="W24" s="296">
        <v>23276</v>
      </c>
      <c r="X24" s="296">
        <v>831</v>
      </c>
      <c r="Y24" s="294">
        <f t="shared" si="7"/>
        <v>214</v>
      </c>
      <c r="Z24" s="296">
        <v>7</v>
      </c>
      <c r="AA24" s="296">
        <v>193</v>
      </c>
      <c r="AB24" s="296">
        <v>14</v>
      </c>
      <c r="AC24" s="294">
        <f t="shared" si="8"/>
        <v>2949</v>
      </c>
      <c r="AD24" s="296">
        <v>998</v>
      </c>
      <c r="AE24" s="296">
        <v>1793</v>
      </c>
      <c r="AF24" s="296">
        <v>158</v>
      </c>
      <c r="AG24" s="296">
        <v>35507</v>
      </c>
      <c r="AH24" s="296">
        <v>0</v>
      </c>
      <c r="AI24" s="294">
        <f t="shared" si="9"/>
        <v>16</v>
      </c>
      <c r="AJ24" s="296">
        <v>3</v>
      </c>
      <c r="AK24" s="296">
        <v>0</v>
      </c>
      <c r="AL24" s="296">
        <v>13</v>
      </c>
      <c r="AM24" s="294">
        <f t="shared" si="10"/>
        <v>293752</v>
      </c>
      <c r="AN24" s="294">
        <f t="shared" si="11"/>
        <v>229827</v>
      </c>
      <c r="AO24" s="296">
        <v>0</v>
      </c>
      <c r="AP24" s="296">
        <v>210577</v>
      </c>
      <c r="AQ24" s="296">
        <v>97</v>
      </c>
      <c r="AR24" s="296">
        <v>0</v>
      </c>
      <c r="AS24" s="296">
        <v>0</v>
      </c>
      <c r="AT24" s="296">
        <v>0</v>
      </c>
      <c r="AU24" s="296">
        <v>19153</v>
      </c>
      <c r="AV24" s="294">
        <f t="shared" si="12"/>
        <v>36197</v>
      </c>
      <c r="AW24" s="296">
        <v>0</v>
      </c>
      <c r="AX24" s="296">
        <v>0</v>
      </c>
      <c r="AY24" s="296">
        <v>17248</v>
      </c>
      <c r="AZ24" s="296">
        <v>1845</v>
      </c>
      <c r="BA24" s="296">
        <v>128</v>
      </c>
      <c r="BB24" s="296">
        <v>2949</v>
      </c>
      <c r="BC24" s="296">
        <v>14027</v>
      </c>
      <c r="BD24" s="294">
        <f t="shared" si="13"/>
        <v>130</v>
      </c>
      <c r="BE24" s="296">
        <v>0</v>
      </c>
      <c r="BF24" s="296">
        <v>0</v>
      </c>
      <c r="BG24" s="296">
        <v>0</v>
      </c>
      <c r="BH24" s="296">
        <v>124</v>
      </c>
      <c r="BI24" s="296">
        <v>0</v>
      </c>
      <c r="BJ24" s="296">
        <v>0</v>
      </c>
      <c r="BK24" s="296">
        <v>6</v>
      </c>
      <c r="BL24" s="294">
        <f t="shared" si="14"/>
        <v>0</v>
      </c>
      <c r="BM24" s="296">
        <v>0</v>
      </c>
      <c r="BN24" s="296">
        <v>0</v>
      </c>
      <c r="BO24" s="296">
        <v>0</v>
      </c>
      <c r="BP24" s="296">
        <v>0</v>
      </c>
      <c r="BQ24" s="296">
        <v>0</v>
      </c>
      <c r="BR24" s="296">
        <v>0</v>
      </c>
      <c r="BS24" s="296">
        <v>0</v>
      </c>
      <c r="BT24" s="294">
        <f t="shared" si="15"/>
        <v>0</v>
      </c>
      <c r="BU24" s="296">
        <v>0</v>
      </c>
      <c r="BV24" s="296">
        <v>0</v>
      </c>
      <c r="BW24" s="296">
        <v>0</v>
      </c>
      <c r="BX24" s="296">
        <v>0</v>
      </c>
      <c r="BY24" s="296">
        <v>0</v>
      </c>
      <c r="BZ24" s="296">
        <v>0</v>
      </c>
      <c r="CA24" s="296">
        <v>0</v>
      </c>
      <c r="CB24" s="294">
        <f t="shared" si="16"/>
        <v>0</v>
      </c>
      <c r="CC24" s="296">
        <v>0</v>
      </c>
      <c r="CD24" s="296">
        <v>0</v>
      </c>
      <c r="CE24" s="296">
        <v>0</v>
      </c>
      <c r="CF24" s="296">
        <v>0</v>
      </c>
      <c r="CG24" s="296">
        <v>0</v>
      </c>
      <c r="CH24" s="296">
        <v>0</v>
      </c>
      <c r="CI24" s="296">
        <v>0</v>
      </c>
      <c r="CJ24" s="294">
        <f t="shared" si="17"/>
        <v>18724</v>
      </c>
      <c r="CK24" s="296">
        <v>0</v>
      </c>
      <c r="CL24" s="296">
        <v>157</v>
      </c>
      <c r="CM24" s="296">
        <v>308</v>
      </c>
      <c r="CN24" s="296">
        <v>17532</v>
      </c>
      <c r="CO24" s="296">
        <v>81</v>
      </c>
      <c r="CP24" s="296">
        <v>0</v>
      </c>
      <c r="CQ24" s="296">
        <v>646</v>
      </c>
      <c r="CR24" s="294">
        <f t="shared" si="18"/>
        <v>0</v>
      </c>
      <c r="CS24" s="296">
        <v>0</v>
      </c>
      <c r="CT24" s="296">
        <v>0</v>
      </c>
      <c r="CU24" s="296">
        <v>0</v>
      </c>
      <c r="CV24" s="296">
        <v>0</v>
      </c>
      <c r="CW24" s="296">
        <v>0</v>
      </c>
      <c r="CX24" s="296">
        <v>0</v>
      </c>
      <c r="CY24" s="296">
        <v>0</v>
      </c>
      <c r="CZ24" s="294">
        <f t="shared" si="19"/>
        <v>6974</v>
      </c>
      <c r="DA24" s="296">
        <v>6121</v>
      </c>
      <c r="DB24" s="296">
        <v>5</v>
      </c>
      <c r="DC24" s="296">
        <v>848</v>
      </c>
      <c r="DD24" s="294">
        <f t="shared" si="20"/>
        <v>1900</v>
      </c>
      <c r="DE24" s="296">
        <v>0</v>
      </c>
      <c r="DF24" s="296">
        <v>0</v>
      </c>
      <c r="DG24" s="296">
        <v>1252</v>
      </c>
      <c r="DH24" s="296">
        <v>0</v>
      </c>
      <c r="DI24" s="296">
        <v>0</v>
      </c>
      <c r="DJ24" s="296">
        <v>0</v>
      </c>
      <c r="DK24" s="296">
        <v>648</v>
      </c>
    </row>
    <row r="25" spans="1:115" s="282" customFormat="1" ht="13.5">
      <c r="A25" s="293" t="s">
        <v>371</v>
      </c>
      <c r="B25" s="293">
        <v>19</v>
      </c>
      <c r="C25" s="293"/>
      <c r="D25" s="294">
        <f t="shared" si="0"/>
        <v>332205</v>
      </c>
      <c r="E25" s="296">
        <v>239444</v>
      </c>
      <c r="F25" s="296">
        <v>92761</v>
      </c>
      <c r="G25" s="294">
        <f t="shared" si="1"/>
        <v>332205</v>
      </c>
      <c r="H25" s="294">
        <f t="shared" si="2"/>
        <v>307949</v>
      </c>
      <c r="I25" s="294">
        <f t="shared" si="3"/>
        <v>0</v>
      </c>
      <c r="J25" s="296">
        <v>0</v>
      </c>
      <c r="K25" s="296">
        <v>0</v>
      </c>
      <c r="L25" s="296">
        <v>0</v>
      </c>
      <c r="M25" s="294">
        <f t="shared" si="4"/>
        <v>252037</v>
      </c>
      <c r="N25" s="296">
        <v>38422</v>
      </c>
      <c r="O25" s="296">
        <v>139133</v>
      </c>
      <c r="P25" s="296">
        <v>74482</v>
      </c>
      <c r="Q25" s="294">
        <f t="shared" si="5"/>
        <v>18554</v>
      </c>
      <c r="R25" s="296">
        <v>678</v>
      </c>
      <c r="S25" s="296">
        <v>15757</v>
      </c>
      <c r="T25" s="296">
        <v>2119</v>
      </c>
      <c r="U25" s="294">
        <f t="shared" si="6"/>
        <v>29689</v>
      </c>
      <c r="V25" s="296">
        <v>1933</v>
      </c>
      <c r="W25" s="296">
        <v>25730</v>
      </c>
      <c r="X25" s="296">
        <v>2026</v>
      </c>
      <c r="Y25" s="294">
        <f t="shared" si="7"/>
        <v>1499</v>
      </c>
      <c r="Z25" s="296">
        <v>1420</v>
      </c>
      <c r="AA25" s="296">
        <v>79</v>
      </c>
      <c r="AB25" s="296">
        <v>0</v>
      </c>
      <c r="AC25" s="294">
        <f t="shared" si="8"/>
        <v>6170</v>
      </c>
      <c r="AD25" s="296">
        <v>134</v>
      </c>
      <c r="AE25" s="296">
        <v>5686</v>
      </c>
      <c r="AF25" s="296">
        <v>350</v>
      </c>
      <c r="AG25" s="296">
        <v>24256</v>
      </c>
      <c r="AH25" s="296">
        <v>17</v>
      </c>
      <c r="AI25" s="294">
        <f t="shared" si="9"/>
        <v>42</v>
      </c>
      <c r="AJ25" s="296">
        <v>9</v>
      </c>
      <c r="AK25" s="296">
        <v>33</v>
      </c>
      <c r="AL25" s="296">
        <v>0</v>
      </c>
      <c r="AM25" s="294">
        <f t="shared" si="10"/>
        <v>331935</v>
      </c>
      <c r="AN25" s="294">
        <f t="shared" si="11"/>
        <v>269892</v>
      </c>
      <c r="AO25" s="296">
        <v>0</v>
      </c>
      <c r="AP25" s="296">
        <v>249558</v>
      </c>
      <c r="AQ25" s="296">
        <v>1135</v>
      </c>
      <c r="AR25" s="296">
        <v>0</v>
      </c>
      <c r="AS25" s="296">
        <v>0</v>
      </c>
      <c r="AT25" s="296">
        <v>1353</v>
      </c>
      <c r="AU25" s="296">
        <v>17846</v>
      </c>
      <c r="AV25" s="294">
        <f t="shared" si="12"/>
        <v>25927</v>
      </c>
      <c r="AW25" s="296">
        <v>0</v>
      </c>
      <c r="AX25" s="296">
        <v>0</v>
      </c>
      <c r="AY25" s="296">
        <v>13083</v>
      </c>
      <c r="AZ25" s="296">
        <v>6347</v>
      </c>
      <c r="BA25" s="296">
        <v>0</v>
      </c>
      <c r="BB25" s="296">
        <v>3196</v>
      </c>
      <c r="BC25" s="296">
        <v>3301</v>
      </c>
      <c r="BD25" s="294">
        <f t="shared" si="13"/>
        <v>786</v>
      </c>
      <c r="BE25" s="296">
        <v>0</v>
      </c>
      <c r="BF25" s="296">
        <v>0</v>
      </c>
      <c r="BG25" s="296">
        <v>0</v>
      </c>
      <c r="BH25" s="296">
        <v>0</v>
      </c>
      <c r="BI25" s="296">
        <v>56</v>
      </c>
      <c r="BJ25" s="296">
        <v>716</v>
      </c>
      <c r="BK25" s="296">
        <v>14</v>
      </c>
      <c r="BL25" s="294">
        <f t="shared" si="14"/>
        <v>0</v>
      </c>
      <c r="BM25" s="296">
        <v>0</v>
      </c>
      <c r="BN25" s="296">
        <v>0</v>
      </c>
      <c r="BO25" s="296">
        <v>0</v>
      </c>
      <c r="BP25" s="296">
        <v>0</v>
      </c>
      <c r="BQ25" s="296">
        <v>0</v>
      </c>
      <c r="BR25" s="296">
        <v>0</v>
      </c>
      <c r="BS25" s="296">
        <v>0</v>
      </c>
      <c r="BT25" s="294">
        <f t="shared" si="15"/>
        <v>0</v>
      </c>
      <c r="BU25" s="296">
        <v>0</v>
      </c>
      <c r="BV25" s="296">
        <v>0</v>
      </c>
      <c r="BW25" s="296">
        <v>0</v>
      </c>
      <c r="BX25" s="296">
        <v>0</v>
      </c>
      <c r="BY25" s="296">
        <v>0</v>
      </c>
      <c r="BZ25" s="296">
        <v>0</v>
      </c>
      <c r="CA25" s="296">
        <v>0</v>
      </c>
      <c r="CB25" s="294">
        <f t="shared" si="16"/>
        <v>2139</v>
      </c>
      <c r="CC25" s="296">
        <v>0</v>
      </c>
      <c r="CD25" s="296">
        <v>1936</v>
      </c>
      <c r="CE25" s="296">
        <v>0</v>
      </c>
      <c r="CF25" s="296">
        <v>0</v>
      </c>
      <c r="CG25" s="296">
        <v>0</v>
      </c>
      <c r="CH25" s="296">
        <v>0</v>
      </c>
      <c r="CI25" s="296">
        <v>203</v>
      </c>
      <c r="CJ25" s="294">
        <f t="shared" si="17"/>
        <v>20297</v>
      </c>
      <c r="CK25" s="296">
        <v>0</v>
      </c>
      <c r="CL25" s="296">
        <v>0</v>
      </c>
      <c r="CM25" s="296">
        <v>4158</v>
      </c>
      <c r="CN25" s="296">
        <v>13092</v>
      </c>
      <c r="CO25" s="296">
        <v>33</v>
      </c>
      <c r="CP25" s="296">
        <v>956</v>
      </c>
      <c r="CQ25" s="296">
        <v>2058</v>
      </c>
      <c r="CR25" s="294">
        <f t="shared" si="18"/>
        <v>545</v>
      </c>
      <c r="CS25" s="296">
        <v>0</v>
      </c>
      <c r="CT25" s="296">
        <v>0</v>
      </c>
      <c r="CU25" s="296">
        <v>64</v>
      </c>
      <c r="CV25" s="296">
        <v>0</v>
      </c>
      <c r="CW25" s="296">
        <v>31</v>
      </c>
      <c r="CX25" s="296">
        <v>439</v>
      </c>
      <c r="CY25" s="296">
        <v>11</v>
      </c>
      <c r="CZ25" s="294">
        <f t="shared" si="19"/>
        <v>11724</v>
      </c>
      <c r="DA25" s="296">
        <v>10000</v>
      </c>
      <c r="DB25" s="296">
        <v>1364</v>
      </c>
      <c r="DC25" s="296">
        <v>360</v>
      </c>
      <c r="DD25" s="294">
        <f t="shared" si="20"/>
        <v>625</v>
      </c>
      <c r="DE25" s="296">
        <v>0</v>
      </c>
      <c r="DF25" s="296">
        <v>0</v>
      </c>
      <c r="DG25" s="296">
        <v>301</v>
      </c>
      <c r="DH25" s="296">
        <v>0</v>
      </c>
      <c r="DI25" s="296">
        <v>15</v>
      </c>
      <c r="DJ25" s="296">
        <v>22</v>
      </c>
      <c r="DK25" s="296">
        <v>287</v>
      </c>
    </row>
    <row r="26" spans="1:115" s="282" customFormat="1" ht="13.5">
      <c r="A26" s="293" t="s">
        <v>372</v>
      </c>
      <c r="B26" s="293">
        <v>20</v>
      </c>
      <c r="C26" s="293"/>
      <c r="D26" s="294">
        <f t="shared" si="0"/>
        <v>749124</v>
      </c>
      <c r="E26" s="296">
        <v>520904</v>
      </c>
      <c r="F26" s="296">
        <v>228220</v>
      </c>
      <c r="G26" s="294">
        <f t="shared" si="1"/>
        <v>749124</v>
      </c>
      <c r="H26" s="294">
        <f t="shared" si="2"/>
        <v>683117</v>
      </c>
      <c r="I26" s="294">
        <f t="shared" si="3"/>
        <v>624</v>
      </c>
      <c r="J26" s="296">
        <v>509</v>
      </c>
      <c r="K26" s="296">
        <v>26</v>
      </c>
      <c r="L26" s="296">
        <v>89</v>
      </c>
      <c r="M26" s="294">
        <f t="shared" si="4"/>
        <v>504437</v>
      </c>
      <c r="N26" s="296">
        <v>12386</v>
      </c>
      <c r="O26" s="296">
        <v>324144</v>
      </c>
      <c r="P26" s="296">
        <v>167907</v>
      </c>
      <c r="Q26" s="294">
        <f t="shared" si="5"/>
        <v>31110</v>
      </c>
      <c r="R26" s="296">
        <v>2385</v>
      </c>
      <c r="S26" s="296">
        <v>26648</v>
      </c>
      <c r="T26" s="296">
        <v>2077</v>
      </c>
      <c r="U26" s="294">
        <f t="shared" si="6"/>
        <v>142640</v>
      </c>
      <c r="V26" s="296">
        <v>4399</v>
      </c>
      <c r="W26" s="296">
        <v>130390</v>
      </c>
      <c r="X26" s="296">
        <v>7851</v>
      </c>
      <c r="Y26" s="294">
        <f t="shared" si="7"/>
        <v>1174</v>
      </c>
      <c r="Z26" s="296">
        <v>55</v>
      </c>
      <c r="AA26" s="296">
        <v>1119</v>
      </c>
      <c r="AB26" s="296">
        <v>0</v>
      </c>
      <c r="AC26" s="294">
        <f t="shared" si="8"/>
        <v>3132</v>
      </c>
      <c r="AD26" s="296">
        <v>18</v>
      </c>
      <c r="AE26" s="296">
        <v>2529</v>
      </c>
      <c r="AF26" s="296">
        <v>585</v>
      </c>
      <c r="AG26" s="296">
        <v>66007</v>
      </c>
      <c r="AH26" s="296">
        <v>22646</v>
      </c>
      <c r="AI26" s="294">
        <f t="shared" si="9"/>
        <v>959</v>
      </c>
      <c r="AJ26" s="296">
        <v>30</v>
      </c>
      <c r="AK26" s="296">
        <v>896</v>
      </c>
      <c r="AL26" s="296">
        <v>33</v>
      </c>
      <c r="AM26" s="294">
        <f t="shared" si="10"/>
        <v>749023</v>
      </c>
      <c r="AN26" s="294">
        <f t="shared" si="11"/>
        <v>557130</v>
      </c>
      <c r="AO26" s="296">
        <v>0</v>
      </c>
      <c r="AP26" s="296">
        <v>503236</v>
      </c>
      <c r="AQ26" s="296">
        <v>376</v>
      </c>
      <c r="AR26" s="296">
        <v>241</v>
      </c>
      <c r="AS26" s="296">
        <v>120</v>
      </c>
      <c r="AT26" s="296">
        <v>279</v>
      </c>
      <c r="AU26" s="296">
        <v>52878</v>
      </c>
      <c r="AV26" s="294">
        <f t="shared" si="12"/>
        <v>18878</v>
      </c>
      <c r="AW26" s="296">
        <v>623</v>
      </c>
      <c r="AX26" s="296">
        <v>212</v>
      </c>
      <c r="AY26" s="296">
        <v>10846</v>
      </c>
      <c r="AZ26" s="296">
        <v>1224</v>
      </c>
      <c r="BA26" s="296">
        <v>2</v>
      </c>
      <c r="BB26" s="296">
        <v>2151</v>
      </c>
      <c r="BC26" s="296">
        <v>3820</v>
      </c>
      <c r="BD26" s="294">
        <f t="shared" si="13"/>
        <v>7135</v>
      </c>
      <c r="BE26" s="296">
        <v>0</v>
      </c>
      <c r="BF26" s="296">
        <v>31</v>
      </c>
      <c r="BG26" s="296">
        <v>0</v>
      </c>
      <c r="BH26" s="296">
        <v>4815</v>
      </c>
      <c r="BI26" s="296">
        <v>206</v>
      </c>
      <c r="BJ26" s="296">
        <v>0</v>
      </c>
      <c r="BK26" s="296">
        <v>2083</v>
      </c>
      <c r="BL26" s="294">
        <f t="shared" si="14"/>
        <v>13</v>
      </c>
      <c r="BM26" s="296">
        <v>0</v>
      </c>
      <c r="BN26" s="296">
        <v>0</v>
      </c>
      <c r="BO26" s="296">
        <v>0</v>
      </c>
      <c r="BP26" s="296">
        <v>13</v>
      </c>
      <c r="BQ26" s="296">
        <v>0</v>
      </c>
      <c r="BR26" s="296">
        <v>0</v>
      </c>
      <c r="BS26" s="296">
        <v>0</v>
      </c>
      <c r="BT26" s="294">
        <f t="shared" si="15"/>
        <v>653</v>
      </c>
      <c r="BU26" s="296">
        <v>0</v>
      </c>
      <c r="BV26" s="296">
        <v>86</v>
      </c>
      <c r="BW26" s="296">
        <v>0</v>
      </c>
      <c r="BX26" s="296">
        <v>134</v>
      </c>
      <c r="BY26" s="296">
        <v>24</v>
      </c>
      <c r="BZ26" s="296">
        <v>0</v>
      </c>
      <c r="CA26" s="296">
        <v>409</v>
      </c>
      <c r="CB26" s="294">
        <f t="shared" si="16"/>
        <v>47</v>
      </c>
      <c r="CC26" s="296">
        <v>0</v>
      </c>
      <c r="CD26" s="296">
        <v>0</v>
      </c>
      <c r="CE26" s="296">
        <v>0</v>
      </c>
      <c r="CF26" s="296">
        <v>47</v>
      </c>
      <c r="CG26" s="296">
        <v>0</v>
      </c>
      <c r="CH26" s="296">
        <v>0</v>
      </c>
      <c r="CI26" s="296">
        <v>0</v>
      </c>
      <c r="CJ26" s="294">
        <f t="shared" si="17"/>
        <v>55438</v>
      </c>
      <c r="CK26" s="296">
        <v>0</v>
      </c>
      <c r="CL26" s="296">
        <v>751</v>
      </c>
      <c r="CM26" s="296">
        <v>8081</v>
      </c>
      <c r="CN26" s="296">
        <v>43312</v>
      </c>
      <c r="CO26" s="296">
        <v>191</v>
      </c>
      <c r="CP26" s="296">
        <v>675</v>
      </c>
      <c r="CQ26" s="296">
        <v>2428</v>
      </c>
      <c r="CR26" s="294">
        <f t="shared" si="18"/>
        <v>1987</v>
      </c>
      <c r="CS26" s="296">
        <v>0</v>
      </c>
      <c r="CT26" s="296">
        <v>0</v>
      </c>
      <c r="CU26" s="296">
        <v>1351</v>
      </c>
      <c r="CV26" s="296">
        <v>0</v>
      </c>
      <c r="CW26" s="296">
        <v>36</v>
      </c>
      <c r="CX26" s="296">
        <v>32</v>
      </c>
      <c r="CY26" s="296">
        <v>568</v>
      </c>
      <c r="CZ26" s="294">
        <f t="shared" si="19"/>
        <v>95325</v>
      </c>
      <c r="DA26" s="296">
        <v>93500</v>
      </c>
      <c r="DB26" s="296">
        <v>78</v>
      </c>
      <c r="DC26" s="296">
        <v>1747</v>
      </c>
      <c r="DD26" s="294">
        <f t="shared" si="20"/>
        <v>12417</v>
      </c>
      <c r="DE26" s="296">
        <v>1</v>
      </c>
      <c r="DF26" s="296">
        <v>337</v>
      </c>
      <c r="DG26" s="296">
        <v>9534</v>
      </c>
      <c r="DH26" s="296">
        <v>126</v>
      </c>
      <c r="DI26" s="296">
        <v>500</v>
      </c>
      <c r="DJ26" s="296">
        <v>5</v>
      </c>
      <c r="DK26" s="296">
        <v>1914</v>
      </c>
    </row>
    <row r="27" spans="1:115" s="282" customFormat="1" ht="13.5">
      <c r="A27" s="293" t="s">
        <v>373</v>
      </c>
      <c r="B27" s="293">
        <v>21</v>
      </c>
      <c r="C27" s="293"/>
      <c r="D27" s="294">
        <f t="shared" si="0"/>
        <v>725930</v>
      </c>
      <c r="E27" s="296">
        <v>504840</v>
      </c>
      <c r="F27" s="296">
        <v>221090</v>
      </c>
      <c r="G27" s="294">
        <f t="shared" si="1"/>
        <v>725930</v>
      </c>
      <c r="H27" s="294">
        <f t="shared" si="2"/>
        <v>634211</v>
      </c>
      <c r="I27" s="294">
        <f t="shared" si="3"/>
        <v>130429</v>
      </c>
      <c r="J27" s="296">
        <v>42602</v>
      </c>
      <c r="K27" s="296">
        <v>49724</v>
      </c>
      <c r="L27" s="296">
        <v>38103</v>
      </c>
      <c r="M27" s="294">
        <f t="shared" si="4"/>
        <v>403194</v>
      </c>
      <c r="N27" s="296">
        <v>113821</v>
      </c>
      <c r="O27" s="296">
        <v>171733</v>
      </c>
      <c r="P27" s="296">
        <v>117640</v>
      </c>
      <c r="Q27" s="294">
        <f t="shared" si="5"/>
        <v>25335</v>
      </c>
      <c r="R27" s="296">
        <v>7728</v>
      </c>
      <c r="S27" s="296">
        <v>13677</v>
      </c>
      <c r="T27" s="296">
        <v>3930</v>
      </c>
      <c r="U27" s="294">
        <f t="shared" si="6"/>
        <v>62576</v>
      </c>
      <c r="V27" s="296">
        <v>15380</v>
      </c>
      <c r="W27" s="296">
        <v>36055</v>
      </c>
      <c r="X27" s="296">
        <v>11141</v>
      </c>
      <c r="Y27" s="294">
        <f t="shared" si="7"/>
        <v>1750</v>
      </c>
      <c r="Z27" s="296">
        <v>470</v>
      </c>
      <c r="AA27" s="296">
        <v>1271</v>
      </c>
      <c r="AB27" s="296">
        <v>9</v>
      </c>
      <c r="AC27" s="294">
        <f t="shared" si="8"/>
        <v>10927</v>
      </c>
      <c r="AD27" s="296">
        <v>973</v>
      </c>
      <c r="AE27" s="296">
        <v>7779</v>
      </c>
      <c r="AF27" s="296">
        <v>2175</v>
      </c>
      <c r="AG27" s="296">
        <v>91719</v>
      </c>
      <c r="AH27" s="296">
        <v>5832</v>
      </c>
      <c r="AI27" s="294">
        <f t="shared" si="9"/>
        <v>182</v>
      </c>
      <c r="AJ27" s="296">
        <v>55</v>
      </c>
      <c r="AK27" s="296">
        <v>26</v>
      </c>
      <c r="AL27" s="296">
        <v>101</v>
      </c>
      <c r="AM27" s="294">
        <f t="shared" si="10"/>
        <v>725505</v>
      </c>
      <c r="AN27" s="294">
        <f t="shared" si="11"/>
        <v>577822</v>
      </c>
      <c r="AO27" s="296">
        <v>130132</v>
      </c>
      <c r="AP27" s="296">
        <v>392664</v>
      </c>
      <c r="AQ27" s="296">
        <v>2845</v>
      </c>
      <c r="AR27" s="296">
        <v>0</v>
      </c>
      <c r="AS27" s="296">
        <v>133</v>
      </c>
      <c r="AT27" s="296">
        <v>2104</v>
      </c>
      <c r="AU27" s="296">
        <v>49944</v>
      </c>
      <c r="AV27" s="294">
        <f t="shared" si="12"/>
        <v>27910</v>
      </c>
      <c r="AW27" s="296">
        <v>0</v>
      </c>
      <c r="AX27" s="296">
        <v>0</v>
      </c>
      <c r="AY27" s="296">
        <v>9221</v>
      </c>
      <c r="AZ27" s="296">
        <v>0</v>
      </c>
      <c r="BA27" s="296">
        <v>108</v>
      </c>
      <c r="BB27" s="296">
        <v>7189</v>
      </c>
      <c r="BC27" s="296">
        <v>11392</v>
      </c>
      <c r="BD27" s="294">
        <f t="shared" si="13"/>
        <v>179</v>
      </c>
      <c r="BE27" s="296">
        <v>0</v>
      </c>
      <c r="BF27" s="296">
        <v>0</v>
      </c>
      <c r="BG27" s="296">
        <v>0</v>
      </c>
      <c r="BH27" s="296">
        <v>93</v>
      </c>
      <c r="BI27" s="296">
        <v>0</v>
      </c>
      <c r="BJ27" s="296">
        <v>0</v>
      </c>
      <c r="BK27" s="296">
        <v>86</v>
      </c>
      <c r="BL27" s="294">
        <f t="shared" si="14"/>
        <v>0</v>
      </c>
      <c r="BM27" s="296">
        <v>0</v>
      </c>
      <c r="BN27" s="296">
        <v>0</v>
      </c>
      <c r="BO27" s="296">
        <v>0</v>
      </c>
      <c r="BP27" s="296">
        <v>0</v>
      </c>
      <c r="BQ27" s="296">
        <v>0</v>
      </c>
      <c r="BR27" s="296">
        <v>0</v>
      </c>
      <c r="BS27" s="296">
        <v>0</v>
      </c>
      <c r="BT27" s="294">
        <f t="shared" si="15"/>
        <v>0</v>
      </c>
      <c r="BU27" s="296">
        <v>0</v>
      </c>
      <c r="BV27" s="296">
        <v>0</v>
      </c>
      <c r="BW27" s="296">
        <v>0</v>
      </c>
      <c r="BX27" s="296">
        <v>0</v>
      </c>
      <c r="BY27" s="296">
        <v>0</v>
      </c>
      <c r="BZ27" s="296">
        <v>0</v>
      </c>
      <c r="CA27" s="296">
        <v>0</v>
      </c>
      <c r="CB27" s="294">
        <f t="shared" si="16"/>
        <v>9148</v>
      </c>
      <c r="CC27" s="296">
        <v>0</v>
      </c>
      <c r="CD27" s="296">
        <v>8629</v>
      </c>
      <c r="CE27" s="296">
        <v>0</v>
      </c>
      <c r="CF27" s="296">
        <v>0</v>
      </c>
      <c r="CG27" s="296">
        <v>0</v>
      </c>
      <c r="CH27" s="296">
        <v>0</v>
      </c>
      <c r="CI27" s="296">
        <v>519</v>
      </c>
      <c r="CJ27" s="294">
        <f t="shared" si="17"/>
        <v>42877</v>
      </c>
      <c r="CK27" s="296">
        <v>0</v>
      </c>
      <c r="CL27" s="296">
        <v>49</v>
      </c>
      <c r="CM27" s="296">
        <v>5991</v>
      </c>
      <c r="CN27" s="296">
        <v>30276</v>
      </c>
      <c r="CO27" s="296">
        <v>325</v>
      </c>
      <c r="CP27" s="296">
        <v>1832</v>
      </c>
      <c r="CQ27" s="296">
        <v>4404</v>
      </c>
      <c r="CR27" s="294">
        <f t="shared" si="18"/>
        <v>3060</v>
      </c>
      <c r="CS27" s="296">
        <v>297</v>
      </c>
      <c r="CT27" s="296">
        <v>0</v>
      </c>
      <c r="CU27" s="296">
        <v>1355</v>
      </c>
      <c r="CV27" s="296">
        <v>0</v>
      </c>
      <c r="CW27" s="296">
        <v>419</v>
      </c>
      <c r="CX27" s="296">
        <v>656</v>
      </c>
      <c r="CY27" s="296">
        <v>333</v>
      </c>
      <c r="CZ27" s="294">
        <f t="shared" si="19"/>
        <v>32801</v>
      </c>
      <c r="DA27" s="296">
        <v>32008</v>
      </c>
      <c r="DB27" s="296">
        <v>282</v>
      </c>
      <c r="DC27" s="296">
        <v>511</v>
      </c>
      <c r="DD27" s="294">
        <f t="shared" si="20"/>
        <v>31708</v>
      </c>
      <c r="DE27" s="296">
        <v>0</v>
      </c>
      <c r="DF27" s="296">
        <v>0</v>
      </c>
      <c r="DG27" s="296">
        <v>5747</v>
      </c>
      <c r="DH27" s="296">
        <v>87</v>
      </c>
      <c r="DI27" s="296">
        <v>597</v>
      </c>
      <c r="DJ27" s="296">
        <v>156</v>
      </c>
      <c r="DK27" s="296">
        <v>25121</v>
      </c>
    </row>
    <row r="28" spans="1:115" s="282" customFormat="1" ht="13.5">
      <c r="A28" s="293" t="s">
        <v>374</v>
      </c>
      <c r="B28" s="293">
        <v>22</v>
      </c>
      <c r="C28" s="293"/>
      <c r="D28" s="294">
        <f t="shared" si="0"/>
        <v>1429641</v>
      </c>
      <c r="E28" s="296">
        <v>1012058</v>
      </c>
      <c r="F28" s="296">
        <v>417583</v>
      </c>
      <c r="G28" s="294">
        <f t="shared" si="1"/>
        <v>1429641</v>
      </c>
      <c r="H28" s="294">
        <f t="shared" si="2"/>
        <v>1286305</v>
      </c>
      <c r="I28" s="294">
        <f t="shared" si="3"/>
        <v>0</v>
      </c>
      <c r="J28" s="296">
        <v>0</v>
      </c>
      <c r="K28" s="296">
        <v>0</v>
      </c>
      <c r="L28" s="296">
        <v>0</v>
      </c>
      <c r="M28" s="294">
        <f t="shared" si="4"/>
        <v>1072260</v>
      </c>
      <c r="N28" s="296">
        <v>353747</v>
      </c>
      <c r="O28" s="296">
        <v>398731</v>
      </c>
      <c r="P28" s="296">
        <v>319782</v>
      </c>
      <c r="Q28" s="294">
        <f t="shared" si="5"/>
        <v>33612</v>
      </c>
      <c r="R28" s="296">
        <v>13761</v>
      </c>
      <c r="S28" s="296">
        <v>14482</v>
      </c>
      <c r="T28" s="296">
        <v>5369</v>
      </c>
      <c r="U28" s="294">
        <f t="shared" si="6"/>
        <v>166846</v>
      </c>
      <c r="V28" s="296">
        <v>33810</v>
      </c>
      <c r="W28" s="296">
        <v>120084</v>
      </c>
      <c r="X28" s="296">
        <v>12952</v>
      </c>
      <c r="Y28" s="294">
        <f t="shared" si="7"/>
        <v>1689</v>
      </c>
      <c r="Z28" s="296">
        <v>157</v>
      </c>
      <c r="AA28" s="296">
        <v>579</v>
      </c>
      <c r="AB28" s="296">
        <v>953</v>
      </c>
      <c r="AC28" s="294">
        <f t="shared" si="8"/>
        <v>11898</v>
      </c>
      <c r="AD28" s="296">
        <v>6081</v>
      </c>
      <c r="AE28" s="296">
        <v>2578</v>
      </c>
      <c r="AF28" s="296">
        <v>3239</v>
      </c>
      <c r="AG28" s="296">
        <v>143336</v>
      </c>
      <c r="AH28" s="296">
        <v>0</v>
      </c>
      <c r="AI28" s="294">
        <f t="shared" si="9"/>
        <v>276</v>
      </c>
      <c r="AJ28" s="296">
        <v>13</v>
      </c>
      <c r="AK28" s="296">
        <v>9</v>
      </c>
      <c r="AL28" s="296">
        <v>254</v>
      </c>
      <c r="AM28" s="294">
        <f t="shared" si="10"/>
        <v>1429641</v>
      </c>
      <c r="AN28" s="294">
        <f t="shared" si="11"/>
        <v>1136508</v>
      </c>
      <c r="AO28" s="296">
        <v>0</v>
      </c>
      <c r="AP28" s="296">
        <v>1042155</v>
      </c>
      <c r="AQ28" s="296">
        <v>0</v>
      </c>
      <c r="AR28" s="296">
        <v>170</v>
      </c>
      <c r="AS28" s="296">
        <v>60</v>
      </c>
      <c r="AT28" s="296">
        <v>2429</v>
      </c>
      <c r="AU28" s="296">
        <v>91694</v>
      </c>
      <c r="AV28" s="294">
        <f t="shared" si="12"/>
        <v>56548</v>
      </c>
      <c r="AW28" s="296">
        <v>0</v>
      </c>
      <c r="AX28" s="296">
        <v>730</v>
      </c>
      <c r="AY28" s="296">
        <v>20135</v>
      </c>
      <c r="AZ28" s="296">
        <v>4399</v>
      </c>
      <c r="BA28" s="296">
        <v>10</v>
      </c>
      <c r="BB28" s="296">
        <v>8542</v>
      </c>
      <c r="BC28" s="296">
        <v>22732</v>
      </c>
      <c r="BD28" s="294">
        <f t="shared" si="13"/>
        <v>313</v>
      </c>
      <c r="BE28" s="296">
        <v>0</v>
      </c>
      <c r="BF28" s="296">
        <v>0</v>
      </c>
      <c r="BG28" s="296">
        <v>0</v>
      </c>
      <c r="BH28" s="296">
        <v>16</v>
      </c>
      <c r="BI28" s="296">
        <v>0</v>
      </c>
      <c r="BJ28" s="296">
        <v>0</v>
      </c>
      <c r="BK28" s="296">
        <v>297</v>
      </c>
      <c r="BL28" s="294">
        <f t="shared" si="14"/>
        <v>0</v>
      </c>
      <c r="BM28" s="296">
        <v>0</v>
      </c>
      <c r="BN28" s="296">
        <v>0</v>
      </c>
      <c r="BO28" s="296">
        <v>0</v>
      </c>
      <c r="BP28" s="296">
        <v>0</v>
      </c>
      <c r="BQ28" s="296">
        <v>0</v>
      </c>
      <c r="BR28" s="296">
        <v>0</v>
      </c>
      <c r="BS28" s="296">
        <v>0</v>
      </c>
      <c r="BT28" s="294">
        <f t="shared" si="15"/>
        <v>0</v>
      </c>
      <c r="BU28" s="296">
        <v>0</v>
      </c>
      <c r="BV28" s="296">
        <v>0</v>
      </c>
      <c r="BW28" s="296">
        <v>0</v>
      </c>
      <c r="BX28" s="296">
        <v>0</v>
      </c>
      <c r="BY28" s="296">
        <v>0</v>
      </c>
      <c r="BZ28" s="296">
        <v>0</v>
      </c>
      <c r="CA28" s="296">
        <v>0</v>
      </c>
      <c r="CB28" s="294">
        <f t="shared" si="16"/>
        <v>30700</v>
      </c>
      <c r="CC28" s="296">
        <v>0</v>
      </c>
      <c r="CD28" s="296">
        <v>29268</v>
      </c>
      <c r="CE28" s="296">
        <v>0</v>
      </c>
      <c r="CF28" s="296">
        <v>0</v>
      </c>
      <c r="CG28" s="296">
        <v>0</v>
      </c>
      <c r="CH28" s="296">
        <v>0</v>
      </c>
      <c r="CI28" s="296">
        <v>1432</v>
      </c>
      <c r="CJ28" s="294">
        <f t="shared" si="17"/>
        <v>83162</v>
      </c>
      <c r="CK28" s="296">
        <v>0</v>
      </c>
      <c r="CL28" s="296">
        <v>107</v>
      </c>
      <c r="CM28" s="296">
        <v>3799</v>
      </c>
      <c r="CN28" s="296">
        <v>68747</v>
      </c>
      <c r="CO28" s="296">
        <v>510</v>
      </c>
      <c r="CP28" s="296">
        <v>216</v>
      </c>
      <c r="CQ28" s="296">
        <v>9783</v>
      </c>
      <c r="CR28" s="294">
        <f t="shared" si="18"/>
        <v>2507</v>
      </c>
      <c r="CS28" s="296">
        <v>0</v>
      </c>
      <c r="CT28" s="296">
        <v>0</v>
      </c>
      <c r="CU28" s="296">
        <v>2429</v>
      </c>
      <c r="CV28" s="296">
        <v>0</v>
      </c>
      <c r="CW28" s="296">
        <v>5</v>
      </c>
      <c r="CX28" s="296">
        <v>0</v>
      </c>
      <c r="CY28" s="296">
        <v>73</v>
      </c>
      <c r="CZ28" s="294">
        <f t="shared" si="19"/>
        <v>97348</v>
      </c>
      <c r="DA28" s="296">
        <v>93514</v>
      </c>
      <c r="DB28" s="296">
        <v>132</v>
      </c>
      <c r="DC28" s="296">
        <v>3702</v>
      </c>
      <c r="DD28" s="294">
        <f t="shared" si="20"/>
        <v>22555</v>
      </c>
      <c r="DE28" s="296">
        <v>0</v>
      </c>
      <c r="DF28" s="296">
        <v>0</v>
      </c>
      <c r="DG28" s="296">
        <v>7249</v>
      </c>
      <c r="DH28" s="296">
        <v>0</v>
      </c>
      <c r="DI28" s="296">
        <v>972</v>
      </c>
      <c r="DJ28" s="296">
        <v>711</v>
      </c>
      <c r="DK28" s="296">
        <v>13623</v>
      </c>
    </row>
    <row r="29" spans="1:115" s="282" customFormat="1" ht="13.5">
      <c r="A29" s="293" t="s">
        <v>375</v>
      </c>
      <c r="B29" s="293">
        <v>23</v>
      </c>
      <c r="C29" s="293"/>
      <c r="D29" s="294">
        <f t="shared" si="0"/>
        <v>2687417</v>
      </c>
      <c r="E29" s="296">
        <v>1936992</v>
      </c>
      <c r="F29" s="296">
        <v>750425</v>
      </c>
      <c r="G29" s="294">
        <f t="shared" si="1"/>
        <v>2687417</v>
      </c>
      <c r="H29" s="294">
        <f t="shared" si="2"/>
        <v>2474196</v>
      </c>
      <c r="I29" s="294">
        <f t="shared" si="3"/>
        <v>0</v>
      </c>
      <c r="J29" s="296">
        <v>0</v>
      </c>
      <c r="K29" s="296">
        <v>0</v>
      </c>
      <c r="L29" s="296">
        <v>0</v>
      </c>
      <c r="M29" s="294">
        <f t="shared" si="4"/>
        <v>1931539</v>
      </c>
      <c r="N29" s="296">
        <v>820048</v>
      </c>
      <c r="O29" s="296">
        <v>531932</v>
      </c>
      <c r="P29" s="296">
        <v>579559</v>
      </c>
      <c r="Q29" s="294">
        <f t="shared" si="5"/>
        <v>175940</v>
      </c>
      <c r="R29" s="296">
        <v>85127</v>
      </c>
      <c r="S29" s="296">
        <v>62566</v>
      </c>
      <c r="T29" s="296">
        <v>28247</v>
      </c>
      <c r="U29" s="294">
        <f t="shared" si="6"/>
        <v>324490</v>
      </c>
      <c r="V29" s="296">
        <v>34247</v>
      </c>
      <c r="W29" s="296">
        <v>284549</v>
      </c>
      <c r="X29" s="296">
        <v>5694</v>
      </c>
      <c r="Y29" s="294">
        <f t="shared" si="7"/>
        <v>14794</v>
      </c>
      <c r="Z29" s="296">
        <v>9087</v>
      </c>
      <c r="AA29" s="296">
        <v>5701</v>
      </c>
      <c r="AB29" s="296">
        <v>6</v>
      </c>
      <c r="AC29" s="294">
        <f t="shared" si="8"/>
        <v>27433</v>
      </c>
      <c r="AD29" s="296">
        <v>15218</v>
      </c>
      <c r="AE29" s="296">
        <v>9200</v>
      </c>
      <c r="AF29" s="296">
        <v>3015</v>
      </c>
      <c r="AG29" s="296">
        <v>213221</v>
      </c>
      <c r="AH29" s="296">
        <v>2791</v>
      </c>
      <c r="AI29" s="294">
        <f t="shared" si="9"/>
        <v>4443</v>
      </c>
      <c r="AJ29" s="296">
        <v>305</v>
      </c>
      <c r="AK29" s="296">
        <v>4086</v>
      </c>
      <c r="AL29" s="296">
        <v>52</v>
      </c>
      <c r="AM29" s="294">
        <f t="shared" si="10"/>
        <v>2687417</v>
      </c>
      <c r="AN29" s="294">
        <f t="shared" si="11"/>
        <v>2070771</v>
      </c>
      <c r="AO29" s="296">
        <v>0</v>
      </c>
      <c r="AP29" s="296">
        <v>1930038</v>
      </c>
      <c r="AQ29" s="296">
        <v>2304</v>
      </c>
      <c r="AR29" s="296">
        <v>423</v>
      </c>
      <c r="AS29" s="296">
        <v>6384</v>
      </c>
      <c r="AT29" s="296">
        <v>6302</v>
      </c>
      <c r="AU29" s="296">
        <v>125320</v>
      </c>
      <c r="AV29" s="294">
        <f t="shared" si="12"/>
        <v>225107</v>
      </c>
      <c r="AW29" s="296">
        <v>0</v>
      </c>
      <c r="AX29" s="296">
        <v>1107</v>
      </c>
      <c r="AY29" s="296">
        <v>149148</v>
      </c>
      <c r="AZ29" s="296">
        <v>5005</v>
      </c>
      <c r="BA29" s="296">
        <v>5683</v>
      </c>
      <c r="BB29" s="296">
        <v>18536</v>
      </c>
      <c r="BC29" s="296">
        <v>45628</v>
      </c>
      <c r="BD29" s="294">
        <f t="shared" si="13"/>
        <v>5779</v>
      </c>
      <c r="BE29" s="296">
        <v>0</v>
      </c>
      <c r="BF29" s="296">
        <v>159</v>
      </c>
      <c r="BG29" s="296">
        <v>82</v>
      </c>
      <c r="BH29" s="296">
        <v>1272</v>
      </c>
      <c r="BI29" s="296">
        <v>0</v>
      </c>
      <c r="BJ29" s="296">
        <v>0</v>
      </c>
      <c r="BK29" s="296">
        <v>4266</v>
      </c>
      <c r="BL29" s="294">
        <f t="shared" si="14"/>
        <v>0</v>
      </c>
      <c r="BM29" s="296">
        <v>0</v>
      </c>
      <c r="BN29" s="296">
        <v>0</v>
      </c>
      <c r="BO29" s="296">
        <v>0</v>
      </c>
      <c r="BP29" s="296">
        <v>0</v>
      </c>
      <c r="BQ29" s="296">
        <v>0</v>
      </c>
      <c r="BR29" s="296">
        <v>0</v>
      </c>
      <c r="BS29" s="296">
        <v>0</v>
      </c>
      <c r="BT29" s="294">
        <f t="shared" si="15"/>
        <v>0</v>
      </c>
      <c r="BU29" s="296">
        <v>0</v>
      </c>
      <c r="BV29" s="296">
        <v>0</v>
      </c>
      <c r="BW29" s="296">
        <v>0</v>
      </c>
      <c r="BX29" s="296">
        <v>0</v>
      </c>
      <c r="BY29" s="296">
        <v>0</v>
      </c>
      <c r="BZ29" s="296">
        <v>0</v>
      </c>
      <c r="CA29" s="296">
        <v>0</v>
      </c>
      <c r="CB29" s="294">
        <f t="shared" si="16"/>
        <v>253</v>
      </c>
      <c r="CC29" s="296">
        <v>0</v>
      </c>
      <c r="CD29" s="296">
        <v>0</v>
      </c>
      <c r="CE29" s="296">
        <v>0</v>
      </c>
      <c r="CF29" s="296">
        <v>11</v>
      </c>
      <c r="CG29" s="296">
        <v>86</v>
      </c>
      <c r="CH29" s="296">
        <v>118</v>
      </c>
      <c r="CI29" s="296">
        <v>38</v>
      </c>
      <c r="CJ29" s="294">
        <f t="shared" si="17"/>
        <v>185128</v>
      </c>
      <c r="CK29" s="296">
        <v>0</v>
      </c>
      <c r="CL29" s="296">
        <v>16</v>
      </c>
      <c r="CM29" s="296">
        <v>12811</v>
      </c>
      <c r="CN29" s="296">
        <v>161318</v>
      </c>
      <c r="CO29" s="296">
        <v>407</v>
      </c>
      <c r="CP29" s="296">
        <v>1145</v>
      </c>
      <c r="CQ29" s="296">
        <v>9431</v>
      </c>
      <c r="CR29" s="294">
        <f t="shared" si="18"/>
        <v>7552</v>
      </c>
      <c r="CS29" s="296">
        <v>0</v>
      </c>
      <c r="CT29" s="296">
        <v>219</v>
      </c>
      <c r="CU29" s="296">
        <v>3609</v>
      </c>
      <c r="CV29" s="296">
        <v>390</v>
      </c>
      <c r="CW29" s="296">
        <v>453</v>
      </c>
      <c r="CX29" s="296">
        <v>773</v>
      </c>
      <c r="CY29" s="296">
        <v>2108</v>
      </c>
      <c r="CZ29" s="294">
        <f t="shared" si="19"/>
        <v>167995</v>
      </c>
      <c r="DA29" s="296">
        <v>156160</v>
      </c>
      <c r="DB29" s="296">
        <v>805</v>
      </c>
      <c r="DC29" s="296">
        <v>11030</v>
      </c>
      <c r="DD29" s="294">
        <f t="shared" si="20"/>
        <v>24832</v>
      </c>
      <c r="DE29" s="296">
        <v>0</v>
      </c>
      <c r="DF29" s="296">
        <v>0</v>
      </c>
      <c r="DG29" s="296">
        <v>7955</v>
      </c>
      <c r="DH29" s="296">
        <v>0</v>
      </c>
      <c r="DI29" s="296">
        <v>986</v>
      </c>
      <c r="DJ29" s="296">
        <v>554</v>
      </c>
      <c r="DK29" s="296">
        <v>15337</v>
      </c>
    </row>
    <row r="30" spans="1:115" s="282" customFormat="1" ht="13.5">
      <c r="A30" s="293" t="s">
        <v>376</v>
      </c>
      <c r="B30" s="293">
        <v>24</v>
      </c>
      <c r="C30" s="293"/>
      <c r="D30" s="294">
        <f t="shared" si="0"/>
        <v>740432</v>
      </c>
      <c r="E30" s="296">
        <v>531070</v>
      </c>
      <c r="F30" s="296">
        <v>209362</v>
      </c>
      <c r="G30" s="294">
        <f t="shared" si="1"/>
        <v>740432</v>
      </c>
      <c r="H30" s="294">
        <f t="shared" si="2"/>
        <v>670136</v>
      </c>
      <c r="I30" s="294">
        <f t="shared" si="3"/>
        <v>0</v>
      </c>
      <c r="J30" s="296">
        <v>0</v>
      </c>
      <c r="K30" s="296">
        <v>0</v>
      </c>
      <c r="L30" s="296">
        <v>0</v>
      </c>
      <c r="M30" s="294">
        <f t="shared" si="4"/>
        <v>507514</v>
      </c>
      <c r="N30" s="296">
        <v>221835</v>
      </c>
      <c r="O30" s="296">
        <v>127954</v>
      </c>
      <c r="P30" s="296">
        <v>157725</v>
      </c>
      <c r="Q30" s="294">
        <f t="shared" si="5"/>
        <v>45264</v>
      </c>
      <c r="R30" s="296">
        <v>23903</v>
      </c>
      <c r="S30" s="296">
        <v>13963</v>
      </c>
      <c r="T30" s="296">
        <v>7398</v>
      </c>
      <c r="U30" s="294">
        <f t="shared" si="6"/>
        <v>109501</v>
      </c>
      <c r="V30" s="296">
        <v>38903</v>
      </c>
      <c r="W30" s="296">
        <v>70080</v>
      </c>
      <c r="X30" s="296">
        <v>518</v>
      </c>
      <c r="Y30" s="294">
        <f t="shared" si="7"/>
        <v>755</v>
      </c>
      <c r="Z30" s="296">
        <v>474</v>
      </c>
      <c r="AA30" s="296">
        <v>281</v>
      </c>
      <c r="AB30" s="296">
        <v>0</v>
      </c>
      <c r="AC30" s="294">
        <f t="shared" si="8"/>
        <v>7102</v>
      </c>
      <c r="AD30" s="296">
        <v>2722</v>
      </c>
      <c r="AE30" s="296">
        <v>2912</v>
      </c>
      <c r="AF30" s="296">
        <v>1468</v>
      </c>
      <c r="AG30" s="296">
        <v>70296</v>
      </c>
      <c r="AH30" s="296">
        <v>931</v>
      </c>
      <c r="AI30" s="294">
        <f t="shared" si="9"/>
        <v>133</v>
      </c>
      <c r="AJ30" s="296">
        <v>106</v>
      </c>
      <c r="AK30" s="296">
        <v>27</v>
      </c>
      <c r="AL30" s="296">
        <v>0</v>
      </c>
      <c r="AM30" s="294">
        <f t="shared" si="10"/>
        <v>740432</v>
      </c>
      <c r="AN30" s="294">
        <f t="shared" si="11"/>
        <v>445049</v>
      </c>
      <c r="AO30" s="296">
        <v>0</v>
      </c>
      <c r="AP30" s="296">
        <v>417972</v>
      </c>
      <c r="AQ30" s="296">
        <v>0</v>
      </c>
      <c r="AR30" s="296">
        <v>0</v>
      </c>
      <c r="AS30" s="296">
        <v>0</v>
      </c>
      <c r="AT30" s="296">
        <v>783</v>
      </c>
      <c r="AU30" s="296">
        <v>26294</v>
      </c>
      <c r="AV30" s="294">
        <f t="shared" si="12"/>
        <v>25202</v>
      </c>
      <c r="AW30" s="296">
        <v>0</v>
      </c>
      <c r="AX30" s="296">
        <v>0</v>
      </c>
      <c r="AY30" s="296">
        <v>11077</v>
      </c>
      <c r="AZ30" s="296">
        <v>3767</v>
      </c>
      <c r="BA30" s="296">
        <v>0</v>
      </c>
      <c r="BB30" s="296">
        <v>4060</v>
      </c>
      <c r="BC30" s="296">
        <v>6298</v>
      </c>
      <c r="BD30" s="294">
        <f t="shared" si="13"/>
        <v>1457</v>
      </c>
      <c r="BE30" s="296">
        <v>0</v>
      </c>
      <c r="BF30" s="296">
        <v>0</v>
      </c>
      <c r="BG30" s="296">
        <v>0</v>
      </c>
      <c r="BH30" s="296">
        <v>57</v>
      </c>
      <c r="BI30" s="296">
        <v>30</v>
      </c>
      <c r="BJ30" s="296">
        <v>0</v>
      </c>
      <c r="BK30" s="296">
        <v>1370</v>
      </c>
      <c r="BL30" s="294">
        <f t="shared" si="14"/>
        <v>0</v>
      </c>
      <c r="BM30" s="296">
        <v>0</v>
      </c>
      <c r="BN30" s="296">
        <v>0</v>
      </c>
      <c r="BO30" s="296">
        <v>0</v>
      </c>
      <c r="BP30" s="296">
        <v>0</v>
      </c>
      <c r="BQ30" s="296">
        <v>0</v>
      </c>
      <c r="BR30" s="296">
        <v>0</v>
      </c>
      <c r="BS30" s="296">
        <v>0</v>
      </c>
      <c r="BT30" s="294">
        <f t="shared" si="15"/>
        <v>0</v>
      </c>
      <c r="BU30" s="296">
        <v>0</v>
      </c>
      <c r="BV30" s="296">
        <v>0</v>
      </c>
      <c r="BW30" s="296">
        <v>0</v>
      </c>
      <c r="BX30" s="296">
        <v>0</v>
      </c>
      <c r="BY30" s="296">
        <v>0</v>
      </c>
      <c r="BZ30" s="296">
        <v>0</v>
      </c>
      <c r="CA30" s="296">
        <v>0</v>
      </c>
      <c r="CB30" s="294">
        <f t="shared" si="16"/>
        <v>94553</v>
      </c>
      <c r="CC30" s="296">
        <v>0</v>
      </c>
      <c r="CD30" s="296">
        <v>89542</v>
      </c>
      <c r="CE30" s="296">
        <v>159</v>
      </c>
      <c r="CF30" s="296">
        <v>0</v>
      </c>
      <c r="CG30" s="296">
        <v>0</v>
      </c>
      <c r="CH30" s="296">
        <v>1150</v>
      </c>
      <c r="CI30" s="296">
        <v>3702</v>
      </c>
      <c r="CJ30" s="294">
        <f t="shared" si="17"/>
        <v>50706</v>
      </c>
      <c r="CK30" s="296">
        <v>0</v>
      </c>
      <c r="CL30" s="296">
        <v>0</v>
      </c>
      <c r="CM30" s="296">
        <v>7203</v>
      </c>
      <c r="CN30" s="296">
        <v>40496</v>
      </c>
      <c r="CO30" s="296">
        <v>116</v>
      </c>
      <c r="CP30" s="296">
        <v>896</v>
      </c>
      <c r="CQ30" s="296">
        <v>1995</v>
      </c>
      <c r="CR30" s="294">
        <f t="shared" si="18"/>
        <v>4073</v>
      </c>
      <c r="CS30" s="296">
        <v>0</v>
      </c>
      <c r="CT30" s="296">
        <v>0</v>
      </c>
      <c r="CU30" s="296">
        <v>3973</v>
      </c>
      <c r="CV30" s="296">
        <v>0</v>
      </c>
      <c r="CW30" s="296">
        <v>98</v>
      </c>
      <c r="CX30" s="296">
        <v>0</v>
      </c>
      <c r="CY30" s="296">
        <v>2</v>
      </c>
      <c r="CZ30" s="294">
        <f t="shared" si="19"/>
        <v>70648</v>
      </c>
      <c r="DA30" s="296">
        <v>65181</v>
      </c>
      <c r="DB30" s="296">
        <v>219</v>
      </c>
      <c r="DC30" s="296">
        <v>5248</v>
      </c>
      <c r="DD30" s="294">
        <f t="shared" si="20"/>
        <v>48744</v>
      </c>
      <c r="DE30" s="296">
        <v>0</v>
      </c>
      <c r="DF30" s="296">
        <v>0</v>
      </c>
      <c r="DG30" s="296">
        <v>22852</v>
      </c>
      <c r="DH30" s="296">
        <v>0</v>
      </c>
      <c r="DI30" s="296">
        <v>292</v>
      </c>
      <c r="DJ30" s="296">
        <v>213</v>
      </c>
      <c r="DK30" s="296">
        <v>25387</v>
      </c>
    </row>
    <row r="31" spans="1:115" s="282" customFormat="1" ht="13.5">
      <c r="A31" s="293" t="s">
        <v>377</v>
      </c>
      <c r="B31" s="293">
        <v>25</v>
      </c>
      <c r="C31" s="293"/>
      <c r="D31" s="294">
        <f t="shared" si="0"/>
        <v>476359</v>
      </c>
      <c r="E31" s="296">
        <v>333465</v>
      </c>
      <c r="F31" s="296">
        <v>142894</v>
      </c>
      <c r="G31" s="294">
        <f t="shared" si="1"/>
        <v>476359</v>
      </c>
      <c r="H31" s="294">
        <f t="shared" si="2"/>
        <v>440422</v>
      </c>
      <c r="I31" s="294">
        <f t="shared" si="3"/>
        <v>0</v>
      </c>
      <c r="J31" s="296">
        <v>0</v>
      </c>
      <c r="K31" s="296">
        <v>0</v>
      </c>
      <c r="L31" s="296">
        <v>0</v>
      </c>
      <c r="M31" s="294">
        <f t="shared" si="4"/>
        <v>354144</v>
      </c>
      <c r="N31" s="296">
        <v>23437</v>
      </c>
      <c r="O31" s="296">
        <v>219157</v>
      </c>
      <c r="P31" s="296">
        <v>111550</v>
      </c>
      <c r="Q31" s="294">
        <f t="shared" si="5"/>
        <v>18346</v>
      </c>
      <c r="R31" s="296">
        <v>2131</v>
      </c>
      <c r="S31" s="296">
        <v>14563</v>
      </c>
      <c r="T31" s="296">
        <v>1652</v>
      </c>
      <c r="U31" s="294">
        <f t="shared" si="6"/>
        <v>54287</v>
      </c>
      <c r="V31" s="296">
        <v>2703</v>
      </c>
      <c r="W31" s="296">
        <v>50024</v>
      </c>
      <c r="X31" s="296">
        <v>1560</v>
      </c>
      <c r="Y31" s="294">
        <f t="shared" si="7"/>
        <v>1447</v>
      </c>
      <c r="Z31" s="296">
        <v>1008</v>
      </c>
      <c r="AA31" s="296">
        <v>437</v>
      </c>
      <c r="AB31" s="296">
        <v>2</v>
      </c>
      <c r="AC31" s="294">
        <f t="shared" si="8"/>
        <v>12198</v>
      </c>
      <c r="AD31" s="296">
        <v>2315</v>
      </c>
      <c r="AE31" s="296">
        <v>8278</v>
      </c>
      <c r="AF31" s="296">
        <v>1605</v>
      </c>
      <c r="AG31" s="296">
        <v>35937</v>
      </c>
      <c r="AH31" s="296">
        <v>134</v>
      </c>
      <c r="AI31" s="294">
        <f t="shared" si="9"/>
        <v>84</v>
      </c>
      <c r="AJ31" s="296">
        <v>21</v>
      </c>
      <c r="AK31" s="296">
        <v>19</v>
      </c>
      <c r="AL31" s="296">
        <v>44</v>
      </c>
      <c r="AM31" s="294">
        <f t="shared" si="10"/>
        <v>476359</v>
      </c>
      <c r="AN31" s="294">
        <f t="shared" si="11"/>
        <v>360624</v>
      </c>
      <c r="AO31" s="296">
        <v>0</v>
      </c>
      <c r="AP31" s="296">
        <v>343583</v>
      </c>
      <c r="AQ31" s="296">
        <v>0</v>
      </c>
      <c r="AR31" s="296">
        <v>0</v>
      </c>
      <c r="AS31" s="296">
        <v>0</v>
      </c>
      <c r="AT31" s="296">
        <v>0</v>
      </c>
      <c r="AU31" s="296">
        <v>17041</v>
      </c>
      <c r="AV31" s="294">
        <f t="shared" si="12"/>
        <v>34172</v>
      </c>
      <c r="AW31" s="296">
        <v>0</v>
      </c>
      <c r="AX31" s="296">
        <v>0</v>
      </c>
      <c r="AY31" s="296">
        <v>12903</v>
      </c>
      <c r="AZ31" s="296">
        <v>361</v>
      </c>
      <c r="BA31" s="296">
        <v>219</v>
      </c>
      <c r="BB31" s="296">
        <v>11941</v>
      </c>
      <c r="BC31" s="296">
        <v>8748</v>
      </c>
      <c r="BD31" s="294">
        <f t="shared" si="13"/>
        <v>1098</v>
      </c>
      <c r="BE31" s="296">
        <v>0</v>
      </c>
      <c r="BF31" s="296">
        <v>0</v>
      </c>
      <c r="BG31" s="296">
        <v>0</v>
      </c>
      <c r="BH31" s="296">
        <v>1052</v>
      </c>
      <c r="BI31" s="296">
        <v>0</v>
      </c>
      <c r="BJ31" s="296">
        <v>0</v>
      </c>
      <c r="BK31" s="296">
        <v>46</v>
      </c>
      <c r="BL31" s="294">
        <f t="shared" si="14"/>
        <v>0</v>
      </c>
      <c r="BM31" s="296">
        <v>0</v>
      </c>
      <c r="BN31" s="296">
        <v>0</v>
      </c>
      <c r="BO31" s="296">
        <v>0</v>
      </c>
      <c r="BP31" s="296">
        <v>0</v>
      </c>
      <c r="BQ31" s="296">
        <v>0</v>
      </c>
      <c r="BR31" s="296">
        <v>0</v>
      </c>
      <c r="BS31" s="296">
        <v>0</v>
      </c>
      <c r="BT31" s="294">
        <f t="shared" si="15"/>
        <v>0</v>
      </c>
      <c r="BU31" s="296">
        <v>0</v>
      </c>
      <c r="BV31" s="296">
        <v>0</v>
      </c>
      <c r="BW31" s="296">
        <v>0</v>
      </c>
      <c r="BX31" s="296">
        <v>0</v>
      </c>
      <c r="BY31" s="296">
        <v>0</v>
      </c>
      <c r="BZ31" s="296">
        <v>0</v>
      </c>
      <c r="CA31" s="296">
        <v>0</v>
      </c>
      <c r="CB31" s="294">
        <f t="shared" si="16"/>
        <v>9318</v>
      </c>
      <c r="CC31" s="296">
        <v>0</v>
      </c>
      <c r="CD31" s="296">
        <v>8887</v>
      </c>
      <c r="CE31" s="296">
        <v>0</v>
      </c>
      <c r="CF31" s="296">
        <v>18</v>
      </c>
      <c r="CG31" s="296">
        <v>0</v>
      </c>
      <c r="CH31" s="296">
        <v>0</v>
      </c>
      <c r="CI31" s="296">
        <v>413</v>
      </c>
      <c r="CJ31" s="294">
        <f t="shared" si="17"/>
        <v>25287</v>
      </c>
      <c r="CK31" s="296">
        <v>0</v>
      </c>
      <c r="CL31" s="296">
        <v>1654</v>
      </c>
      <c r="CM31" s="296">
        <v>332</v>
      </c>
      <c r="CN31" s="296">
        <v>22554</v>
      </c>
      <c r="CO31" s="296">
        <v>61</v>
      </c>
      <c r="CP31" s="296">
        <v>154</v>
      </c>
      <c r="CQ31" s="296">
        <v>532</v>
      </c>
      <c r="CR31" s="294">
        <f t="shared" si="18"/>
        <v>2489</v>
      </c>
      <c r="CS31" s="296">
        <v>0</v>
      </c>
      <c r="CT31" s="296">
        <v>0</v>
      </c>
      <c r="CU31" s="296">
        <v>803</v>
      </c>
      <c r="CV31" s="296">
        <v>362</v>
      </c>
      <c r="CW31" s="296">
        <v>957</v>
      </c>
      <c r="CX31" s="296">
        <v>0</v>
      </c>
      <c r="CY31" s="296">
        <v>367</v>
      </c>
      <c r="CZ31" s="294">
        <f t="shared" si="19"/>
        <v>30427</v>
      </c>
      <c r="DA31" s="296">
        <v>29936</v>
      </c>
      <c r="DB31" s="296">
        <v>204</v>
      </c>
      <c r="DC31" s="296">
        <v>287</v>
      </c>
      <c r="DD31" s="294">
        <f t="shared" si="20"/>
        <v>12944</v>
      </c>
      <c r="DE31" s="296">
        <v>0</v>
      </c>
      <c r="DF31" s="296">
        <v>0</v>
      </c>
      <c r="DG31" s="296">
        <v>4328</v>
      </c>
      <c r="DH31" s="296">
        <v>0</v>
      </c>
      <c r="DI31" s="296">
        <v>113</v>
      </c>
      <c r="DJ31" s="296">
        <v>0</v>
      </c>
      <c r="DK31" s="296">
        <v>8503</v>
      </c>
    </row>
    <row r="32" spans="1:115" s="282" customFormat="1" ht="13.5">
      <c r="A32" s="293" t="s">
        <v>378</v>
      </c>
      <c r="B32" s="293">
        <v>26</v>
      </c>
      <c r="C32" s="293"/>
      <c r="D32" s="294">
        <f t="shared" si="0"/>
        <v>1042081</v>
      </c>
      <c r="E32" s="296">
        <v>571951</v>
      </c>
      <c r="F32" s="296">
        <v>470130</v>
      </c>
      <c r="G32" s="294">
        <f t="shared" si="1"/>
        <v>1042081</v>
      </c>
      <c r="H32" s="294">
        <f t="shared" si="2"/>
        <v>849144</v>
      </c>
      <c r="I32" s="294">
        <f t="shared" si="3"/>
        <v>515528</v>
      </c>
      <c r="J32" s="296">
        <v>217220</v>
      </c>
      <c r="K32" s="296">
        <v>45440</v>
      </c>
      <c r="L32" s="296">
        <v>252868</v>
      </c>
      <c r="M32" s="294">
        <f t="shared" si="4"/>
        <v>242324</v>
      </c>
      <c r="N32" s="296">
        <v>77331</v>
      </c>
      <c r="O32" s="296">
        <v>117067</v>
      </c>
      <c r="P32" s="296">
        <v>47926</v>
      </c>
      <c r="Q32" s="294">
        <f t="shared" si="5"/>
        <v>31122</v>
      </c>
      <c r="R32" s="296">
        <v>5207</v>
      </c>
      <c r="S32" s="296">
        <v>25528</v>
      </c>
      <c r="T32" s="296">
        <v>387</v>
      </c>
      <c r="U32" s="294">
        <f t="shared" si="6"/>
        <v>46126</v>
      </c>
      <c r="V32" s="296">
        <v>22561</v>
      </c>
      <c r="W32" s="296">
        <v>19355</v>
      </c>
      <c r="X32" s="296">
        <v>4210</v>
      </c>
      <c r="Y32" s="294">
        <f t="shared" si="7"/>
        <v>2940</v>
      </c>
      <c r="Z32" s="296">
        <v>2759</v>
      </c>
      <c r="AA32" s="296">
        <v>181</v>
      </c>
      <c r="AB32" s="296">
        <v>0</v>
      </c>
      <c r="AC32" s="294">
        <f t="shared" si="8"/>
        <v>11104</v>
      </c>
      <c r="AD32" s="296">
        <v>1448</v>
      </c>
      <c r="AE32" s="296">
        <v>9656</v>
      </c>
      <c r="AF32" s="296">
        <v>0</v>
      </c>
      <c r="AG32" s="296">
        <v>192937</v>
      </c>
      <c r="AH32" s="296">
        <v>841</v>
      </c>
      <c r="AI32" s="294">
        <f t="shared" si="9"/>
        <v>69</v>
      </c>
      <c r="AJ32" s="296">
        <v>25</v>
      </c>
      <c r="AK32" s="296">
        <v>26</v>
      </c>
      <c r="AL32" s="296">
        <v>18</v>
      </c>
      <c r="AM32" s="294">
        <f t="shared" si="10"/>
        <v>1042081</v>
      </c>
      <c r="AN32" s="294">
        <f t="shared" si="11"/>
        <v>842750</v>
      </c>
      <c r="AO32" s="296">
        <v>515528</v>
      </c>
      <c r="AP32" s="296">
        <v>243690</v>
      </c>
      <c r="AQ32" s="296">
        <v>0</v>
      </c>
      <c r="AR32" s="296">
        <v>74</v>
      </c>
      <c r="AS32" s="296">
        <v>2573</v>
      </c>
      <c r="AT32" s="296">
        <v>43</v>
      </c>
      <c r="AU32" s="296">
        <v>80842</v>
      </c>
      <c r="AV32" s="294">
        <f t="shared" si="12"/>
        <v>90580</v>
      </c>
      <c r="AW32" s="296">
        <v>0</v>
      </c>
      <c r="AX32" s="296">
        <v>0</v>
      </c>
      <c r="AY32" s="296">
        <v>21326</v>
      </c>
      <c r="AZ32" s="296">
        <v>2542</v>
      </c>
      <c r="BA32" s="296">
        <v>20</v>
      </c>
      <c r="BB32" s="296">
        <v>9122</v>
      </c>
      <c r="BC32" s="296">
        <v>57570</v>
      </c>
      <c r="BD32" s="294">
        <f t="shared" si="13"/>
        <v>300</v>
      </c>
      <c r="BE32" s="296">
        <v>0</v>
      </c>
      <c r="BF32" s="296">
        <v>0</v>
      </c>
      <c r="BG32" s="296">
        <v>0</v>
      </c>
      <c r="BH32" s="296">
        <v>0</v>
      </c>
      <c r="BI32" s="296">
        <v>0</v>
      </c>
      <c r="BJ32" s="296">
        <v>0</v>
      </c>
      <c r="BK32" s="296">
        <v>300</v>
      </c>
      <c r="BL32" s="294">
        <f t="shared" si="14"/>
        <v>0</v>
      </c>
      <c r="BM32" s="296">
        <v>0</v>
      </c>
      <c r="BN32" s="296">
        <v>0</v>
      </c>
      <c r="BO32" s="296">
        <v>0</v>
      </c>
      <c r="BP32" s="296">
        <v>0</v>
      </c>
      <c r="BQ32" s="296">
        <v>0</v>
      </c>
      <c r="BR32" s="296">
        <v>0</v>
      </c>
      <c r="BS32" s="296">
        <v>0</v>
      </c>
      <c r="BT32" s="294">
        <f t="shared" si="15"/>
        <v>1998</v>
      </c>
      <c r="BU32" s="296">
        <v>0</v>
      </c>
      <c r="BV32" s="296">
        <v>1904</v>
      </c>
      <c r="BW32" s="296">
        <v>0</v>
      </c>
      <c r="BX32" s="296">
        <v>0</v>
      </c>
      <c r="BY32" s="296">
        <v>0</v>
      </c>
      <c r="BZ32" s="296">
        <v>0</v>
      </c>
      <c r="CA32" s="296">
        <v>94</v>
      </c>
      <c r="CB32" s="294">
        <f t="shared" si="16"/>
        <v>1240</v>
      </c>
      <c r="CC32" s="296">
        <v>0</v>
      </c>
      <c r="CD32" s="296">
        <v>0</v>
      </c>
      <c r="CE32" s="296">
        <v>0</v>
      </c>
      <c r="CF32" s="296">
        <v>1070</v>
      </c>
      <c r="CG32" s="296">
        <v>0</v>
      </c>
      <c r="CH32" s="296">
        <v>0</v>
      </c>
      <c r="CI32" s="296">
        <v>170</v>
      </c>
      <c r="CJ32" s="294">
        <f t="shared" si="17"/>
        <v>40303</v>
      </c>
      <c r="CK32" s="296">
        <v>0</v>
      </c>
      <c r="CL32" s="296">
        <v>0</v>
      </c>
      <c r="CM32" s="296">
        <v>2466</v>
      </c>
      <c r="CN32" s="296">
        <v>33408</v>
      </c>
      <c r="CO32" s="296">
        <v>72</v>
      </c>
      <c r="CP32" s="296">
        <v>1118</v>
      </c>
      <c r="CQ32" s="296">
        <v>3239</v>
      </c>
      <c r="CR32" s="294">
        <f t="shared" si="18"/>
        <v>360</v>
      </c>
      <c r="CS32" s="296">
        <v>0</v>
      </c>
      <c r="CT32" s="296">
        <v>0</v>
      </c>
      <c r="CU32" s="296">
        <v>0</v>
      </c>
      <c r="CV32" s="296">
        <v>0</v>
      </c>
      <c r="CW32" s="296">
        <v>0</v>
      </c>
      <c r="CX32" s="296">
        <v>174</v>
      </c>
      <c r="CY32" s="296">
        <v>186</v>
      </c>
      <c r="CZ32" s="294">
        <f t="shared" si="19"/>
        <v>21804</v>
      </c>
      <c r="DA32" s="296">
        <v>9054</v>
      </c>
      <c r="DB32" s="296">
        <v>117</v>
      </c>
      <c r="DC32" s="296">
        <v>12633</v>
      </c>
      <c r="DD32" s="294">
        <f t="shared" si="20"/>
        <v>42746</v>
      </c>
      <c r="DE32" s="296">
        <v>0</v>
      </c>
      <c r="DF32" s="296">
        <v>0</v>
      </c>
      <c r="DG32" s="296">
        <v>10244</v>
      </c>
      <c r="DH32" s="296">
        <v>0</v>
      </c>
      <c r="DI32" s="296">
        <v>158</v>
      </c>
      <c r="DJ32" s="296">
        <v>648</v>
      </c>
      <c r="DK32" s="296">
        <v>31696</v>
      </c>
    </row>
    <row r="33" spans="1:115" s="282" customFormat="1" ht="13.5">
      <c r="A33" s="293" t="s">
        <v>379</v>
      </c>
      <c r="B33" s="293">
        <v>27</v>
      </c>
      <c r="C33" s="293"/>
      <c r="D33" s="294">
        <f t="shared" si="0"/>
        <v>3973391</v>
      </c>
      <c r="E33" s="296">
        <v>2167546</v>
      </c>
      <c r="F33" s="296">
        <v>1805845</v>
      </c>
      <c r="G33" s="294">
        <f t="shared" si="1"/>
        <v>3973391</v>
      </c>
      <c r="H33" s="294">
        <f t="shared" si="2"/>
        <v>3626788</v>
      </c>
      <c r="I33" s="294">
        <f t="shared" si="3"/>
        <v>2013487</v>
      </c>
      <c r="J33" s="296">
        <v>663717</v>
      </c>
      <c r="K33" s="296">
        <v>329686</v>
      </c>
      <c r="L33" s="296">
        <v>1020084</v>
      </c>
      <c r="M33" s="294">
        <f t="shared" si="4"/>
        <v>1296240</v>
      </c>
      <c r="N33" s="296">
        <v>398787</v>
      </c>
      <c r="O33" s="296">
        <v>487444</v>
      </c>
      <c r="P33" s="296">
        <v>410009</v>
      </c>
      <c r="Q33" s="294">
        <f t="shared" si="5"/>
        <v>41780</v>
      </c>
      <c r="R33" s="296">
        <v>22152</v>
      </c>
      <c r="S33" s="296">
        <v>17472</v>
      </c>
      <c r="T33" s="296">
        <v>2156</v>
      </c>
      <c r="U33" s="294">
        <f t="shared" si="6"/>
        <v>157329</v>
      </c>
      <c r="V33" s="296">
        <v>94409</v>
      </c>
      <c r="W33" s="296">
        <v>60243</v>
      </c>
      <c r="X33" s="296">
        <v>2677</v>
      </c>
      <c r="Y33" s="294">
        <f t="shared" si="7"/>
        <v>2472</v>
      </c>
      <c r="Z33" s="296">
        <v>1079</v>
      </c>
      <c r="AA33" s="296">
        <v>1393</v>
      </c>
      <c r="AB33" s="296">
        <v>0</v>
      </c>
      <c r="AC33" s="294">
        <f t="shared" si="8"/>
        <v>115480</v>
      </c>
      <c r="AD33" s="296">
        <v>59714</v>
      </c>
      <c r="AE33" s="296">
        <v>53373</v>
      </c>
      <c r="AF33" s="296">
        <v>2393</v>
      </c>
      <c r="AG33" s="296">
        <v>346603</v>
      </c>
      <c r="AH33" s="296">
        <v>0</v>
      </c>
      <c r="AI33" s="294">
        <f t="shared" si="9"/>
        <v>14526</v>
      </c>
      <c r="AJ33" s="296">
        <v>14181</v>
      </c>
      <c r="AK33" s="296">
        <v>345</v>
      </c>
      <c r="AL33" s="296">
        <v>0</v>
      </c>
      <c r="AM33" s="294">
        <f t="shared" si="10"/>
        <v>3973391</v>
      </c>
      <c r="AN33" s="294">
        <f t="shared" si="11"/>
        <v>3631139</v>
      </c>
      <c r="AO33" s="296">
        <v>1988710</v>
      </c>
      <c r="AP33" s="296">
        <v>1294794</v>
      </c>
      <c r="AQ33" s="296">
        <v>433</v>
      </c>
      <c r="AR33" s="296">
        <v>208</v>
      </c>
      <c r="AS33" s="296">
        <v>0</v>
      </c>
      <c r="AT33" s="296">
        <v>46869</v>
      </c>
      <c r="AU33" s="296">
        <v>300125</v>
      </c>
      <c r="AV33" s="294">
        <f t="shared" si="12"/>
        <v>182472</v>
      </c>
      <c r="AW33" s="296">
        <v>23965</v>
      </c>
      <c r="AX33" s="296">
        <v>1382</v>
      </c>
      <c r="AY33" s="296">
        <v>40148</v>
      </c>
      <c r="AZ33" s="296">
        <v>7984</v>
      </c>
      <c r="BA33" s="296">
        <v>1370</v>
      </c>
      <c r="BB33" s="296">
        <v>73313</v>
      </c>
      <c r="BC33" s="296">
        <v>34310</v>
      </c>
      <c r="BD33" s="294">
        <f t="shared" si="13"/>
        <v>0</v>
      </c>
      <c r="BE33" s="296">
        <v>0</v>
      </c>
      <c r="BF33" s="296">
        <v>0</v>
      </c>
      <c r="BG33" s="296">
        <v>0</v>
      </c>
      <c r="BH33" s="296">
        <v>0</v>
      </c>
      <c r="BI33" s="296">
        <v>0</v>
      </c>
      <c r="BJ33" s="296">
        <v>0</v>
      </c>
      <c r="BK33" s="296">
        <v>0</v>
      </c>
      <c r="BL33" s="294">
        <f t="shared" si="14"/>
        <v>0</v>
      </c>
      <c r="BM33" s="296">
        <v>0</v>
      </c>
      <c r="BN33" s="296">
        <v>0</v>
      </c>
      <c r="BO33" s="296">
        <v>0</v>
      </c>
      <c r="BP33" s="296">
        <v>0</v>
      </c>
      <c r="BQ33" s="296">
        <v>0</v>
      </c>
      <c r="BR33" s="296">
        <v>0</v>
      </c>
      <c r="BS33" s="296">
        <v>0</v>
      </c>
      <c r="BT33" s="294">
        <f t="shared" si="15"/>
        <v>0</v>
      </c>
      <c r="BU33" s="296">
        <v>0</v>
      </c>
      <c r="BV33" s="296">
        <v>0</v>
      </c>
      <c r="BW33" s="296">
        <v>0</v>
      </c>
      <c r="BX33" s="296">
        <v>0</v>
      </c>
      <c r="BY33" s="296">
        <v>0</v>
      </c>
      <c r="BZ33" s="296">
        <v>0</v>
      </c>
      <c r="CA33" s="296">
        <v>0</v>
      </c>
      <c r="CB33" s="294">
        <f t="shared" si="16"/>
        <v>0</v>
      </c>
      <c r="CC33" s="296">
        <v>0</v>
      </c>
      <c r="CD33" s="296">
        <v>0</v>
      </c>
      <c r="CE33" s="296">
        <v>0</v>
      </c>
      <c r="CF33" s="296">
        <v>0</v>
      </c>
      <c r="CG33" s="296">
        <v>0</v>
      </c>
      <c r="CH33" s="296">
        <v>0</v>
      </c>
      <c r="CI33" s="296">
        <v>0</v>
      </c>
      <c r="CJ33" s="294">
        <f t="shared" si="17"/>
        <v>136761</v>
      </c>
      <c r="CK33" s="296">
        <v>812</v>
      </c>
      <c r="CL33" s="296">
        <v>64</v>
      </c>
      <c r="CM33" s="296">
        <v>0</v>
      </c>
      <c r="CN33" s="296">
        <v>132515</v>
      </c>
      <c r="CO33" s="296">
        <v>40</v>
      </c>
      <c r="CP33" s="296">
        <v>1088</v>
      </c>
      <c r="CQ33" s="296">
        <v>2242</v>
      </c>
      <c r="CR33" s="294">
        <f t="shared" si="18"/>
        <v>496</v>
      </c>
      <c r="CS33" s="296">
        <v>0</v>
      </c>
      <c r="CT33" s="296">
        <v>0</v>
      </c>
      <c r="CU33" s="296">
        <v>0</v>
      </c>
      <c r="CV33" s="296">
        <v>0</v>
      </c>
      <c r="CW33" s="296">
        <v>10</v>
      </c>
      <c r="CX33" s="296">
        <v>441</v>
      </c>
      <c r="CY33" s="296">
        <v>45</v>
      </c>
      <c r="CZ33" s="294">
        <f t="shared" si="19"/>
        <v>18838</v>
      </c>
      <c r="DA33" s="296">
        <v>16591</v>
      </c>
      <c r="DB33" s="296">
        <v>838</v>
      </c>
      <c r="DC33" s="296">
        <v>1409</v>
      </c>
      <c r="DD33" s="294">
        <f t="shared" si="20"/>
        <v>3685</v>
      </c>
      <c r="DE33" s="296">
        <v>0</v>
      </c>
      <c r="DF33" s="296">
        <v>0</v>
      </c>
      <c r="DG33" s="296">
        <v>1199</v>
      </c>
      <c r="DH33" s="296">
        <v>31</v>
      </c>
      <c r="DI33" s="296">
        <v>214</v>
      </c>
      <c r="DJ33" s="296">
        <v>0</v>
      </c>
      <c r="DK33" s="296">
        <v>2241</v>
      </c>
    </row>
    <row r="34" spans="1:115" s="282" customFormat="1" ht="13.5">
      <c r="A34" s="293" t="s">
        <v>380</v>
      </c>
      <c r="B34" s="293">
        <v>28</v>
      </c>
      <c r="C34" s="293"/>
      <c r="D34" s="294">
        <f t="shared" si="0"/>
        <v>2309717</v>
      </c>
      <c r="E34" s="296">
        <v>1448235</v>
      </c>
      <c r="F34" s="296">
        <v>861482</v>
      </c>
      <c r="G34" s="294">
        <f t="shared" si="1"/>
        <v>2309717</v>
      </c>
      <c r="H34" s="294">
        <f t="shared" si="2"/>
        <v>2116907</v>
      </c>
      <c r="I34" s="294">
        <f t="shared" si="3"/>
        <v>32262</v>
      </c>
      <c r="J34" s="296">
        <v>15809</v>
      </c>
      <c r="K34" s="296">
        <v>6293</v>
      </c>
      <c r="L34" s="296">
        <v>10160</v>
      </c>
      <c r="M34" s="294">
        <f t="shared" si="4"/>
        <v>1773772</v>
      </c>
      <c r="N34" s="296">
        <v>725648</v>
      </c>
      <c r="O34" s="296">
        <v>392261</v>
      </c>
      <c r="P34" s="296">
        <v>655863</v>
      </c>
      <c r="Q34" s="294">
        <f t="shared" si="5"/>
        <v>78373</v>
      </c>
      <c r="R34" s="296">
        <v>49900</v>
      </c>
      <c r="S34" s="296">
        <v>21391</v>
      </c>
      <c r="T34" s="296">
        <v>7082</v>
      </c>
      <c r="U34" s="294">
        <f t="shared" si="6"/>
        <v>146823</v>
      </c>
      <c r="V34" s="296">
        <v>48770</v>
      </c>
      <c r="W34" s="296">
        <v>93399</v>
      </c>
      <c r="X34" s="296">
        <v>4654</v>
      </c>
      <c r="Y34" s="294">
        <f t="shared" si="7"/>
        <v>3784</v>
      </c>
      <c r="Z34" s="296">
        <v>2366</v>
      </c>
      <c r="AA34" s="296">
        <v>1418</v>
      </c>
      <c r="AB34" s="296">
        <v>0</v>
      </c>
      <c r="AC34" s="294">
        <f t="shared" si="8"/>
        <v>81893</v>
      </c>
      <c r="AD34" s="296">
        <v>56980</v>
      </c>
      <c r="AE34" s="296">
        <v>14273</v>
      </c>
      <c r="AF34" s="296">
        <v>10640</v>
      </c>
      <c r="AG34" s="296">
        <v>192810</v>
      </c>
      <c r="AH34" s="296">
        <v>0</v>
      </c>
      <c r="AI34" s="294">
        <f t="shared" si="9"/>
        <v>55</v>
      </c>
      <c r="AJ34" s="296">
        <v>55</v>
      </c>
      <c r="AK34" s="296">
        <v>0</v>
      </c>
      <c r="AL34" s="296">
        <v>0</v>
      </c>
      <c r="AM34" s="294">
        <f t="shared" si="10"/>
        <v>2310134</v>
      </c>
      <c r="AN34" s="294">
        <f t="shared" si="11"/>
        <v>1917013</v>
      </c>
      <c r="AO34" s="296">
        <v>32262</v>
      </c>
      <c r="AP34" s="296">
        <v>1754921</v>
      </c>
      <c r="AQ34" s="296">
        <v>0</v>
      </c>
      <c r="AR34" s="296">
        <v>466</v>
      </c>
      <c r="AS34" s="296">
        <v>0</v>
      </c>
      <c r="AT34" s="296">
        <v>8306</v>
      </c>
      <c r="AU34" s="296">
        <v>121058</v>
      </c>
      <c r="AV34" s="294">
        <f t="shared" si="12"/>
        <v>148162</v>
      </c>
      <c r="AW34" s="296">
        <v>0</v>
      </c>
      <c r="AX34" s="296">
        <v>8787</v>
      </c>
      <c r="AY34" s="296">
        <v>41884</v>
      </c>
      <c r="AZ34" s="296">
        <v>4323</v>
      </c>
      <c r="BA34" s="296">
        <v>1982</v>
      </c>
      <c r="BB34" s="296">
        <v>68632</v>
      </c>
      <c r="BC34" s="296">
        <v>22554</v>
      </c>
      <c r="BD34" s="294">
        <f t="shared" si="13"/>
        <v>6937</v>
      </c>
      <c r="BE34" s="296">
        <v>0</v>
      </c>
      <c r="BF34" s="296">
        <v>106</v>
      </c>
      <c r="BG34" s="296">
        <v>0</v>
      </c>
      <c r="BH34" s="296">
        <v>0</v>
      </c>
      <c r="BI34" s="296">
        <v>63</v>
      </c>
      <c r="BJ34" s="296">
        <v>0</v>
      </c>
      <c r="BK34" s="296">
        <v>6768</v>
      </c>
      <c r="BL34" s="294">
        <f t="shared" si="14"/>
        <v>0</v>
      </c>
      <c r="BM34" s="296">
        <v>0</v>
      </c>
      <c r="BN34" s="296">
        <v>0</v>
      </c>
      <c r="BO34" s="296">
        <v>0</v>
      </c>
      <c r="BP34" s="296">
        <v>0</v>
      </c>
      <c r="BQ34" s="296">
        <v>0</v>
      </c>
      <c r="BR34" s="296">
        <v>0</v>
      </c>
      <c r="BS34" s="296">
        <v>0</v>
      </c>
      <c r="BT34" s="294">
        <f t="shared" si="15"/>
        <v>0</v>
      </c>
      <c r="BU34" s="296">
        <v>0</v>
      </c>
      <c r="BV34" s="296">
        <v>0</v>
      </c>
      <c r="BW34" s="296">
        <v>0</v>
      </c>
      <c r="BX34" s="296">
        <v>0</v>
      </c>
      <c r="BY34" s="296">
        <v>0</v>
      </c>
      <c r="BZ34" s="296">
        <v>0</v>
      </c>
      <c r="CA34" s="296">
        <v>0</v>
      </c>
      <c r="CB34" s="294">
        <f t="shared" si="16"/>
        <v>14503</v>
      </c>
      <c r="CC34" s="296">
        <v>0</v>
      </c>
      <c r="CD34" s="296">
        <v>8863</v>
      </c>
      <c r="CE34" s="296">
        <v>0</v>
      </c>
      <c r="CF34" s="296">
        <v>1909</v>
      </c>
      <c r="CG34" s="296">
        <v>0</v>
      </c>
      <c r="CH34" s="296">
        <v>81</v>
      </c>
      <c r="CI34" s="296">
        <v>3650</v>
      </c>
      <c r="CJ34" s="294">
        <f t="shared" si="17"/>
        <v>78116</v>
      </c>
      <c r="CK34" s="296">
        <v>0</v>
      </c>
      <c r="CL34" s="296">
        <v>508</v>
      </c>
      <c r="CM34" s="296">
        <v>4413</v>
      </c>
      <c r="CN34" s="296">
        <v>60022</v>
      </c>
      <c r="CO34" s="296">
        <v>167</v>
      </c>
      <c r="CP34" s="296">
        <v>4834</v>
      </c>
      <c r="CQ34" s="296">
        <v>8172</v>
      </c>
      <c r="CR34" s="294">
        <f t="shared" si="18"/>
        <v>8506</v>
      </c>
      <c r="CS34" s="296">
        <v>0</v>
      </c>
      <c r="CT34" s="296">
        <v>20</v>
      </c>
      <c r="CU34" s="296">
        <v>1848</v>
      </c>
      <c r="CV34" s="296">
        <v>0</v>
      </c>
      <c r="CW34" s="296">
        <v>29</v>
      </c>
      <c r="CX34" s="296">
        <v>0</v>
      </c>
      <c r="CY34" s="296">
        <v>6609</v>
      </c>
      <c r="CZ34" s="294">
        <f t="shared" si="19"/>
        <v>83025</v>
      </c>
      <c r="DA34" s="296">
        <v>80855</v>
      </c>
      <c r="DB34" s="296">
        <v>276</v>
      </c>
      <c r="DC34" s="296">
        <v>1894</v>
      </c>
      <c r="DD34" s="294">
        <f t="shared" si="20"/>
        <v>53872</v>
      </c>
      <c r="DE34" s="296">
        <v>0</v>
      </c>
      <c r="DF34" s="296">
        <v>0</v>
      </c>
      <c r="DG34" s="296">
        <v>25063</v>
      </c>
      <c r="DH34" s="296">
        <v>638</v>
      </c>
      <c r="DI34" s="296">
        <v>550</v>
      </c>
      <c r="DJ34" s="296">
        <v>66</v>
      </c>
      <c r="DK34" s="296">
        <v>27555</v>
      </c>
    </row>
    <row r="35" spans="1:115" s="282" customFormat="1" ht="13.5">
      <c r="A35" s="293" t="s">
        <v>381</v>
      </c>
      <c r="B35" s="293">
        <v>29</v>
      </c>
      <c r="C35" s="293"/>
      <c r="D35" s="294">
        <f t="shared" si="0"/>
        <v>512326</v>
      </c>
      <c r="E35" s="296">
        <v>357208</v>
      </c>
      <c r="F35" s="296">
        <v>155118</v>
      </c>
      <c r="G35" s="294">
        <f t="shared" si="1"/>
        <v>512326</v>
      </c>
      <c r="H35" s="294">
        <f t="shared" si="2"/>
        <v>455513</v>
      </c>
      <c r="I35" s="294">
        <f t="shared" si="3"/>
        <v>0</v>
      </c>
      <c r="J35" s="296">
        <v>0</v>
      </c>
      <c r="K35" s="296">
        <v>0</v>
      </c>
      <c r="L35" s="296">
        <v>0</v>
      </c>
      <c r="M35" s="294">
        <f t="shared" si="4"/>
        <v>374646</v>
      </c>
      <c r="N35" s="296">
        <v>187528</v>
      </c>
      <c r="O35" s="296">
        <v>70939</v>
      </c>
      <c r="P35" s="296">
        <v>116179</v>
      </c>
      <c r="Q35" s="294">
        <f t="shared" si="5"/>
        <v>20787</v>
      </c>
      <c r="R35" s="296">
        <v>10347</v>
      </c>
      <c r="S35" s="296">
        <v>8031</v>
      </c>
      <c r="T35" s="296">
        <v>2409</v>
      </c>
      <c r="U35" s="294">
        <f t="shared" si="6"/>
        <v>40978</v>
      </c>
      <c r="V35" s="296">
        <v>27796</v>
      </c>
      <c r="W35" s="296">
        <v>13017</v>
      </c>
      <c r="X35" s="296">
        <v>165</v>
      </c>
      <c r="Y35" s="294">
        <f t="shared" si="7"/>
        <v>4008</v>
      </c>
      <c r="Z35" s="296">
        <v>3276</v>
      </c>
      <c r="AA35" s="296">
        <v>732</v>
      </c>
      <c r="AB35" s="296">
        <v>0</v>
      </c>
      <c r="AC35" s="294">
        <f t="shared" si="8"/>
        <v>15094</v>
      </c>
      <c r="AD35" s="296">
        <v>7306</v>
      </c>
      <c r="AE35" s="296">
        <v>7382</v>
      </c>
      <c r="AF35" s="296">
        <v>406</v>
      </c>
      <c r="AG35" s="296">
        <v>56813</v>
      </c>
      <c r="AH35" s="296">
        <v>123</v>
      </c>
      <c r="AI35" s="294">
        <f t="shared" si="9"/>
        <v>21</v>
      </c>
      <c r="AJ35" s="296">
        <v>19</v>
      </c>
      <c r="AK35" s="296">
        <v>2</v>
      </c>
      <c r="AL35" s="296">
        <v>0</v>
      </c>
      <c r="AM35" s="294">
        <f t="shared" si="10"/>
        <v>512326</v>
      </c>
      <c r="AN35" s="294">
        <f t="shared" si="11"/>
        <v>418275</v>
      </c>
      <c r="AO35" s="296">
        <v>0</v>
      </c>
      <c r="AP35" s="296">
        <v>371244</v>
      </c>
      <c r="AQ35" s="296">
        <v>371</v>
      </c>
      <c r="AR35" s="296">
        <v>3</v>
      </c>
      <c r="AS35" s="296">
        <v>748</v>
      </c>
      <c r="AT35" s="296">
        <v>406</v>
      </c>
      <c r="AU35" s="296">
        <v>45503</v>
      </c>
      <c r="AV35" s="294">
        <f t="shared" si="12"/>
        <v>32160</v>
      </c>
      <c r="AW35" s="296">
        <v>0</v>
      </c>
      <c r="AX35" s="296">
        <v>0</v>
      </c>
      <c r="AY35" s="296">
        <v>12191</v>
      </c>
      <c r="AZ35" s="296">
        <v>1134</v>
      </c>
      <c r="BA35" s="296">
        <v>0</v>
      </c>
      <c r="BB35" s="296">
        <v>11063</v>
      </c>
      <c r="BC35" s="296">
        <v>7772</v>
      </c>
      <c r="BD35" s="294">
        <f t="shared" si="13"/>
        <v>301</v>
      </c>
      <c r="BE35" s="296">
        <v>0</v>
      </c>
      <c r="BF35" s="296">
        <v>301</v>
      </c>
      <c r="BG35" s="296">
        <v>0</v>
      </c>
      <c r="BH35" s="296">
        <v>0</v>
      </c>
      <c r="BI35" s="296">
        <v>0</v>
      </c>
      <c r="BJ35" s="296">
        <v>0</v>
      </c>
      <c r="BK35" s="296">
        <v>0</v>
      </c>
      <c r="BL35" s="294">
        <f t="shared" si="14"/>
        <v>0</v>
      </c>
      <c r="BM35" s="296">
        <v>0</v>
      </c>
      <c r="BN35" s="296">
        <v>0</v>
      </c>
      <c r="BO35" s="296">
        <v>0</v>
      </c>
      <c r="BP35" s="296">
        <v>0</v>
      </c>
      <c r="BQ35" s="296">
        <v>0</v>
      </c>
      <c r="BR35" s="296">
        <v>0</v>
      </c>
      <c r="BS35" s="296">
        <v>0</v>
      </c>
      <c r="BT35" s="294">
        <f t="shared" si="15"/>
        <v>0</v>
      </c>
      <c r="BU35" s="296">
        <v>0</v>
      </c>
      <c r="BV35" s="296">
        <v>0</v>
      </c>
      <c r="BW35" s="296">
        <v>0</v>
      </c>
      <c r="BX35" s="296">
        <v>0</v>
      </c>
      <c r="BY35" s="296">
        <v>0</v>
      </c>
      <c r="BZ35" s="296">
        <v>0</v>
      </c>
      <c r="CA35" s="296">
        <v>0</v>
      </c>
      <c r="CB35" s="294">
        <f t="shared" si="16"/>
        <v>2201</v>
      </c>
      <c r="CC35" s="296">
        <v>0</v>
      </c>
      <c r="CD35" s="296">
        <v>2034</v>
      </c>
      <c r="CE35" s="296">
        <v>0</v>
      </c>
      <c r="CF35" s="296">
        <v>0</v>
      </c>
      <c r="CG35" s="296">
        <v>0</v>
      </c>
      <c r="CH35" s="296">
        <v>0</v>
      </c>
      <c r="CI35" s="296">
        <v>167</v>
      </c>
      <c r="CJ35" s="294">
        <f t="shared" si="17"/>
        <v>32357</v>
      </c>
      <c r="CK35" s="296">
        <v>0</v>
      </c>
      <c r="CL35" s="296">
        <v>0</v>
      </c>
      <c r="CM35" s="296">
        <v>4404</v>
      </c>
      <c r="CN35" s="296">
        <v>24002</v>
      </c>
      <c r="CO35" s="296">
        <v>99</v>
      </c>
      <c r="CP35" s="296">
        <v>3199</v>
      </c>
      <c r="CQ35" s="296">
        <v>653</v>
      </c>
      <c r="CR35" s="294">
        <f t="shared" si="18"/>
        <v>2443</v>
      </c>
      <c r="CS35" s="296">
        <v>0</v>
      </c>
      <c r="CT35" s="296">
        <v>0</v>
      </c>
      <c r="CU35" s="296">
        <v>591</v>
      </c>
      <c r="CV35" s="296">
        <v>48</v>
      </c>
      <c r="CW35" s="296">
        <v>1062</v>
      </c>
      <c r="CX35" s="296">
        <v>394</v>
      </c>
      <c r="CY35" s="296">
        <v>348</v>
      </c>
      <c r="CZ35" s="294">
        <f t="shared" si="19"/>
        <v>17664</v>
      </c>
      <c r="DA35" s="296">
        <v>15792</v>
      </c>
      <c r="DB35" s="296">
        <v>52</v>
      </c>
      <c r="DC35" s="296">
        <v>1820</v>
      </c>
      <c r="DD35" s="294">
        <f t="shared" si="20"/>
        <v>6925</v>
      </c>
      <c r="DE35" s="296">
        <v>0</v>
      </c>
      <c r="DF35" s="296">
        <v>0</v>
      </c>
      <c r="DG35" s="296">
        <v>3230</v>
      </c>
      <c r="DH35" s="296">
        <v>0</v>
      </c>
      <c r="DI35" s="296">
        <v>2110</v>
      </c>
      <c r="DJ35" s="296">
        <v>32</v>
      </c>
      <c r="DK35" s="296">
        <v>1553</v>
      </c>
    </row>
    <row r="36" spans="1:115" s="282" customFormat="1" ht="13.5">
      <c r="A36" s="293" t="s">
        <v>382</v>
      </c>
      <c r="B36" s="293">
        <v>30</v>
      </c>
      <c r="C36" s="293"/>
      <c r="D36" s="294">
        <f t="shared" si="0"/>
        <v>432500</v>
      </c>
      <c r="E36" s="296">
        <v>306129</v>
      </c>
      <c r="F36" s="296">
        <v>126371</v>
      </c>
      <c r="G36" s="294">
        <f t="shared" si="1"/>
        <v>432500</v>
      </c>
      <c r="H36" s="294">
        <f t="shared" si="2"/>
        <v>332796</v>
      </c>
      <c r="I36" s="294">
        <f t="shared" si="3"/>
        <v>108430</v>
      </c>
      <c r="J36" s="296">
        <v>86413</v>
      </c>
      <c r="K36" s="296">
        <v>22017</v>
      </c>
      <c r="L36" s="296">
        <v>0</v>
      </c>
      <c r="M36" s="294">
        <f t="shared" si="4"/>
        <v>155460</v>
      </c>
      <c r="N36" s="296">
        <v>49863</v>
      </c>
      <c r="O36" s="296">
        <v>87598</v>
      </c>
      <c r="P36" s="296">
        <v>17999</v>
      </c>
      <c r="Q36" s="294">
        <f t="shared" si="5"/>
        <v>12038</v>
      </c>
      <c r="R36" s="296">
        <v>2220</v>
      </c>
      <c r="S36" s="296">
        <v>9052</v>
      </c>
      <c r="T36" s="296">
        <v>766</v>
      </c>
      <c r="U36" s="294">
        <f t="shared" si="6"/>
        <v>43614</v>
      </c>
      <c r="V36" s="296">
        <v>22596</v>
      </c>
      <c r="W36" s="296">
        <v>18928</v>
      </c>
      <c r="X36" s="296">
        <v>2090</v>
      </c>
      <c r="Y36" s="294">
        <f t="shared" si="7"/>
        <v>440</v>
      </c>
      <c r="Z36" s="296">
        <v>76</v>
      </c>
      <c r="AA36" s="296">
        <v>364</v>
      </c>
      <c r="AB36" s="296">
        <v>0</v>
      </c>
      <c r="AC36" s="294">
        <f t="shared" si="8"/>
        <v>12814</v>
      </c>
      <c r="AD36" s="296">
        <v>4710</v>
      </c>
      <c r="AE36" s="296">
        <v>7438</v>
      </c>
      <c r="AF36" s="296">
        <v>666</v>
      </c>
      <c r="AG36" s="296">
        <v>99704</v>
      </c>
      <c r="AH36" s="296">
        <v>300</v>
      </c>
      <c r="AI36" s="294">
        <f t="shared" si="9"/>
        <v>168</v>
      </c>
      <c r="AJ36" s="296">
        <v>106</v>
      </c>
      <c r="AK36" s="296">
        <v>10</v>
      </c>
      <c r="AL36" s="296">
        <v>52</v>
      </c>
      <c r="AM36" s="294">
        <f t="shared" si="10"/>
        <v>433064</v>
      </c>
      <c r="AN36" s="294">
        <f t="shared" si="11"/>
        <v>349412</v>
      </c>
      <c r="AO36" s="296">
        <v>107172</v>
      </c>
      <c r="AP36" s="296">
        <v>154074</v>
      </c>
      <c r="AQ36" s="296">
        <v>0</v>
      </c>
      <c r="AR36" s="296">
        <v>156</v>
      </c>
      <c r="AS36" s="296">
        <v>0</v>
      </c>
      <c r="AT36" s="296">
        <v>865</v>
      </c>
      <c r="AU36" s="296">
        <v>87145</v>
      </c>
      <c r="AV36" s="294">
        <f t="shared" si="12"/>
        <v>13020</v>
      </c>
      <c r="AW36" s="296">
        <v>0</v>
      </c>
      <c r="AX36" s="296">
        <v>0</v>
      </c>
      <c r="AY36" s="296">
        <v>1499</v>
      </c>
      <c r="AZ36" s="296">
        <v>0</v>
      </c>
      <c r="BA36" s="296">
        <v>0</v>
      </c>
      <c r="BB36" s="296">
        <v>9641</v>
      </c>
      <c r="BC36" s="296">
        <v>1880</v>
      </c>
      <c r="BD36" s="294">
        <f t="shared" si="13"/>
        <v>0</v>
      </c>
      <c r="BE36" s="296">
        <v>0</v>
      </c>
      <c r="BF36" s="296">
        <v>0</v>
      </c>
      <c r="BG36" s="296">
        <v>0</v>
      </c>
      <c r="BH36" s="296">
        <v>0</v>
      </c>
      <c r="BI36" s="296">
        <v>0</v>
      </c>
      <c r="BJ36" s="296">
        <v>0</v>
      </c>
      <c r="BK36" s="296">
        <v>0</v>
      </c>
      <c r="BL36" s="294">
        <f t="shared" si="14"/>
        <v>0</v>
      </c>
      <c r="BM36" s="296">
        <v>0</v>
      </c>
      <c r="BN36" s="296">
        <v>0</v>
      </c>
      <c r="BO36" s="296">
        <v>0</v>
      </c>
      <c r="BP36" s="296">
        <v>0</v>
      </c>
      <c r="BQ36" s="296">
        <v>0</v>
      </c>
      <c r="BR36" s="296">
        <v>0</v>
      </c>
      <c r="BS36" s="296">
        <v>0</v>
      </c>
      <c r="BT36" s="294">
        <f t="shared" si="15"/>
        <v>0</v>
      </c>
      <c r="BU36" s="296">
        <v>0</v>
      </c>
      <c r="BV36" s="296">
        <v>0</v>
      </c>
      <c r="BW36" s="296">
        <v>0</v>
      </c>
      <c r="BX36" s="296">
        <v>0</v>
      </c>
      <c r="BY36" s="296">
        <v>0</v>
      </c>
      <c r="BZ36" s="296">
        <v>0</v>
      </c>
      <c r="CA36" s="296">
        <v>0</v>
      </c>
      <c r="CB36" s="294">
        <f t="shared" si="16"/>
        <v>1717</v>
      </c>
      <c r="CC36" s="296">
        <v>0</v>
      </c>
      <c r="CD36" s="296">
        <v>1444</v>
      </c>
      <c r="CE36" s="296">
        <v>77</v>
      </c>
      <c r="CF36" s="296">
        <v>0</v>
      </c>
      <c r="CG36" s="296">
        <v>0</v>
      </c>
      <c r="CH36" s="296">
        <v>53</v>
      </c>
      <c r="CI36" s="296">
        <v>143</v>
      </c>
      <c r="CJ36" s="294">
        <f t="shared" si="17"/>
        <v>41188</v>
      </c>
      <c r="CK36" s="296">
        <v>2</v>
      </c>
      <c r="CL36" s="296">
        <v>0</v>
      </c>
      <c r="CM36" s="296">
        <v>2666</v>
      </c>
      <c r="CN36" s="296">
        <v>34229</v>
      </c>
      <c r="CO36" s="296">
        <v>4</v>
      </c>
      <c r="CP36" s="296">
        <v>1233</v>
      </c>
      <c r="CQ36" s="296">
        <v>3054</v>
      </c>
      <c r="CR36" s="294">
        <f t="shared" si="18"/>
        <v>6964</v>
      </c>
      <c r="CS36" s="296">
        <v>0</v>
      </c>
      <c r="CT36" s="296">
        <v>0</v>
      </c>
      <c r="CU36" s="296">
        <v>2959</v>
      </c>
      <c r="CV36" s="296">
        <v>43</v>
      </c>
      <c r="CW36" s="296">
        <v>435</v>
      </c>
      <c r="CX36" s="296">
        <v>297</v>
      </c>
      <c r="CY36" s="296">
        <v>3230</v>
      </c>
      <c r="CZ36" s="294">
        <f t="shared" si="19"/>
        <v>9478</v>
      </c>
      <c r="DA36" s="296">
        <v>9200</v>
      </c>
      <c r="DB36" s="296">
        <v>1</v>
      </c>
      <c r="DC36" s="296">
        <v>277</v>
      </c>
      <c r="DD36" s="294">
        <f t="shared" si="20"/>
        <v>11285</v>
      </c>
      <c r="DE36" s="296">
        <v>1255</v>
      </c>
      <c r="DF36" s="296">
        <v>0</v>
      </c>
      <c r="DG36" s="296">
        <v>5351</v>
      </c>
      <c r="DH36" s="296">
        <v>0</v>
      </c>
      <c r="DI36" s="296">
        <v>0</v>
      </c>
      <c r="DJ36" s="296">
        <v>552</v>
      </c>
      <c r="DK36" s="296">
        <v>4127</v>
      </c>
    </row>
    <row r="37" spans="1:115" s="282" customFormat="1" ht="13.5">
      <c r="A37" s="293" t="s">
        <v>383</v>
      </c>
      <c r="B37" s="293">
        <v>31</v>
      </c>
      <c r="C37" s="293"/>
      <c r="D37" s="294">
        <f t="shared" si="0"/>
        <v>229082</v>
      </c>
      <c r="E37" s="296">
        <v>161664</v>
      </c>
      <c r="F37" s="296">
        <v>67418</v>
      </c>
      <c r="G37" s="294">
        <f t="shared" si="1"/>
        <v>229082</v>
      </c>
      <c r="H37" s="294">
        <f t="shared" si="2"/>
        <v>209570</v>
      </c>
      <c r="I37" s="294">
        <f t="shared" si="3"/>
        <v>10</v>
      </c>
      <c r="J37" s="296">
        <v>0</v>
      </c>
      <c r="K37" s="296">
        <v>10</v>
      </c>
      <c r="L37" s="296">
        <v>0</v>
      </c>
      <c r="M37" s="294">
        <f t="shared" si="4"/>
        <v>166292</v>
      </c>
      <c r="N37" s="296">
        <v>16851</v>
      </c>
      <c r="O37" s="296">
        <v>103411</v>
      </c>
      <c r="P37" s="296">
        <v>46030</v>
      </c>
      <c r="Q37" s="294">
        <f t="shared" si="5"/>
        <v>9167</v>
      </c>
      <c r="R37" s="296">
        <v>242</v>
      </c>
      <c r="S37" s="296">
        <v>7723</v>
      </c>
      <c r="T37" s="296">
        <v>1202</v>
      </c>
      <c r="U37" s="294">
        <f t="shared" si="6"/>
        <v>30192</v>
      </c>
      <c r="V37" s="296">
        <v>5042</v>
      </c>
      <c r="W37" s="296">
        <v>22286</v>
      </c>
      <c r="X37" s="296">
        <v>2864</v>
      </c>
      <c r="Y37" s="294">
        <f t="shared" si="7"/>
        <v>169</v>
      </c>
      <c r="Z37" s="296">
        <v>7</v>
      </c>
      <c r="AA37" s="296">
        <v>162</v>
      </c>
      <c r="AB37" s="296">
        <v>0</v>
      </c>
      <c r="AC37" s="294">
        <f t="shared" si="8"/>
        <v>3740</v>
      </c>
      <c r="AD37" s="296">
        <v>292</v>
      </c>
      <c r="AE37" s="296">
        <v>3153</v>
      </c>
      <c r="AF37" s="296">
        <v>295</v>
      </c>
      <c r="AG37" s="296">
        <v>19512</v>
      </c>
      <c r="AH37" s="296">
        <v>8</v>
      </c>
      <c r="AI37" s="294">
        <f t="shared" si="9"/>
        <v>9</v>
      </c>
      <c r="AJ37" s="296">
        <v>4</v>
      </c>
      <c r="AK37" s="296">
        <v>5</v>
      </c>
      <c r="AL37" s="296">
        <v>0</v>
      </c>
      <c r="AM37" s="294">
        <f t="shared" si="10"/>
        <v>229082</v>
      </c>
      <c r="AN37" s="294">
        <f t="shared" si="11"/>
        <v>182567</v>
      </c>
      <c r="AO37" s="296">
        <v>10</v>
      </c>
      <c r="AP37" s="296">
        <v>166193</v>
      </c>
      <c r="AQ37" s="296">
        <v>0</v>
      </c>
      <c r="AR37" s="296">
        <v>11</v>
      </c>
      <c r="AS37" s="296">
        <v>0</v>
      </c>
      <c r="AT37" s="296">
        <v>401</v>
      </c>
      <c r="AU37" s="296">
        <v>15952</v>
      </c>
      <c r="AV37" s="294">
        <f t="shared" si="12"/>
        <v>1869</v>
      </c>
      <c r="AW37" s="296">
        <v>0</v>
      </c>
      <c r="AX37" s="296">
        <v>0</v>
      </c>
      <c r="AY37" s="296">
        <v>817</v>
      </c>
      <c r="AZ37" s="296">
        <v>266</v>
      </c>
      <c r="BA37" s="296">
        <v>0</v>
      </c>
      <c r="BB37" s="296">
        <v>524</v>
      </c>
      <c r="BC37" s="296">
        <v>262</v>
      </c>
      <c r="BD37" s="294">
        <f t="shared" si="13"/>
        <v>0</v>
      </c>
      <c r="BE37" s="296">
        <v>0</v>
      </c>
      <c r="BF37" s="296">
        <v>0</v>
      </c>
      <c r="BG37" s="296">
        <v>0</v>
      </c>
      <c r="BH37" s="296">
        <v>0</v>
      </c>
      <c r="BI37" s="296">
        <v>0</v>
      </c>
      <c r="BJ37" s="296">
        <v>0</v>
      </c>
      <c r="BK37" s="296">
        <v>0</v>
      </c>
      <c r="BL37" s="294">
        <f t="shared" si="14"/>
        <v>5</v>
      </c>
      <c r="BM37" s="296">
        <v>0</v>
      </c>
      <c r="BN37" s="296">
        <v>0</v>
      </c>
      <c r="BO37" s="296">
        <v>0</v>
      </c>
      <c r="BP37" s="296">
        <v>5</v>
      </c>
      <c r="BQ37" s="296">
        <v>0</v>
      </c>
      <c r="BR37" s="296">
        <v>0</v>
      </c>
      <c r="BS37" s="296">
        <v>0</v>
      </c>
      <c r="BT37" s="294">
        <f t="shared" si="15"/>
        <v>0</v>
      </c>
      <c r="BU37" s="296">
        <v>0</v>
      </c>
      <c r="BV37" s="296">
        <v>0</v>
      </c>
      <c r="BW37" s="296">
        <v>0</v>
      </c>
      <c r="BX37" s="296">
        <v>0</v>
      </c>
      <c r="BY37" s="296">
        <v>0</v>
      </c>
      <c r="BZ37" s="296">
        <v>0</v>
      </c>
      <c r="CA37" s="296">
        <v>0</v>
      </c>
      <c r="CB37" s="294">
        <f t="shared" si="16"/>
        <v>0</v>
      </c>
      <c r="CC37" s="296">
        <v>0</v>
      </c>
      <c r="CD37" s="296">
        <v>0</v>
      </c>
      <c r="CE37" s="296">
        <v>0</v>
      </c>
      <c r="CF37" s="296">
        <v>0</v>
      </c>
      <c r="CG37" s="296">
        <v>0</v>
      </c>
      <c r="CH37" s="296">
        <v>0</v>
      </c>
      <c r="CI37" s="296">
        <v>0</v>
      </c>
      <c r="CJ37" s="294">
        <f t="shared" si="17"/>
        <v>34267</v>
      </c>
      <c r="CK37" s="296">
        <v>0</v>
      </c>
      <c r="CL37" s="296">
        <v>0</v>
      </c>
      <c r="CM37" s="296">
        <v>8350</v>
      </c>
      <c r="CN37" s="296">
        <v>20992</v>
      </c>
      <c r="CO37" s="296">
        <v>432</v>
      </c>
      <c r="CP37" s="296">
        <v>2815</v>
      </c>
      <c r="CQ37" s="296">
        <v>1678</v>
      </c>
      <c r="CR37" s="294">
        <f t="shared" si="18"/>
        <v>0</v>
      </c>
      <c r="CS37" s="296">
        <v>0</v>
      </c>
      <c r="CT37" s="296">
        <v>0</v>
      </c>
      <c r="CU37" s="296">
        <v>0</v>
      </c>
      <c r="CV37" s="296">
        <v>0</v>
      </c>
      <c r="CW37" s="296">
        <v>0</v>
      </c>
      <c r="CX37" s="296">
        <v>0</v>
      </c>
      <c r="CY37" s="296">
        <v>0</v>
      </c>
      <c r="CZ37" s="294">
        <f t="shared" si="19"/>
        <v>9742</v>
      </c>
      <c r="DA37" s="296">
        <v>8631</v>
      </c>
      <c r="DB37" s="296">
        <v>24</v>
      </c>
      <c r="DC37" s="296">
        <v>1087</v>
      </c>
      <c r="DD37" s="294">
        <f t="shared" si="20"/>
        <v>632</v>
      </c>
      <c r="DE37" s="296">
        <v>0</v>
      </c>
      <c r="DF37" s="296">
        <v>0</v>
      </c>
      <c r="DG37" s="296">
        <v>0</v>
      </c>
      <c r="DH37" s="296">
        <v>0</v>
      </c>
      <c r="DI37" s="296">
        <v>0</v>
      </c>
      <c r="DJ37" s="296">
        <v>0</v>
      </c>
      <c r="DK37" s="296">
        <v>632</v>
      </c>
    </row>
    <row r="38" spans="1:115" s="282" customFormat="1" ht="13.5">
      <c r="A38" s="293" t="s">
        <v>384</v>
      </c>
      <c r="B38" s="293">
        <v>32</v>
      </c>
      <c r="C38" s="293"/>
      <c r="D38" s="294">
        <f t="shared" si="0"/>
        <v>268017</v>
      </c>
      <c r="E38" s="296">
        <v>183294</v>
      </c>
      <c r="F38" s="296">
        <v>84723</v>
      </c>
      <c r="G38" s="294">
        <f t="shared" si="1"/>
        <v>268017</v>
      </c>
      <c r="H38" s="294">
        <f t="shared" si="2"/>
        <v>213731</v>
      </c>
      <c r="I38" s="294">
        <f t="shared" si="3"/>
        <v>0</v>
      </c>
      <c r="J38" s="296">
        <v>0</v>
      </c>
      <c r="K38" s="296">
        <v>0</v>
      </c>
      <c r="L38" s="296">
        <v>0</v>
      </c>
      <c r="M38" s="294">
        <f t="shared" si="4"/>
        <v>139880</v>
      </c>
      <c r="N38" s="296">
        <v>33794</v>
      </c>
      <c r="O38" s="296">
        <v>82312</v>
      </c>
      <c r="P38" s="296">
        <v>23774</v>
      </c>
      <c r="Q38" s="294">
        <f t="shared" si="5"/>
        <v>25888</v>
      </c>
      <c r="R38" s="296">
        <v>1386</v>
      </c>
      <c r="S38" s="296">
        <v>11391</v>
      </c>
      <c r="T38" s="296">
        <v>13111</v>
      </c>
      <c r="U38" s="294">
        <f t="shared" si="6"/>
        <v>42581</v>
      </c>
      <c r="V38" s="296">
        <v>1534</v>
      </c>
      <c r="W38" s="296">
        <v>38012</v>
      </c>
      <c r="X38" s="296">
        <v>3035</v>
      </c>
      <c r="Y38" s="294">
        <f t="shared" si="7"/>
        <v>3602</v>
      </c>
      <c r="Z38" s="296">
        <v>0</v>
      </c>
      <c r="AA38" s="296">
        <v>1683</v>
      </c>
      <c r="AB38" s="296">
        <v>1919</v>
      </c>
      <c r="AC38" s="294">
        <f t="shared" si="8"/>
        <v>1780</v>
      </c>
      <c r="AD38" s="296">
        <v>141</v>
      </c>
      <c r="AE38" s="296">
        <v>1514</v>
      </c>
      <c r="AF38" s="296">
        <v>125</v>
      </c>
      <c r="AG38" s="296">
        <v>54286</v>
      </c>
      <c r="AH38" s="296">
        <v>1385</v>
      </c>
      <c r="AI38" s="294">
        <f t="shared" si="9"/>
        <v>23</v>
      </c>
      <c r="AJ38" s="296">
        <v>17</v>
      </c>
      <c r="AK38" s="296">
        <v>5</v>
      </c>
      <c r="AL38" s="296">
        <v>1</v>
      </c>
      <c r="AM38" s="294">
        <f t="shared" si="10"/>
        <v>270525</v>
      </c>
      <c r="AN38" s="294">
        <f t="shared" si="11"/>
        <v>170762</v>
      </c>
      <c r="AO38" s="296">
        <v>0</v>
      </c>
      <c r="AP38" s="296">
        <v>134050</v>
      </c>
      <c r="AQ38" s="296">
        <v>0</v>
      </c>
      <c r="AR38" s="296">
        <v>0</v>
      </c>
      <c r="AS38" s="296">
        <v>0</v>
      </c>
      <c r="AT38" s="296">
        <v>271</v>
      </c>
      <c r="AU38" s="296">
        <v>36441</v>
      </c>
      <c r="AV38" s="294">
        <f t="shared" si="12"/>
        <v>23063</v>
      </c>
      <c r="AW38" s="296">
        <v>0</v>
      </c>
      <c r="AX38" s="296">
        <v>0</v>
      </c>
      <c r="AY38" s="296">
        <v>10248</v>
      </c>
      <c r="AZ38" s="296">
        <v>809</v>
      </c>
      <c r="BA38" s="296">
        <v>3542</v>
      </c>
      <c r="BB38" s="296">
        <v>534</v>
      </c>
      <c r="BC38" s="296">
        <v>7930</v>
      </c>
      <c r="BD38" s="294">
        <f t="shared" si="13"/>
        <v>37</v>
      </c>
      <c r="BE38" s="296">
        <v>0</v>
      </c>
      <c r="BF38" s="296">
        <v>0</v>
      </c>
      <c r="BG38" s="296">
        <v>0</v>
      </c>
      <c r="BH38" s="296">
        <v>37</v>
      </c>
      <c r="BI38" s="296">
        <v>0</v>
      </c>
      <c r="BJ38" s="296">
        <v>0</v>
      </c>
      <c r="BK38" s="296">
        <v>0</v>
      </c>
      <c r="BL38" s="294">
        <f t="shared" si="14"/>
        <v>0</v>
      </c>
      <c r="BM38" s="296">
        <v>0</v>
      </c>
      <c r="BN38" s="296">
        <v>0</v>
      </c>
      <c r="BO38" s="296">
        <v>0</v>
      </c>
      <c r="BP38" s="296">
        <v>0</v>
      </c>
      <c r="BQ38" s="296">
        <v>0</v>
      </c>
      <c r="BR38" s="296">
        <v>0</v>
      </c>
      <c r="BS38" s="296">
        <v>0</v>
      </c>
      <c r="BT38" s="294">
        <f t="shared" si="15"/>
        <v>0</v>
      </c>
      <c r="BU38" s="296">
        <v>0</v>
      </c>
      <c r="BV38" s="296">
        <v>0</v>
      </c>
      <c r="BW38" s="296">
        <v>0</v>
      </c>
      <c r="BX38" s="296">
        <v>0</v>
      </c>
      <c r="BY38" s="296">
        <v>0</v>
      </c>
      <c r="BZ38" s="296">
        <v>0</v>
      </c>
      <c r="CA38" s="296">
        <v>0</v>
      </c>
      <c r="CB38" s="294">
        <f t="shared" si="16"/>
        <v>7721</v>
      </c>
      <c r="CC38" s="296">
        <v>0</v>
      </c>
      <c r="CD38" s="296">
        <v>5830</v>
      </c>
      <c r="CE38" s="296">
        <v>0</v>
      </c>
      <c r="CF38" s="296">
        <v>8</v>
      </c>
      <c r="CG38" s="296">
        <v>0</v>
      </c>
      <c r="CH38" s="296">
        <v>0</v>
      </c>
      <c r="CI38" s="296">
        <v>1883</v>
      </c>
      <c r="CJ38" s="294">
        <f t="shared" si="17"/>
        <v>38573</v>
      </c>
      <c r="CK38" s="296">
        <v>0</v>
      </c>
      <c r="CL38" s="296">
        <v>0</v>
      </c>
      <c r="CM38" s="296">
        <v>1102</v>
      </c>
      <c r="CN38" s="296">
        <v>33618</v>
      </c>
      <c r="CO38" s="296">
        <v>41</v>
      </c>
      <c r="CP38" s="296">
        <v>945</v>
      </c>
      <c r="CQ38" s="296">
        <v>2867</v>
      </c>
      <c r="CR38" s="294">
        <f t="shared" si="18"/>
        <v>36</v>
      </c>
      <c r="CS38" s="296">
        <v>0</v>
      </c>
      <c r="CT38" s="296">
        <v>0</v>
      </c>
      <c r="CU38" s="296">
        <v>0</v>
      </c>
      <c r="CV38" s="296">
        <v>36</v>
      </c>
      <c r="CW38" s="296">
        <v>0</v>
      </c>
      <c r="CX38" s="296">
        <v>0</v>
      </c>
      <c r="CY38" s="296">
        <v>0</v>
      </c>
      <c r="CZ38" s="294">
        <f t="shared" si="19"/>
        <v>10659</v>
      </c>
      <c r="DA38" s="296">
        <v>7544</v>
      </c>
      <c r="DB38" s="296">
        <v>3056</v>
      </c>
      <c r="DC38" s="296">
        <v>59</v>
      </c>
      <c r="DD38" s="294">
        <f t="shared" si="20"/>
        <v>19674</v>
      </c>
      <c r="DE38" s="296">
        <v>0</v>
      </c>
      <c r="DF38" s="296">
        <v>0</v>
      </c>
      <c r="DG38" s="296">
        <v>14565</v>
      </c>
      <c r="DH38" s="296">
        <v>0</v>
      </c>
      <c r="DI38" s="296">
        <v>0</v>
      </c>
      <c r="DJ38" s="296">
        <v>30</v>
      </c>
      <c r="DK38" s="296">
        <v>5079</v>
      </c>
    </row>
    <row r="39" spans="1:115" s="282" customFormat="1" ht="13.5">
      <c r="A39" s="293" t="s">
        <v>385</v>
      </c>
      <c r="B39" s="293">
        <v>33</v>
      </c>
      <c r="C39" s="293"/>
      <c r="D39" s="294">
        <f t="shared" si="0"/>
        <v>716700</v>
      </c>
      <c r="E39" s="296">
        <v>481223</v>
      </c>
      <c r="F39" s="296">
        <v>235477</v>
      </c>
      <c r="G39" s="294">
        <f t="shared" si="1"/>
        <v>716700</v>
      </c>
      <c r="H39" s="294">
        <f t="shared" si="2"/>
        <v>639829</v>
      </c>
      <c r="I39" s="294">
        <f t="shared" si="3"/>
        <v>0</v>
      </c>
      <c r="J39" s="296">
        <v>0</v>
      </c>
      <c r="K39" s="296">
        <v>0</v>
      </c>
      <c r="L39" s="296">
        <v>0</v>
      </c>
      <c r="M39" s="294">
        <f t="shared" si="4"/>
        <v>562306</v>
      </c>
      <c r="N39" s="296">
        <v>164898</v>
      </c>
      <c r="O39" s="296">
        <v>230249</v>
      </c>
      <c r="P39" s="296">
        <v>167159</v>
      </c>
      <c r="Q39" s="294">
        <f t="shared" si="5"/>
        <v>23559</v>
      </c>
      <c r="R39" s="296">
        <v>7217</v>
      </c>
      <c r="S39" s="296">
        <v>12300</v>
      </c>
      <c r="T39" s="296">
        <v>4042</v>
      </c>
      <c r="U39" s="294">
        <f t="shared" si="6"/>
        <v>47109</v>
      </c>
      <c r="V39" s="296">
        <v>16050</v>
      </c>
      <c r="W39" s="296">
        <v>30893</v>
      </c>
      <c r="X39" s="296">
        <v>166</v>
      </c>
      <c r="Y39" s="294">
        <f t="shared" si="7"/>
        <v>1106</v>
      </c>
      <c r="Z39" s="296">
        <v>132</v>
      </c>
      <c r="AA39" s="296">
        <v>974</v>
      </c>
      <c r="AB39" s="296">
        <v>0</v>
      </c>
      <c r="AC39" s="294">
        <f t="shared" si="8"/>
        <v>5749</v>
      </c>
      <c r="AD39" s="296">
        <v>1786</v>
      </c>
      <c r="AE39" s="296">
        <v>2133</v>
      </c>
      <c r="AF39" s="296">
        <v>1830</v>
      </c>
      <c r="AG39" s="296">
        <v>76871</v>
      </c>
      <c r="AH39" s="296">
        <v>829</v>
      </c>
      <c r="AI39" s="294">
        <f t="shared" si="9"/>
        <v>42</v>
      </c>
      <c r="AJ39" s="296">
        <v>36</v>
      </c>
      <c r="AK39" s="296">
        <v>6</v>
      </c>
      <c r="AL39" s="296">
        <v>0</v>
      </c>
      <c r="AM39" s="294">
        <f t="shared" si="10"/>
        <v>716700</v>
      </c>
      <c r="AN39" s="294">
        <f t="shared" si="11"/>
        <v>618204</v>
      </c>
      <c r="AO39" s="296">
        <v>0</v>
      </c>
      <c r="AP39" s="296">
        <v>562201</v>
      </c>
      <c r="AQ39" s="296">
        <v>0</v>
      </c>
      <c r="AR39" s="296">
        <v>0</v>
      </c>
      <c r="AS39" s="296">
        <v>0</v>
      </c>
      <c r="AT39" s="296">
        <v>1456</v>
      </c>
      <c r="AU39" s="296">
        <v>54547</v>
      </c>
      <c r="AV39" s="294">
        <f t="shared" si="12"/>
        <v>21841</v>
      </c>
      <c r="AW39" s="296">
        <v>0</v>
      </c>
      <c r="AX39" s="296">
        <v>105</v>
      </c>
      <c r="AY39" s="296">
        <v>9924</v>
      </c>
      <c r="AZ39" s="296">
        <v>570</v>
      </c>
      <c r="BA39" s="296">
        <v>0</v>
      </c>
      <c r="BB39" s="296">
        <v>2982</v>
      </c>
      <c r="BC39" s="296">
        <v>8260</v>
      </c>
      <c r="BD39" s="294">
        <f t="shared" si="13"/>
        <v>40</v>
      </c>
      <c r="BE39" s="296">
        <v>0</v>
      </c>
      <c r="BF39" s="296">
        <v>0</v>
      </c>
      <c r="BG39" s="296">
        <v>0</v>
      </c>
      <c r="BH39" s="296">
        <v>40</v>
      </c>
      <c r="BI39" s="296">
        <v>0</v>
      </c>
      <c r="BJ39" s="296">
        <v>0</v>
      </c>
      <c r="BK39" s="296">
        <v>0</v>
      </c>
      <c r="BL39" s="294">
        <f t="shared" si="14"/>
        <v>0</v>
      </c>
      <c r="BM39" s="296">
        <v>0</v>
      </c>
      <c r="BN39" s="296">
        <v>0</v>
      </c>
      <c r="BO39" s="296">
        <v>0</v>
      </c>
      <c r="BP39" s="296">
        <v>0</v>
      </c>
      <c r="BQ39" s="296">
        <v>0</v>
      </c>
      <c r="BR39" s="296">
        <v>0</v>
      </c>
      <c r="BS39" s="296">
        <v>0</v>
      </c>
      <c r="BT39" s="294">
        <f t="shared" si="15"/>
        <v>0</v>
      </c>
      <c r="BU39" s="296">
        <v>0</v>
      </c>
      <c r="BV39" s="296">
        <v>0</v>
      </c>
      <c r="BW39" s="296">
        <v>0</v>
      </c>
      <c r="BX39" s="296">
        <v>0</v>
      </c>
      <c r="BY39" s="296">
        <v>0</v>
      </c>
      <c r="BZ39" s="296">
        <v>0</v>
      </c>
      <c r="CA39" s="296">
        <v>0</v>
      </c>
      <c r="CB39" s="294">
        <f t="shared" si="16"/>
        <v>1</v>
      </c>
      <c r="CC39" s="296">
        <v>0</v>
      </c>
      <c r="CD39" s="296">
        <v>0</v>
      </c>
      <c r="CE39" s="296">
        <v>0</v>
      </c>
      <c r="CF39" s="296">
        <v>1</v>
      </c>
      <c r="CG39" s="296">
        <v>0</v>
      </c>
      <c r="CH39" s="296">
        <v>0</v>
      </c>
      <c r="CI39" s="296">
        <v>0</v>
      </c>
      <c r="CJ39" s="294">
        <f t="shared" si="17"/>
        <v>33721</v>
      </c>
      <c r="CK39" s="296">
        <v>0</v>
      </c>
      <c r="CL39" s="296">
        <v>0</v>
      </c>
      <c r="CM39" s="296">
        <v>2582</v>
      </c>
      <c r="CN39" s="296">
        <v>28586</v>
      </c>
      <c r="CO39" s="296">
        <v>70</v>
      </c>
      <c r="CP39" s="296">
        <v>955</v>
      </c>
      <c r="CQ39" s="296">
        <v>1528</v>
      </c>
      <c r="CR39" s="294">
        <f t="shared" si="18"/>
        <v>699</v>
      </c>
      <c r="CS39" s="296">
        <v>0</v>
      </c>
      <c r="CT39" s="296">
        <v>0</v>
      </c>
      <c r="CU39" s="296">
        <v>530</v>
      </c>
      <c r="CV39" s="296">
        <v>0</v>
      </c>
      <c r="CW39" s="296">
        <v>0</v>
      </c>
      <c r="CX39" s="296">
        <v>130</v>
      </c>
      <c r="CY39" s="296">
        <v>39</v>
      </c>
      <c r="CZ39" s="294">
        <f t="shared" si="19"/>
        <v>21435</v>
      </c>
      <c r="DA39" s="296">
        <v>17913</v>
      </c>
      <c r="DB39" s="296">
        <v>275</v>
      </c>
      <c r="DC39" s="296">
        <v>3247</v>
      </c>
      <c r="DD39" s="294">
        <f t="shared" si="20"/>
        <v>20759</v>
      </c>
      <c r="DE39" s="296">
        <v>0</v>
      </c>
      <c r="DF39" s="296">
        <v>0</v>
      </c>
      <c r="DG39" s="296">
        <v>10529</v>
      </c>
      <c r="DH39" s="296">
        <v>0</v>
      </c>
      <c r="DI39" s="296">
        <v>761</v>
      </c>
      <c r="DJ39" s="296">
        <v>219</v>
      </c>
      <c r="DK39" s="296">
        <v>9250</v>
      </c>
    </row>
    <row r="40" spans="1:115" s="282" customFormat="1" ht="13.5">
      <c r="A40" s="293" t="s">
        <v>386</v>
      </c>
      <c r="B40" s="293">
        <v>34</v>
      </c>
      <c r="C40" s="293"/>
      <c r="D40" s="294">
        <f t="shared" si="0"/>
        <v>1049758</v>
      </c>
      <c r="E40" s="296">
        <v>666516</v>
      </c>
      <c r="F40" s="296">
        <v>383242</v>
      </c>
      <c r="G40" s="294">
        <f t="shared" si="1"/>
        <v>1049758</v>
      </c>
      <c r="H40" s="294">
        <f t="shared" si="2"/>
        <v>939870</v>
      </c>
      <c r="I40" s="294">
        <f t="shared" si="3"/>
        <v>170</v>
      </c>
      <c r="J40" s="296">
        <v>156</v>
      </c>
      <c r="K40" s="296">
        <v>0</v>
      </c>
      <c r="L40" s="296">
        <v>14</v>
      </c>
      <c r="M40" s="294">
        <f t="shared" si="4"/>
        <v>735040</v>
      </c>
      <c r="N40" s="296">
        <v>223041</v>
      </c>
      <c r="O40" s="296">
        <v>230496</v>
      </c>
      <c r="P40" s="296">
        <v>281503</v>
      </c>
      <c r="Q40" s="294">
        <f t="shared" si="5"/>
        <v>53600</v>
      </c>
      <c r="R40" s="296">
        <v>8838</v>
      </c>
      <c r="S40" s="296">
        <v>20557</v>
      </c>
      <c r="T40" s="296">
        <v>24205</v>
      </c>
      <c r="U40" s="294">
        <f t="shared" si="6"/>
        <v>132677</v>
      </c>
      <c r="V40" s="296">
        <v>28093</v>
      </c>
      <c r="W40" s="296">
        <v>100493</v>
      </c>
      <c r="X40" s="296">
        <v>4091</v>
      </c>
      <c r="Y40" s="294">
        <f t="shared" si="7"/>
        <v>1442</v>
      </c>
      <c r="Z40" s="296">
        <v>121</v>
      </c>
      <c r="AA40" s="296">
        <v>1308</v>
      </c>
      <c r="AB40" s="296">
        <v>13</v>
      </c>
      <c r="AC40" s="294">
        <f t="shared" si="8"/>
        <v>16941</v>
      </c>
      <c r="AD40" s="296">
        <v>3095</v>
      </c>
      <c r="AE40" s="296">
        <v>9109</v>
      </c>
      <c r="AF40" s="296">
        <v>4737</v>
      </c>
      <c r="AG40" s="296">
        <v>109888</v>
      </c>
      <c r="AH40" s="296">
        <v>117</v>
      </c>
      <c r="AI40" s="294">
        <f t="shared" si="9"/>
        <v>80</v>
      </c>
      <c r="AJ40" s="296">
        <v>28</v>
      </c>
      <c r="AK40" s="296">
        <v>52</v>
      </c>
      <c r="AL40" s="296">
        <v>0</v>
      </c>
      <c r="AM40" s="294">
        <f t="shared" si="10"/>
        <v>1049758</v>
      </c>
      <c r="AN40" s="294">
        <f t="shared" si="11"/>
        <v>672909</v>
      </c>
      <c r="AO40" s="296">
        <v>50</v>
      </c>
      <c r="AP40" s="296">
        <v>611224</v>
      </c>
      <c r="AQ40" s="296">
        <v>21</v>
      </c>
      <c r="AR40" s="296">
        <v>0</v>
      </c>
      <c r="AS40" s="296">
        <v>0</v>
      </c>
      <c r="AT40" s="296">
        <v>2291</v>
      </c>
      <c r="AU40" s="296">
        <v>59323</v>
      </c>
      <c r="AV40" s="294">
        <f t="shared" si="12"/>
        <v>60328</v>
      </c>
      <c r="AW40" s="296">
        <v>0</v>
      </c>
      <c r="AX40" s="296">
        <v>0</v>
      </c>
      <c r="AY40" s="296">
        <v>17547</v>
      </c>
      <c r="AZ40" s="296">
        <v>11958</v>
      </c>
      <c r="BA40" s="296">
        <v>41</v>
      </c>
      <c r="BB40" s="296">
        <v>10919</v>
      </c>
      <c r="BC40" s="296">
        <v>19863</v>
      </c>
      <c r="BD40" s="294">
        <f t="shared" si="13"/>
        <v>1579</v>
      </c>
      <c r="BE40" s="296">
        <v>0</v>
      </c>
      <c r="BF40" s="296">
        <v>0</v>
      </c>
      <c r="BG40" s="296">
        <v>0</v>
      </c>
      <c r="BH40" s="296">
        <v>0</v>
      </c>
      <c r="BI40" s="296">
        <v>0</v>
      </c>
      <c r="BJ40" s="296">
        <v>0</v>
      </c>
      <c r="BK40" s="296">
        <v>1579</v>
      </c>
      <c r="BL40" s="294">
        <f t="shared" si="14"/>
        <v>0</v>
      </c>
      <c r="BM40" s="296">
        <v>0</v>
      </c>
      <c r="BN40" s="296">
        <v>0</v>
      </c>
      <c r="BO40" s="296">
        <v>0</v>
      </c>
      <c r="BP40" s="296">
        <v>0</v>
      </c>
      <c r="BQ40" s="296">
        <v>0</v>
      </c>
      <c r="BR40" s="296">
        <v>0</v>
      </c>
      <c r="BS40" s="296">
        <v>0</v>
      </c>
      <c r="BT40" s="294">
        <f t="shared" si="15"/>
        <v>0</v>
      </c>
      <c r="BU40" s="296">
        <v>0</v>
      </c>
      <c r="BV40" s="296">
        <v>0</v>
      </c>
      <c r="BW40" s="296">
        <v>0</v>
      </c>
      <c r="BX40" s="296">
        <v>0</v>
      </c>
      <c r="BY40" s="296">
        <v>0</v>
      </c>
      <c r="BZ40" s="296">
        <v>0</v>
      </c>
      <c r="CA40" s="296">
        <v>0</v>
      </c>
      <c r="CB40" s="294">
        <f t="shared" si="16"/>
        <v>135632</v>
      </c>
      <c r="CC40" s="296">
        <v>0</v>
      </c>
      <c r="CD40" s="296">
        <v>123816</v>
      </c>
      <c r="CE40" s="296">
        <v>0</v>
      </c>
      <c r="CF40" s="296">
        <v>0</v>
      </c>
      <c r="CG40" s="296">
        <v>0</v>
      </c>
      <c r="CH40" s="296">
        <v>3032</v>
      </c>
      <c r="CI40" s="296">
        <v>8784</v>
      </c>
      <c r="CJ40" s="294">
        <f t="shared" si="17"/>
        <v>115907</v>
      </c>
      <c r="CK40" s="296">
        <v>112</v>
      </c>
      <c r="CL40" s="296">
        <v>0</v>
      </c>
      <c r="CM40" s="296">
        <v>4021</v>
      </c>
      <c r="CN40" s="296">
        <v>105420</v>
      </c>
      <c r="CO40" s="296">
        <v>483</v>
      </c>
      <c r="CP40" s="296">
        <v>699</v>
      </c>
      <c r="CQ40" s="296">
        <v>5172</v>
      </c>
      <c r="CR40" s="294">
        <f t="shared" si="18"/>
        <v>0</v>
      </c>
      <c r="CS40" s="296">
        <v>0</v>
      </c>
      <c r="CT40" s="296">
        <v>0</v>
      </c>
      <c r="CU40" s="296">
        <v>0</v>
      </c>
      <c r="CV40" s="296">
        <v>0</v>
      </c>
      <c r="CW40" s="296">
        <v>0</v>
      </c>
      <c r="CX40" s="296">
        <v>0</v>
      </c>
      <c r="CY40" s="296">
        <v>0</v>
      </c>
      <c r="CZ40" s="294">
        <f t="shared" si="19"/>
        <v>16204</v>
      </c>
      <c r="DA40" s="296">
        <v>15283</v>
      </c>
      <c r="DB40" s="296">
        <v>224</v>
      </c>
      <c r="DC40" s="296">
        <v>697</v>
      </c>
      <c r="DD40" s="294">
        <f t="shared" si="20"/>
        <v>47199</v>
      </c>
      <c r="DE40" s="296">
        <v>8</v>
      </c>
      <c r="DF40" s="296">
        <v>0</v>
      </c>
      <c r="DG40" s="296">
        <v>32011</v>
      </c>
      <c r="DH40" s="296">
        <v>16</v>
      </c>
      <c r="DI40" s="296">
        <v>694</v>
      </c>
      <c r="DJ40" s="296">
        <v>0</v>
      </c>
      <c r="DK40" s="296">
        <v>14470</v>
      </c>
    </row>
    <row r="41" spans="1:115" s="282" customFormat="1" ht="13.5">
      <c r="A41" s="293" t="s">
        <v>387</v>
      </c>
      <c r="B41" s="293">
        <v>35</v>
      </c>
      <c r="C41" s="293"/>
      <c r="D41" s="294">
        <f t="shared" si="0"/>
        <v>624871</v>
      </c>
      <c r="E41" s="296">
        <v>406477</v>
      </c>
      <c r="F41" s="296">
        <v>218394</v>
      </c>
      <c r="G41" s="294">
        <f t="shared" si="1"/>
        <v>624871</v>
      </c>
      <c r="H41" s="294">
        <f t="shared" si="2"/>
        <v>514993</v>
      </c>
      <c r="I41" s="294">
        <f t="shared" si="3"/>
        <v>0</v>
      </c>
      <c r="J41" s="296">
        <v>0</v>
      </c>
      <c r="K41" s="296">
        <v>0</v>
      </c>
      <c r="L41" s="296">
        <v>0</v>
      </c>
      <c r="M41" s="294">
        <f t="shared" si="4"/>
        <v>386909</v>
      </c>
      <c r="N41" s="296">
        <v>188670</v>
      </c>
      <c r="O41" s="296">
        <v>92872</v>
      </c>
      <c r="P41" s="296">
        <v>105367</v>
      </c>
      <c r="Q41" s="294">
        <f t="shared" si="5"/>
        <v>32026</v>
      </c>
      <c r="R41" s="296">
        <v>14241</v>
      </c>
      <c r="S41" s="296">
        <v>10503</v>
      </c>
      <c r="T41" s="296">
        <v>7282</v>
      </c>
      <c r="U41" s="294">
        <f t="shared" si="6"/>
        <v>80357</v>
      </c>
      <c r="V41" s="296">
        <v>42672</v>
      </c>
      <c r="W41" s="296">
        <v>36455</v>
      </c>
      <c r="X41" s="296">
        <v>1230</v>
      </c>
      <c r="Y41" s="294">
        <f t="shared" si="7"/>
        <v>5918</v>
      </c>
      <c r="Z41" s="296">
        <v>231</v>
      </c>
      <c r="AA41" s="296">
        <v>4493</v>
      </c>
      <c r="AB41" s="296">
        <v>1194</v>
      </c>
      <c r="AC41" s="294">
        <f t="shared" si="8"/>
        <v>9783</v>
      </c>
      <c r="AD41" s="296">
        <v>5322</v>
      </c>
      <c r="AE41" s="296">
        <v>2222</v>
      </c>
      <c r="AF41" s="296">
        <v>2239</v>
      </c>
      <c r="AG41" s="296">
        <v>109878</v>
      </c>
      <c r="AH41" s="296">
        <v>579</v>
      </c>
      <c r="AI41" s="294">
        <f t="shared" si="9"/>
        <v>47</v>
      </c>
      <c r="AJ41" s="296">
        <v>41</v>
      </c>
      <c r="AK41" s="296">
        <v>4</v>
      </c>
      <c r="AL41" s="296">
        <v>2</v>
      </c>
      <c r="AM41" s="294">
        <f t="shared" si="10"/>
        <v>624871</v>
      </c>
      <c r="AN41" s="294">
        <f t="shared" si="11"/>
        <v>432668</v>
      </c>
      <c r="AO41" s="296">
        <v>0</v>
      </c>
      <c r="AP41" s="296">
        <v>372115</v>
      </c>
      <c r="AQ41" s="296">
        <v>21</v>
      </c>
      <c r="AR41" s="296">
        <v>0</v>
      </c>
      <c r="AS41" s="296">
        <v>114</v>
      </c>
      <c r="AT41" s="296">
        <v>1021</v>
      </c>
      <c r="AU41" s="296">
        <v>59397</v>
      </c>
      <c r="AV41" s="294">
        <f t="shared" si="12"/>
        <v>33654</v>
      </c>
      <c r="AW41" s="296">
        <v>0</v>
      </c>
      <c r="AX41" s="296">
        <v>0</v>
      </c>
      <c r="AY41" s="296">
        <v>4406</v>
      </c>
      <c r="AZ41" s="296">
        <v>94</v>
      </c>
      <c r="BA41" s="296">
        <v>0</v>
      </c>
      <c r="BB41" s="296">
        <v>7238</v>
      </c>
      <c r="BC41" s="296">
        <v>21916</v>
      </c>
      <c r="BD41" s="294">
        <f t="shared" si="13"/>
        <v>0</v>
      </c>
      <c r="BE41" s="296">
        <v>0</v>
      </c>
      <c r="BF41" s="296">
        <v>0</v>
      </c>
      <c r="BG41" s="296">
        <v>0</v>
      </c>
      <c r="BH41" s="296">
        <v>0</v>
      </c>
      <c r="BI41" s="296">
        <v>0</v>
      </c>
      <c r="BJ41" s="296">
        <v>0</v>
      </c>
      <c r="BK41" s="296">
        <v>0</v>
      </c>
      <c r="BL41" s="294">
        <f t="shared" si="14"/>
        <v>0</v>
      </c>
      <c r="BM41" s="296">
        <v>0</v>
      </c>
      <c r="BN41" s="296">
        <v>0</v>
      </c>
      <c r="BO41" s="296">
        <v>0</v>
      </c>
      <c r="BP41" s="296">
        <v>0</v>
      </c>
      <c r="BQ41" s="296">
        <v>0</v>
      </c>
      <c r="BR41" s="296">
        <v>0</v>
      </c>
      <c r="BS41" s="296">
        <v>0</v>
      </c>
      <c r="BT41" s="294">
        <f t="shared" si="15"/>
        <v>0</v>
      </c>
      <c r="BU41" s="296">
        <v>0</v>
      </c>
      <c r="BV41" s="296">
        <v>0</v>
      </c>
      <c r="BW41" s="296">
        <v>0</v>
      </c>
      <c r="BX41" s="296">
        <v>0</v>
      </c>
      <c r="BY41" s="296">
        <v>0</v>
      </c>
      <c r="BZ41" s="296">
        <v>0</v>
      </c>
      <c r="CA41" s="296">
        <v>0</v>
      </c>
      <c r="CB41" s="294">
        <f t="shared" si="16"/>
        <v>21798</v>
      </c>
      <c r="CC41" s="296">
        <v>0</v>
      </c>
      <c r="CD41" s="296">
        <v>14796</v>
      </c>
      <c r="CE41" s="296">
        <v>0</v>
      </c>
      <c r="CF41" s="296">
        <v>0</v>
      </c>
      <c r="CG41" s="296">
        <v>5348</v>
      </c>
      <c r="CH41" s="296">
        <v>22</v>
      </c>
      <c r="CI41" s="296">
        <v>1632</v>
      </c>
      <c r="CJ41" s="294">
        <f t="shared" si="17"/>
        <v>45922</v>
      </c>
      <c r="CK41" s="296">
        <v>0</v>
      </c>
      <c r="CL41" s="296">
        <v>0</v>
      </c>
      <c r="CM41" s="296">
        <v>1199</v>
      </c>
      <c r="CN41" s="296">
        <v>39279</v>
      </c>
      <c r="CO41" s="296">
        <v>216</v>
      </c>
      <c r="CP41" s="296">
        <v>633</v>
      </c>
      <c r="CQ41" s="296">
        <v>4595</v>
      </c>
      <c r="CR41" s="294">
        <f t="shared" si="18"/>
        <v>25</v>
      </c>
      <c r="CS41" s="296">
        <v>0</v>
      </c>
      <c r="CT41" s="296">
        <v>0</v>
      </c>
      <c r="CU41" s="296">
        <v>16</v>
      </c>
      <c r="CV41" s="296">
        <v>0</v>
      </c>
      <c r="CW41" s="296">
        <v>9</v>
      </c>
      <c r="CX41" s="296">
        <v>0</v>
      </c>
      <c r="CY41" s="296">
        <v>0</v>
      </c>
      <c r="CZ41" s="294">
        <f t="shared" si="19"/>
        <v>42837</v>
      </c>
      <c r="DA41" s="296">
        <v>41250</v>
      </c>
      <c r="DB41" s="296">
        <v>34</v>
      </c>
      <c r="DC41" s="296">
        <v>1553</v>
      </c>
      <c r="DD41" s="294">
        <f t="shared" si="20"/>
        <v>47967</v>
      </c>
      <c r="DE41" s="296">
        <v>0</v>
      </c>
      <c r="DF41" s="296">
        <v>0</v>
      </c>
      <c r="DG41" s="296">
        <v>26117</v>
      </c>
      <c r="DH41" s="296">
        <v>0</v>
      </c>
      <c r="DI41" s="296">
        <v>197</v>
      </c>
      <c r="DJ41" s="296">
        <v>870</v>
      </c>
      <c r="DK41" s="296">
        <v>20783</v>
      </c>
    </row>
    <row r="42" spans="1:115" s="282" customFormat="1" ht="13.5">
      <c r="A42" s="293" t="s">
        <v>388</v>
      </c>
      <c r="B42" s="293">
        <v>36</v>
      </c>
      <c r="C42" s="293"/>
      <c r="D42" s="294">
        <f t="shared" si="0"/>
        <v>296939</v>
      </c>
      <c r="E42" s="296">
        <v>213374</v>
      </c>
      <c r="F42" s="296">
        <v>83565</v>
      </c>
      <c r="G42" s="294">
        <f t="shared" si="1"/>
        <v>296939</v>
      </c>
      <c r="H42" s="294">
        <f t="shared" si="2"/>
        <v>282982</v>
      </c>
      <c r="I42" s="294">
        <f t="shared" si="3"/>
        <v>0</v>
      </c>
      <c r="J42" s="296">
        <v>0</v>
      </c>
      <c r="K42" s="296">
        <v>0</v>
      </c>
      <c r="L42" s="296">
        <v>0</v>
      </c>
      <c r="M42" s="294">
        <f t="shared" si="4"/>
        <v>216527</v>
      </c>
      <c r="N42" s="296">
        <v>138360</v>
      </c>
      <c r="O42" s="296">
        <v>13087</v>
      </c>
      <c r="P42" s="296">
        <v>65080</v>
      </c>
      <c r="Q42" s="294">
        <f t="shared" si="5"/>
        <v>22386</v>
      </c>
      <c r="R42" s="296">
        <v>14134</v>
      </c>
      <c r="S42" s="296">
        <v>1522</v>
      </c>
      <c r="T42" s="296">
        <v>6730</v>
      </c>
      <c r="U42" s="294">
        <f t="shared" si="6"/>
        <v>39059</v>
      </c>
      <c r="V42" s="296">
        <v>34071</v>
      </c>
      <c r="W42" s="296">
        <v>4950</v>
      </c>
      <c r="X42" s="296">
        <v>38</v>
      </c>
      <c r="Y42" s="294">
        <f t="shared" si="7"/>
        <v>68</v>
      </c>
      <c r="Z42" s="296">
        <v>68</v>
      </c>
      <c r="AA42" s="296">
        <v>0</v>
      </c>
      <c r="AB42" s="296">
        <v>0</v>
      </c>
      <c r="AC42" s="294">
        <f t="shared" si="8"/>
        <v>4942</v>
      </c>
      <c r="AD42" s="296">
        <v>4365</v>
      </c>
      <c r="AE42" s="296">
        <v>563</v>
      </c>
      <c r="AF42" s="296">
        <v>14</v>
      </c>
      <c r="AG42" s="296">
        <v>13957</v>
      </c>
      <c r="AH42" s="296">
        <v>406</v>
      </c>
      <c r="AI42" s="294">
        <f t="shared" si="9"/>
        <v>3</v>
      </c>
      <c r="AJ42" s="296">
        <v>3</v>
      </c>
      <c r="AK42" s="296">
        <v>0</v>
      </c>
      <c r="AL42" s="296">
        <v>0</v>
      </c>
      <c r="AM42" s="294">
        <f t="shared" si="10"/>
        <v>296939</v>
      </c>
      <c r="AN42" s="294">
        <f t="shared" si="11"/>
        <v>227229</v>
      </c>
      <c r="AO42" s="296">
        <v>0</v>
      </c>
      <c r="AP42" s="296">
        <v>216435</v>
      </c>
      <c r="AQ42" s="296">
        <v>167</v>
      </c>
      <c r="AR42" s="296">
        <v>138</v>
      </c>
      <c r="AS42" s="296">
        <v>0</v>
      </c>
      <c r="AT42" s="296">
        <v>29</v>
      </c>
      <c r="AU42" s="296">
        <v>10460</v>
      </c>
      <c r="AV42" s="294">
        <f t="shared" si="12"/>
        <v>22949</v>
      </c>
      <c r="AW42" s="296">
        <v>0</v>
      </c>
      <c r="AX42" s="296">
        <v>0</v>
      </c>
      <c r="AY42" s="296">
        <v>11529</v>
      </c>
      <c r="AZ42" s="296">
        <v>5292</v>
      </c>
      <c r="BA42" s="296">
        <v>0</v>
      </c>
      <c r="BB42" s="296">
        <v>4493</v>
      </c>
      <c r="BC42" s="296">
        <v>1635</v>
      </c>
      <c r="BD42" s="294">
        <f t="shared" si="13"/>
        <v>0</v>
      </c>
      <c r="BE42" s="296">
        <v>0</v>
      </c>
      <c r="BF42" s="296">
        <v>0</v>
      </c>
      <c r="BG42" s="296">
        <v>0</v>
      </c>
      <c r="BH42" s="296">
        <v>0</v>
      </c>
      <c r="BI42" s="296">
        <v>0</v>
      </c>
      <c r="BJ42" s="296">
        <v>0</v>
      </c>
      <c r="BK42" s="296">
        <v>0</v>
      </c>
      <c r="BL42" s="294">
        <f t="shared" si="14"/>
        <v>0</v>
      </c>
      <c r="BM42" s="296">
        <v>0</v>
      </c>
      <c r="BN42" s="296">
        <v>0</v>
      </c>
      <c r="BO42" s="296">
        <v>0</v>
      </c>
      <c r="BP42" s="296">
        <v>0</v>
      </c>
      <c r="BQ42" s="296">
        <v>0</v>
      </c>
      <c r="BR42" s="296">
        <v>0</v>
      </c>
      <c r="BS42" s="296">
        <v>0</v>
      </c>
      <c r="BT42" s="294">
        <f t="shared" si="15"/>
        <v>0</v>
      </c>
      <c r="BU42" s="296">
        <v>0</v>
      </c>
      <c r="BV42" s="296">
        <v>0</v>
      </c>
      <c r="BW42" s="296">
        <v>0</v>
      </c>
      <c r="BX42" s="296">
        <v>0</v>
      </c>
      <c r="BY42" s="296">
        <v>0</v>
      </c>
      <c r="BZ42" s="296">
        <v>0</v>
      </c>
      <c r="CA42" s="296">
        <v>0</v>
      </c>
      <c r="CB42" s="294">
        <f t="shared" si="16"/>
        <v>92</v>
      </c>
      <c r="CC42" s="296">
        <v>0</v>
      </c>
      <c r="CD42" s="296">
        <v>92</v>
      </c>
      <c r="CE42" s="296">
        <v>0</v>
      </c>
      <c r="CF42" s="296">
        <v>0</v>
      </c>
      <c r="CG42" s="296">
        <v>0</v>
      </c>
      <c r="CH42" s="296">
        <v>0</v>
      </c>
      <c r="CI42" s="296">
        <v>0</v>
      </c>
      <c r="CJ42" s="294">
        <f t="shared" si="17"/>
        <v>20631</v>
      </c>
      <c r="CK42" s="296">
        <v>0</v>
      </c>
      <c r="CL42" s="296">
        <v>0</v>
      </c>
      <c r="CM42" s="296">
        <v>8867</v>
      </c>
      <c r="CN42" s="296">
        <v>10886</v>
      </c>
      <c r="CO42" s="296">
        <v>0</v>
      </c>
      <c r="CP42" s="296">
        <v>320</v>
      </c>
      <c r="CQ42" s="296">
        <v>558</v>
      </c>
      <c r="CR42" s="294">
        <f t="shared" si="18"/>
        <v>968</v>
      </c>
      <c r="CS42" s="296">
        <v>0</v>
      </c>
      <c r="CT42" s="296">
        <v>0</v>
      </c>
      <c r="CU42" s="296">
        <v>860</v>
      </c>
      <c r="CV42" s="296">
        <v>0</v>
      </c>
      <c r="CW42" s="296">
        <v>0</v>
      </c>
      <c r="CX42" s="296">
        <v>0</v>
      </c>
      <c r="CY42" s="296">
        <v>108</v>
      </c>
      <c r="CZ42" s="294">
        <f t="shared" si="19"/>
        <v>23866</v>
      </c>
      <c r="DA42" s="296">
        <v>22718</v>
      </c>
      <c r="DB42" s="296">
        <v>68</v>
      </c>
      <c r="DC42" s="296">
        <v>1080</v>
      </c>
      <c r="DD42" s="294">
        <f t="shared" si="20"/>
        <v>1204</v>
      </c>
      <c r="DE42" s="296">
        <v>0</v>
      </c>
      <c r="DF42" s="296">
        <v>0</v>
      </c>
      <c r="DG42" s="296">
        <v>988</v>
      </c>
      <c r="DH42" s="296">
        <v>0</v>
      </c>
      <c r="DI42" s="296">
        <v>0</v>
      </c>
      <c r="DJ42" s="296">
        <v>100</v>
      </c>
      <c r="DK42" s="296">
        <v>116</v>
      </c>
    </row>
    <row r="43" spans="1:115" s="282" customFormat="1" ht="13.5">
      <c r="A43" s="293" t="s">
        <v>389</v>
      </c>
      <c r="B43" s="293">
        <v>37</v>
      </c>
      <c r="C43" s="293"/>
      <c r="D43" s="294">
        <f t="shared" si="0"/>
        <v>373270</v>
      </c>
      <c r="E43" s="296">
        <v>262651</v>
      </c>
      <c r="F43" s="296">
        <v>110619</v>
      </c>
      <c r="G43" s="294">
        <f t="shared" si="1"/>
        <v>373270</v>
      </c>
      <c r="H43" s="294">
        <f t="shared" si="2"/>
        <v>357438</v>
      </c>
      <c r="I43" s="294">
        <f t="shared" si="3"/>
        <v>0</v>
      </c>
      <c r="J43" s="296">
        <v>0</v>
      </c>
      <c r="K43" s="296">
        <v>0</v>
      </c>
      <c r="L43" s="296">
        <v>0</v>
      </c>
      <c r="M43" s="294">
        <f t="shared" si="4"/>
        <v>260178</v>
      </c>
      <c r="N43" s="296">
        <v>82502</v>
      </c>
      <c r="O43" s="296">
        <v>87528</v>
      </c>
      <c r="P43" s="296">
        <v>90148</v>
      </c>
      <c r="Q43" s="294">
        <f t="shared" si="5"/>
        <v>29150</v>
      </c>
      <c r="R43" s="296">
        <v>18024</v>
      </c>
      <c r="S43" s="296">
        <v>4840</v>
      </c>
      <c r="T43" s="296">
        <v>6286</v>
      </c>
      <c r="U43" s="294">
        <f t="shared" si="6"/>
        <v>64044</v>
      </c>
      <c r="V43" s="296">
        <v>28277</v>
      </c>
      <c r="W43" s="296">
        <v>35611</v>
      </c>
      <c r="X43" s="296">
        <v>156</v>
      </c>
      <c r="Y43" s="294">
        <f t="shared" si="7"/>
        <v>62</v>
      </c>
      <c r="Z43" s="296">
        <v>55</v>
      </c>
      <c r="AA43" s="296">
        <v>7</v>
      </c>
      <c r="AB43" s="296">
        <v>0</v>
      </c>
      <c r="AC43" s="294">
        <f t="shared" si="8"/>
        <v>4004</v>
      </c>
      <c r="AD43" s="296">
        <v>2948</v>
      </c>
      <c r="AE43" s="296">
        <v>1047</v>
      </c>
      <c r="AF43" s="296">
        <v>9</v>
      </c>
      <c r="AG43" s="296">
        <v>15832</v>
      </c>
      <c r="AH43" s="296">
        <v>355</v>
      </c>
      <c r="AI43" s="294">
        <f t="shared" si="9"/>
        <v>31</v>
      </c>
      <c r="AJ43" s="296">
        <v>24</v>
      </c>
      <c r="AK43" s="296">
        <v>7</v>
      </c>
      <c r="AL43" s="296">
        <v>0</v>
      </c>
      <c r="AM43" s="294">
        <f t="shared" si="10"/>
        <v>373270</v>
      </c>
      <c r="AN43" s="294">
        <f t="shared" si="11"/>
        <v>270876</v>
      </c>
      <c r="AO43" s="296">
        <v>0</v>
      </c>
      <c r="AP43" s="296">
        <v>258091</v>
      </c>
      <c r="AQ43" s="296">
        <v>3975</v>
      </c>
      <c r="AR43" s="296">
        <v>0</v>
      </c>
      <c r="AS43" s="296">
        <v>0</v>
      </c>
      <c r="AT43" s="296">
        <v>118</v>
      </c>
      <c r="AU43" s="296">
        <v>8692</v>
      </c>
      <c r="AV43" s="294">
        <f t="shared" si="12"/>
        <v>18612</v>
      </c>
      <c r="AW43" s="296">
        <v>0</v>
      </c>
      <c r="AX43" s="296">
        <v>2086</v>
      </c>
      <c r="AY43" s="296">
        <v>14823</v>
      </c>
      <c r="AZ43" s="296">
        <v>2</v>
      </c>
      <c r="BA43" s="296">
        <v>0</v>
      </c>
      <c r="BB43" s="296">
        <v>1423</v>
      </c>
      <c r="BC43" s="296">
        <v>278</v>
      </c>
      <c r="BD43" s="294">
        <f t="shared" si="13"/>
        <v>0</v>
      </c>
      <c r="BE43" s="296">
        <v>0</v>
      </c>
      <c r="BF43" s="296">
        <v>0</v>
      </c>
      <c r="BG43" s="296">
        <v>0</v>
      </c>
      <c r="BH43" s="296">
        <v>0</v>
      </c>
      <c r="BI43" s="296">
        <v>0</v>
      </c>
      <c r="BJ43" s="296">
        <v>0</v>
      </c>
      <c r="BK43" s="296">
        <v>0</v>
      </c>
      <c r="BL43" s="294">
        <f t="shared" si="14"/>
        <v>0</v>
      </c>
      <c r="BM43" s="296">
        <v>0</v>
      </c>
      <c r="BN43" s="296">
        <v>0</v>
      </c>
      <c r="BO43" s="296">
        <v>0</v>
      </c>
      <c r="BP43" s="296">
        <v>0</v>
      </c>
      <c r="BQ43" s="296">
        <v>0</v>
      </c>
      <c r="BR43" s="296">
        <v>0</v>
      </c>
      <c r="BS43" s="296">
        <v>0</v>
      </c>
      <c r="BT43" s="294">
        <f t="shared" si="15"/>
        <v>0</v>
      </c>
      <c r="BU43" s="296">
        <v>0</v>
      </c>
      <c r="BV43" s="296">
        <v>0</v>
      </c>
      <c r="BW43" s="296">
        <v>0</v>
      </c>
      <c r="BX43" s="296">
        <v>0</v>
      </c>
      <c r="BY43" s="296">
        <v>0</v>
      </c>
      <c r="BZ43" s="296">
        <v>0</v>
      </c>
      <c r="CA43" s="296">
        <v>0</v>
      </c>
      <c r="CB43" s="294">
        <f t="shared" si="16"/>
        <v>0</v>
      </c>
      <c r="CC43" s="296">
        <v>0</v>
      </c>
      <c r="CD43" s="296">
        <v>0</v>
      </c>
      <c r="CE43" s="296">
        <v>0</v>
      </c>
      <c r="CF43" s="296">
        <v>0</v>
      </c>
      <c r="CG43" s="296">
        <v>0</v>
      </c>
      <c r="CH43" s="296">
        <v>0</v>
      </c>
      <c r="CI43" s="296">
        <v>0</v>
      </c>
      <c r="CJ43" s="294">
        <f t="shared" si="17"/>
        <v>52166</v>
      </c>
      <c r="CK43" s="296">
        <v>0</v>
      </c>
      <c r="CL43" s="296">
        <v>0</v>
      </c>
      <c r="CM43" s="296">
        <v>3867</v>
      </c>
      <c r="CN43" s="296">
        <v>46323</v>
      </c>
      <c r="CO43" s="296">
        <v>4</v>
      </c>
      <c r="CP43" s="296">
        <v>575</v>
      </c>
      <c r="CQ43" s="296">
        <v>1397</v>
      </c>
      <c r="CR43" s="294">
        <f t="shared" si="18"/>
        <v>15</v>
      </c>
      <c r="CS43" s="296">
        <v>0</v>
      </c>
      <c r="CT43" s="296">
        <v>0</v>
      </c>
      <c r="CU43" s="296">
        <v>0</v>
      </c>
      <c r="CV43" s="296">
        <v>0</v>
      </c>
      <c r="CW43" s="296">
        <v>3</v>
      </c>
      <c r="CX43" s="296">
        <v>0</v>
      </c>
      <c r="CY43" s="296">
        <v>12</v>
      </c>
      <c r="CZ43" s="294">
        <f t="shared" si="19"/>
        <v>17356</v>
      </c>
      <c r="DA43" s="296">
        <v>17187</v>
      </c>
      <c r="DB43" s="296">
        <v>55</v>
      </c>
      <c r="DC43" s="296">
        <v>114</v>
      </c>
      <c r="DD43" s="294">
        <f t="shared" si="20"/>
        <v>14245</v>
      </c>
      <c r="DE43" s="296">
        <v>0</v>
      </c>
      <c r="DF43" s="296">
        <v>0</v>
      </c>
      <c r="DG43" s="296">
        <v>6485</v>
      </c>
      <c r="DH43" s="296">
        <v>541</v>
      </c>
      <c r="DI43" s="296">
        <v>0</v>
      </c>
      <c r="DJ43" s="296">
        <v>1888</v>
      </c>
      <c r="DK43" s="296">
        <v>5331</v>
      </c>
    </row>
    <row r="44" spans="1:115" s="282" customFormat="1" ht="13.5">
      <c r="A44" s="293" t="s">
        <v>390</v>
      </c>
      <c r="B44" s="293">
        <v>38</v>
      </c>
      <c r="C44" s="293"/>
      <c r="D44" s="294">
        <f t="shared" si="0"/>
        <v>534562</v>
      </c>
      <c r="E44" s="296">
        <v>396692</v>
      </c>
      <c r="F44" s="296">
        <v>137870</v>
      </c>
      <c r="G44" s="294">
        <f t="shared" si="1"/>
        <v>534562</v>
      </c>
      <c r="H44" s="294">
        <f t="shared" si="2"/>
        <v>446281</v>
      </c>
      <c r="I44" s="294">
        <f t="shared" si="3"/>
        <v>0</v>
      </c>
      <c r="J44" s="296">
        <v>0</v>
      </c>
      <c r="K44" s="296">
        <v>0</v>
      </c>
      <c r="L44" s="296">
        <v>0</v>
      </c>
      <c r="M44" s="294">
        <f t="shared" si="4"/>
        <v>336866</v>
      </c>
      <c r="N44" s="296">
        <v>40670</v>
      </c>
      <c r="O44" s="296">
        <v>233165</v>
      </c>
      <c r="P44" s="296">
        <v>63031</v>
      </c>
      <c r="Q44" s="294">
        <f t="shared" si="5"/>
        <v>26143</v>
      </c>
      <c r="R44" s="296">
        <v>968</v>
      </c>
      <c r="S44" s="296">
        <v>20479</v>
      </c>
      <c r="T44" s="296">
        <v>4696</v>
      </c>
      <c r="U44" s="294">
        <f t="shared" si="6"/>
        <v>69984</v>
      </c>
      <c r="V44" s="296">
        <v>4476</v>
      </c>
      <c r="W44" s="296">
        <v>64160</v>
      </c>
      <c r="X44" s="296">
        <v>1348</v>
      </c>
      <c r="Y44" s="294">
        <f t="shared" si="7"/>
        <v>769</v>
      </c>
      <c r="Z44" s="296">
        <v>581</v>
      </c>
      <c r="AA44" s="296">
        <v>188</v>
      </c>
      <c r="AB44" s="296">
        <v>0</v>
      </c>
      <c r="AC44" s="294">
        <f t="shared" si="8"/>
        <v>12519</v>
      </c>
      <c r="AD44" s="296">
        <v>3650</v>
      </c>
      <c r="AE44" s="296">
        <v>6495</v>
      </c>
      <c r="AF44" s="296">
        <v>2374</v>
      </c>
      <c r="AG44" s="296">
        <v>88281</v>
      </c>
      <c r="AH44" s="296">
        <v>848</v>
      </c>
      <c r="AI44" s="294">
        <f t="shared" si="9"/>
        <v>76</v>
      </c>
      <c r="AJ44" s="296">
        <v>56</v>
      </c>
      <c r="AK44" s="296">
        <v>20</v>
      </c>
      <c r="AL44" s="296">
        <v>0</v>
      </c>
      <c r="AM44" s="294">
        <f t="shared" si="10"/>
        <v>534567</v>
      </c>
      <c r="AN44" s="294">
        <f t="shared" si="11"/>
        <v>392448</v>
      </c>
      <c r="AO44" s="296">
        <v>0</v>
      </c>
      <c r="AP44" s="296">
        <v>329837</v>
      </c>
      <c r="AQ44" s="296">
        <v>0</v>
      </c>
      <c r="AR44" s="296">
        <v>27</v>
      </c>
      <c r="AS44" s="296">
        <v>528</v>
      </c>
      <c r="AT44" s="296">
        <v>209</v>
      </c>
      <c r="AU44" s="296">
        <v>61847</v>
      </c>
      <c r="AV44" s="294">
        <f t="shared" si="12"/>
        <v>32197</v>
      </c>
      <c r="AW44" s="296">
        <v>0</v>
      </c>
      <c r="AX44" s="296">
        <v>593</v>
      </c>
      <c r="AY44" s="296">
        <v>10263</v>
      </c>
      <c r="AZ44" s="296">
        <v>0</v>
      </c>
      <c r="BA44" s="296">
        <v>0</v>
      </c>
      <c r="BB44" s="296">
        <v>10152</v>
      </c>
      <c r="BC44" s="296">
        <v>11189</v>
      </c>
      <c r="BD44" s="294">
        <f t="shared" si="13"/>
        <v>318</v>
      </c>
      <c r="BE44" s="296">
        <v>0</v>
      </c>
      <c r="BF44" s="296">
        <v>42</v>
      </c>
      <c r="BG44" s="296">
        <v>0</v>
      </c>
      <c r="BH44" s="296">
        <v>276</v>
      </c>
      <c r="BI44" s="296">
        <v>0</v>
      </c>
      <c r="BJ44" s="296">
        <v>0</v>
      </c>
      <c r="BK44" s="296">
        <v>0</v>
      </c>
      <c r="BL44" s="294">
        <f t="shared" si="14"/>
        <v>0</v>
      </c>
      <c r="BM44" s="296">
        <v>0</v>
      </c>
      <c r="BN44" s="296">
        <v>0</v>
      </c>
      <c r="BO44" s="296">
        <v>0</v>
      </c>
      <c r="BP44" s="296">
        <v>0</v>
      </c>
      <c r="BQ44" s="296">
        <v>0</v>
      </c>
      <c r="BR44" s="296">
        <v>0</v>
      </c>
      <c r="BS44" s="296">
        <v>0</v>
      </c>
      <c r="BT44" s="294">
        <f t="shared" si="15"/>
        <v>0</v>
      </c>
      <c r="BU44" s="296">
        <v>0</v>
      </c>
      <c r="BV44" s="296">
        <v>0</v>
      </c>
      <c r="BW44" s="296">
        <v>0</v>
      </c>
      <c r="BX44" s="296">
        <v>0</v>
      </c>
      <c r="BY44" s="296">
        <v>0</v>
      </c>
      <c r="BZ44" s="296">
        <v>0</v>
      </c>
      <c r="CA44" s="296">
        <v>0</v>
      </c>
      <c r="CB44" s="294">
        <f t="shared" si="16"/>
        <v>7738</v>
      </c>
      <c r="CC44" s="296">
        <v>0</v>
      </c>
      <c r="CD44" s="296">
        <v>6007</v>
      </c>
      <c r="CE44" s="296">
        <v>0</v>
      </c>
      <c r="CF44" s="296">
        <v>363</v>
      </c>
      <c r="CG44" s="296">
        <v>0</v>
      </c>
      <c r="CH44" s="296">
        <v>0</v>
      </c>
      <c r="CI44" s="296">
        <v>1368</v>
      </c>
      <c r="CJ44" s="294">
        <f t="shared" si="17"/>
        <v>57852</v>
      </c>
      <c r="CK44" s="296">
        <v>0</v>
      </c>
      <c r="CL44" s="296">
        <v>435</v>
      </c>
      <c r="CM44" s="296">
        <v>5466</v>
      </c>
      <c r="CN44" s="296">
        <v>49009</v>
      </c>
      <c r="CO44" s="296">
        <v>65</v>
      </c>
      <c r="CP44" s="296">
        <v>454</v>
      </c>
      <c r="CQ44" s="296">
        <v>2423</v>
      </c>
      <c r="CR44" s="294">
        <f t="shared" si="18"/>
        <v>7017</v>
      </c>
      <c r="CS44" s="296">
        <v>0</v>
      </c>
      <c r="CT44" s="296">
        <v>0</v>
      </c>
      <c r="CU44" s="296">
        <v>6340</v>
      </c>
      <c r="CV44" s="296">
        <v>0</v>
      </c>
      <c r="CW44" s="296">
        <v>12</v>
      </c>
      <c r="CX44" s="296">
        <v>590</v>
      </c>
      <c r="CY44" s="296">
        <v>75</v>
      </c>
      <c r="CZ44" s="294">
        <f t="shared" si="19"/>
        <v>21418</v>
      </c>
      <c r="DA44" s="296">
        <v>20345</v>
      </c>
      <c r="DB44" s="296">
        <v>158</v>
      </c>
      <c r="DC44" s="296">
        <v>915</v>
      </c>
      <c r="DD44" s="294">
        <f t="shared" si="20"/>
        <v>15579</v>
      </c>
      <c r="DE44" s="296">
        <v>0</v>
      </c>
      <c r="DF44" s="296">
        <v>0</v>
      </c>
      <c r="DG44" s="296">
        <v>4138</v>
      </c>
      <c r="DH44" s="296">
        <v>18</v>
      </c>
      <c r="DI44" s="296">
        <v>8</v>
      </c>
      <c r="DJ44" s="296">
        <v>1250</v>
      </c>
      <c r="DK44" s="296">
        <v>10165</v>
      </c>
    </row>
    <row r="45" spans="1:115" s="282" customFormat="1" ht="13.5">
      <c r="A45" s="293" t="s">
        <v>391</v>
      </c>
      <c r="B45" s="293">
        <v>39</v>
      </c>
      <c r="C45" s="293"/>
      <c r="D45" s="294">
        <f t="shared" si="0"/>
        <v>299427</v>
      </c>
      <c r="E45" s="296">
        <v>218453</v>
      </c>
      <c r="F45" s="296">
        <v>80974</v>
      </c>
      <c r="G45" s="294">
        <f t="shared" si="1"/>
        <v>299427</v>
      </c>
      <c r="H45" s="294">
        <f t="shared" si="2"/>
        <v>266896</v>
      </c>
      <c r="I45" s="294">
        <f t="shared" si="3"/>
        <v>34598</v>
      </c>
      <c r="J45" s="296">
        <v>4033</v>
      </c>
      <c r="K45" s="296">
        <v>24483</v>
      </c>
      <c r="L45" s="296">
        <v>6082</v>
      </c>
      <c r="M45" s="294">
        <f t="shared" si="4"/>
        <v>171479</v>
      </c>
      <c r="N45" s="296">
        <v>63965</v>
      </c>
      <c r="O45" s="296">
        <v>56509</v>
      </c>
      <c r="P45" s="296">
        <v>51005</v>
      </c>
      <c r="Q45" s="294">
        <f t="shared" si="5"/>
        <v>5738</v>
      </c>
      <c r="R45" s="296">
        <v>131</v>
      </c>
      <c r="S45" s="296">
        <v>4841</v>
      </c>
      <c r="T45" s="296">
        <v>766</v>
      </c>
      <c r="U45" s="294">
        <f t="shared" si="6"/>
        <v>44335</v>
      </c>
      <c r="V45" s="296">
        <v>8415</v>
      </c>
      <c r="W45" s="296">
        <v>35522</v>
      </c>
      <c r="X45" s="296">
        <v>398</v>
      </c>
      <c r="Y45" s="294">
        <f t="shared" si="7"/>
        <v>917</v>
      </c>
      <c r="Z45" s="296">
        <v>748</v>
      </c>
      <c r="AA45" s="296">
        <v>163</v>
      </c>
      <c r="AB45" s="296">
        <v>6</v>
      </c>
      <c r="AC45" s="294">
        <f t="shared" si="8"/>
        <v>9829</v>
      </c>
      <c r="AD45" s="296">
        <v>6696</v>
      </c>
      <c r="AE45" s="296">
        <v>2956</v>
      </c>
      <c r="AF45" s="296">
        <v>177</v>
      </c>
      <c r="AG45" s="296">
        <v>32531</v>
      </c>
      <c r="AH45" s="296">
        <v>1027</v>
      </c>
      <c r="AI45" s="294">
        <f t="shared" si="9"/>
        <v>13</v>
      </c>
      <c r="AJ45" s="296">
        <v>7</v>
      </c>
      <c r="AK45" s="296">
        <v>6</v>
      </c>
      <c r="AL45" s="296">
        <v>0</v>
      </c>
      <c r="AM45" s="294">
        <f t="shared" si="10"/>
        <v>299427</v>
      </c>
      <c r="AN45" s="294">
        <f t="shared" si="11"/>
        <v>228291</v>
      </c>
      <c r="AO45" s="296">
        <v>34598</v>
      </c>
      <c r="AP45" s="296">
        <v>161574</v>
      </c>
      <c r="AQ45" s="296">
        <v>3</v>
      </c>
      <c r="AR45" s="296">
        <v>0</v>
      </c>
      <c r="AS45" s="296">
        <v>1</v>
      </c>
      <c r="AT45" s="296">
        <v>7338</v>
      </c>
      <c r="AU45" s="296">
        <v>24777</v>
      </c>
      <c r="AV45" s="294">
        <f t="shared" si="12"/>
        <v>4899</v>
      </c>
      <c r="AW45" s="296">
        <v>0</v>
      </c>
      <c r="AX45" s="296">
        <v>0</v>
      </c>
      <c r="AY45" s="296">
        <v>1030</v>
      </c>
      <c r="AZ45" s="296">
        <v>288</v>
      </c>
      <c r="BA45" s="296">
        <v>0</v>
      </c>
      <c r="BB45" s="296">
        <v>1981</v>
      </c>
      <c r="BC45" s="296">
        <v>1600</v>
      </c>
      <c r="BD45" s="294">
        <f t="shared" si="13"/>
        <v>0</v>
      </c>
      <c r="BE45" s="296">
        <v>0</v>
      </c>
      <c r="BF45" s="296">
        <v>0</v>
      </c>
      <c r="BG45" s="296">
        <v>0</v>
      </c>
      <c r="BH45" s="296">
        <v>0</v>
      </c>
      <c r="BI45" s="296">
        <v>0</v>
      </c>
      <c r="BJ45" s="296">
        <v>0</v>
      </c>
      <c r="BK45" s="296">
        <v>0</v>
      </c>
      <c r="BL45" s="294">
        <f t="shared" si="14"/>
        <v>0</v>
      </c>
      <c r="BM45" s="296">
        <v>0</v>
      </c>
      <c r="BN45" s="296">
        <v>0</v>
      </c>
      <c r="BO45" s="296">
        <v>0</v>
      </c>
      <c r="BP45" s="296">
        <v>0</v>
      </c>
      <c r="BQ45" s="296">
        <v>0</v>
      </c>
      <c r="BR45" s="296">
        <v>0</v>
      </c>
      <c r="BS45" s="296">
        <v>0</v>
      </c>
      <c r="BT45" s="294">
        <f t="shared" si="15"/>
        <v>0</v>
      </c>
      <c r="BU45" s="296">
        <v>0</v>
      </c>
      <c r="BV45" s="296">
        <v>0</v>
      </c>
      <c r="BW45" s="296">
        <v>0</v>
      </c>
      <c r="BX45" s="296">
        <v>0</v>
      </c>
      <c r="BY45" s="296">
        <v>0</v>
      </c>
      <c r="BZ45" s="296">
        <v>0</v>
      </c>
      <c r="CA45" s="296">
        <v>0</v>
      </c>
      <c r="CB45" s="294">
        <f t="shared" si="16"/>
        <v>10574</v>
      </c>
      <c r="CC45" s="296">
        <v>0</v>
      </c>
      <c r="CD45" s="296">
        <v>9905</v>
      </c>
      <c r="CE45" s="296">
        <v>0</v>
      </c>
      <c r="CF45" s="296">
        <v>0</v>
      </c>
      <c r="CG45" s="296">
        <v>0</v>
      </c>
      <c r="CH45" s="296">
        <v>0</v>
      </c>
      <c r="CI45" s="296">
        <v>669</v>
      </c>
      <c r="CJ45" s="294">
        <f t="shared" si="17"/>
        <v>32678</v>
      </c>
      <c r="CK45" s="296">
        <v>0</v>
      </c>
      <c r="CL45" s="296">
        <v>0</v>
      </c>
      <c r="CM45" s="296">
        <v>1714</v>
      </c>
      <c r="CN45" s="296">
        <v>28665</v>
      </c>
      <c r="CO45" s="296">
        <v>36</v>
      </c>
      <c r="CP45" s="296">
        <v>158</v>
      </c>
      <c r="CQ45" s="296">
        <v>2105</v>
      </c>
      <c r="CR45" s="294">
        <f t="shared" si="18"/>
        <v>1644</v>
      </c>
      <c r="CS45" s="296">
        <v>0</v>
      </c>
      <c r="CT45" s="296">
        <v>0</v>
      </c>
      <c r="CU45" s="296">
        <v>1235</v>
      </c>
      <c r="CV45" s="296">
        <v>0</v>
      </c>
      <c r="CW45" s="296">
        <v>149</v>
      </c>
      <c r="CX45" s="296">
        <v>110</v>
      </c>
      <c r="CY45" s="296">
        <v>150</v>
      </c>
      <c r="CZ45" s="294">
        <f t="shared" si="19"/>
        <v>15492</v>
      </c>
      <c r="DA45" s="296">
        <v>15382</v>
      </c>
      <c r="DB45" s="296">
        <v>0</v>
      </c>
      <c r="DC45" s="296">
        <v>110</v>
      </c>
      <c r="DD45" s="294">
        <f t="shared" si="20"/>
        <v>5849</v>
      </c>
      <c r="DE45" s="296">
        <v>0</v>
      </c>
      <c r="DF45" s="296">
        <v>0</v>
      </c>
      <c r="DG45" s="296">
        <v>1756</v>
      </c>
      <c r="DH45" s="296">
        <v>0</v>
      </c>
      <c r="DI45" s="296">
        <v>731</v>
      </c>
      <c r="DJ45" s="296">
        <v>242</v>
      </c>
      <c r="DK45" s="296">
        <v>3120</v>
      </c>
    </row>
    <row r="46" spans="1:115" s="282" customFormat="1" ht="13.5">
      <c r="A46" s="293" t="s">
        <v>392</v>
      </c>
      <c r="B46" s="293">
        <v>40</v>
      </c>
      <c r="C46" s="293"/>
      <c r="D46" s="294">
        <f t="shared" si="0"/>
        <v>2015992</v>
      </c>
      <c r="E46" s="296">
        <v>1239859</v>
      </c>
      <c r="F46" s="296">
        <v>776133</v>
      </c>
      <c r="G46" s="294">
        <f t="shared" si="1"/>
        <v>2015992</v>
      </c>
      <c r="H46" s="294">
        <f t="shared" si="2"/>
        <v>1608063</v>
      </c>
      <c r="I46" s="294">
        <f t="shared" si="3"/>
        <v>237510</v>
      </c>
      <c r="J46" s="296">
        <v>86813</v>
      </c>
      <c r="K46" s="296">
        <v>150697</v>
      </c>
      <c r="L46" s="296">
        <v>0</v>
      </c>
      <c r="M46" s="294">
        <f t="shared" si="4"/>
        <v>1189360</v>
      </c>
      <c r="N46" s="296">
        <v>136011</v>
      </c>
      <c r="O46" s="296">
        <v>709754</v>
      </c>
      <c r="P46" s="296">
        <v>343595</v>
      </c>
      <c r="Q46" s="294">
        <f t="shared" si="5"/>
        <v>56009</v>
      </c>
      <c r="R46" s="296">
        <v>7461</v>
      </c>
      <c r="S46" s="296">
        <v>39046</v>
      </c>
      <c r="T46" s="296">
        <v>9502</v>
      </c>
      <c r="U46" s="294">
        <f t="shared" si="6"/>
        <v>100415</v>
      </c>
      <c r="V46" s="296">
        <v>21031</v>
      </c>
      <c r="W46" s="296">
        <v>76747</v>
      </c>
      <c r="X46" s="296">
        <v>2637</v>
      </c>
      <c r="Y46" s="294">
        <f t="shared" si="7"/>
        <v>6060</v>
      </c>
      <c r="Z46" s="296">
        <v>2489</v>
      </c>
      <c r="AA46" s="296">
        <v>3504</v>
      </c>
      <c r="AB46" s="296">
        <v>67</v>
      </c>
      <c r="AC46" s="294">
        <f t="shared" si="8"/>
        <v>18709</v>
      </c>
      <c r="AD46" s="296">
        <v>2937</v>
      </c>
      <c r="AE46" s="296">
        <v>13725</v>
      </c>
      <c r="AF46" s="296">
        <v>2047</v>
      </c>
      <c r="AG46" s="296">
        <v>407929</v>
      </c>
      <c r="AH46" s="296">
        <v>3975</v>
      </c>
      <c r="AI46" s="294">
        <f t="shared" si="9"/>
        <v>710</v>
      </c>
      <c r="AJ46" s="296">
        <v>622</v>
      </c>
      <c r="AK46" s="296">
        <v>85</v>
      </c>
      <c r="AL46" s="296">
        <v>3</v>
      </c>
      <c r="AM46" s="294">
        <f t="shared" si="10"/>
        <v>2015992</v>
      </c>
      <c r="AN46" s="294">
        <f t="shared" si="11"/>
        <v>1620264</v>
      </c>
      <c r="AO46" s="296">
        <v>237510</v>
      </c>
      <c r="AP46" s="296">
        <v>1057820</v>
      </c>
      <c r="AQ46" s="296">
        <v>1229</v>
      </c>
      <c r="AR46" s="296">
        <v>8526</v>
      </c>
      <c r="AS46" s="296">
        <v>4614</v>
      </c>
      <c r="AT46" s="296">
        <v>4749</v>
      </c>
      <c r="AU46" s="296">
        <v>305816</v>
      </c>
      <c r="AV46" s="294">
        <f t="shared" si="12"/>
        <v>74398</v>
      </c>
      <c r="AW46" s="296">
        <v>0</v>
      </c>
      <c r="AX46" s="296">
        <v>179</v>
      </c>
      <c r="AY46" s="296">
        <v>35127</v>
      </c>
      <c r="AZ46" s="296">
        <v>1652</v>
      </c>
      <c r="BA46" s="296">
        <v>350</v>
      </c>
      <c r="BB46" s="296">
        <v>10783</v>
      </c>
      <c r="BC46" s="296">
        <v>26307</v>
      </c>
      <c r="BD46" s="294">
        <f t="shared" si="13"/>
        <v>5149</v>
      </c>
      <c r="BE46" s="296">
        <v>0</v>
      </c>
      <c r="BF46" s="296">
        <v>65</v>
      </c>
      <c r="BG46" s="296">
        <v>0</v>
      </c>
      <c r="BH46" s="296">
        <v>60</v>
      </c>
      <c r="BI46" s="296">
        <v>0</v>
      </c>
      <c r="BJ46" s="296">
        <v>0</v>
      </c>
      <c r="BK46" s="296">
        <v>5024</v>
      </c>
      <c r="BL46" s="294">
        <f t="shared" si="14"/>
        <v>0</v>
      </c>
      <c r="BM46" s="296">
        <v>0</v>
      </c>
      <c r="BN46" s="296">
        <v>0</v>
      </c>
      <c r="BO46" s="296">
        <v>0</v>
      </c>
      <c r="BP46" s="296">
        <v>0</v>
      </c>
      <c r="BQ46" s="296">
        <v>0</v>
      </c>
      <c r="BR46" s="296">
        <v>0</v>
      </c>
      <c r="BS46" s="296">
        <v>0</v>
      </c>
      <c r="BT46" s="294">
        <f t="shared" si="15"/>
        <v>406</v>
      </c>
      <c r="BU46" s="296">
        <v>0</v>
      </c>
      <c r="BV46" s="296">
        <v>0</v>
      </c>
      <c r="BW46" s="296">
        <v>0</v>
      </c>
      <c r="BX46" s="296">
        <v>406</v>
      </c>
      <c r="BY46" s="296">
        <v>0</v>
      </c>
      <c r="BZ46" s="296">
        <v>0</v>
      </c>
      <c r="CA46" s="296">
        <v>0</v>
      </c>
      <c r="CB46" s="294">
        <f t="shared" si="16"/>
        <v>137393</v>
      </c>
      <c r="CC46" s="296">
        <v>0</v>
      </c>
      <c r="CD46" s="296">
        <v>129793</v>
      </c>
      <c r="CE46" s="296">
        <v>0</v>
      </c>
      <c r="CF46" s="296">
        <v>0</v>
      </c>
      <c r="CG46" s="296">
        <v>0</v>
      </c>
      <c r="CH46" s="296">
        <v>427</v>
      </c>
      <c r="CI46" s="296">
        <v>7173</v>
      </c>
      <c r="CJ46" s="294">
        <f t="shared" si="17"/>
        <v>83924</v>
      </c>
      <c r="CK46" s="296">
        <v>0</v>
      </c>
      <c r="CL46" s="296">
        <v>578</v>
      </c>
      <c r="CM46" s="296">
        <v>13441</v>
      </c>
      <c r="CN46" s="296">
        <v>55794</v>
      </c>
      <c r="CO46" s="296">
        <v>230</v>
      </c>
      <c r="CP46" s="296">
        <v>3146</v>
      </c>
      <c r="CQ46" s="296">
        <v>10735</v>
      </c>
      <c r="CR46" s="294">
        <f t="shared" si="18"/>
        <v>1953</v>
      </c>
      <c r="CS46" s="296">
        <v>0</v>
      </c>
      <c r="CT46" s="296">
        <v>1272</v>
      </c>
      <c r="CU46" s="296">
        <v>681</v>
      </c>
      <c r="CV46" s="296">
        <v>0</v>
      </c>
      <c r="CW46" s="296">
        <v>0</v>
      </c>
      <c r="CX46" s="296">
        <v>0</v>
      </c>
      <c r="CY46" s="296">
        <v>0</v>
      </c>
      <c r="CZ46" s="294">
        <f t="shared" si="19"/>
        <v>38959</v>
      </c>
      <c r="DA46" s="296">
        <v>35490</v>
      </c>
      <c r="DB46" s="296">
        <v>346</v>
      </c>
      <c r="DC46" s="296">
        <v>3123</v>
      </c>
      <c r="DD46" s="294">
        <f t="shared" si="20"/>
        <v>53546</v>
      </c>
      <c r="DE46" s="296">
        <v>0</v>
      </c>
      <c r="DF46" s="296">
        <v>3</v>
      </c>
      <c r="DG46" s="296">
        <v>4627</v>
      </c>
      <c r="DH46" s="296">
        <v>206</v>
      </c>
      <c r="DI46" s="296">
        <v>520</v>
      </c>
      <c r="DJ46" s="296">
        <v>52</v>
      </c>
      <c r="DK46" s="296">
        <v>48138</v>
      </c>
    </row>
    <row r="47" spans="1:115" s="282" customFormat="1" ht="13.5">
      <c r="A47" s="293" t="s">
        <v>393</v>
      </c>
      <c r="B47" s="293">
        <v>41</v>
      </c>
      <c r="C47" s="293"/>
      <c r="D47" s="294">
        <f t="shared" si="0"/>
        <v>289056</v>
      </c>
      <c r="E47" s="296">
        <v>210766</v>
      </c>
      <c r="F47" s="296">
        <v>78290</v>
      </c>
      <c r="G47" s="294">
        <f t="shared" si="1"/>
        <v>289056</v>
      </c>
      <c r="H47" s="294">
        <f t="shared" si="2"/>
        <v>261892</v>
      </c>
      <c r="I47" s="294">
        <f t="shared" si="3"/>
        <v>0</v>
      </c>
      <c r="J47" s="296">
        <v>0</v>
      </c>
      <c r="K47" s="296">
        <v>0</v>
      </c>
      <c r="L47" s="296">
        <v>0</v>
      </c>
      <c r="M47" s="294">
        <f t="shared" si="4"/>
        <v>217503</v>
      </c>
      <c r="N47" s="296">
        <v>49666</v>
      </c>
      <c r="O47" s="296">
        <v>110604</v>
      </c>
      <c r="P47" s="296">
        <v>57233</v>
      </c>
      <c r="Q47" s="294">
        <f t="shared" si="5"/>
        <v>14118</v>
      </c>
      <c r="R47" s="296">
        <v>1364</v>
      </c>
      <c r="S47" s="296">
        <v>11979</v>
      </c>
      <c r="T47" s="296">
        <v>775</v>
      </c>
      <c r="U47" s="294">
        <f t="shared" si="6"/>
        <v>26592</v>
      </c>
      <c r="V47" s="296">
        <v>4878</v>
      </c>
      <c r="W47" s="296">
        <v>19281</v>
      </c>
      <c r="X47" s="296">
        <v>2433</v>
      </c>
      <c r="Y47" s="294">
        <f t="shared" si="7"/>
        <v>120</v>
      </c>
      <c r="Z47" s="296">
        <v>86</v>
      </c>
      <c r="AA47" s="296">
        <v>34</v>
      </c>
      <c r="AB47" s="296">
        <v>0</v>
      </c>
      <c r="AC47" s="294">
        <f t="shared" si="8"/>
        <v>3559</v>
      </c>
      <c r="AD47" s="296">
        <v>346</v>
      </c>
      <c r="AE47" s="296">
        <v>2189</v>
      </c>
      <c r="AF47" s="296">
        <v>1024</v>
      </c>
      <c r="AG47" s="296">
        <v>27164</v>
      </c>
      <c r="AH47" s="296">
        <v>367</v>
      </c>
      <c r="AI47" s="294">
        <f t="shared" si="9"/>
        <v>29</v>
      </c>
      <c r="AJ47" s="296">
        <v>20</v>
      </c>
      <c r="AK47" s="296">
        <v>5</v>
      </c>
      <c r="AL47" s="296">
        <v>4</v>
      </c>
      <c r="AM47" s="294">
        <f t="shared" si="10"/>
        <v>288129</v>
      </c>
      <c r="AN47" s="294">
        <f t="shared" si="11"/>
        <v>233017</v>
      </c>
      <c r="AO47" s="296">
        <v>0</v>
      </c>
      <c r="AP47" s="296">
        <v>217503</v>
      </c>
      <c r="AQ47" s="296">
        <v>413</v>
      </c>
      <c r="AR47" s="296">
        <v>0</v>
      </c>
      <c r="AS47" s="296">
        <v>0</v>
      </c>
      <c r="AT47" s="296">
        <v>29</v>
      </c>
      <c r="AU47" s="296">
        <v>15072</v>
      </c>
      <c r="AV47" s="294">
        <f t="shared" si="12"/>
        <v>14682</v>
      </c>
      <c r="AW47" s="296">
        <v>0</v>
      </c>
      <c r="AX47" s="296">
        <v>0</v>
      </c>
      <c r="AY47" s="296">
        <v>6322</v>
      </c>
      <c r="AZ47" s="296">
        <v>282</v>
      </c>
      <c r="BA47" s="296">
        <v>0</v>
      </c>
      <c r="BB47" s="296">
        <v>3137</v>
      </c>
      <c r="BC47" s="296">
        <v>4941</v>
      </c>
      <c r="BD47" s="294">
        <f t="shared" si="13"/>
        <v>540</v>
      </c>
      <c r="BE47" s="296">
        <v>0</v>
      </c>
      <c r="BF47" s="296">
        <v>0</v>
      </c>
      <c r="BG47" s="296">
        <v>0</v>
      </c>
      <c r="BH47" s="296">
        <v>540</v>
      </c>
      <c r="BI47" s="296">
        <v>0</v>
      </c>
      <c r="BJ47" s="296">
        <v>0</v>
      </c>
      <c r="BK47" s="296">
        <v>0</v>
      </c>
      <c r="BL47" s="294">
        <f t="shared" si="14"/>
        <v>0</v>
      </c>
      <c r="BM47" s="296">
        <v>0</v>
      </c>
      <c r="BN47" s="296">
        <v>0</v>
      </c>
      <c r="BO47" s="296">
        <v>0</v>
      </c>
      <c r="BP47" s="296">
        <v>0</v>
      </c>
      <c r="BQ47" s="296">
        <v>0</v>
      </c>
      <c r="BR47" s="296">
        <v>0</v>
      </c>
      <c r="BS47" s="296">
        <v>0</v>
      </c>
      <c r="BT47" s="294">
        <f t="shared" si="15"/>
        <v>0</v>
      </c>
      <c r="BU47" s="296">
        <v>0</v>
      </c>
      <c r="BV47" s="296">
        <v>0</v>
      </c>
      <c r="BW47" s="296">
        <v>0</v>
      </c>
      <c r="BX47" s="296">
        <v>0</v>
      </c>
      <c r="BY47" s="296">
        <v>0</v>
      </c>
      <c r="BZ47" s="296">
        <v>0</v>
      </c>
      <c r="CA47" s="296">
        <v>0</v>
      </c>
      <c r="CB47" s="294">
        <f t="shared" si="16"/>
        <v>0</v>
      </c>
      <c r="CC47" s="296">
        <v>0</v>
      </c>
      <c r="CD47" s="296">
        <v>0</v>
      </c>
      <c r="CE47" s="296">
        <v>0</v>
      </c>
      <c r="CF47" s="296">
        <v>0</v>
      </c>
      <c r="CG47" s="296">
        <v>0</v>
      </c>
      <c r="CH47" s="296">
        <v>0</v>
      </c>
      <c r="CI47" s="296">
        <v>0</v>
      </c>
      <c r="CJ47" s="294">
        <f t="shared" si="17"/>
        <v>27250</v>
      </c>
      <c r="CK47" s="296">
        <v>0</v>
      </c>
      <c r="CL47" s="296">
        <v>0</v>
      </c>
      <c r="CM47" s="296">
        <v>5319</v>
      </c>
      <c r="CN47" s="296">
        <v>17906</v>
      </c>
      <c r="CO47" s="296">
        <v>40</v>
      </c>
      <c r="CP47" s="296">
        <v>393</v>
      </c>
      <c r="CQ47" s="296">
        <v>3592</v>
      </c>
      <c r="CR47" s="294">
        <f t="shared" si="18"/>
        <v>957</v>
      </c>
      <c r="CS47" s="296">
        <v>0</v>
      </c>
      <c r="CT47" s="296">
        <v>0</v>
      </c>
      <c r="CU47" s="296">
        <v>945</v>
      </c>
      <c r="CV47" s="296">
        <v>0</v>
      </c>
      <c r="CW47" s="296">
        <v>0</v>
      </c>
      <c r="CX47" s="296">
        <v>0</v>
      </c>
      <c r="CY47" s="296">
        <v>12</v>
      </c>
      <c r="CZ47" s="294">
        <f t="shared" si="19"/>
        <v>8925</v>
      </c>
      <c r="DA47" s="296">
        <v>7864</v>
      </c>
      <c r="DB47" s="296">
        <v>22</v>
      </c>
      <c r="DC47" s="296">
        <v>1039</v>
      </c>
      <c r="DD47" s="294">
        <f t="shared" si="20"/>
        <v>2758</v>
      </c>
      <c r="DE47" s="296">
        <v>0</v>
      </c>
      <c r="DF47" s="296">
        <v>0</v>
      </c>
      <c r="DG47" s="296">
        <v>1119</v>
      </c>
      <c r="DH47" s="296">
        <v>0</v>
      </c>
      <c r="DI47" s="296">
        <v>58</v>
      </c>
      <c r="DJ47" s="296">
        <v>0</v>
      </c>
      <c r="DK47" s="296">
        <v>1581</v>
      </c>
    </row>
    <row r="48" spans="1:115" s="282" customFormat="1" ht="13.5">
      <c r="A48" s="293" t="s">
        <v>394</v>
      </c>
      <c r="B48" s="293">
        <v>42</v>
      </c>
      <c r="C48" s="293"/>
      <c r="D48" s="294">
        <f t="shared" si="0"/>
        <v>533766</v>
      </c>
      <c r="E48" s="296">
        <v>354747</v>
      </c>
      <c r="F48" s="296">
        <v>179019</v>
      </c>
      <c r="G48" s="294">
        <f t="shared" si="1"/>
        <v>533766</v>
      </c>
      <c r="H48" s="294">
        <f t="shared" si="2"/>
        <v>390461</v>
      </c>
      <c r="I48" s="294">
        <f t="shared" si="3"/>
        <v>267</v>
      </c>
      <c r="J48" s="296">
        <v>0</v>
      </c>
      <c r="K48" s="296">
        <v>241</v>
      </c>
      <c r="L48" s="296">
        <v>26</v>
      </c>
      <c r="M48" s="294">
        <f t="shared" si="4"/>
        <v>318668</v>
      </c>
      <c r="N48" s="296">
        <v>106035</v>
      </c>
      <c r="O48" s="296">
        <v>162044</v>
      </c>
      <c r="P48" s="296">
        <v>50589</v>
      </c>
      <c r="Q48" s="294">
        <f t="shared" si="5"/>
        <v>26206</v>
      </c>
      <c r="R48" s="296">
        <v>10519</v>
      </c>
      <c r="S48" s="296">
        <v>11965</v>
      </c>
      <c r="T48" s="296">
        <v>3722</v>
      </c>
      <c r="U48" s="294">
        <f t="shared" si="6"/>
        <v>42211</v>
      </c>
      <c r="V48" s="296">
        <v>17006</v>
      </c>
      <c r="W48" s="296">
        <v>23641</v>
      </c>
      <c r="X48" s="296">
        <v>1564</v>
      </c>
      <c r="Y48" s="294">
        <f t="shared" si="7"/>
        <v>1006</v>
      </c>
      <c r="Z48" s="296">
        <v>311</v>
      </c>
      <c r="AA48" s="296">
        <v>695</v>
      </c>
      <c r="AB48" s="296">
        <v>0</v>
      </c>
      <c r="AC48" s="294">
        <f t="shared" si="8"/>
        <v>2103</v>
      </c>
      <c r="AD48" s="296">
        <v>317</v>
      </c>
      <c r="AE48" s="296">
        <v>1752</v>
      </c>
      <c r="AF48" s="296">
        <v>34</v>
      </c>
      <c r="AG48" s="296">
        <v>143305</v>
      </c>
      <c r="AH48" s="296">
        <v>110</v>
      </c>
      <c r="AI48" s="294">
        <f t="shared" si="9"/>
        <v>10</v>
      </c>
      <c r="AJ48" s="296">
        <v>5</v>
      </c>
      <c r="AK48" s="296">
        <v>5</v>
      </c>
      <c r="AL48" s="296">
        <v>0</v>
      </c>
      <c r="AM48" s="294">
        <f t="shared" si="10"/>
        <v>533766</v>
      </c>
      <c r="AN48" s="294">
        <f t="shared" si="11"/>
        <v>444764</v>
      </c>
      <c r="AO48" s="296">
        <v>267</v>
      </c>
      <c r="AP48" s="296">
        <v>318598</v>
      </c>
      <c r="AQ48" s="296">
        <v>1454</v>
      </c>
      <c r="AR48" s="296">
        <v>215</v>
      </c>
      <c r="AS48" s="296">
        <v>0</v>
      </c>
      <c r="AT48" s="296">
        <v>204</v>
      </c>
      <c r="AU48" s="296">
        <v>124026</v>
      </c>
      <c r="AV48" s="294">
        <f t="shared" si="12"/>
        <v>7507</v>
      </c>
      <c r="AW48" s="296">
        <v>0</v>
      </c>
      <c r="AX48" s="296">
        <v>0</v>
      </c>
      <c r="AY48" s="296">
        <v>3133</v>
      </c>
      <c r="AZ48" s="296">
        <v>936</v>
      </c>
      <c r="BA48" s="296">
        <v>0</v>
      </c>
      <c r="BB48" s="296">
        <v>466</v>
      </c>
      <c r="BC48" s="296">
        <v>2972</v>
      </c>
      <c r="BD48" s="294">
        <f t="shared" si="13"/>
        <v>1554</v>
      </c>
      <c r="BE48" s="296">
        <v>0</v>
      </c>
      <c r="BF48" s="296">
        <v>0</v>
      </c>
      <c r="BG48" s="296">
        <v>0</v>
      </c>
      <c r="BH48" s="296">
        <v>1214</v>
      </c>
      <c r="BI48" s="296">
        <v>0</v>
      </c>
      <c r="BJ48" s="296">
        <v>136</v>
      </c>
      <c r="BK48" s="296">
        <v>204</v>
      </c>
      <c r="BL48" s="294">
        <f t="shared" si="14"/>
        <v>0</v>
      </c>
      <c r="BM48" s="296">
        <v>0</v>
      </c>
      <c r="BN48" s="296">
        <v>0</v>
      </c>
      <c r="BO48" s="296">
        <v>0</v>
      </c>
      <c r="BP48" s="296">
        <v>0</v>
      </c>
      <c r="BQ48" s="296">
        <v>0</v>
      </c>
      <c r="BR48" s="296">
        <v>0</v>
      </c>
      <c r="BS48" s="296">
        <v>0</v>
      </c>
      <c r="BT48" s="294">
        <f t="shared" si="15"/>
        <v>0</v>
      </c>
      <c r="BU48" s="296">
        <v>0</v>
      </c>
      <c r="BV48" s="296">
        <v>0</v>
      </c>
      <c r="BW48" s="296">
        <v>0</v>
      </c>
      <c r="BX48" s="296">
        <v>0</v>
      </c>
      <c r="BY48" s="296">
        <v>0</v>
      </c>
      <c r="BZ48" s="296">
        <v>0</v>
      </c>
      <c r="CA48" s="296">
        <v>0</v>
      </c>
      <c r="CB48" s="294">
        <f t="shared" si="16"/>
        <v>415</v>
      </c>
      <c r="CC48" s="296">
        <v>0</v>
      </c>
      <c r="CD48" s="296">
        <v>0</v>
      </c>
      <c r="CE48" s="296">
        <v>0</v>
      </c>
      <c r="CF48" s="296">
        <v>0</v>
      </c>
      <c r="CG48" s="296">
        <v>0</v>
      </c>
      <c r="CH48" s="296">
        <v>415</v>
      </c>
      <c r="CI48" s="296">
        <v>0</v>
      </c>
      <c r="CJ48" s="294">
        <f t="shared" si="17"/>
        <v>45083</v>
      </c>
      <c r="CK48" s="296">
        <v>0</v>
      </c>
      <c r="CL48" s="296">
        <v>0</v>
      </c>
      <c r="CM48" s="296">
        <v>6162</v>
      </c>
      <c r="CN48" s="296">
        <v>32211</v>
      </c>
      <c r="CO48" s="296">
        <v>497</v>
      </c>
      <c r="CP48" s="296">
        <v>279</v>
      </c>
      <c r="CQ48" s="296">
        <v>5934</v>
      </c>
      <c r="CR48" s="294">
        <f t="shared" si="18"/>
        <v>943</v>
      </c>
      <c r="CS48" s="296">
        <v>0</v>
      </c>
      <c r="CT48" s="296">
        <v>0</v>
      </c>
      <c r="CU48" s="296">
        <v>0</v>
      </c>
      <c r="CV48" s="296">
        <v>0</v>
      </c>
      <c r="CW48" s="296">
        <v>463</v>
      </c>
      <c r="CX48" s="296">
        <v>46</v>
      </c>
      <c r="CY48" s="296">
        <v>434</v>
      </c>
      <c r="CZ48" s="294">
        <f t="shared" si="19"/>
        <v>11274</v>
      </c>
      <c r="DA48" s="296">
        <v>7924</v>
      </c>
      <c r="DB48" s="296">
        <v>6</v>
      </c>
      <c r="DC48" s="296">
        <v>3344</v>
      </c>
      <c r="DD48" s="294">
        <f t="shared" si="20"/>
        <v>22226</v>
      </c>
      <c r="DE48" s="296">
        <v>0</v>
      </c>
      <c r="DF48" s="296">
        <v>70</v>
      </c>
      <c r="DG48" s="296">
        <v>15168</v>
      </c>
      <c r="DH48" s="296">
        <v>0</v>
      </c>
      <c r="DI48" s="296">
        <v>40</v>
      </c>
      <c r="DJ48" s="296">
        <v>557</v>
      </c>
      <c r="DK48" s="296">
        <v>6391</v>
      </c>
    </row>
    <row r="49" spans="1:115" s="282" customFormat="1" ht="13.5">
      <c r="A49" s="293" t="s">
        <v>395</v>
      </c>
      <c r="B49" s="293">
        <v>43</v>
      </c>
      <c r="C49" s="293"/>
      <c r="D49" s="294">
        <f t="shared" si="0"/>
        <v>621631</v>
      </c>
      <c r="E49" s="296">
        <v>409315</v>
      </c>
      <c r="F49" s="296">
        <v>212316</v>
      </c>
      <c r="G49" s="294">
        <f t="shared" si="1"/>
        <v>621631</v>
      </c>
      <c r="H49" s="294">
        <f t="shared" si="2"/>
        <v>552905</v>
      </c>
      <c r="I49" s="294">
        <f t="shared" si="3"/>
        <v>0</v>
      </c>
      <c r="J49" s="296">
        <v>0</v>
      </c>
      <c r="K49" s="296">
        <v>0</v>
      </c>
      <c r="L49" s="296">
        <v>0</v>
      </c>
      <c r="M49" s="294">
        <f t="shared" si="4"/>
        <v>471596</v>
      </c>
      <c r="N49" s="296">
        <v>144073</v>
      </c>
      <c r="O49" s="296">
        <v>179299</v>
      </c>
      <c r="P49" s="296">
        <v>148224</v>
      </c>
      <c r="Q49" s="294">
        <f t="shared" si="5"/>
        <v>16639</v>
      </c>
      <c r="R49" s="296">
        <v>3828</v>
      </c>
      <c r="S49" s="296">
        <v>10211</v>
      </c>
      <c r="T49" s="296">
        <v>2600</v>
      </c>
      <c r="U49" s="294">
        <f t="shared" si="6"/>
        <v>60962</v>
      </c>
      <c r="V49" s="296">
        <v>9927</v>
      </c>
      <c r="W49" s="296">
        <v>47346</v>
      </c>
      <c r="X49" s="296">
        <v>3689</v>
      </c>
      <c r="Y49" s="294">
        <f t="shared" si="7"/>
        <v>303</v>
      </c>
      <c r="Z49" s="296">
        <v>34</v>
      </c>
      <c r="AA49" s="296">
        <v>264</v>
      </c>
      <c r="AB49" s="296">
        <v>5</v>
      </c>
      <c r="AC49" s="294">
        <f t="shared" si="8"/>
        <v>3405</v>
      </c>
      <c r="AD49" s="296">
        <v>1301</v>
      </c>
      <c r="AE49" s="296">
        <v>2015</v>
      </c>
      <c r="AF49" s="296">
        <v>89</v>
      </c>
      <c r="AG49" s="296">
        <v>68726</v>
      </c>
      <c r="AH49" s="296">
        <v>1375</v>
      </c>
      <c r="AI49" s="294">
        <f t="shared" si="9"/>
        <v>1060</v>
      </c>
      <c r="AJ49" s="296">
        <v>3</v>
      </c>
      <c r="AK49" s="296">
        <v>761</v>
      </c>
      <c r="AL49" s="296">
        <v>296</v>
      </c>
      <c r="AM49" s="294">
        <f t="shared" si="10"/>
        <v>621648</v>
      </c>
      <c r="AN49" s="294">
        <f t="shared" si="11"/>
        <v>492325</v>
      </c>
      <c r="AO49" s="296">
        <v>0</v>
      </c>
      <c r="AP49" s="296">
        <v>435345</v>
      </c>
      <c r="AQ49" s="296">
        <v>80</v>
      </c>
      <c r="AR49" s="296">
        <v>2471</v>
      </c>
      <c r="AS49" s="296">
        <v>0</v>
      </c>
      <c r="AT49" s="296">
        <v>977</v>
      </c>
      <c r="AU49" s="296">
        <v>53452</v>
      </c>
      <c r="AV49" s="294">
        <f t="shared" si="12"/>
        <v>15492</v>
      </c>
      <c r="AW49" s="296">
        <v>0</v>
      </c>
      <c r="AX49" s="296">
        <v>0</v>
      </c>
      <c r="AY49" s="296">
        <v>7107</v>
      </c>
      <c r="AZ49" s="296">
        <v>2842</v>
      </c>
      <c r="BA49" s="296">
        <v>14</v>
      </c>
      <c r="BB49" s="296">
        <v>1503</v>
      </c>
      <c r="BC49" s="296">
        <v>4026</v>
      </c>
      <c r="BD49" s="294">
        <f t="shared" si="13"/>
        <v>3258</v>
      </c>
      <c r="BE49" s="296">
        <v>0</v>
      </c>
      <c r="BF49" s="296">
        <v>0</v>
      </c>
      <c r="BG49" s="296">
        <v>0</v>
      </c>
      <c r="BH49" s="296">
        <v>2947</v>
      </c>
      <c r="BI49" s="296">
        <v>0</v>
      </c>
      <c r="BJ49" s="296">
        <v>0</v>
      </c>
      <c r="BK49" s="296">
        <v>311</v>
      </c>
      <c r="BL49" s="294">
        <f t="shared" si="14"/>
        <v>0</v>
      </c>
      <c r="BM49" s="296">
        <v>0</v>
      </c>
      <c r="BN49" s="296">
        <v>0</v>
      </c>
      <c r="BO49" s="296">
        <v>0</v>
      </c>
      <c r="BP49" s="296">
        <v>0</v>
      </c>
      <c r="BQ49" s="296">
        <v>0</v>
      </c>
      <c r="BR49" s="296">
        <v>0</v>
      </c>
      <c r="BS49" s="296">
        <v>0</v>
      </c>
      <c r="BT49" s="294">
        <f t="shared" si="15"/>
        <v>444</v>
      </c>
      <c r="BU49" s="296">
        <v>0</v>
      </c>
      <c r="BV49" s="296">
        <v>444</v>
      </c>
      <c r="BW49" s="296">
        <v>0</v>
      </c>
      <c r="BX49" s="296">
        <v>0</v>
      </c>
      <c r="BY49" s="296">
        <v>0</v>
      </c>
      <c r="BZ49" s="296">
        <v>0</v>
      </c>
      <c r="CA49" s="296">
        <v>0</v>
      </c>
      <c r="CB49" s="294">
        <f t="shared" si="16"/>
        <v>38313</v>
      </c>
      <c r="CC49" s="296">
        <v>0</v>
      </c>
      <c r="CD49" s="296">
        <v>35355</v>
      </c>
      <c r="CE49" s="296">
        <v>0</v>
      </c>
      <c r="CF49" s="296">
        <v>0</v>
      </c>
      <c r="CG49" s="296">
        <v>0</v>
      </c>
      <c r="CH49" s="296">
        <v>0</v>
      </c>
      <c r="CI49" s="296">
        <v>2958</v>
      </c>
      <c r="CJ49" s="294">
        <f t="shared" si="17"/>
        <v>51379</v>
      </c>
      <c r="CK49" s="296">
        <v>0</v>
      </c>
      <c r="CL49" s="296">
        <v>0</v>
      </c>
      <c r="CM49" s="296">
        <v>7167</v>
      </c>
      <c r="CN49" s="296">
        <v>40294</v>
      </c>
      <c r="CO49" s="296">
        <v>38</v>
      </c>
      <c r="CP49" s="296">
        <v>326</v>
      </c>
      <c r="CQ49" s="296">
        <v>3554</v>
      </c>
      <c r="CR49" s="294">
        <f t="shared" si="18"/>
        <v>770</v>
      </c>
      <c r="CS49" s="296">
        <v>0</v>
      </c>
      <c r="CT49" s="296">
        <v>0</v>
      </c>
      <c r="CU49" s="296">
        <v>42</v>
      </c>
      <c r="CV49" s="296">
        <v>407</v>
      </c>
      <c r="CW49" s="296">
        <v>195</v>
      </c>
      <c r="CX49" s="296">
        <v>109</v>
      </c>
      <c r="CY49" s="296">
        <v>17</v>
      </c>
      <c r="CZ49" s="294">
        <f t="shared" si="19"/>
        <v>14497</v>
      </c>
      <c r="DA49" s="296">
        <v>12705</v>
      </c>
      <c r="DB49" s="296">
        <v>57</v>
      </c>
      <c r="DC49" s="296">
        <v>1735</v>
      </c>
      <c r="DD49" s="294">
        <f t="shared" si="20"/>
        <v>5170</v>
      </c>
      <c r="DE49" s="296">
        <v>0</v>
      </c>
      <c r="DF49" s="296">
        <v>0</v>
      </c>
      <c r="DG49" s="296">
        <v>1962</v>
      </c>
      <c r="DH49" s="296">
        <v>0</v>
      </c>
      <c r="DI49" s="296">
        <v>0</v>
      </c>
      <c r="DJ49" s="296">
        <v>522</v>
      </c>
      <c r="DK49" s="296">
        <v>2686</v>
      </c>
    </row>
    <row r="50" spans="1:115" s="282" customFormat="1" ht="13.5">
      <c r="A50" s="293" t="s">
        <v>396</v>
      </c>
      <c r="B50" s="293">
        <v>44</v>
      </c>
      <c r="C50" s="293"/>
      <c r="D50" s="294">
        <f t="shared" si="0"/>
        <v>462298</v>
      </c>
      <c r="E50" s="296">
        <v>296327</v>
      </c>
      <c r="F50" s="296">
        <v>165971</v>
      </c>
      <c r="G50" s="294">
        <f t="shared" si="1"/>
        <v>462298</v>
      </c>
      <c r="H50" s="294">
        <f t="shared" si="2"/>
        <v>408612</v>
      </c>
      <c r="I50" s="294">
        <f t="shared" si="3"/>
        <v>0</v>
      </c>
      <c r="J50" s="296">
        <v>0</v>
      </c>
      <c r="K50" s="296">
        <v>0</v>
      </c>
      <c r="L50" s="296">
        <v>0</v>
      </c>
      <c r="M50" s="294">
        <f t="shared" si="4"/>
        <v>318782</v>
      </c>
      <c r="N50" s="296">
        <v>119357</v>
      </c>
      <c r="O50" s="296">
        <v>93718</v>
      </c>
      <c r="P50" s="296">
        <v>105707</v>
      </c>
      <c r="Q50" s="294">
        <f t="shared" si="5"/>
        <v>36714</v>
      </c>
      <c r="R50" s="296">
        <v>20478</v>
      </c>
      <c r="S50" s="296">
        <v>4960</v>
      </c>
      <c r="T50" s="296">
        <v>11276</v>
      </c>
      <c r="U50" s="294">
        <f t="shared" si="6"/>
        <v>48808</v>
      </c>
      <c r="V50" s="296">
        <v>20566</v>
      </c>
      <c r="W50" s="296">
        <v>25816</v>
      </c>
      <c r="X50" s="296">
        <v>2426</v>
      </c>
      <c r="Y50" s="294">
        <f t="shared" si="7"/>
        <v>536</v>
      </c>
      <c r="Z50" s="296">
        <v>32</v>
      </c>
      <c r="AA50" s="296">
        <v>488</v>
      </c>
      <c r="AB50" s="296">
        <v>16</v>
      </c>
      <c r="AC50" s="294">
        <f t="shared" si="8"/>
        <v>3772</v>
      </c>
      <c r="AD50" s="296">
        <v>2213</v>
      </c>
      <c r="AE50" s="296">
        <v>934</v>
      </c>
      <c r="AF50" s="296">
        <v>625</v>
      </c>
      <c r="AG50" s="296">
        <v>53686</v>
      </c>
      <c r="AH50" s="296">
        <v>2390</v>
      </c>
      <c r="AI50" s="294">
        <f t="shared" si="9"/>
        <v>2161</v>
      </c>
      <c r="AJ50" s="296">
        <v>6</v>
      </c>
      <c r="AK50" s="296">
        <v>1</v>
      </c>
      <c r="AL50" s="296">
        <v>2154</v>
      </c>
      <c r="AM50" s="294">
        <f t="shared" si="10"/>
        <v>462077</v>
      </c>
      <c r="AN50" s="294">
        <f t="shared" si="11"/>
        <v>343821</v>
      </c>
      <c r="AO50" s="296">
        <v>0</v>
      </c>
      <c r="AP50" s="296">
        <v>304726</v>
      </c>
      <c r="AQ50" s="296">
        <v>1605</v>
      </c>
      <c r="AR50" s="296">
        <v>436</v>
      </c>
      <c r="AS50" s="296">
        <v>35</v>
      </c>
      <c r="AT50" s="296">
        <v>348</v>
      </c>
      <c r="AU50" s="296">
        <v>36671</v>
      </c>
      <c r="AV50" s="294">
        <f t="shared" si="12"/>
        <v>13950</v>
      </c>
      <c r="AW50" s="296">
        <v>0</v>
      </c>
      <c r="AX50" s="296">
        <v>0</v>
      </c>
      <c r="AY50" s="296">
        <v>3704</v>
      </c>
      <c r="AZ50" s="296">
        <v>197</v>
      </c>
      <c r="BA50" s="296">
        <v>8</v>
      </c>
      <c r="BB50" s="296">
        <v>2308</v>
      </c>
      <c r="BC50" s="296">
        <v>7733</v>
      </c>
      <c r="BD50" s="294">
        <f t="shared" si="13"/>
        <v>0</v>
      </c>
      <c r="BE50" s="296">
        <v>0</v>
      </c>
      <c r="BF50" s="296">
        <v>0</v>
      </c>
      <c r="BG50" s="296">
        <v>0</v>
      </c>
      <c r="BH50" s="296">
        <v>0</v>
      </c>
      <c r="BI50" s="296">
        <v>0</v>
      </c>
      <c r="BJ50" s="296">
        <v>0</v>
      </c>
      <c r="BK50" s="296">
        <v>0</v>
      </c>
      <c r="BL50" s="294">
        <f t="shared" si="14"/>
        <v>0</v>
      </c>
      <c r="BM50" s="296">
        <v>0</v>
      </c>
      <c r="BN50" s="296">
        <v>0</v>
      </c>
      <c r="BO50" s="296">
        <v>0</v>
      </c>
      <c r="BP50" s="296">
        <v>0</v>
      </c>
      <c r="BQ50" s="296">
        <v>0</v>
      </c>
      <c r="BR50" s="296">
        <v>0</v>
      </c>
      <c r="BS50" s="296">
        <v>0</v>
      </c>
      <c r="BT50" s="294">
        <f t="shared" si="15"/>
        <v>4629</v>
      </c>
      <c r="BU50" s="296">
        <v>0</v>
      </c>
      <c r="BV50" s="296">
        <v>0</v>
      </c>
      <c r="BW50" s="296">
        <v>0</v>
      </c>
      <c r="BX50" s="296">
        <v>4617</v>
      </c>
      <c r="BY50" s="296">
        <v>0</v>
      </c>
      <c r="BZ50" s="296">
        <v>0</v>
      </c>
      <c r="CA50" s="296">
        <v>12</v>
      </c>
      <c r="CB50" s="294">
        <f t="shared" si="16"/>
        <v>5675</v>
      </c>
      <c r="CC50" s="296">
        <v>0</v>
      </c>
      <c r="CD50" s="296">
        <v>5650</v>
      </c>
      <c r="CE50" s="296">
        <v>0</v>
      </c>
      <c r="CF50" s="296">
        <v>0</v>
      </c>
      <c r="CG50" s="296">
        <v>0</v>
      </c>
      <c r="CH50" s="296">
        <v>0</v>
      </c>
      <c r="CI50" s="296">
        <v>25</v>
      </c>
      <c r="CJ50" s="294">
        <f t="shared" si="17"/>
        <v>15616</v>
      </c>
      <c r="CK50" s="296">
        <v>0</v>
      </c>
      <c r="CL50" s="296">
        <v>0</v>
      </c>
      <c r="CM50" s="296">
        <v>5120</v>
      </c>
      <c r="CN50" s="296">
        <v>7917</v>
      </c>
      <c r="CO50" s="296">
        <v>1</v>
      </c>
      <c r="CP50" s="296">
        <v>523</v>
      </c>
      <c r="CQ50" s="296">
        <v>2055</v>
      </c>
      <c r="CR50" s="294">
        <f t="shared" si="18"/>
        <v>7992</v>
      </c>
      <c r="CS50" s="296">
        <v>0</v>
      </c>
      <c r="CT50" s="296">
        <v>4297</v>
      </c>
      <c r="CU50" s="296">
        <v>2194</v>
      </c>
      <c r="CV50" s="296">
        <v>0</v>
      </c>
      <c r="CW50" s="296">
        <v>153</v>
      </c>
      <c r="CX50" s="296">
        <v>163</v>
      </c>
      <c r="CY50" s="296">
        <v>1185</v>
      </c>
      <c r="CZ50" s="294">
        <f t="shared" si="19"/>
        <v>36810</v>
      </c>
      <c r="DA50" s="296">
        <v>35670</v>
      </c>
      <c r="DB50" s="296">
        <v>339</v>
      </c>
      <c r="DC50" s="296">
        <v>801</v>
      </c>
      <c r="DD50" s="294">
        <f t="shared" si="20"/>
        <v>33584</v>
      </c>
      <c r="DE50" s="296">
        <v>0</v>
      </c>
      <c r="DF50" s="296">
        <v>4109</v>
      </c>
      <c r="DG50" s="296">
        <v>24062</v>
      </c>
      <c r="DH50" s="296">
        <v>0</v>
      </c>
      <c r="DI50" s="296">
        <v>0</v>
      </c>
      <c r="DJ50" s="296">
        <v>209</v>
      </c>
      <c r="DK50" s="296">
        <v>5204</v>
      </c>
    </row>
    <row r="51" spans="1:115" s="282" customFormat="1" ht="13.5">
      <c r="A51" s="293" t="s">
        <v>397</v>
      </c>
      <c r="B51" s="293">
        <v>45</v>
      </c>
      <c r="C51" s="293"/>
      <c r="D51" s="294">
        <f t="shared" si="0"/>
        <v>448262</v>
      </c>
      <c r="E51" s="296">
        <v>296129</v>
      </c>
      <c r="F51" s="296">
        <v>152133</v>
      </c>
      <c r="G51" s="294">
        <f t="shared" si="1"/>
        <v>448262</v>
      </c>
      <c r="H51" s="294">
        <f t="shared" si="2"/>
        <v>396706</v>
      </c>
      <c r="I51" s="294">
        <f t="shared" si="3"/>
        <v>2283</v>
      </c>
      <c r="J51" s="296">
        <v>0</v>
      </c>
      <c r="K51" s="296">
        <v>18</v>
      </c>
      <c r="L51" s="296">
        <v>2265</v>
      </c>
      <c r="M51" s="294">
        <f t="shared" si="4"/>
        <v>290680</v>
      </c>
      <c r="N51" s="296">
        <v>76860</v>
      </c>
      <c r="O51" s="296">
        <v>121438</v>
      </c>
      <c r="P51" s="296">
        <v>92382</v>
      </c>
      <c r="Q51" s="294">
        <f t="shared" si="5"/>
        <v>20187</v>
      </c>
      <c r="R51" s="296">
        <v>9853</v>
      </c>
      <c r="S51" s="296">
        <v>7056</v>
      </c>
      <c r="T51" s="296">
        <v>3278</v>
      </c>
      <c r="U51" s="294">
        <f t="shared" si="6"/>
        <v>81968</v>
      </c>
      <c r="V51" s="296">
        <v>14623</v>
      </c>
      <c r="W51" s="296">
        <v>45522</v>
      </c>
      <c r="X51" s="296">
        <v>21823</v>
      </c>
      <c r="Y51" s="294">
        <f t="shared" si="7"/>
        <v>56</v>
      </c>
      <c r="Z51" s="296">
        <v>51</v>
      </c>
      <c r="AA51" s="296">
        <v>5</v>
      </c>
      <c r="AB51" s="296">
        <v>0</v>
      </c>
      <c r="AC51" s="294">
        <f t="shared" si="8"/>
        <v>1532</v>
      </c>
      <c r="AD51" s="296">
        <v>93</v>
      </c>
      <c r="AE51" s="296">
        <v>912</v>
      </c>
      <c r="AF51" s="296">
        <v>527</v>
      </c>
      <c r="AG51" s="296">
        <v>51556</v>
      </c>
      <c r="AH51" s="296">
        <v>884</v>
      </c>
      <c r="AI51" s="294">
        <f t="shared" si="9"/>
        <v>729</v>
      </c>
      <c r="AJ51" s="296">
        <v>25</v>
      </c>
      <c r="AK51" s="296">
        <v>0</v>
      </c>
      <c r="AL51" s="296">
        <v>704</v>
      </c>
      <c r="AM51" s="294">
        <f t="shared" si="10"/>
        <v>448262</v>
      </c>
      <c r="AN51" s="294">
        <f t="shared" si="11"/>
        <v>304727</v>
      </c>
      <c r="AO51" s="296">
        <v>2283</v>
      </c>
      <c r="AP51" s="296">
        <v>269709</v>
      </c>
      <c r="AQ51" s="296">
        <v>19</v>
      </c>
      <c r="AR51" s="296">
        <v>0</v>
      </c>
      <c r="AS51" s="296">
        <v>0</v>
      </c>
      <c r="AT51" s="296">
        <v>529</v>
      </c>
      <c r="AU51" s="296">
        <v>32187</v>
      </c>
      <c r="AV51" s="294">
        <f t="shared" si="12"/>
        <v>10578</v>
      </c>
      <c r="AW51" s="296">
        <v>0</v>
      </c>
      <c r="AX51" s="296">
        <v>0</v>
      </c>
      <c r="AY51" s="296">
        <v>4557</v>
      </c>
      <c r="AZ51" s="296">
        <v>0</v>
      </c>
      <c r="BA51" s="296">
        <v>0</v>
      </c>
      <c r="BB51" s="296">
        <v>110</v>
      </c>
      <c r="BC51" s="296">
        <v>5911</v>
      </c>
      <c r="BD51" s="294">
        <f t="shared" si="13"/>
        <v>6196</v>
      </c>
      <c r="BE51" s="296">
        <v>0</v>
      </c>
      <c r="BF51" s="296">
        <v>0</v>
      </c>
      <c r="BG51" s="296">
        <v>0</v>
      </c>
      <c r="BH51" s="296">
        <v>6165</v>
      </c>
      <c r="BI51" s="296">
        <v>0</v>
      </c>
      <c r="BJ51" s="296">
        <v>0</v>
      </c>
      <c r="BK51" s="296">
        <v>31</v>
      </c>
      <c r="BL51" s="294">
        <f t="shared" si="14"/>
        <v>0</v>
      </c>
      <c r="BM51" s="296">
        <v>0</v>
      </c>
      <c r="BN51" s="296">
        <v>0</v>
      </c>
      <c r="BO51" s="296">
        <v>0</v>
      </c>
      <c r="BP51" s="296">
        <v>0</v>
      </c>
      <c r="BQ51" s="296">
        <v>0</v>
      </c>
      <c r="BR51" s="296">
        <v>0</v>
      </c>
      <c r="BS51" s="296">
        <v>0</v>
      </c>
      <c r="BT51" s="294">
        <f t="shared" si="15"/>
        <v>0</v>
      </c>
      <c r="BU51" s="296">
        <v>0</v>
      </c>
      <c r="BV51" s="296">
        <v>0</v>
      </c>
      <c r="BW51" s="296">
        <v>0</v>
      </c>
      <c r="BX51" s="296">
        <v>0</v>
      </c>
      <c r="BY51" s="296">
        <v>0</v>
      </c>
      <c r="BZ51" s="296">
        <v>0</v>
      </c>
      <c r="CA51" s="296">
        <v>0</v>
      </c>
      <c r="CB51" s="294">
        <f t="shared" si="16"/>
        <v>0</v>
      </c>
      <c r="CC51" s="296">
        <v>0</v>
      </c>
      <c r="CD51" s="296">
        <v>0</v>
      </c>
      <c r="CE51" s="296">
        <v>0</v>
      </c>
      <c r="CF51" s="296">
        <v>0</v>
      </c>
      <c r="CG51" s="296">
        <v>0</v>
      </c>
      <c r="CH51" s="296">
        <v>0</v>
      </c>
      <c r="CI51" s="296">
        <v>0</v>
      </c>
      <c r="CJ51" s="294">
        <f t="shared" si="17"/>
        <v>49548</v>
      </c>
      <c r="CK51" s="296">
        <v>0</v>
      </c>
      <c r="CL51" s="296">
        <v>0</v>
      </c>
      <c r="CM51" s="296">
        <v>14684</v>
      </c>
      <c r="CN51" s="296">
        <v>28678</v>
      </c>
      <c r="CO51" s="296">
        <v>20</v>
      </c>
      <c r="CP51" s="296">
        <v>887</v>
      </c>
      <c r="CQ51" s="296">
        <v>5279</v>
      </c>
      <c r="CR51" s="294">
        <f t="shared" si="18"/>
        <v>22078</v>
      </c>
      <c r="CS51" s="296">
        <v>0</v>
      </c>
      <c r="CT51" s="296">
        <v>20971</v>
      </c>
      <c r="CU51" s="296">
        <v>221</v>
      </c>
      <c r="CV51" s="296">
        <v>8</v>
      </c>
      <c r="CW51" s="296">
        <v>0</v>
      </c>
      <c r="CX51" s="296">
        <v>6</v>
      </c>
      <c r="CY51" s="296">
        <v>872</v>
      </c>
      <c r="CZ51" s="294">
        <f t="shared" si="19"/>
        <v>48794</v>
      </c>
      <c r="DA51" s="296">
        <v>47115</v>
      </c>
      <c r="DB51" s="296">
        <v>1</v>
      </c>
      <c r="DC51" s="296">
        <v>1678</v>
      </c>
      <c r="DD51" s="294">
        <f t="shared" si="20"/>
        <v>6341</v>
      </c>
      <c r="DE51" s="296">
        <v>0</v>
      </c>
      <c r="DF51" s="296">
        <v>0</v>
      </c>
      <c r="DG51" s="296">
        <v>707</v>
      </c>
      <c r="DH51" s="296">
        <v>0</v>
      </c>
      <c r="DI51" s="296">
        <v>35</v>
      </c>
      <c r="DJ51" s="296">
        <v>0</v>
      </c>
      <c r="DK51" s="296">
        <v>5599</v>
      </c>
    </row>
    <row r="52" spans="1:115" s="282" customFormat="1" ht="13.5">
      <c r="A52" s="293" t="s">
        <v>398</v>
      </c>
      <c r="B52" s="293">
        <v>46</v>
      </c>
      <c r="C52" s="293"/>
      <c r="D52" s="294">
        <f t="shared" si="0"/>
        <v>607911</v>
      </c>
      <c r="E52" s="296">
        <v>426138</v>
      </c>
      <c r="F52" s="296">
        <v>181773</v>
      </c>
      <c r="G52" s="294">
        <f t="shared" si="1"/>
        <v>607911</v>
      </c>
      <c r="H52" s="294">
        <f t="shared" si="2"/>
        <v>547233</v>
      </c>
      <c r="I52" s="294">
        <f t="shared" si="3"/>
        <v>853</v>
      </c>
      <c r="J52" s="296">
        <v>67</v>
      </c>
      <c r="K52" s="296">
        <v>573</v>
      </c>
      <c r="L52" s="296">
        <v>213</v>
      </c>
      <c r="M52" s="294">
        <f t="shared" si="4"/>
        <v>405276</v>
      </c>
      <c r="N52" s="296">
        <v>75313</v>
      </c>
      <c r="O52" s="296">
        <v>215208</v>
      </c>
      <c r="P52" s="296">
        <v>114755</v>
      </c>
      <c r="Q52" s="294">
        <f t="shared" si="5"/>
        <v>51292</v>
      </c>
      <c r="R52" s="296">
        <v>10115</v>
      </c>
      <c r="S52" s="296">
        <v>22813</v>
      </c>
      <c r="T52" s="296">
        <v>18364</v>
      </c>
      <c r="U52" s="294">
        <f t="shared" si="6"/>
        <v>80557</v>
      </c>
      <c r="V52" s="296">
        <v>14198</v>
      </c>
      <c r="W52" s="296">
        <v>59211</v>
      </c>
      <c r="X52" s="296">
        <v>7148</v>
      </c>
      <c r="Y52" s="294">
        <f t="shared" si="7"/>
        <v>1533</v>
      </c>
      <c r="Z52" s="296">
        <v>740</v>
      </c>
      <c r="AA52" s="296">
        <v>793</v>
      </c>
      <c r="AB52" s="296">
        <v>0</v>
      </c>
      <c r="AC52" s="294">
        <f t="shared" si="8"/>
        <v>7722</v>
      </c>
      <c r="AD52" s="296">
        <v>2690</v>
      </c>
      <c r="AE52" s="296">
        <v>3518</v>
      </c>
      <c r="AF52" s="296">
        <v>1514</v>
      </c>
      <c r="AG52" s="296">
        <v>60678</v>
      </c>
      <c r="AH52" s="296">
        <v>1316</v>
      </c>
      <c r="AI52" s="294">
        <f t="shared" si="9"/>
        <v>4</v>
      </c>
      <c r="AJ52" s="296">
        <v>4</v>
      </c>
      <c r="AK52" s="296">
        <v>0</v>
      </c>
      <c r="AL52" s="296">
        <v>0</v>
      </c>
      <c r="AM52" s="294">
        <f t="shared" si="10"/>
        <v>607911</v>
      </c>
      <c r="AN52" s="294">
        <f t="shared" si="11"/>
        <v>445379</v>
      </c>
      <c r="AO52" s="296">
        <v>67</v>
      </c>
      <c r="AP52" s="296">
        <v>404823</v>
      </c>
      <c r="AQ52" s="296">
        <v>767</v>
      </c>
      <c r="AR52" s="296">
        <v>401</v>
      </c>
      <c r="AS52" s="296">
        <v>3</v>
      </c>
      <c r="AT52" s="296">
        <v>430</v>
      </c>
      <c r="AU52" s="296">
        <v>38888</v>
      </c>
      <c r="AV52" s="294">
        <f t="shared" si="12"/>
        <v>21663</v>
      </c>
      <c r="AW52" s="296">
        <v>0</v>
      </c>
      <c r="AX52" s="296">
        <v>0</v>
      </c>
      <c r="AY52" s="296">
        <v>9362</v>
      </c>
      <c r="AZ52" s="296">
        <v>279</v>
      </c>
      <c r="BA52" s="296">
        <v>0</v>
      </c>
      <c r="BB52" s="296">
        <v>5001</v>
      </c>
      <c r="BC52" s="296">
        <v>7021</v>
      </c>
      <c r="BD52" s="294">
        <f t="shared" si="13"/>
        <v>9921</v>
      </c>
      <c r="BE52" s="296">
        <v>0</v>
      </c>
      <c r="BF52" s="296">
        <v>0</v>
      </c>
      <c r="BG52" s="296">
        <v>0</v>
      </c>
      <c r="BH52" s="296">
        <v>8844</v>
      </c>
      <c r="BI52" s="296">
        <v>611</v>
      </c>
      <c r="BJ52" s="296">
        <v>0</v>
      </c>
      <c r="BK52" s="296">
        <v>466</v>
      </c>
      <c r="BL52" s="294">
        <f t="shared" si="14"/>
        <v>0</v>
      </c>
      <c r="BM52" s="296">
        <v>0</v>
      </c>
      <c r="BN52" s="296">
        <v>0</v>
      </c>
      <c r="BO52" s="296">
        <v>0</v>
      </c>
      <c r="BP52" s="296">
        <v>0</v>
      </c>
      <c r="BQ52" s="296">
        <v>0</v>
      </c>
      <c r="BR52" s="296">
        <v>0</v>
      </c>
      <c r="BS52" s="296">
        <v>0</v>
      </c>
      <c r="BT52" s="294">
        <f t="shared" si="15"/>
        <v>0</v>
      </c>
      <c r="BU52" s="296">
        <v>0</v>
      </c>
      <c r="BV52" s="296">
        <v>0</v>
      </c>
      <c r="BW52" s="296">
        <v>0</v>
      </c>
      <c r="BX52" s="296">
        <v>0</v>
      </c>
      <c r="BY52" s="296">
        <v>0</v>
      </c>
      <c r="BZ52" s="296">
        <v>0</v>
      </c>
      <c r="CA52" s="296">
        <v>0</v>
      </c>
      <c r="CB52" s="294">
        <f t="shared" si="16"/>
        <v>409</v>
      </c>
      <c r="CC52" s="296">
        <v>0</v>
      </c>
      <c r="CD52" s="296">
        <v>117</v>
      </c>
      <c r="CE52" s="296">
        <v>0</v>
      </c>
      <c r="CF52" s="296">
        <v>0</v>
      </c>
      <c r="CG52" s="296">
        <v>0</v>
      </c>
      <c r="CH52" s="296">
        <v>292</v>
      </c>
      <c r="CI52" s="296">
        <v>0</v>
      </c>
      <c r="CJ52" s="294">
        <f t="shared" si="17"/>
        <v>56455</v>
      </c>
      <c r="CK52" s="296">
        <v>162</v>
      </c>
      <c r="CL52" s="296">
        <v>277</v>
      </c>
      <c r="CM52" s="296">
        <v>2334</v>
      </c>
      <c r="CN52" s="296">
        <v>49672</v>
      </c>
      <c r="CO52" s="296">
        <v>133</v>
      </c>
      <c r="CP52" s="296">
        <v>1622</v>
      </c>
      <c r="CQ52" s="296">
        <v>2255</v>
      </c>
      <c r="CR52" s="294">
        <f t="shared" si="18"/>
        <v>300</v>
      </c>
      <c r="CS52" s="296">
        <v>0</v>
      </c>
      <c r="CT52" s="296">
        <v>0</v>
      </c>
      <c r="CU52" s="296">
        <v>230</v>
      </c>
      <c r="CV52" s="296">
        <v>0</v>
      </c>
      <c r="CW52" s="296">
        <v>24</v>
      </c>
      <c r="CX52" s="296">
        <v>5</v>
      </c>
      <c r="CY52" s="296">
        <v>41</v>
      </c>
      <c r="CZ52" s="294">
        <f t="shared" si="19"/>
        <v>24063</v>
      </c>
      <c r="DA52" s="296">
        <v>20908</v>
      </c>
      <c r="DB52" s="296">
        <v>100</v>
      </c>
      <c r="DC52" s="296">
        <v>3055</v>
      </c>
      <c r="DD52" s="294">
        <f t="shared" si="20"/>
        <v>49721</v>
      </c>
      <c r="DE52" s="296">
        <v>624</v>
      </c>
      <c r="DF52" s="296">
        <v>55</v>
      </c>
      <c r="DG52" s="296">
        <v>38523</v>
      </c>
      <c r="DH52" s="296">
        <v>453</v>
      </c>
      <c r="DI52" s="296">
        <v>738</v>
      </c>
      <c r="DJ52" s="296">
        <v>401</v>
      </c>
      <c r="DK52" s="296">
        <v>8927</v>
      </c>
    </row>
    <row r="53" spans="1:115" s="282" customFormat="1" ht="13.5">
      <c r="A53" s="293" t="s">
        <v>399</v>
      </c>
      <c r="B53" s="293">
        <v>47</v>
      </c>
      <c r="C53" s="293"/>
      <c r="D53" s="294">
        <f t="shared" si="0"/>
        <v>456244</v>
      </c>
      <c r="E53" s="296">
        <v>299893</v>
      </c>
      <c r="F53" s="296">
        <v>156351</v>
      </c>
      <c r="G53" s="294">
        <f t="shared" si="1"/>
        <v>456244</v>
      </c>
      <c r="H53" s="294">
        <f t="shared" si="2"/>
        <v>439725</v>
      </c>
      <c r="I53" s="294">
        <f t="shared" si="3"/>
        <v>28</v>
      </c>
      <c r="J53" s="296">
        <v>0</v>
      </c>
      <c r="K53" s="296">
        <v>28</v>
      </c>
      <c r="L53" s="296">
        <v>0</v>
      </c>
      <c r="M53" s="294">
        <f t="shared" si="4"/>
        <v>376562</v>
      </c>
      <c r="N53" s="296">
        <v>34778</v>
      </c>
      <c r="O53" s="296">
        <v>203659</v>
      </c>
      <c r="P53" s="296">
        <v>138125</v>
      </c>
      <c r="Q53" s="294">
        <f t="shared" si="5"/>
        <v>15943</v>
      </c>
      <c r="R53" s="296">
        <v>2984</v>
      </c>
      <c r="S53" s="296">
        <v>7293</v>
      </c>
      <c r="T53" s="296">
        <v>5666</v>
      </c>
      <c r="U53" s="294">
        <f t="shared" si="6"/>
        <v>41434</v>
      </c>
      <c r="V53" s="296">
        <v>4940</v>
      </c>
      <c r="W53" s="296">
        <v>29403</v>
      </c>
      <c r="X53" s="296">
        <v>7091</v>
      </c>
      <c r="Y53" s="294">
        <f t="shared" si="7"/>
        <v>77</v>
      </c>
      <c r="Z53" s="296">
        <v>12</v>
      </c>
      <c r="AA53" s="296">
        <v>64</v>
      </c>
      <c r="AB53" s="296">
        <v>1</v>
      </c>
      <c r="AC53" s="294">
        <f t="shared" si="8"/>
        <v>5681</v>
      </c>
      <c r="AD53" s="296">
        <v>1127</v>
      </c>
      <c r="AE53" s="296">
        <v>4416</v>
      </c>
      <c r="AF53" s="296">
        <v>138</v>
      </c>
      <c r="AG53" s="296">
        <v>16519</v>
      </c>
      <c r="AH53" s="296">
        <v>304</v>
      </c>
      <c r="AI53" s="294">
        <f t="shared" si="9"/>
        <v>137</v>
      </c>
      <c r="AJ53" s="296">
        <v>49</v>
      </c>
      <c r="AK53" s="296">
        <v>73</v>
      </c>
      <c r="AL53" s="296">
        <v>15</v>
      </c>
      <c r="AM53" s="294">
        <f t="shared" si="10"/>
        <v>456244</v>
      </c>
      <c r="AN53" s="294">
        <f t="shared" si="11"/>
        <v>392647</v>
      </c>
      <c r="AO53" s="296">
        <v>0</v>
      </c>
      <c r="AP53" s="296">
        <v>375211</v>
      </c>
      <c r="AQ53" s="296">
        <v>2233</v>
      </c>
      <c r="AR53" s="296">
        <v>1392</v>
      </c>
      <c r="AS53" s="296">
        <v>3</v>
      </c>
      <c r="AT53" s="296">
        <v>765</v>
      </c>
      <c r="AU53" s="296">
        <v>13043</v>
      </c>
      <c r="AV53" s="294">
        <f t="shared" si="12"/>
        <v>8697</v>
      </c>
      <c r="AW53" s="296">
        <v>0</v>
      </c>
      <c r="AX53" s="296">
        <v>0</v>
      </c>
      <c r="AY53" s="296">
        <v>2974</v>
      </c>
      <c r="AZ53" s="296">
        <v>543</v>
      </c>
      <c r="BA53" s="296">
        <v>38</v>
      </c>
      <c r="BB53" s="296">
        <v>4454</v>
      </c>
      <c r="BC53" s="296">
        <v>688</v>
      </c>
      <c r="BD53" s="294">
        <f t="shared" si="13"/>
        <v>0</v>
      </c>
      <c r="BE53" s="296">
        <v>0</v>
      </c>
      <c r="BF53" s="296">
        <v>0</v>
      </c>
      <c r="BG53" s="296">
        <v>0</v>
      </c>
      <c r="BH53" s="296">
        <v>0</v>
      </c>
      <c r="BI53" s="296">
        <v>0</v>
      </c>
      <c r="BJ53" s="296">
        <v>0</v>
      </c>
      <c r="BK53" s="296">
        <v>0</v>
      </c>
      <c r="BL53" s="294">
        <f t="shared" si="14"/>
        <v>0</v>
      </c>
      <c r="BM53" s="296">
        <v>0</v>
      </c>
      <c r="BN53" s="296">
        <v>0</v>
      </c>
      <c r="BO53" s="296">
        <v>0</v>
      </c>
      <c r="BP53" s="296">
        <v>0</v>
      </c>
      <c r="BQ53" s="296">
        <v>0</v>
      </c>
      <c r="BR53" s="296">
        <v>0</v>
      </c>
      <c r="BS53" s="296">
        <v>0</v>
      </c>
      <c r="BT53" s="294">
        <f t="shared" si="15"/>
        <v>0</v>
      </c>
      <c r="BU53" s="296">
        <v>0</v>
      </c>
      <c r="BV53" s="296">
        <v>0</v>
      </c>
      <c r="BW53" s="296">
        <v>0</v>
      </c>
      <c r="BX53" s="296">
        <v>0</v>
      </c>
      <c r="BY53" s="296">
        <v>0</v>
      </c>
      <c r="BZ53" s="296">
        <v>0</v>
      </c>
      <c r="CA53" s="296">
        <v>0</v>
      </c>
      <c r="CB53" s="294">
        <f t="shared" si="16"/>
        <v>0</v>
      </c>
      <c r="CC53" s="296">
        <v>0</v>
      </c>
      <c r="CD53" s="296">
        <v>0</v>
      </c>
      <c r="CE53" s="296">
        <v>0</v>
      </c>
      <c r="CF53" s="296">
        <v>0</v>
      </c>
      <c r="CG53" s="296">
        <v>0</v>
      </c>
      <c r="CH53" s="296">
        <v>0</v>
      </c>
      <c r="CI53" s="296">
        <v>0</v>
      </c>
      <c r="CJ53" s="294">
        <f t="shared" si="17"/>
        <v>33206</v>
      </c>
      <c r="CK53" s="296">
        <v>0</v>
      </c>
      <c r="CL53" s="296">
        <v>59</v>
      </c>
      <c r="CM53" s="296">
        <v>1569</v>
      </c>
      <c r="CN53" s="296">
        <v>30422</v>
      </c>
      <c r="CO53" s="296">
        <v>11</v>
      </c>
      <c r="CP53" s="296">
        <v>110</v>
      </c>
      <c r="CQ53" s="296">
        <v>1035</v>
      </c>
      <c r="CR53" s="294">
        <f t="shared" si="18"/>
        <v>3482</v>
      </c>
      <c r="CS53" s="296">
        <v>0</v>
      </c>
      <c r="CT53" s="296">
        <v>0</v>
      </c>
      <c r="CU53" s="296">
        <v>2950</v>
      </c>
      <c r="CV53" s="296">
        <v>0</v>
      </c>
      <c r="CW53" s="296">
        <v>14</v>
      </c>
      <c r="CX53" s="296">
        <v>143</v>
      </c>
      <c r="CY53" s="296">
        <v>375</v>
      </c>
      <c r="CZ53" s="294">
        <f t="shared" si="19"/>
        <v>9090</v>
      </c>
      <c r="DA53" s="296">
        <v>9026</v>
      </c>
      <c r="DB53" s="296">
        <v>0</v>
      </c>
      <c r="DC53" s="296">
        <v>64</v>
      </c>
      <c r="DD53" s="294">
        <f t="shared" si="20"/>
        <v>9122</v>
      </c>
      <c r="DE53" s="296">
        <v>28</v>
      </c>
      <c r="DF53" s="296">
        <v>1292</v>
      </c>
      <c r="DG53" s="296">
        <v>6217</v>
      </c>
      <c r="DH53" s="296">
        <v>51</v>
      </c>
      <c r="DI53" s="296">
        <v>11</v>
      </c>
      <c r="DJ53" s="296">
        <v>209</v>
      </c>
      <c r="DK53" s="296">
        <v>1314</v>
      </c>
    </row>
    <row r="54" spans="1:115" s="282" customFormat="1" ht="13.5">
      <c r="A54" s="293" t="s">
        <v>400</v>
      </c>
      <c r="B54" s="293">
        <v>48</v>
      </c>
      <c r="C54" s="293"/>
      <c r="D54" s="294">
        <f aca="true" t="shared" si="21" ref="D54:AI54">SUM(D7:D53)</f>
        <v>48965493</v>
      </c>
      <c r="E54" s="294">
        <f t="shared" si="21"/>
        <v>33161476</v>
      </c>
      <c r="F54" s="294">
        <f t="shared" si="21"/>
        <v>15804017</v>
      </c>
      <c r="G54" s="294">
        <f t="shared" si="21"/>
        <v>48965493</v>
      </c>
      <c r="H54" s="294">
        <f t="shared" si="21"/>
        <v>44155415</v>
      </c>
      <c r="I54" s="294">
        <f t="shared" si="21"/>
        <v>3807612</v>
      </c>
      <c r="J54" s="294">
        <f t="shared" si="21"/>
        <v>1465489</v>
      </c>
      <c r="K54" s="294">
        <f t="shared" si="21"/>
        <v>773567</v>
      </c>
      <c r="L54" s="294">
        <f t="shared" si="21"/>
        <v>1568556</v>
      </c>
      <c r="M54" s="294">
        <f t="shared" si="21"/>
        <v>31897894</v>
      </c>
      <c r="N54" s="294">
        <f t="shared" si="21"/>
        <v>9069316</v>
      </c>
      <c r="O54" s="294">
        <f t="shared" si="21"/>
        <v>13166877</v>
      </c>
      <c r="P54" s="294">
        <f t="shared" si="21"/>
        <v>9661701</v>
      </c>
      <c r="Q54" s="294">
        <f t="shared" si="21"/>
        <v>2459577</v>
      </c>
      <c r="R54" s="294">
        <f t="shared" si="21"/>
        <v>1023480</v>
      </c>
      <c r="S54" s="294">
        <f t="shared" si="21"/>
        <v>1116038</v>
      </c>
      <c r="T54" s="294">
        <f t="shared" si="21"/>
        <v>320059</v>
      </c>
      <c r="U54" s="294">
        <f t="shared" si="21"/>
        <v>5108558</v>
      </c>
      <c r="V54" s="294">
        <f t="shared" si="21"/>
        <v>1370531</v>
      </c>
      <c r="W54" s="294">
        <f t="shared" si="21"/>
        <v>3473269</v>
      </c>
      <c r="X54" s="294">
        <f t="shared" si="21"/>
        <v>264758</v>
      </c>
      <c r="Y54" s="294">
        <f t="shared" si="21"/>
        <v>152175</v>
      </c>
      <c r="Z54" s="294">
        <f t="shared" si="21"/>
        <v>40340</v>
      </c>
      <c r="AA54" s="294">
        <f t="shared" si="21"/>
        <v>89992</v>
      </c>
      <c r="AB54" s="294">
        <f t="shared" si="21"/>
        <v>21843</v>
      </c>
      <c r="AC54" s="294">
        <f t="shared" si="21"/>
        <v>729599</v>
      </c>
      <c r="AD54" s="294">
        <f t="shared" si="21"/>
        <v>299883</v>
      </c>
      <c r="AE54" s="294">
        <f t="shared" si="21"/>
        <v>349818</v>
      </c>
      <c r="AF54" s="294">
        <f t="shared" si="21"/>
        <v>79898</v>
      </c>
      <c r="AG54" s="294">
        <f t="shared" si="21"/>
        <v>4810078</v>
      </c>
      <c r="AH54" s="294">
        <f t="shared" si="21"/>
        <v>74133</v>
      </c>
      <c r="AI54" s="294">
        <f t="shared" si="21"/>
        <v>33308</v>
      </c>
      <c r="AJ54" s="294">
        <f aca="true" t="shared" si="22" ref="AJ54:BO54">SUM(AJ7:AJ53)</f>
        <v>16790</v>
      </c>
      <c r="AK54" s="294">
        <f t="shared" si="22"/>
        <v>10703</v>
      </c>
      <c r="AL54" s="294">
        <f t="shared" si="22"/>
        <v>5815</v>
      </c>
      <c r="AM54" s="294">
        <f t="shared" si="22"/>
        <v>48967731</v>
      </c>
      <c r="AN54" s="294">
        <f t="shared" si="22"/>
        <v>38096576</v>
      </c>
      <c r="AO54" s="294">
        <f t="shared" si="22"/>
        <v>3658901</v>
      </c>
      <c r="AP54" s="294">
        <f t="shared" si="22"/>
        <v>31063795</v>
      </c>
      <c r="AQ54" s="294">
        <f t="shared" si="22"/>
        <v>36895</v>
      </c>
      <c r="AR54" s="294">
        <f t="shared" si="22"/>
        <v>23976</v>
      </c>
      <c r="AS54" s="294">
        <f t="shared" si="22"/>
        <v>20295</v>
      </c>
      <c r="AT54" s="294">
        <f t="shared" si="22"/>
        <v>115089</v>
      </c>
      <c r="AU54" s="294">
        <f t="shared" si="22"/>
        <v>3177625</v>
      </c>
      <c r="AV54" s="294">
        <f t="shared" si="22"/>
        <v>2527999</v>
      </c>
      <c r="AW54" s="294">
        <f t="shared" si="22"/>
        <v>35762</v>
      </c>
      <c r="AX54" s="294">
        <f t="shared" si="22"/>
        <v>37504</v>
      </c>
      <c r="AY54" s="294">
        <f t="shared" si="22"/>
        <v>1050280</v>
      </c>
      <c r="AZ54" s="294">
        <f t="shared" si="22"/>
        <v>185470</v>
      </c>
      <c r="BA54" s="294">
        <f t="shared" si="22"/>
        <v>18611</v>
      </c>
      <c r="BB54" s="294">
        <f t="shared" si="22"/>
        <v>521894</v>
      </c>
      <c r="BC54" s="294">
        <f t="shared" si="22"/>
        <v>678478</v>
      </c>
      <c r="BD54" s="294">
        <f t="shared" si="22"/>
        <v>113819</v>
      </c>
      <c r="BE54" s="294">
        <f t="shared" si="22"/>
        <v>703</v>
      </c>
      <c r="BF54" s="294">
        <f t="shared" si="22"/>
        <v>3309</v>
      </c>
      <c r="BG54" s="294">
        <f t="shared" si="22"/>
        <v>973</v>
      </c>
      <c r="BH54" s="294">
        <f t="shared" si="22"/>
        <v>54937</v>
      </c>
      <c r="BI54" s="294">
        <f t="shared" si="22"/>
        <v>12011</v>
      </c>
      <c r="BJ54" s="294">
        <f t="shared" si="22"/>
        <v>852</v>
      </c>
      <c r="BK54" s="294">
        <f t="shared" si="22"/>
        <v>41034</v>
      </c>
      <c r="BL54" s="294">
        <f t="shared" si="22"/>
        <v>32</v>
      </c>
      <c r="BM54" s="294">
        <f t="shared" si="22"/>
        <v>0</v>
      </c>
      <c r="BN54" s="294">
        <f t="shared" si="22"/>
        <v>0</v>
      </c>
      <c r="BO54" s="294">
        <f t="shared" si="22"/>
        <v>0</v>
      </c>
      <c r="BP54" s="294">
        <f aca="true" t="shared" si="23" ref="BP54:CU54">SUM(BP7:BP53)</f>
        <v>32</v>
      </c>
      <c r="BQ54" s="294">
        <f t="shared" si="23"/>
        <v>0</v>
      </c>
      <c r="BR54" s="294">
        <f t="shared" si="23"/>
        <v>0</v>
      </c>
      <c r="BS54" s="294">
        <f t="shared" si="23"/>
        <v>0</v>
      </c>
      <c r="BT54" s="294">
        <f t="shared" si="23"/>
        <v>24472</v>
      </c>
      <c r="BU54" s="294">
        <f t="shared" si="23"/>
        <v>0</v>
      </c>
      <c r="BV54" s="294">
        <f t="shared" si="23"/>
        <v>2434</v>
      </c>
      <c r="BW54" s="294">
        <f t="shared" si="23"/>
        <v>0</v>
      </c>
      <c r="BX54" s="294">
        <f t="shared" si="23"/>
        <v>16719</v>
      </c>
      <c r="BY54" s="294">
        <f t="shared" si="23"/>
        <v>2832</v>
      </c>
      <c r="BZ54" s="294">
        <f t="shared" si="23"/>
        <v>0</v>
      </c>
      <c r="CA54" s="294">
        <f t="shared" si="23"/>
        <v>2487</v>
      </c>
      <c r="CB54" s="294">
        <f t="shared" si="23"/>
        <v>720450</v>
      </c>
      <c r="CC54" s="294">
        <f t="shared" si="23"/>
        <v>0</v>
      </c>
      <c r="CD54" s="294">
        <f t="shared" si="23"/>
        <v>613719</v>
      </c>
      <c r="CE54" s="294">
        <f t="shared" si="23"/>
        <v>7451</v>
      </c>
      <c r="CF54" s="294">
        <f t="shared" si="23"/>
        <v>26017</v>
      </c>
      <c r="CG54" s="294">
        <f t="shared" si="23"/>
        <v>5641</v>
      </c>
      <c r="CH54" s="294">
        <f t="shared" si="23"/>
        <v>5590</v>
      </c>
      <c r="CI54" s="294">
        <f t="shared" si="23"/>
        <v>62032</v>
      </c>
      <c r="CJ54" s="294">
        <f t="shared" si="23"/>
        <v>3561004</v>
      </c>
      <c r="CK54" s="294">
        <f t="shared" si="23"/>
        <v>13937</v>
      </c>
      <c r="CL54" s="294">
        <f t="shared" si="23"/>
        <v>52737</v>
      </c>
      <c r="CM54" s="294">
        <f t="shared" si="23"/>
        <v>800089</v>
      </c>
      <c r="CN54" s="294">
        <f t="shared" si="23"/>
        <v>2390684</v>
      </c>
      <c r="CO54" s="294">
        <f t="shared" si="23"/>
        <v>44958</v>
      </c>
      <c r="CP54" s="294">
        <f t="shared" si="23"/>
        <v>61785</v>
      </c>
      <c r="CQ54" s="294">
        <f t="shared" si="23"/>
        <v>196814</v>
      </c>
      <c r="CR54" s="294">
        <f t="shared" si="23"/>
        <v>197524</v>
      </c>
      <c r="CS54" s="294">
        <f t="shared" si="23"/>
        <v>14869</v>
      </c>
      <c r="CT54" s="294">
        <f t="shared" si="23"/>
        <v>43030</v>
      </c>
      <c r="CU54" s="294">
        <f t="shared" si="23"/>
        <v>82103</v>
      </c>
      <c r="CV54" s="294">
        <f aca="true" t="shared" si="24" ref="CV54:DK54">SUM(CV7:CV53)</f>
        <v>3479</v>
      </c>
      <c r="CW54" s="294">
        <f t="shared" si="24"/>
        <v>12555</v>
      </c>
      <c r="CX54" s="294">
        <f t="shared" si="24"/>
        <v>10146</v>
      </c>
      <c r="CY54" s="294">
        <f t="shared" si="24"/>
        <v>31342</v>
      </c>
      <c r="CZ54" s="294">
        <f t="shared" si="24"/>
        <v>2525083</v>
      </c>
      <c r="DA54" s="294">
        <f t="shared" si="24"/>
        <v>2410153</v>
      </c>
      <c r="DB54" s="294">
        <f t="shared" si="24"/>
        <v>12098</v>
      </c>
      <c r="DC54" s="294">
        <f t="shared" si="24"/>
        <v>102832</v>
      </c>
      <c r="DD54" s="294">
        <f t="shared" si="24"/>
        <v>1200772</v>
      </c>
      <c r="DE54" s="294">
        <f t="shared" si="24"/>
        <v>83893</v>
      </c>
      <c r="DF54" s="294">
        <f t="shared" si="24"/>
        <v>70780</v>
      </c>
      <c r="DG54" s="294">
        <f t="shared" si="24"/>
        <v>477076</v>
      </c>
      <c r="DH54" s="294">
        <f t="shared" si="24"/>
        <v>3630</v>
      </c>
      <c r="DI54" s="294">
        <f t="shared" si="24"/>
        <v>23025</v>
      </c>
      <c r="DJ54" s="294">
        <f t="shared" si="24"/>
        <v>25145</v>
      </c>
      <c r="DK54" s="294">
        <f t="shared" si="24"/>
        <v>517223</v>
      </c>
    </row>
    <row r="55" spans="1:115" s="282" customFormat="1" ht="13.5">
      <c r="A55" s="281"/>
      <c r="B55" s="281"/>
      <c r="C55" s="28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82" customFormat="1" ht="13.5">
      <c r="A56" s="281"/>
      <c r="B56" s="281"/>
      <c r="C56" s="28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82" customFormat="1" ht="13.5">
      <c r="A57" s="281"/>
      <c r="B57" s="281"/>
      <c r="C57" s="28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82" customFormat="1" ht="13.5">
      <c r="A58" s="281"/>
      <c r="B58" s="281"/>
      <c r="C58" s="28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82" customFormat="1" ht="13.5">
      <c r="A59" s="281"/>
      <c r="B59" s="281"/>
      <c r="C59" s="28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82" customFormat="1" ht="13.5">
      <c r="A60" s="281"/>
      <c r="B60" s="281"/>
      <c r="C60" s="28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82" customFormat="1" ht="13.5">
      <c r="A61" s="281"/>
      <c r="B61" s="281"/>
      <c r="C61" s="28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82" customFormat="1" ht="13.5">
      <c r="A62" s="281"/>
      <c r="B62" s="281"/>
      <c r="C62" s="28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82" customFormat="1" ht="13.5">
      <c r="A63" s="281"/>
      <c r="B63" s="281"/>
      <c r="C63" s="28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82" customFormat="1" ht="13.5">
      <c r="A64" s="281"/>
      <c r="B64" s="281"/>
      <c r="C64" s="28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82" customFormat="1" ht="13.5">
      <c r="A65" s="281"/>
      <c r="B65" s="281"/>
      <c r="C65" s="28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82" customFormat="1" ht="13.5">
      <c r="A66" s="281"/>
      <c r="B66" s="281"/>
      <c r="C66" s="28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82" customFormat="1" ht="13.5">
      <c r="A67" s="281"/>
      <c r="B67" s="281"/>
      <c r="C67" s="28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82" customFormat="1" ht="13.5">
      <c r="A68" s="281"/>
      <c r="B68" s="281"/>
      <c r="C68" s="28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82" customFormat="1" ht="13.5">
      <c r="A69" s="281"/>
      <c r="B69" s="281"/>
      <c r="C69" s="28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82" customFormat="1" ht="13.5">
      <c r="A70" s="281"/>
      <c r="B70" s="281"/>
      <c r="C70" s="28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82" customFormat="1" ht="13.5">
      <c r="A71" s="281"/>
      <c r="B71" s="281"/>
      <c r="C71" s="28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82" customFormat="1" ht="13.5">
      <c r="A72" s="281"/>
      <c r="B72" s="281"/>
      <c r="C72" s="28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82" customFormat="1" ht="13.5">
      <c r="A73" s="281"/>
      <c r="B73" s="281"/>
      <c r="C73" s="28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82" customFormat="1" ht="13.5">
      <c r="A74" s="281"/>
      <c r="B74" s="281"/>
      <c r="C74" s="28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82" customFormat="1" ht="13.5">
      <c r="A75" s="281"/>
      <c r="B75" s="281"/>
      <c r="C75" s="28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82" customFormat="1" ht="13.5">
      <c r="A76" s="281"/>
      <c r="B76" s="281"/>
      <c r="C76" s="28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82" customFormat="1" ht="13.5">
      <c r="A77" s="281"/>
      <c r="B77" s="281"/>
      <c r="C77" s="28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82" customFormat="1" ht="13.5">
      <c r="A78" s="281"/>
      <c r="B78" s="281"/>
      <c r="C78" s="28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82" customFormat="1" ht="13.5">
      <c r="A79" s="281"/>
      <c r="B79" s="281"/>
      <c r="C79" s="28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82" customFormat="1" ht="13.5">
      <c r="A80" s="281"/>
      <c r="B80" s="281"/>
      <c r="C80" s="28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82" customFormat="1" ht="13.5">
      <c r="A81" s="281"/>
      <c r="B81" s="281"/>
      <c r="C81" s="28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82" customFormat="1" ht="13.5">
      <c r="A82" s="281"/>
      <c r="B82" s="281"/>
      <c r="C82" s="28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82" customFormat="1" ht="13.5">
      <c r="A83" s="281"/>
      <c r="B83" s="281"/>
      <c r="C83" s="28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82" customFormat="1" ht="13.5">
      <c r="A84" s="281"/>
      <c r="B84" s="281"/>
      <c r="C84" s="28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82" customFormat="1" ht="13.5">
      <c r="A85" s="281"/>
      <c r="B85" s="281"/>
      <c r="C85" s="28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82" customFormat="1" ht="13.5">
      <c r="A86" s="281"/>
      <c r="B86" s="281"/>
      <c r="C86" s="28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82" customFormat="1" ht="13.5">
      <c r="A87" s="281"/>
      <c r="B87" s="281"/>
      <c r="C87" s="28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82" customFormat="1" ht="13.5">
      <c r="A88" s="281"/>
      <c r="B88" s="281"/>
      <c r="C88" s="28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82" customFormat="1" ht="13.5">
      <c r="A89" s="281"/>
      <c r="B89" s="281"/>
      <c r="C89" s="28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82" customFormat="1" ht="13.5">
      <c r="A90" s="281"/>
      <c r="B90" s="281"/>
      <c r="C90" s="28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82" customFormat="1" ht="13.5">
      <c r="A91" s="281"/>
      <c r="B91" s="281"/>
      <c r="C91" s="28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82" customFormat="1" ht="13.5">
      <c r="A92" s="281"/>
      <c r="B92" s="281"/>
      <c r="C92" s="28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82" customFormat="1" ht="13.5">
      <c r="A93" s="281"/>
      <c r="B93" s="281"/>
      <c r="C93" s="28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82" customFormat="1" ht="13.5">
      <c r="A94" s="281"/>
      <c r="B94" s="281"/>
      <c r="C94" s="28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82" customFormat="1" ht="13.5">
      <c r="A95" s="281"/>
      <c r="B95" s="281"/>
      <c r="C95" s="28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82" customFormat="1" ht="13.5">
      <c r="A96" s="281"/>
      <c r="B96" s="281"/>
      <c r="C96" s="28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82" customFormat="1" ht="13.5">
      <c r="A97" s="281"/>
      <c r="B97" s="281"/>
      <c r="C97" s="28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82" customFormat="1" ht="13.5">
      <c r="A98" s="281"/>
      <c r="B98" s="281"/>
      <c r="C98" s="28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82" customFormat="1" ht="13.5">
      <c r="A99" s="281"/>
      <c r="B99" s="281"/>
      <c r="C99" s="28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82" customFormat="1" ht="13.5">
      <c r="A100" s="281"/>
      <c r="B100" s="281"/>
      <c r="C100" s="28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82" customFormat="1" ht="13.5">
      <c r="A101" s="281"/>
      <c r="B101" s="281"/>
      <c r="C101" s="28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82" customFormat="1" ht="13.5">
      <c r="A102" s="281"/>
      <c r="B102" s="281"/>
      <c r="C102" s="28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82" customFormat="1" ht="13.5">
      <c r="A103" s="281"/>
      <c r="B103" s="281"/>
      <c r="C103" s="28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82" customFormat="1" ht="13.5">
      <c r="A104" s="281"/>
      <c r="B104" s="281"/>
      <c r="C104" s="28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82" customFormat="1" ht="13.5">
      <c r="A105" s="281"/>
      <c r="B105" s="281"/>
      <c r="C105" s="28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82" customFormat="1" ht="13.5">
      <c r="A106" s="281"/>
      <c r="B106" s="281"/>
      <c r="C106" s="28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82" customFormat="1" ht="13.5">
      <c r="A107" s="281"/>
      <c r="B107" s="281"/>
      <c r="C107" s="28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82" customFormat="1" ht="13.5">
      <c r="A108" s="281"/>
      <c r="B108" s="281"/>
      <c r="C108" s="28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82" customFormat="1" ht="13.5">
      <c r="A109" s="281"/>
      <c r="B109" s="281"/>
      <c r="C109" s="28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82" customFormat="1" ht="13.5">
      <c r="A110" s="281"/>
      <c r="B110" s="281"/>
      <c r="C110" s="28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82" customFormat="1" ht="13.5">
      <c r="A111" s="281"/>
      <c r="B111" s="281"/>
      <c r="C111" s="28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82" customFormat="1" ht="13.5">
      <c r="A112" s="281"/>
      <c r="B112" s="281"/>
      <c r="C112" s="28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82" customFormat="1" ht="13.5">
      <c r="A113" s="281"/>
      <c r="B113" s="281"/>
      <c r="C113" s="28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82" customFormat="1" ht="13.5">
      <c r="A114" s="281"/>
      <c r="B114" s="281"/>
      <c r="C114" s="28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82" customFormat="1" ht="13.5">
      <c r="A115" s="281"/>
      <c r="B115" s="281"/>
      <c r="C115" s="28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82" customFormat="1" ht="13.5">
      <c r="A116" s="281"/>
      <c r="B116" s="281"/>
      <c r="C116" s="28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82" customFormat="1" ht="13.5">
      <c r="A117" s="281"/>
      <c r="B117" s="281"/>
      <c r="C117" s="28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82" customFormat="1" ht="13.5">
      <c r="A118" s="281"/>
      <c r="B118" s="281"/>
      <c r="C118" s="28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82" customFormat="1" ht="13.5">
      <c r="A119" s="281"/>
      <c r="B119" s="281"/>
      <c r="C119" s="28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82" customFormat="1" ht="13.5">
      <c r="A120" s="281"/>
      <c r="B120" s="281"/>
      <c r="C120" s="28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82" customFormat="1" ht="13.5">
      <c r="A121" s="281"/>
      <c r="B121" s="281"/>
      <c r="C121" s="28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82" customFormat="1" ht="13.5">
      <c r="A122" s="281"/>
      <c r="B122" s="281"/>
      <c r="C122" s="28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82" customFormat="1" ht="13.5">
      <c r="A123" s="281"/>
      <c r="B123" s="281"/>
      <c r="C123" s="28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82" customFormat="1" ht="13.5">
      <c r="A124" s="281"/>
      <c r="B124" s="281"/>
      <c r="C124" s="28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82" customFormat="1" ht="13.5">
      <c r="A125" s="281"/>
      <c r="B125" s="281"/>
      <c r="C125" s="28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82" customFormat="1" ht="13.5">
      <c r="A126" s="281"/>
      <c r="B126" s="281"/>
      <c r="C126" s="28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82" customFormat="1" ht="13.5">
      <c r="A127" s="281"/>
      <c r="B127" s="281"/>
      <c r="C127" s="28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82" customFormat="1" ht="13.5">
      <c r="A128" s="281"/>
      <c r="B128" s="281"/>
      <c r="C128" s="28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82" customFormat="1" ht="13.5">
      <c r="A129" s="281"/>
      <c r="B129" s="281"/>
      <c r="C129" s="28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82" customFormat="1" ht="13.5">
      <c r="A130" s="281"/>
      <c r="B130" s="281"/>
      <c r="C130" s="28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82" customFormat="1" ht="13.5">
      <c r="A131" s="281"/>
      <c r="B131" s="281"/>
      <c r="C131" s="28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82" customFormat="1" ht="13.5">
      <c r="A132" s="281"/>
      <c r="B132" s="281"/>
      <c r="C132" s="28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82" customFormat="1" ht="13.5">
      <c r="A133" s="281"/>
      <c r="B133" s="281"/>
      <c r="C133" s="28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82" customFormat="1" ht="13.5">
      <c r="A134" s="281"/>
      <c r="B134" s="281"/>
      <c r="C134" s="28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82" customFormat="1" ht="13.5">
      <c r="A135" s="281"/>
      <c r="B135" s="281"/>
      <c r="C135" s="28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82" customFormat="1" ht="13.5">
      <c r="A136" s="281"/>
      <c r="B136" s="281"/>
      <c r="C136" s="28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82" customFormat="1" ht="13.5">
      <c r="A137" s="281"/>
      <c r="B137" s="281"/>
      <c r="C137" s="28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82" customFormat="1" ht="13.5">
      <c r="A138" s="281"/>
      <c r="B138" s="281"/>
      <c r="C138" s="28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82" customFormat="1" ht="13.5">
      <c r="A139" s="281"/>
      <c r="B139" s="281"/>
      <c r="C139" s="28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82" customFormat="1" ht="13.5">
      <c r="A140" s="281"/>
      <c r="B140" s="281"/>
      <c r="C140" s="28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82" customFormat="1" ht="13.5">
      <c r="A141" s="281"/>
      <c r="B141" s="281"/>
      <c r="C141" s="28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82" customFormat="1" ht="13.5">
      <c r="A142" s="281"/>
      <c r="B142" s="281"/>
      <c r="C142" s="28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82" customFormat="1" ht="13.5">
      <c r="A143" s="281"/>
      <c r="B143" s="281"/>
      <c r="C143" s="28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82" customFormat="1" ht="13.5">
      <c r="A144" s="281"/>
      <c r="B144" s="281"/>
      <c r="C144" s="28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82" customFormat="1" ht="13.5">
      <c r="A145" s="281"/>
      <c r="B145" s="281"/>
      <c r="C145" s="28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82" customFormat="1" ht="13.5">
      <c r="A146" s="281"/>
      <c r="B146" s="281"/>
      <c r="C146" s="28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82" customFormat="1" ht="13.5">
      <c r="A147" s="281"/>
      <c r="B147" s="281"/>
      <c r="C147" s="28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82" customFormat="1" ht="13.5">
      <c r="A148" s="281"/>
      <c r="B148" s="281"/>
      <c r="C148" s="28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82" customFormat="1" ht="13.5">
      <c r="A149" s="281"/>
      <c r="B149" s="281"/>
      <c r="C149" s="28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82" customFormat="1" ht="13.5">
      <c r="A150" s="281"/>
      <c r="B150" s="281"/>
      <c r="C150" s="28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82" customFormat="1" ht="13.5">
      <c r="A151" s="281"/>
      <c r="B151" s="281"/>
      <c r="C151" s="28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82" customFormat="1" ht="13.5">
      <c r="A152" s="281"/>
      <c r="B152" s="281"/>
      <c r="C152" s="28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82" customFormat="1" ht="13.5">
      <c r="A153" s="281"/>
      <c r="B153" s="281"/>
      <c r="C153" s="28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82" customFormat="1" ht="13.5">
      <c r="A154" s="281"/>
      <c r="B154" s="281"/>
      <c r="C154" s="28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82" customFormat="1" ht="13.5">
      <c r="A155" s="281"/>
      <c r="B155" s="281"/>
      <c r="C155" s="28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82" customFormat="1" ht="13.5">
      <c r="A156" s="281"/>
      <c r="B156" s="281"/>
      <c r="C156" s="28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82" customFormat="1" ht="13.5">
      <c r="A157" s="281"/>
      <c r="B157" s="281"/>
      <c r="C157" s="28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82" customFormat="1" ht="13.5">
      <c r="A158" s="281"/>
      <c r="B158" s="281"/>
      <c r="C158" s="28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82" customFormat="1" ht="13.5">
      <c r="A159" s="281"/>
      <c r="B159" s="281"/>
      <c r="C159" s="28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82" customFormat="1" ht="13.5">
      <c r="A160" s="281"/>
      <c r="B160" s="281"/>
      <c r="C160" s="28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82" customFormat="1" ht="13.5">
      <c r="A161" s="281"/>
      <c r="B161" s="281"/>
      <c r="C161" s="28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82" customFormat="1" ht="13.5">
      <c r="A162" s="281"/>
      <c r="B162" s="281"/>
      <c r="C162" s="28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82" customFormat="1" ht="13.5">
      <c r="A163" s="281"/>
      <c r="B163" s="281"/>
      <c r="C163" s="28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82" customFormat="1" ht="13.5">
      <c r="A164" s="281"/>
      <c r="B164" s="281"/>
      <c r="C164" s="28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82" customFormat="1" ht="13.5">
      <c r="A165" s="281"/>
      <c r="B165" s="281"/>
      <c r="C165" s="28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82" customFormat="1" ht="13.5">
      <c r="A166" s="281"/>
      <c r="B166" s="281"/>
      <c r="C166" s="28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82" customFormat="1" ht="13.5">
      <c r="A167" s="281"/>
      <c r="B167" s="281"/>
      <c r="C167" s="28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82" customFormat="1" ht="13.5">
      <c r="A168" s="281"/>
      <c r="B168" s="281"/>
      <c r="C168" s="28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82" customFormat="1" ht="13.5">
      <c r="A169" s="281"/>
      <c r="B169" s="281"/>
      <c r="C169" s="28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82" customFormat="1" ht="13.5">
      <c r="A170" s="281"/>
      <c r="B170" s="281"/>
      <c r="C170" s="28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82" customFormat="1" ht="13.5">
      <c r="A171" s="281"/>
      <c r="B171" s="281"/>
      <c r="C171" s="28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82" customFormat="1" ht="13.5">
      <c r="A172" s="281"/>
      <c r="B172" s="281"/>
      <c r="C172" s="28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82" customFormat="1" ht="13.5">
      <c r="A173" s="281"/>
      <c r="B173" s="281"/>
      <c r="C173" s="28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82" customFormat="1" ht="13.5">
      <c r="A174" s="281"/>
      <c r="B174" s="281"/>
      <c r="C174" s="28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82" customFormat="1" ht="13.5">
      <c r="A175" s="281"/>
      <c r="B175" s="281"/>
      <c r="C175" s="28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82" customFormat="1" ht="13.5">
      <c r="A176" s="281"/>
      <c r="B176" s="281"/>
      <c r="C176" s="28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82" customFormat="1" ht="13.5">
      <c r="A177" s="281"/>
      <c r="B177" s="281"/>
      <c r="C177" s="28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82" customFormat="1" ht="13.5">
      <c r="A178" s="281"/>
      <c r="B178" s="281"/>
      <c r="C178" s="28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82" customFormat="1" ht="13.5">
      <c r="A179" s="281"/>
      <c r="B179" s="281"/>
      <c r="C179" s="28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82" customFormat="1" ht="13.5">
      <c r="A180" s="281"/>
      <c r="B180" s="281"/>
      <c r="C180" s="28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82" customFormat="1" ht="13.5">
      <c r="A181" s="281"/>
      <c r="B181" s="281"/>
      <c r="C181" s="28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82" customFormat="1" ht="13.5">
      <c r="A182" s="281"/>
      <c r="B182" s="281"/>
      <c r="C182" s="28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82" customFormat="1" ht="13.5">
      <c r="A183" s="281"/>
      <c r="B183" s="281"/>
      <c r="C183" s="28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82" customFormat="1" ht="13.5">
      <c r="A184" s="281"/>
      <c r="B184" s="281"/>
      <c r="C184" s="28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82" customFormat="1" ht="13.5">
      <c r="A185" s="281"/>
      <c r="B185" s="281"/>
      <c r="C185" s="28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82" customFormat="1" ht="13.5">
      <c r="A186" s="281"/>
      <c r="B186" s="281"/>
      <c r="C186" s="28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82" customFormat="1" ht="13.5">
      <c r="A187" s="281"/>
      <c r="B187" s="281"/>
      <c r="C187" s="28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82" customFormat="1" ht="13.5">
      <c r="A188" s="281"/>
      <c r="B188" s="281"/>
      <c r="C188" s="28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82" customFormat="1" ht="13.5">
      <c r="A189" s="281"/>
      <c r="B189" s="281"/>
      <c r="C189" s="28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82" customFormat="1" ht="13.5">
      <c r="A190" s="281"/>
      <c r="B190" s="281"/>
      <c r="C190" s="28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82" customFormat="1" ht="13.5">
      <c r="A191" s="281"/>
      <c r="B191" s="281"/>
      <c r="C191" s="28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82" customFormat="1" ht="13.5">
      <c r="A192" s="281"/>
      <c r="B192" s="281"/>
      <c r="C192" s="28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82" customFormat="1" ht="13.5">
      <c r="A193" s="281"/>
      <c r="B193" s="281"/>
      <c r="C193" s="28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82" customFormat="1" ht="13.5">
      <c r="A194" s="281"/>
      <c r="B194" s="281"/>
      <c r="C194" s="28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82" customFormat="1" ht="13.5">
      <c r="A195" s="281"/>
      <c r="B195" s="281"/>
      <c r="C195" s="28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82" customFormat="1" ht="13.5">
      <c r="A196" s="281"/>
      <c r="B196" s="281"/>
      <c r="C196" s="28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82" customFormat="1" ht="13.5">
      <c r="A197" s="281"/>
      <c r="B197" s="281"/>
      <c r="C197" s="28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82" customFormat="1" ht="13.5">
      <c r="A198" s="281"/>
      <c r="B198" s="281"/>
      <c r="C198" s="28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82" customFormat="1" ht="13.5">
      <c r="A199" s="281"/>
      <c r="B199" s="281"/>
      <c r="C199" s="28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82" customFormat="1" ht="13.5">
      <c r="A200" s="281"/>
      <c r="B200" s="281"/>
      <c r="C200" s="28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82" customFormat="1" ht="13.5">
      <c r="A201" s="281"/>
      <c r="B201" s="281"/>
      <c r="C201" s="28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82" customFormat="1" ht="13.5">
      <c r="A202" s="281"/>
      <c r="B202" s="281"/>
      <c r="C202" s="28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82" customFormat="1" ht="13.5">
      <c r="A203" s="281"/>
      <c r="B203" s="281"/>
      <c r="C203" s="28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82" customFormat="1" ht="13.5">
      <c r="A204" s="281"/>
      <c r="B204" s="281"/>
      <c r="C204" s="28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82" customFormat="1" ht="13.5">
      <c r="A205" s="281"/>
      <c r="B205" s="281"/>
      <c r="C205" s="28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82" customFormat="1" ht="13.5">
      <c r="A206" s="281"/>
      <c r="B206" s="281"/>
      <c r="C206" s="28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82" customFormat="1" ht="13.5">
      <c r="A207" s="281"/>
      <c r="B207" s="281"/>
      <c r="C207" s="28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82" customFormat="1" ht="13.5">
      <c r="A208" s="281"/>
      <c r="B208" s="281"/>
      <c r="C208" s="28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82" customFormat="1" ht="13.5">
      <c r="A209" s="281"/>
      <c r="B209" s="281"/>
      <c r="C209" s="28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82" customFormat="1" ht="13.5">
      <c r="A210" s="281"/>
      <c r="B210" s="281"/>
      <c r="C210" s="28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82" customFormat="1" ht="13.5">
      <c r="A211" s="281"/>
      <c r="B211" s="281"/>
      <c r="C211" s="28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82" customFormat="1" ht="13.5">
      <c r="A212" s="281"/>
      <c r="B212" s="281"/>
      <c r="C212" s="28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82" customFormat="1" ht="13.5">
      <c r="A213" s="281"/>
      <c r="B213" s="281"/>
      <c r="C213" s="28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82" customFormat="1" ht="13.5">
      <c r="A214" s="281"/>
      <c r="B214" s="281"/>
      <c r="C214" s="28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82" customFormat="1" ht="13.5">
      <c r="A215" s="281"/>
      <c r="B215" s="281"/>
      <c r="C215" s="28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82" customFormat="1" ht="13.5">
      <c r="A216" s="281"/>
      <c r="B216" s="281"/>
      <c r="C216" s="28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82" customFormat="1" ht="13.5">
      <c r="A217" s="281"/>
      <c r="B217" s="281"/>
      <c r="C217" s="28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82" customFormat="1" ht="13.5">
      <c r="A218" s="281"/>
      <c r="B218" s="281"/>
      <c r="C218" s="28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82" customFormat="1" ht="13.5">
      <c r="A219" s="281"/>
      <c r="B219" s="281"/>
      <c r="C219" s="28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82" customFormat="1" ht="13.5">
      <c r="A220" s="281"/>
      <c r="B220" s="281"/>
      <c r="C220" s="28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82" customFormat="1" ht="13.5">
      <c r="A221" s="281"/>
      <c r="B221" s="281"/>
      <c r="C221" s="28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82" customFormat="1" ht="13.5">
      <c r="A222" s="281"/>
      <c r="B222" s="281"/>
      <c r="C222" s="28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82" customFormat="1" ht="13.5">
      <c r="A223" s="281"/>
      <c r="B223" s="281"/>
      <c r="C223" s="28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82" customFormat="1" ht="13.5">
      <c r="A224" s="281"/>
      <c r="B224" s="281"/>
      <c r="C224" s="28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82" customFormat="1" ht="13.5">
      <c r="A225" s="281"/>
      <c r="B225" s="281"/>
      <c r="C225" s="28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82" customFormat="1" ht="13.5">
      <c r="A226" s="281"/>
      <c r="B226" s="281"/>
      <c r="C226" s="28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82" customFormat="1" ht="13.5">
      <c r="A227" s="281"/>
      <c r="B227" s="281"/>
      <c r="C227" s="28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82" customFormat="1" ht="13.5">
      <c r="A228" s="281"/>
      <c r="B228" s="281"/>
      <c r="C228" s="28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82" customFormat="1" ht="13.5">
      <c r="A229" s="281"/>
      <c r="B229" s="281"/>
      <c r="C229" s="28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82" customFormat="1" ht="13.5">
      <c r="A230" s="281"/>
      <c r="B230" s="281"/>
      <c r="C230" s="28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82" customFormat="1" ht="13.5">
      <c r="A231" s="281"/>
      <c r="B231" s="281"/>
      <c r="C231" s="28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82" customFormat="1" ht="13.5">
      <c r="A232" s="281"/>
      <c r="B232" s="281"/>
      <c r="C232" s="28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82" customFormat="1" ht="13.5">
      <c r="A233" s="281"/>
      <c r="B233" s="281"/>
      <c r="C233" s="28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82" customFormat="1" ht="13.5">
      <c r="A234" s="281"/>
      <c r="B234" s="281"/>
      <c r="C234" s="28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82" customFormat="1" ht="13.5">
      <c r="A235" s="281"/>
      <c r="B235" s="281"/>
      <c r="C235" s="28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82" customFormat="1" ht="13.5">
      <c r="A236" s="281"/>
      <c r="B236" s="281"/>
      <c r="C236" s="28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82" customFormat="1" ht="13.5">
      <c r="A237" s="281"/>
      <c r="B237" s="281"/>
      <c r="C237" s="28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82" customFormat="1" ht="13.5">
      <c r="A238" s="281"/>
      <c r="B238" s="281"/>
      <c r="C238" s="28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82" customFormat="1" ht="13.5">
      <c r="A239" s="281"/>
      <c r="B239" s="281"/>
      <c r="C239" s="28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82" customFormat="1" ht="13.5">
      <c r="A240" s="281"/>
      <c r="B240" s="281"/>
      <c r="C240" s="28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82" customFormat="1" ht="13.5">
      <c r="A241" s="281"/>
      <c r="B241" s="281"/>
      <c r="C241" s="28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82" customFormat="1" ht="13.5">
      <c r="A242" s="281"/>
      <c r="B242" s="281"/>
      <c r="C242" s="28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82" customFormat="1" ht="13.5">
      <c r="A243" s="281"/>
      <c r="B243" s="281"/>
      <c r="C243" s="28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82" customFormat="1" ht="13.5">
      <c r="A244" s="281"/>
      <c r="B244" s="281"/>
      <c r="C244" s="28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82" customFormat="1" ht="13.5">
      <c r="A245" s="281"/>
      <c r="B245" s="281"/>
      <c r="C245" s="28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82" customFormat="1" ht="13.5">
      <c r="A246" s="281"/>
      <c r="B246" s="281"/>
      <c r="C246" s="28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82" customFormat="1" ht="13.5">
      <c r="A247" s="281"/>
      <c r="B247" s="281"/>
      <c r="C247" s="28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82" customFormat="1" ht="13.5">
      <c r="A248" s="281"/>
      <c r="B248" s="281"/>
      <c r="C248" s="28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82" customFormat="1" ht="13.5">
      <c r="A249" s="281"/>
      <c r="B249" s="281"/>
      <c r="C249" s="28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82" customFormat="1" ht="13.5">
      <c r="A250" s="281"/>
      <c r="B250" s="281"/>
      <c r="C250" s="28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82" customFormat="1" ht="13.5">
      <c r="A251" s="281"/>
      <c r="B251" s="281"/>
      <c r="C251" s="28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82" customFormat="1" ht="13.5">
      <c r="A252" s="281"/>
      <c r="B252" s="281"/>
      <c r="C252" s="28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82" customFormat="1" ht="13.5">
      <c r="A253" s="281"/>
      <c r="B253" s="281"/>
      <c r="C253" s="28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82" customFormat="1" ht="13.5">
      <c r="A254" s="281"/>
      <c r="B254" s="281"/>
      <c r="C254" s="28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82" customFormat="1" ht="13.5">
      <c r="A255" s="281"/>
      <c r="B255" s="281"/>
      <c r="C255" s="28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82" customFormat="1" ht="13.5">
      <c r="A256" s="281"/>
      <c r="B256" s="281"/>
      <c r="C256" s="28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82" customFormat="1" ht="13.5">
      <c r="A257" s="281"/>
      <c r="B257" s="281"/>
      <c r="C257" s="28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82" customFormat="1" ht="13.5">
      <c r="A258" s="281"/>
      <c r="B258" s="281"/>
      <c r="C258" s="28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82" customFormat="1" ht="13.5">
      <c r="A259" s="281"/>
      <c r="B259" s="281"/>
      <c r="C259" s="28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82" customFormat="1" ht="13.5">
      <c r="A260" s="281"/>
      <c r="B260" s="281"/>
      <c r="C260" s="28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82" customFormat="1" ht="13.5">
      <c r="A261" s="281"/>
      <c r="B261" s="281"/>
      <c r="C261" s="28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82" customFormat="1" ht="13.5">
      <c r="A262" s="281"/>
      <c r="B262" s="281"/>
      <c r="C262" s="28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82" customFormat="1" ht="13.5">
      <c r="A263" s="281"/>
      <c r="B263" s="281"/>
      <c r="C263" s="28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82" customFormat="1" ht="13.5">
      <c r="A264" s="281"/>
      <c r="B264" s="281"/>
      <c r="C264" s="28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82" customFormat="1" ht="13.5">
      <c r="A265" s="281"/>
      <c r="B265" s="281"/>
      <c r="C265" s="28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82" customFormat="1" ht="13.5">
      <c r="A266" s="281"/>
      <c r="B266" s="281"/>
      <c r="C266" s="28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82" customFormat="1" ht="13.5">
      <c r="A267" s="281"/>
      <c r="B267" s="281"/>
      <c r="C267" s="28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82" customFormat="1" ht="13.5">
      <c r="A268" s="281"/>
      <c r="B268" s="281"/>
      <c r="C268" s="28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82" customFormat="1" ht="13.5">
      <c r="A269" s="281"/>
      <c r="B269" s="281"/>
      <c r="C269" s="28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82" customFormat="1" ht="13.5">
      <c r="A270" s="281"/>
      <c r="B270" s="281"/>
      <c r="C270" s="28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82" customFormat="1" ht="13.5">
      <c r="A271" s="281"/>
      <c r="B271" s="281"/>
      <c r="C271" s="28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82" customFormat="1" ht="13.5">
      <c r="A272" s="281"/>
      <c r="B272" s="281"/>
      <c r="C272" s="28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82" customFormat="1" ht="13.5">
      <c r="A273" s="281"/>
      <c r="B273" s="281"/>
      <c r="C273" s="28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82" customFormat="1" ht="13.5">
      <c r="A274" s="281"/>
      <c r="B274" s="281"/>
      <c r="C274" s="28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82" customFormat="1" ht="13.5">
      <c r="A275" s="281"/>
      <c r="B275" s="281"/>
      <c r="C275" s="28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82" customFormat="1" ht="13.5">
      <c r="A276" s="281"/>
      <c r="B276" s="281"/>
      <c r="C276" s="28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82" customFormat="1" ht="13.5">
      <c r="A277" s="281"/>
      <c r="B277" s="281"/>
      <c r="C277" s="28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82" customFormat="1" ht="13.5">
      <c r="A278" s="281"/>
      <c r="B278" s="281"/>
      <c r="C278" s="28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82" customFormat="1" ht="13.5">
      <c r="A279" s="281"/>
      <c r="B279" s="281"/>
      <c r="C279" s="28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82" customFormat="1" ht="13.5">
      <c r="A280" s="281"/>
      <c r="B280" s="281"/>
      <c r="C280" s="28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82" customFormat="1" ht="13.5">
      <c r="A281" s="281"/>
      <c r="B281" s="281"/>
      <c r="C281" s="28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82" customFormat="1" ht="13.5">
      <c r="A282" s="281"/>
      <c r="B282" s="281"/>
      <c r="C282" s="28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82" customFormat="1" ht="13.5">
      <c r="A283" s="281"/>
      <c r="B283" s="281"/>
      <c r="C283" s="28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82" customFormat="1" ht="13.5">
      <c r="A284" s="281"/>
      <c r="B284" s="281"/>
      <c r="C284" s="28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82" customFormat="1" ht="13.5">
      <c r="A285" s="281"/>
      <c r="B285" s="281"/>
      <c r="C285" s="28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82" customFormat="1" ht="13.5">
      <c r="A286" s="281"/>
      <c r="B286" s="281"/>
      <c r="C286" s="28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82" customFormat="1" ht="13.5">
      <c r="A287" s="281"/>
      <c r="B287" s="281"/>
      <c r="C287" s="28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82" customFormat="1" ht="13.5">
      <c r="A288" s="281"/>
      <c r="B288" s="281"/>
      <c r="C288" s="28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82" customFormat="1" ht="13.5">
      <c r="A289" s="281"/>
      <c r="B289" s="281"/>
      <c r="C289" s="28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82" customFormat="1" ht="13.5">
      <c r="A290" s="281"/>
      <c r="B290" s="281"/>
      <c r="C290" s="28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82" customFormat="1" ht="13.5">
      <c r="A291" s="281"/>
      <c r="B291" s="281"/>
      <c r="C291" s="28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82" customFormat="1" ht="13.5">
      <c r="A292" s="281"/>
      <c r="B292" s="281"/>
      <c r="C292" s="28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82" customFormat="1" ht="13.5">
      <c r="A293" s="281"/>
      <c r="B293" s="281"/>
      <c r="C293" s="28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82" customFormat="1" ht="13.5">
      <c r="A294" s="281"/>
      <c r="B294" s="281"/>
      <c r="C294" s="28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82" customFormat="1" ht="13.5">
      <c r="A295" s="281"/>
      <c r="B295" s="281"/>
      <c r="C295" s="28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82" customFormat="1" ht="13.5">
      <c r="A296" s="281"/>
      <c r="B296" s="281"/>
      <c r="C296" s="28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82" customFormat="1" ht="13.5">
      <c r="A297" s="281"/>
      <c r="B297" s="281"/>
      <c r="C297" s="28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82" customFormat="1" ht="13.5">
      <c r="A298" s="281"/>
      <c r="B298" s="281"/>
      <c r="C298" s="28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82" customFormat="1" ht="13.5">
      <c r="A299" s="281"/>
      <c r="B299" s="281"/>
      <c r="C299" s="28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82" customFormat="1" ht="13.5">
      <c r="A300" s="281"/>
      <c r="B300" s="281"/>
      <c r="C300" s="28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G4:DG5"/>
    <mergeCell ref="DH4:DH5"/>
    <mergeCell ref="DI4:DI5"/>
    <mergeCell ref="DF4:DF5"/>
    <mergeCell ref="DA4:DA5"/>
    <mergeCell ref="CZ3:DC3"/>
    <mergeCell ref="AV4:BC4"/>
    <mergeCell ref="BD4:BK4"/>
    <mergeCell ref="DC4:DC5"/>
    <mergeCell ref="Q4:T4"/>
    <mergeCell ref="U4:X4"/>
    <mergeCell ref="Y4:AB4"/>
    <mergeCell ref="AJ3:AJ4"/>
    <mergeCell ref="AC4:AF4"/>
    <mergeCell ref="AH2:AH5"/>
    <mergeCell ref="AI3:AI4"/>
    <mergeCell ref="AK3:AK4"/>
    <mergeCell ref="AL3:AL4"/>
    <mergeCell ref="AM3:AM4"/>
    <mergeCell ref="AN3:CY3"/>
    <mergeCell ref="CR4:CY4"/>
    <mergeCell ref="BL4:BS4"/>
    <mergeCell ref="AN4:AU4"/>
    <mergeCell ref="DD3:DK3"/>
    <mergeCell ref="CZ4:CZ5"/>
    <mergeCell ref="BT4:CA4"/>
    <mergeCell ref="CB4:CI4"/>
    <mergeCell ref="CJ4:CQ4"/>
    <mergeCell ref="DB4:DB5"/>
    <mergeCell ref="DD4:DD5"/>
    <mergeCell ref="DE4:DE5"/>
    <mergeCell ref="DK4:DK5"/>
    <mergeCell ref="DJ4:DJ5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2" max="2" width="6.59765625" style="0" hidden="1" customWidth="1"/>
    <col min="3" max="3" width="12.59765625" style="0" hidden="1" customWidth="1"/>
    <col min="4" max="44" width="10.59765625" style="6" customWidth="1"/>
    <col min="45" max="45" width="1.59765625" style="6" customWidth="1"/>
    <col min="46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19" t="s">
        <v>21</v>
      </c>
      <c r="B2" s="322" t="s">
        <v>303</v>
      </c>
      <c r="C2" s="324" t="s">
        <v>304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20"/>
      <c r="B3" s="323"/>
      <c r="C3" s="310"/>
      <c r="D3" s="8" t="s">
        <v>7</v>
      </c>
      <c r="E3" s="31" t="s">
        <v>70</v>
      </c>
      <c r="F3" s="311" t="s">
        <v>71</v>
      </c>
      <c r="G3" s="353"/>
      <c r="H3" s="353"/>
      <c r="I3" s="353"/>
      <c r="J3" s="353"/>
      <c r="K3" s="353"/>
      <c r="L3" s="353"/>
      <c r="M3" s="354"/>
      <c r="N3" s="324" t="s">
        <v>72</v>
      </c>
      <c r="O3" s="11" t="s">
        <v>285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24" t="s">
        <v>70</v>
      </c>
      <c r="AA3" s="307" t="s">
        <v>73</v>
      </c>
      <c r="AB3" s="308"/>
      <c r="AC3" s="308"/>
      <c r="AD3" s="308"/>
      <c r="AE3" s="308"/>
      <c r="AF3" s="308"/>
      <c r="AG3" s="309"/>
      <c r="AH3" s="8" t="s">
        <v>7</v>
      </c>
      <c r="AI3" s="324" t="s">
        <v>72</v>
      </c>
      <c r="AJ3" s="324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20"/>
      <c r="B4" s="323"/>
      <c r="C4" s="310"/>
      <c r="D4" s="8"/>
      <c r="E4" s="33"/>
      <c r="F4" s="25"/>
      <c r="G4" s="324" t="s">
        <v>76</v>
      </c>
      <c r="H4" s="339" t="s">
        <v>77</v>
      </c>
      <c r="I4" s="339" t="s">
        <v>78</v>
      </c>
      <c r="J4" s="339" t="s">
        <v>79</v>
      </c>
      <c r="K4" s="339" t="s">
        <v>80</v>
      </c>
      <c r="L4" s="355" t="s">
        <v>81</v>
      </c>
      <c r="M4" s="324" t="s">
        <v>82</v>
      </c>
      <c r="N4" s="31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10"/>
      <c r="AA4" s="324" t="s">
        <v>76</v>
      </c>
      <c r="AB4" s="339" t="s">
        <v>77</v>
      </c>
      <c r="AC4" s="339" t="s">
        <v>78</v>
      </c>
      <c r="AD4" s="339" t="s">
        <v>79</v>
      </c>
      <c r="AE4" s="339" t="s">
        <v>80</v>
      </c>
      <c r="AF4" s="355" t="s">
        <v>81</v>
      </c>
      <c r="AG4" s="324" t="s">
        <v>82</v>
      </c>
      <c r="AH4" s="8"/>
      <c r="AI4" s="310"/>
      <c r="AJ4" s="310"/>
      <c r="AK4" s="34"/>
      <c r="AL4" s="324" t="s">
        <v>76</v>
      </c>
      <c r="AM4" s="339" t="s">
        <v>77</v>
      </c>
      <c r="AN4" s="339" t="s">
        <v>78</v>
      </c>
      <c r="AO4" s="339" t="s">
        <v>79</v>
      </c>
      <c r="AP4" s="339" t="s">
        <v>80</v>
      </c>
      <c r="AQ4" s="355" t="s">
        <v>81</v>
      </c>
      <c r="AR4" s="324" t="s">
        <v>82</v>
      </c>
    </row>
    <row r="5" spans="1:44" s="24" customFormat="1" ht="18.75" customHeight="1">
      <c r="A5" s="320"/>
      <c r="B5" s="323"/>
      <c r="C5" s="310"/>
      <c r="D5" s="30"/>
      <c r="E5" s="37"/>
      <c r="F5" s="8" t="s">
        <v>7</v>
      </c>
      <c r="G5" s="310"/>
      <c r="H5" s="340"/>
      <c r="I5" s="340"/>
      <c r="J5" s="340"/>
      <c r="K5" s="340"/>
      <c r="L5" s="356"/>
      <c r="M5" s="310"/>
      <c r="N5" s="306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214" t="s">
        <v>251</v>
      </c>
      <c r="W5" s="214" t="s">
        <v>252</v>
      </c>
      <c r="X5" s="7" t="s">
        <v>85</v>
      </c>
      <c r="Y5" s="30"/>
      <c r="Z5" s="306"/>
      <c r="AA5" s="310"/>
      <c r="AB5" s="340"/>
      <c r="AC5" s="340"/>
      <c r="AD5" s="340"/>
      <c r="AE5" s="340"/>
      <c r="AF5" s="356"/>
      <c r="AG5" s="310"/>
      <c r="AH5" s="30"/>
      <c r="AI5" s="306"/>
      <c r="AJ5" s="306"/>
      <c r="AK5" s="8" t="s">
        <v>7</v>
      </c>
      <c r="AL5" s="310"/>
      <c r="AM5" s="340"/>
      <c r="AN5" s="340"/>
      <c r="AO5" s="340"/>
      <c r="AP5" s="340"/>
      <c r="AQ5" s="356"/>
      <c r="AR5" s="310"/>
    </row>
    <row r="6" spans="1:44" s="24" customFormat="1" ht="15.75" customHeight="1">
      <c r="A6" s="321"/>
      <c r="B6" s="323"/>
      <c r="C6" s="310"/>
      <c r="D6" s="8" t="s">
        <v>86</v>
      </c>
      <c r="E6" s="8" t="s">
        <v>65</v>
      </c>
      <c r="F6" s="8" t="s">
        <v>65</v>
      </c>
      <c r="G6" s="280" t="s">
        <v>65</v>
      </c>
      <c r="H6" s="280" t="s">
        <v>65</v>
      </c>
      <c r="I6" s="280" t="s">
        <v>65</v>
      </c>
      <c r="J6" s="280" t="s">
        <v>65</v>
      </c>
      <c r="K6" s="280" t="s">
        <v>65</v>
      </c>
      <c r="L6" s="280" t="s">
        <v>65</v>
      </c>
      <c r="M6" s="280" t="s">
        <v>65</v>
      </c>
      <c r="N6" s="283" t="s">
        <v>65</v>
      </c>
      <c r="O6" s="8" t="s">
        <v>65</v>
      </c>
      <c r="P6" s="280" t="s">
        <v>65</v>
      </c>
      <c r="Q6" s="280" t="s">
        <v>65</v>
      </c>
      <c r="R6" s="280" t="s">
        <v>65</v>
      </c>
      <c r="S6" s="280" t="s">
        <v>65</v>
      </c>
      <c r="T6" s="280" t="s">
        <v>65</v>
      </c>
      <c r="U6" s="280" t="s">
        <v>65</v>
      </c>
      <c r="V6" s="284" t="s">
        <v>65</v>
      </c>
      <c r="W6" s="284" t="s">
        <v>65</v>
      </c>
      <c r="X6" s="280" t="s">
        <v>65</v>
      </c>
      <c r="Y6" s="8" t="s">
        <v>65</v>
      </c>
      <c r="Z6" s="283" t="s">
        <v>65</v>
      </c>
      <c r="AA6" s="285" t="s">
        <v>65</v>
      </c>
      <c r="AB6" s="280" t="s">
        <v>65</v>
      </c>
      <c r="AC6" s="285" t="s">
        <v>65</v>
      </c>
      <c r="AD6" s="280" t="s">
        <v>65</v>
      </c>
      <c r="AE6" s="280" t="s">
        <v>65</v>
      </c>
      <c r="AF6" s="280" t="s">
        <v>65</v>
      </c>
      <c r="AG6" s="280" t="s">
        <v>65</v>
      </c>
      <c r="AH6" s="8" t="s">
        <v>65</v>
      </c>
      <c r="AI6" s="283" t="s">
        <v>65</v>
      </c>
      <c r="AJ6" s="283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82" customFormat="1" ht="13.5">
      <c r="A7" s="293" t="s">
        <v>353</v>
      </c>
      <c r="B7" s="293">
        <v>1</v>
      </c>
      <c r="C7" s="293"/>
      <c r="D7" s="294">
        <f>SUM(E7:F7,N7:O7)</f>
        <v>2301405</v>
      </c>
      <c r="E7" s="296">
        <v>1350058</v>
      </c>
      <c r="F7" s="294">
        <f>SUM(G7:M7)</f>
        <v>543000</v>
      </c>
      <c r="G7" s="296">
        <v>213256</v>
      </c>
      <c r="H7" s="296">
        <v>31451</v>
      </c>
      <c r="I7" s="296">
        <v>0</v>
      </c>
      <c r="J7" s="296">
        <v>12005</v>
      </c>
      <c r="K7" s="296">
        <v>35064</v>
      </c>
      <c r="L7" s="296">
        <v>197595</v>
      </c>
      <c r="M7" s="296">
        <v>53629</v>
      </c>
      <c r="N7" s="296">
        <v>373509</v>
      </c>
      <c r="O7" s="294">
        <f>'資源化量内訳'!R7</f>
        <v>34838</v>
      </c>
      <c r="P7" s="294">
        <f>'資源化量内訳'!S7</f>
        <v>25505</v>
      </c>
      <c r="Q7" s="294">
        <f>'資源化量内訳'!T7</f>
        <v>3584</v>
      </c>
      <c r="R7" s="294">
        <f>'資源化量内訳'!U7</f>
        <v>2556</v>
      </c>
      <c r="S7" s="294">
        <f>'資源化量内訳'!V7</f>
        <v>898</v>
      </c>
      <c r="T7" s="294">
        <f>'資源化量内訳'!W7</f>
        <v>453</v>
      </c>
      <c r="U7" s="294">
        <f>'資源化量内訳'!X7</f>
        <v>26</v>
      </c>
      <c r="V7" s="294">
        <f>'資源化量内訳'!Y7</f>
        <v>0</v>
      </c>
      <c r="W7" s="294">
        <f>'資源化量内訳'!Z7</f>
        <v>0</v>
      </c>
      <c r="X7" s="294">
        <f>'資源化量内訳'!AA7</f>
        <v>1816</v>
      </c>
      <c r="Y7" s="294">
        <f>SUM(Z7:AG7)</f>
        <v>1488143</v>
      </c>
      <c r="Z7" s="296">
        <v>1350058</v>
      </c>
      <c r="AA7" s="296">
        <v>123186</v>
      </c>
      <c r="AB7" s="296">
        <v>773</v>
      </c>
      <c r="AC7" s="296">
        <v>0</v>
      </c>
      <c r="AD7" s="296">
        <v>2939</v>
      </c>
      <c r="AE7" s="296">
        <v>2959</v>
      </c>
      <c r="AF7" s="296">
        <v>7755</v>
      </c>
      <c r="AG7" s="296">
        <v>473</v>
      </c>
      <c r="AH7" s="294">
        <f>SUM(AI7:AK7)</f>
        <v>666025</v>
      </c>
      <c r="AI7" s="296">
        <v>373509</v>
      </c>
      <c r="AJ7" s="296">
        <v>176265</v>
      </c>
      <c r="AK7" s="294">
        <f>SUM(AL7:AR7)</f>
        <v>116251</v>
      </c>
      <c r="AL7" s="296">
        <v>57389</v>
      </c>
      <c r="AM7" s="296">
        <v>1855</v>
      </c>
      <c r="AN7" s="296">
        <v>0</v>
      </c>
      <c r="AO7" s="296">
        <v>1260</v>
      </c>
      <c r="AP7" s="296">
        <v>137</v>
      </c>
      <c r="AQ7" s="296">
        <v>12612</v>
      </c>
      <c r="AR7" s="296">
        <v>42998</v>
      </c>
    </row>
    <row r="8" spans="1:44" s="282" customFormat="1" ht="13.5">
      <c r="A8" s="293" t="s">
        <v>354</v>
      </c>
      <c r="B8" s="293">
        <v>2</v>
      </c>
      <c r="C8" s="293"/>
      <c r="D8" s="294">
        <f aca="true" t="shared" si="0" ref="D8:D53">SUM(E8:F8,N8:O8)</f>
        <v>586961</v>
      </c>
      <c r="E8" s="296">
        <v>474814</v>
      </c>
      <c r="F8" s="294">
        <f aca="true" t="shared" si="1" ref="F8:F53">SUM(G8:M8)</f>
        <v>72639</v>
      </c>
      <c r="G8" s="296">
        <v>37079</v>
      </c>
      <c r="H8" s="296">
        <v>0</v>
      </c>
      <c r="I8" s="296">
        <v>0</v>
      </c>
      <c r="J8" s="296">
        <v>0</v>
      </c>
      <c r="K8" s="296">
        <v>0</v>
      </c>
      <c r="L8" s="296">
        <v>35560</v>
      </c>
      <c r="M8" s="296">
        <v>0</v>
      </c>
      <c r="N8" s="296">
        <v>30134</v>
      </c>
      <c r="O8" s="294">
        <f>'資源化量内訳'!R8</f>
        <v>9374</v>
      </c>
      <c r="P8" s="294">
        <f>'資源化量内訳'!S8</f>
        <v>6562</v>
      </c>
      <c r="Q8" s="294">
        <f>'資源化量内訳'!T8</f>
        <v>1411</v>
      </c>
      <c r="R8" s="294">
        <f>'資源化量内訳'!U8</f>
        <v>946</v>
      </c>
      <c r="S8" s="294">
        <f>'資源化量内訳'!V8</f>
        <v>373</v>
      </c>
      <c r="T8" s="294">
        <f>'資源化量内訳'!W8</f>
        <v>73</v>
      </c>
      <c r="U8" s="294">
        <f>'資源化量内訳'!X8</f>
        <v>5</v>
      </c>
      <c r="V8" s="294">
        <f>'資源化量内訳'!Y8</f>
        <v>0</v>
      </c>
      <c r="W8" s="294">
        <f>'資源化量内訳'!Z8</f>
        <v>0</v>
      </c>
      <c r="X8" s="294">
        <f>'資源化量内訳'!AA8</f>
        <v>4</v>
      </c>
      <c r="Y8" s="294">
        <f aca="true" t="shared" si="2" ref="Y8:Y53">SUM(Z8:AG8)</f>
        <v>494258</v>
      </c>
      <c r="Z8" s="296">
        <v>474814</v>
      </c>
      <c r="AA8" s="296">
        <v>17610</v>
      </c>
      <c r="AB8" s="296">
        <v>0</v>
      </c>
      <c r="AC8" s="296">
        <v>0</v>
      </c>
      <c r="AD8" s="296">
        <v>0</v>
      </c>
      <c r="AE8" s="296">
        <v>0</v>
      </c>
      <c r="AF8" s="296">
        <v>1834</v>
      </c>
      <c r="AG8" s="296">
        <v>0</v>
      </c>
      <c r="AH8" s="294">
        <f aca="true" t="shared" si="3" ref="AH8:AH53">SUM(AI8:AK8)</f>
        <v>101690</v>
      </c>
      <c r="AI8" s="296">
        <v>30134</v>
      </c>
      <c r="AJ8" s="296">
        <v>61562</v>
      </c>
      <c r="AK8" s="294">
        <f aca="true" t="shared" si="4" ref="AK8:AK53">SUM(AL8:AR8)</f>
        <v>9994</v>
      </c>
      <c r="AL8" s="296">
        <v>8693</v>
      </c>
      <c r="AM8" s="296">
        <v>0</v>
      </c>
      <c r="AN8" s="296">
        <v>0</v>
      </c>
      <c r="AO8" s="296">
        <v>0</v>
      </c>
      <c r="AP8" s="296">
        <v>0</v>
      </c>
      <c r="AQ8" s="296">
        <v>1301</v>
      </c>
      <c r="AR8" s="296">
        <v>0</v>
      </c>
    </row>
    <row r="9" spans="1:44" s="282" customFormat="1" ht="13.5">
      <c r="A9" s="293" t="s">
        <v>355</v>
      </c>
      <c r="B9" s="293">
        <v>3</v>
      </c>
      <c r="C9" s="293"/>
      <c r="D9" s="294">
        <f t="shared" si="0"/>
        <v>484350</v>
      </c>
      <c r="E9" s="296">
        <v>385265</v>
      </c>
      <c r="F9" s="294">
        <f t="shared" si="1"/>
        <v>68528</v>
      </c>
      <c r="G9" s="296">
        <v>22874</v>
      </c>
      <c r="H9" s="296">
        <v>4900</v>
      </c>
      <c r="I9" s="296">
        <v>0</v>
      </c>
      <c r="J9" s="296">
        <v>8</v>
      </c>
      <c r="K9" s="296">
        <v>0</v>
      </c>
      <c r="L9" s="296">
        <v>27179</v>
      </c>
      <c r="M9" s="296">
        <v>13567</v>
      </c>
      <c r="N9" s="296">
        <v>3483</v>
      </c>
      <c r="O9" s="294">
        <f>'資源化量内訳'!R9</f>
        <v>27074</v>
      </c>
      <c r="P9" s="294">
        <f>'資源化量内訳'!S9</f>
        <v>19968</v>
      </c>
      <c r="Q9" s="294">
        <f>'資源化量内訳'!T9</f>
        <v>921</v>
      </c>
      <c r="R9" s="294">
        <f>'資源化量内訳'!U9</f>
        <v>4460</v>
      </c>
      <c r="S9" s="294">
        <f>'資源化量内訳'!V9</f>
        <v>685</v>
      </c>
      <c r="T9" s="294">
        <f>'資源化量内訳'!W9</f>
        <v>808</v>
      </c>
      <c r="U9" s="294">
        <f>'資源化量内訳'!X9</f>
        <v>106</v>
      </c>
      <c r="V9" s="294">
        <f>'資源化量内訳'!Y9</f>
        <v>0</v>
      </c>
      <c r="W9" s="294">
        <f>'資源化量内訳'!Z9</f>
        <v>0</v>
      </c>
      <c r="X9" s="294">
        <f>'資源化量内訳'!AA9</f>
        <v>126</v>
      </c>
      <c r="Y9" s="294">
        <f t="shared" si="2"/>
        <v>410704</v>
      </c>
      <c r="Z9" s="296">
        <v>385265</v>
      </c>
      <c r="AA9" s="296">
        <v>8872</v>
      </c>
      <c r="AB9" s="296">
        <v>295</v>
      </c>
      <c r="AC9" s="296">
        <v>0</v>
      </c>
      <c r="AD9" s="296">
        <v>0</v>
      </c>
      <c r="AE9" s="296">
        <v>0</v>
      </c>
      <c r="AF9" s="296">
        <v>2863</v>
      </c>
      <c r="AG9" s="296">
        <v>13409</v>
      </c>
      <c r="AH9" s="294">
        <f t="shared" si="3"/>
        <v>58144</v>
      </c>
      <c r="AI9" s="296">
        <v>3483</v>
      </c>
      <c r="AJ9" s="296">
        <v>44596</v>
      </c>
      <c r="AK9" s="294">
        <f t="shared" si="4"/>
        <v>10065</v>
      </c>
      <c r="AL9" s="296">
        <v>7280</v>
      </c>
      <c r="AM9" s="296">
        <v>0</v>
      </c>
      <c r="AN9" s="296">
        <v>0</v>
      </c>
      <c r="AO9" s="296">
        <v>0</v>
      </c>
      <c r="AP9" s="296">
        <v>0</v>
      </c>
      <c r="AQ9" s="296">
        <v>2684</v>
      </c>
      <c r="AR9" s="296">
        <v>101</v>
      </c>
    </row>
    <row r="10" spans="1:44" s="282" customFormat="1" ht="13.5">
      <c r="A10" s="293" t="s">
        <v>356</v>
      </c>
      <c r="B10" s="293">
        <v>4</v>
      </c>
      <c r="C10" s="293"/>
      <c r="D10" s="294">
        <f t="shared" si="0"/>
        <v>900976</v>
      </c>
      <c r="E10" s="296">
        <v>713913</v>
      </c>
      <c r="F10" s="294">
        <f t="shared" si="1"/>
        <v>172451</v>
      </c>
      <c r="G10" s="296">
        <v>65951</v>
      </c>
      <c r="H10" s="296">
        <v>1392</v>
      </c>
      <c r="I10" s="296">
        <v>0</v>
      </c>
      <c r="J10" s="296">
        <v>471</v>
      </c>
      <c r="K10" s="296">
        <v>0</v>
      </c>
      <c r="L10" s="296">
        <v>104610</v>
      </c>
      <c r="M10" s="296">
        <v>27</v>
      </c>
      <c r="N10" s="296">
        <v>9043</v>
      </c>
      <c r="O10" s="294">
        <f>'資源化量内訳'!R10</f>
        <v>5569</v>
      </c>
      <c r="P10" s="294">
        <f>'資源化量内訳'!S10</f>
        <v>4038</v>
      </c>
      <c r="Q10" s="294">
        <f>'資源化量内訳'!T10</f>
        <v>426</v>
      </c>
      <c r="R10" s="294">
        <f>'資源化量内訳'!U10</f>
        <v>784</v>
      </c>
      <c r="S10" s="294">
        <f>'資源化量内訳'!V10</f>
        <v>121</v>
      </c>
      <c r="T10" s="294">
        <f>'資源化量内訳'!W10</f>
        <v>4</v>
      </c>
      <c r="U10" s="294">
        <f>'資源化量内訳'!X10</f>
        <v>59</v>
      </c>
      <c r="V10" s="294">
        <f>'資源化量内訳'!Y10</f>
        <v>0</v>
      </c>
      <c r="W10" s="294">
        <f>'資源化量内訳'!Z10</f>
        <v>0</v>
      </c>
      <c r="X10" s="294">
        <f>'資源化量内訳'!AA10</f>
        <v>137</v>
      </c>
      <c r="Y10" s="294">
        <f t="shared" si="2"/>
        <v>761844</v>
      </c>
      <c r="Z10" s="296">
        <v>713913</v>
      </c>
      <c r="AA10" s="296">
        <v>40384</v>
      </c>
      <c r="AB10" s="296">
        <v>0</v>
      </c>
      <c r="AC10" s="296">
        <v>0</v>
      </c>
      <c r="AD10" s="296">
        <v>0</v>
      </c>
      <c r="AE10" s="296">
        <v>0</v>
      </c>
      <c r="AF10" s="296">
        <v>6569</v>
      </c>
      <c r="AG10" s="296">
        <v>978</v>
      </c>
      <c r="AH10" s="294">
        <f t="shared" si="3"/>
        <v>120258</v>
      </c>
      <c r="AI10" s="296">
        <v>9043</v>
      </c>
      <c r="AJ10" s="296">
        <v>98071</v>
      </c>
      <c r="AK10" s="294">
        <f t="shared" si="4"/>
        <v>13144</v>
      </c>
      <c r="AL10" s="296">
        <v>8993</v>
      </c>
      <c r="AM10" s="296">
        <v>0</v>
      </c>
      <c r="AN10" s="296">
        <v>0</v>
      </c>
      <c r="AO10" s="296">
        <v>0</v>
      </c>
      <c r="AP10" s="296">
        <v>0</v>
      </c>
      <c r="AQ10" s="296">
        <v>4151</v>
      </c>
      <c r="AR10" s="296">
        <v>0</v>
      </c>
    </row>
    <row r="11" spans="1:44" s="282" customFormat="1" ht="13.5">
      <c r="A11" s="293" t="s">
        <v>357</v>
      </c>
      <c r="B11" s="293">
        <v>5</v>
      </c>
      <c r="C11" s="293"/>
      <c r="D11" s="294">
        <f t="shared" si="0"/>
        <v>463981</v>
      </c>
      <c r="E11" s="296">
        <v>358699</v>
      </c>
      <c r="F11" s="294">
        <f t="shared" si="1"/>
        <v>41405</v>
      </c>
      <c r="G11" s="296">
        <v>18187</v>
      </c>
      <c r="H11" s="296">
        <v>781</v>
      </c>
      <c r="I11" s="296">
        <v>0</v>
      </c>
      <c r="J11" s="296">
        <v>0</v>
      </c>
      <c r="K11" s="296">
        <v>0</v>
      </c>
      <c r="L11" s="296">
        <v>21439</v>
      </c>
      <c r="M11" s="296">
        <v>998</v>
      </c>
      <c r="N11" s="296">
        <v>12722</v>
      </c>
      <c r="O11" s="294">
        <f>'資源化量内訳'!R11</f>
        <v>51155</v>
      </c>
      <c r="P11" s="294">
        <f>'資源化量内訳'!S11</f>
        <v>44575</v>
      </c>
      <c r="Q11" s="294">
        <f>'資源化量内訳'!T11</f>
        <v>2385</v>
      </c>
      <c r="R11" s="294">
        <f>'資源化量内訳'!U11</f>
        <v>3071</v>
      </c>
      <c r="S11" s="294">
        <f>'資源化量内訳'!V11</f>
        <v>809</v>
      </c>
      <c r="T11" s="294">
        <f>'資源化量内訳'!W11</f>
        <v>114</v>
      </c>
      <c r="U11" s="294">
        <f>'資源化量内訳'!X11</f>
        <v>67</v>
      </c>
      <c r="V11" s="294">
        <f>'資源化量内訳'!Y11</f>
        <v>0</v>
      </c>
      <c r="W11" s="294">
        <f>'資源化量内訳'!Z11</f>
        <v>0</v>
      </c>
      <c r="X11" s="294">
        <f>'資源化量内訳'!AA11</f>
        <v>134</v>
      </c>
      <c r="Y11" s="294">
        <f t="shared" si="2"/>
        <v>366371</v>
      </c>
      <c r="Z11" s="296">
        <v>358699</v>
      </c>
      <c r="AA11" s="296">
        <v>5250</v>
      </c>
      <c r="AB11" s="296">
        <v>0</v>
      </c>
      <c r="AC11" s="296">
        <v>0</v>
      </c>
      <c r="AD11" s="296">
        <v>0</v>
      </c>
      <c r="AE11" s="296">
        <v>0</v>
      </c>
      <c r="AF11" s="296">
        <v>2412</v>
      </c>
      <c r="AG11" s="296">
        <v>10</v>
      </c>
      <c r="AH11" s="294">
        <f t="shared" si="3"/>
        <v>48435</v>
      </c>
      <c r="AI11" s="296">
        <v>12722</v>
      </c>
      <c r="AJ11" s="296">
        <v>25049</v>
      </c>
      <c r="AK11" s="294">
        <f t="shared" si="4"/>
        <v>10664</v>
      </c>
      <c r="AL11" s="296">
        <v>7889</v>
      </c>
      <c r="AM11" s="296">
        <v>0</v>
      </c>
      <c r="AN11" s="296">
        <v>0</v>
      </c>
      <c r="AO11" s="296">
        <v>0</v>
      </c>
      <c r="AP11" s="296">
        <v>0</v>
      </c>
      <c r="AQ11" s="296">
        <v>2110</v>
      </c>
      <c r="AR11" s="296">
        <v>665</v>
      </c>
    </row>
    <row r="12" spans="1:44" s="282" customFormat="1" ht="13.5">
      <c r="A12" s="293" t="s">
        <v>358</v>
      </c>
      <c r="B12" s="293">
        <v>6</v>
      </c>
      <c r="C12" s="293"/>
      <c r="D12" s="294">
        <f t="shared" si="0"/>
        <v>389410</v>
      </c>
      <c r="E12" s="296">
        <v>332686</v>
      </c>
      <c r="F12" s="294">
        <f t="shared" si="1"/>
        <v>47029</v>
      </c>
      <c r="G12" s="296">
        <v>14875</v>
      </c>
      <c r="H12" s="296">
        <v>896</v>
      </c>
      <c r="I12" s="296">
        <v>0</v>
      </c>
      <c r="J12" s="296">
        <v>0</v>
      </c>
      <c r="K12" s="296">
        <v>35</v>
      </c>
      <c r="L12" s="296">
        <v>28458</v>
      </c>
      <c r="M12" s="296">
        <v>2765</v>
      </c>
      <c r="N12" s="296">
        <v>3997</v>
      </c>
      <c r="O12" s="294">
        <f>'資源化量内訳'!R12</f>
        <v>5698</v>
      </c>
      <c r="P12" s="294">
        <f>'資源化量内訳'!S12</f>
        <v>2815</v>
      </c>
      <c r="Q12" s="294">
        <f>'資源化量内訳'!T12</f>
        <v>444</v>
      </c>
      <c r="R12" s="294">
        <f>'資源化量内訳'!U12</f>
        <v>1724</v>
      </c>
      <c r="S12" s="294">
        <f>'資源化量内訳'!V12</f>
        <v>67</v>
      </c>
      <c r="T12" s="294">
        <f>'資源化量内訳'!W12</f>
        <v>123</v>
      </c>
      <c r="U12" s="294">
        <f>'資源化量内訳'!X12</f>
        <v>169</v>
      </c>
      <c r="V12" s="294">
        <f>'資源化量内訳'!Y12</f>
        <v>0</v>
      </c>
      <c r="W12" s="294">
        <f>'資源化量内訳'!Z12</f>
        <v>0</v>
      </c>
      <c r="X12" s="294">
        <f>'資源化量内訳'!AA12</f>
        <v>356</v>
      </c>
      <c r="Y12" s="294">
        <f t="shared" si="2"/>
        <v>340653</v>
      </c>
      <c r="Z12" s="296">
        <v>332686</v>
      </c>
      <c r="AA12" s="296">
        <v>4792</v>
      </c>
      <c r="AB12" s="296">
        <v>0</v>
      </c>
      <c r="AC12" s="296">
        <v>0</v>
      </c>
      <c r="AD12" s="296">
        <v>0</v>
      </c>
      <c r="AE12" s="296">
        <v>0</v>
      </c>
      <c r="AF12" s="296">
        <v>2225</v>
      </c>
      <c r="AG12" s="296">
        <v>950</v>
      </c>
      <c r="AH12" s="294">
        <f t="shared" si="3"/>
        <v>52493</v>
      </c>
      <c r="AI12" s="296">
        <v>3997</v>
      </c>
      <c r="AJ12" s="296">
        <v>35738</v>
      </c>
      <c r="AK12" s="294">
        <f t="shared" si="4"/>
        <v>12758</v>
      </c>
      <c r="AL12" s="296">
        <v>6317</v>
      </c>
      <c r="AM12" s="296">
        <v>0</v>
      </c>
      <c r="AN12" s="296">
        <v>0</v>
      </c>
      <c r="AO12" s="296">
        <v>0</v>
      </c>
      <c r="AP12" s="296">
        <v>0</v>
      </c>
      <c r="AQ12" s="296">
        <v>4626</v>
      </c>
      <c r="AR12" s="296">
        <v>1815</v>
      </c>
    </row>
    <row r="13" spans="1:44" s="282" customFormat="1" ht="13.5">
      <c r="A13" s="293" t="s">
        <v>359</v>
      </c>
      <c r="B13" s="293">
        <v>7</v>
      </c>
      <c r="C13" s="293"/>
      <c r="D13" s="294">
        <f t="shared" si="0"/>
        <v>796105</v>
      </c>
      <c r="E13" s="296">
        <v>663827</v>
      </c>
      <c r="F13" s="294">
        <f t="shared" si="1"/>
        <v>79576</v>
      </c>
      <c r="G13" s="296">
        <v>44416</v>
      </c>
      <c r="H13" s="296">
        <v>0</v>
      </c>
      <c r="I13" s="296">
        <v>0</v>
      </c>
      <c r="J13" s="296">
        <v>0</v>
      </c>
      <c r="K13" s="296">
        <v>426</v>
      </c>
      <c r="L13" s="296">
        <v>34729</v>
      </c>
      <c r="M13" s="296">
        <v>5</v>
      </c>
      <c r="N13" s="296">
        <v>13302</v>
      </c>
      <c r="O13" s="294">
        <f>'資源化量内訳'!R13</f>
        <v>39400</v>
      </c>
      <c r="P13" s="294">
        <f>'資源化量内訳'!S13</f>
        <v>34140</v>
      </c>
      <c r="Q13" s="294">
        <f>'資源化量内訳'!T13</f>
        <v>2591</v>
      </c>
      <c r="R13" s="294">
        <f>'資源化量内訳'!U13</f>
        <v>2211</v>
      </c>
      <c r="S13" s="294">
        <f>'資源化量内訳'!V13</f>
        <v>205</v>
      </c>
      <c r="T13" s="294">
        <f>'資源化量内訳'!W13</f>
        <v>12</v>
      </c>
      <c r="U13" s="294">
        <f>'資源化量内訳'!X13</f>
        <v>5</v>
      </c>
      <c r="V13" s="294">
        <f>'資源化量内訳'!Y13</f>
        <v>0</v>
      </c>
      <c r="W13" s="294">
        <f>'資源化量内訳'!Z13</f>
        <v>0</v>
      </c>
      <c r="X13" s="294">
        <f>'資源化量内訳'!AA13</f>
        <v>236</v>
      </c>
      <c r="Y13" s="294">
        <f t="shared" si="2"/>
        <v>677240</v>
      </c>
      <c r="Z13" s="296">
        <v>663827</v>
      </c>
      <c r="AA13" s="296">
        <v>10393</v>
      </c>
      <c r="AB13" s="296">
        <v>0</v>
      </c>
      <c r="AC13" s="296">
        <v>0</v>
      </c>
      <c r="AD13" s="296">
        <v>0</v>
      </c>
      <c r="AE13" s="296">
        <v>0</v>
      </c>
      <c r="AF13" s="296">
        <v>3020</v>
      </c>
      <c r="AG13" s="296">
        <v>0</v>
      </c>
      <c r="AH13" s="294">
        <f t="shared" si="3"/>
        <v>118611</v>
      </c>
      <c r="AI13" s="296">
        <v>13302</v>
      </c>
      <c r="AJ13" s="296">
        <v>87072</v>
      </c>
      <c r="AK13" s="294">
        <f t="shared" si="4"/>
        <v>18237</v>
      </c>
      <c r="AL13" s="296">
        <v>15406</v>
      </c>
      <c r="AM13" s="296">
        <v>0</v>
      </c>
      <c r="AN13" s="296">
        <v>0</v>
      </c>
      <c r="AO13" s="296">
        <v>0</v>
      </c>
      <c r="AP13" s="296">
        <v>0</v>
      </c>
      <c r="AQ13" s="296">
        <v>2826</v>
      </c>
      <c r="AR13" s="296">
        <v>5</v>
      </c>
    </row>
    <row r="14" spans="1:44" s="282" customFormat="1" ht="13.5">
      <c r="A14" s="293" t="s">
        <v>360</v>
      </c>
      <c r="B14" s="293">
        <v>8</v>
      </c>
      <c r="C14" s="293"/>
      <c r="D14" s="294">
        <f t="shared" si="0"/>
        <v>1079166</v>
      </c>
      <c r="E14" s="296">
        <v>853971</v>
      </c>
      <c r="F14" s="294">
        <f t="shared" si="1"/>
        <v>162765</v>
      </c>
      <c r="G14" s="296">
        <v>70894</v>
      </c>
      <c r="H14" s="296">
        <v>3</v>
      </c>
      <c r="I14" s="296">
        <v>0</v>
      </c>
      <c r="J14" s="296">
        <v>0</v>
      </c>
      <c r="K14" s="296">
        <v>51858</v>
      </c>
      <c r="L14" s="296">
        <v>37630</v>
      </c>
      <c r="M14" s="296">
        <v>2380</v>
      </c>
      <c r="N14" s="296">
        <v>536</v>
      </c>
      <c r="O14" s="294">
        <f>'資源化量内訳'!R14</f>
        <v>61894</v>
      </c>
      <c r="P14" s="294">
        <f>'資源化量内訳'!S14</f>
        <v>49057</v>
      </c>
      <c r="Q14" s="294">
        <f>'資源化量内訳'!T14</f>
        <v>2293</v>
      </c>
      <c r="R14" s="294">
        <f>'資源化量内訳'!U14</f>
        <v>6987</v>
      </c>
      <c r="S14" s="294">
        <f>'資源化量内訳'!V14</f>
        <v>1268</v>
      </c>
      <c r="T14" s="294">
        <f>'資源化量内訳'!W14</f>
        <v>11</v>
      </c>
      <c r="U14" s="294">
        <f>'資源化量内訳'!X14</f>
        <v>2048</v>
      </c>
      <c r="V14" s="294">
        <f>'資源化量内訳'!Y14</f>
        <v>0</v>
      </c>
      <c r="W14" s="294">
        <f>'資源化量内訳'!Z14</f>
        <v>0</v>
      </c>
      <c r="X14" s="294">
        <f>'資源化量内訳'!AA14</f>
        <v>230</v>
      </c>
      <c r="Y14" s="294">
        <f t="shared" si="2"/>
        <v>878077</v>
      </c>
      <c r="Z14" s="296">
        <v>853971</v>
      </c>
      <c r="AA14" s="296">
        <v>21245</v>
      </c>
      <c r="AB14" s="296">
        <v>0</v>
      </c>
      <c r="AC14" s="296">
        <v>0</v>
      </c>
      <c r="AD14" s="296">
        <v>0</v>
      </c>
      <c r="AE14" s="296">
        <v>0</v>
      </c>
      <c r="AF14" s="296">
        <v>2861</v>
      </c>
      <c r="AG14" s="296">
        <v>0</v>
      </c>
      <c r="AH14" s="294">
        <f t="shared" si="3"/>
        <v>121713</v>
      </c>
      <c r="AI14" s="296">
        <v>536</v>
      </c>
      <c r="AJ14" s="296">
        <v>98211</v>
      </c>
      <c r="AK14" s="294">
        <f t="shared" si="4"/>
        <v>22966</v>
      </c>
      <c r="AL14" s="296">
        <v>18273</v>
      </c>
      <c r="AM14" s="296">
        <v>0</v>
      </c>
      <c r="AN14" s="296">
        <v>0</v>
      </c>
      <c r="AO14" s="296">
        <v>0</v>
      </c>
      <c r="AP14" s="296">
        <v>0</v>
      </c>
      <c r="AQ14" s="296">
        <v>2313</v>
      </c>
      <c r="AR14" s="296">
        <v>2380</v>
      </c>
    </row>
    <row r="15" spans="1:44" s="282" customFormat="1" ht="13.5">
      <c r="A15" s="293" t="s">
        <v>361</v>
      </c>
      <c r="B15" s="293">
        <v>9</v>
      </c>
      <c r="C15" s="293"/>
      <c r="D15" s="294">
        <f t="shared" si="0"/>
        <v>755729</v>
      </c>
      <c r="E15" s="296">
        <v>602354</v>
      </c>
      <c r="F15" s="294">
        <f t="shared" si="1"/>
        <v>110006</v>
      </c>
      <c r="G15" s="296">
        <v>38803</v>
      </c>
      <c r="H15" s="296">
        <v>2076</v>
      </c>
      <c r="I15" s="296">
        <v>0</v>
      </c>
      <c r="J15" s="296">
        <v>0</v>
      </c>
      <c r="K15" s="296">
        <v>4435</v>
      </c>
      <c r="L15" s="296">
        <v>59528</v>
      </c>
      <c r="M15" s="296">
        <v>5164</v>
      </c>
      <c r="N15" s="296">
        <v>207</v>
      </c>
      <c r="O15" s="294">
        <f>'資源化量内訳'!R15</f>
        <v>43162</v>
      </c>
      <c r="P15" s="294">
        <f>'資源化量内訳'!S15</f>
        <v>38929</v>
      </c>
      <c r="Q15" s="294">
        <f>'資源化量内訳'!T15</f>
        <v>181</v>
      </c>
      <c r="R15" s="294">
        <f>'資源化量内訳'!U15</f>
        <v>2186</v>
      </c>
      <c r="S15" s="294">
        <f>'資源化量内訳'!V15</f>
        <v>177</v>
      </c>
      <c r="T15" s="294">
        <f>'資源化量内訳'!W15</f>
        <v>20</v>
      </c>
      <c r="U15" s="294">
        <f>'資源化量内訳'!X15</f>
        <v>1578</v>
      </c>
      <c r="V15" s="294">
        <f>'資源化量内訳'!Y15</f>
        <v>0</v>
      </c>
      <c r="W15" s="294">
        <f>'資源化量内訳'!Z15</f>
        <v>0</v>
      </c>
      <c r="X15" s="294">
        <f>'資源化量内訳'!AA15</f>
        <v>91</v>
      </c>
      <c r="Y15" s="294">
        <f t="shared" si="2"/>
        <v>621932</v>
      </c>
      <c r="Z15" s="296">
        <v>602354</v>
      </c>
      <c r="AA15" s="296">
        <v>11079</v>
      </c>
      <c r="AB15" s="296">
        <v>0</v>
      </c>
      <c r="AC15" s="296">
        <v>0</v>
      </c>
      <c r="AD15" s="296">
        <v>0</v>
      </c>
      <c r="AE15" s="296">
        <v>3</v>
      </c>
      <c r="AF15" s="296">
        <v>8404</v>
      </c>
      <c r="AG15" s="296">
        <v>92</v>
      </c>
      <c r="AH15" s="294">
        <f t="shared" si="3"/>
        <v>84297</v>
      </c>
      <c r="AI15" s="296">
        <v>207</v>
      </c>
      <c r="AJ15" s="296">
        <v>67543</v>
      </c>
      <c r="AK15" s="294">
        <f t="shared" si="4"/>
        <v>16547</v>
      </c>
      <c r="AL15" s="296">
        <v>7643</v>
      </c>
      <c r="AM15" s="296">
        <v>0</v>
      </c>
      <c r="AN15" s="296">
        <v>0</v>
      </c>
      <c r="AO15" s="296">
        <v>0</v>
      </c>
      <c r="AP15" s="296">
        <v>43</v>
      </c>
      <c r="AQ15" s="296">
        <v>7833</v>
      </c>
      <c r="AR15" s="296">
        <v>1028</v>
      </c>
    </row>
    <row r="16" spans="1:44" s="282" customFormat="1" ht="13.5">
      <c r="A16" s="293" t="s">
        <v>362</v>
      </c>
      <c r="B16" s="293">
        <v>10</v>
      </c>
      <c r="C16" s="293"/>
      <c r="D16" s="294">
        <f t="shared" si="0"/>
        <v>815412</v>
      </c>
      <c r="E16" s="296">
        <v>695899</v>
      </c>
      <c r="F16" s="294">
        <f t="shared" si="1"/>
        <v>87875</v>
      </c>
      <c r="G16" s="296">
        <v>60307</v>
      </c>
      <c r="H16" s="296">
        <v>986</v>
      </c>
      <c r="I16" s="296">
        <v>0</v>
      </c>
      <c r="J16" s="296">
        <v>0</v>
      </c>
      <c r="K16" s="296">
        <v>8040</v>
      </c>
      <c r="L16" s="296">
        <v>18009</v>
      </c>
      <c r="M16" s="296">
        <v>533</v>
      </c>
      <c r="N16" s="296">
        <v>3331</v>
      </c>
      <c r="O16" s="294">
        <f>'資源化量内訳'!R16</f>
        <v>28307</v>
      </c>
      <c r="P16" s="294">
        <f>'資源化量内訳'!S16</f>
        <v>25013</v>
      </c>
      <c r="Q16" s="294">
        <f>'資源化量内訳'!T16</f>
        <v>862</v>
      </c>
      <c r="R16" s="294">
        <f>'資源化量内訳'!U16</f>
        <v>1185</v>
      </c>
      <c r="S16" s="294">
        <f>'資源化量内訳'!V16</f>
        <v>434</v>
      </c>
      <c r="T16" s="294">
        <f>'資源化量内訳'!W16</f>
        <v>268</v>
      </c>
      <c r="U16" s="294">
        <f>'資源化量内訳'!X16</f>
        <v>305</v>
      </c>
      <c r="V16" s="294">
        <f>'資源化量内訳'!Y16</f>
        <v>0</v>
      </c>
      <c r="W16" s="294">
        <f>'資源化量内訳'!Z16</f>
        <v>0</v>
      </c>
      <c r="X16" s="294">
        <f>'資源化量内訳'!AA16</f>
        <v>240</v>
      </c>
      <c r="Y16" s="294">
        <f t="shared" si="2"/>
        <v>714304</v>
      </c>
      <c r="Z16" s="296">
        <v>695899</v>
      </c>
      <c r="AA16" s="296">
        <v>17044</v>
      </c>
      <c r="AB16" s="296">
        <v>0</v>
      </c>
      <c r="AC16" s="296">
        <v>0</v>
      </c>
      <c r="AD16" s="296">
        <v>0</v>
      </c>
      <c r="AE16" s="296">
        <v>68</v>
      </c>
      <c r="AF16" s="296">
        <v>1293</v>
      </c>
      <c r="AG16" s="296">
        <v>0</v>
      </c>
      <c r="AH16" s="294">
        <f t="shared" si="3"/>
        <v>108890</v>
      </c>
      <c r="AI16" s="296">
        <v>3331</v>
      </c>
      <c r="AJ16" s="296">
        <v>85245</v>
      </c>
      <c r="AK16" s="294">
        <f t="shared" si="4"/>
        <v>20314</v>
      </c>
      <c r="AL16" s="296">
        <v>17683</v>
      </c>
      <c r="AM16" s="296">
        <v>527</v>
      </c>
      <c r="AN16" s="296">
        <v>0</v>
      </c>
      <c r="AO16" s="296">
        <v>0</v>
      </c>
      <c r="AP16" s="296">
        <v>182</v>
      </c>
      <c r="AQ16" s="296">
        <v>1436</v>
      </c>
      <c r="AR16" s="296">
        <v>486</v>
      </c>
    </row>
    <row r="17" spans="1:44" s="282" customFormat="1" ht="13.5">
      <c r="A17" s="293" t="s">
        <v>363</v>
      </c>
      <c r="B17" s="293">
        <v>11</v>
      </c>
      <c r="C17" s="293"/>
      <c r="D17" s="294">
        <f t="shared" si="0"/>
        <v>2558529</v>
      </c>
      <c r="E17" s="296">
        <v>2022905</v>
      </c>
      <c r="F17" s="294">
        <f t="shared" si="1"/>
        <v>317164</v>
      </c>
      <c r="G17" s="296">
        <v>122405</v>
      </c>
      <c r="H17" s="296">
        <v>3574</v>
      </c>
      <c r="I17" s="296">
        <v>0</v>
      </c>
      <c r="J17" s="296">
        <v>0</v>
      </c>
      <c r="K17" s="296">
        <v>2316</v>
      </c>
      <c r="L17" s="296">
        <v>183682</v>
      </c>
      <c r="M17" s="296">
        <v>5187</v>
      </c>
      <c r="N17" s="296">
        <v>3632</v>
      </c>
      <c r="O17" s="294">
        <f>'資源化量内訳'!R17</f>
        <v>214828</v>
      </c>
      <c r="P17" s="294">
        <f>'資源化量内訳'!S17</f>
        <v>172273</v>
      </c>
      <c r="Q17" s="294">
        <f>'資源化量内訳'!T17</f>
        <v>4133</v>
      </c>
      <c r="R17" s="294">
        <f>'資源化量内訳'!U17</f>
        <v>6711</v>
      </c>
      <c r="S17" s="294">
        <f>'資源化量内訳'!V17</f>
        <v>5769</v>
      </c>
      <c r="T17" s="294">
        <f>'資源化量内訳'!W17</f>
        <v>12645</v>
      </c>
      <c r="U17" s="294">
        <f>'資源化量内訳'!X17</f>
        <v>11989</v>
      </c>
      <c r="V17" s="294">
        <f>'資源化量内訳'!Y17</f>
        <v>0</v>
      </c>
      <c r="W17" s="294">
        <f>'資源化量内訳'!Z17</f>
        <v>0</v>
      </c>
      <c r="X17" s="294">
        <f>'資源化量内訳'!AA17</f>
        <v>1308</v>
      </c>
      <c r="Y17" s="294">
        <f t="shared" si="2"/>
        <v>2086600</v>
      </c>
      <c r="Z17" s="296">
        <v>2022905</v>
      </c>
      <c r="AA17" s="296">
        <v>46728</v>
      </c>
      <c r="AB17" s="296">
        <v>0</v>
      </c>
      <c r="AC17" s="296">
        <v>0</v>
      </c>
      <c r="AD17" s="296">
        <v>0</v>
      </c>
      <c r="AE17" s="296">
        <v>225</v>
      </c>
      <c r="AF17" s="296">
        <v>14394</v>
      </c>
      <c r="AG17" s="296">
        <v>2348</v>
      </c>
      <c r="AH17" s="294">
        <f t="shared" si="3"/>
        <v>202337</v>
      </c>
      <c r="AI17" s="296">
        <v>3632</v>
      </c>
      <c r="AJ17" s="296">
        <v>145502</v>
      </c>
      <c r="AK17" s="294">
        <f t="shared" si="4"/>
        <v>53203</v>
      </c>
      <c r="AL17" s="296">
        <v>33447</v>
      </c>
      <c r="AM17" s="296">
        <v>0</v>
      </c>
      <c r="AN17" s="296">
        <v>0</v>
      </c>
      <c r="AO17" s="296">
        <v>0</v>
      </c>
      <c r="AP17" s="296">
        <v>0</v>
      </c>
      <c r="AQ17" s="296">
        <v>17533</v>
      </c>
      <c r="AR17" s="296">
        <v>2223</v>
      </c>
    </row>
    <row r="18" spans="1:44" s="282" customFormat="1" ht="13.5">
      <c r="A18" s="293" t="s">
        <v>364</v>
      </c>
      <c r="B18" s="293">
        <v>12</v>
      </c>
      <c r="C18" s="293"/>
      <c r="D18" s="294">
        <f t="shared" si="0"/>
        <v>2298897</v>
      </c>
      <c r="E18" s="296">
        <v>1815461</v>
      </c>
      <c r="F18" s="294">
        <f t="shared" si="1"/>
        <v>311009</v>
      </c>
      <c r="G18" s="296">
        <v>139866</v>
      </c>
      <c r="H18" s="296">
        <v>3779</v>
      </c>
      <c r="I18" s="296">
        <v>0</v>
      </c>
      <c r="J18" s="296">
        <v>0</v>
      </c>
      <c r="K18" s="296">
        <v>2900</v>
      </c>
      <c r="L18" s="296">
        <v>160539</v>
      </c>
      <c r="M18" s="296">
        <v>3925</v>
      </c>
      <c r="N18" s="296">
        <v>13906</v>
      </c>
      <c r="O18" s="294">
        <f>'資源化量内訳'!R18</f>
        <v>158521</v>
      </c>
      <c r="P18" s="294">
        <f>'資源化量内訳'!S18</f>
        <v>126991</v>
      </c>
      <c r="Q18" s="294">
        <f>'資源化量内訳'!T18</f>
        <v>10328</v>
      </c>
      <c r="R18" s="294">
        <f>'資源化量内訳'!U18</f>
        <v>4830</v>
      </c>
      <c r="S18" s="294">
        <f>'資源化量内訳'!V18</f>
        <v>1095</v>
      </c>
      <c r="T18" s="294">
        <f>'資源化量内訳'!W18</f>
        <v>591</v>
      </c>
      <c r="U18" s="294">
        <f>'資源化量内訳'!X18</f>
        <v>4841</v>
      </c>
      <c r="V18" s="294">
        <f>'資源化量内訳'!Y18</f>
        <v>0</v>
      </c>
      <c r="W18" s="294">
        <f>'資源化量内訳'!Z18</f>
        <v>0</v>
      </c>
      <c r="X18" s="294">
        <f>'資源化量内訳'!AA18</f>
        <v>9845</v>
      </c>
      <c r="Y18" s="294">
        <f t="shared" si="2"/>
        <v>1912870</v>
      </c>
      <c r="Z18" s="296">
        <v>1815461</v>
      </c>
      <c r="AA18" s="296">
        <v>80439</v>
      </c>
      <c r="AB18" s="296">
        <v>0</v>
      </c>
      <c r="AC18" s="296">
        <v>0</v>
      </c>
      <c r="AD18" s="296">
        <v>0</v>
      </c>
      <c r="AE18" s="296">
        <v>0</v>
      </c>
      <c r="AF18" s="296">
        <v>14540</v>
      </c>
      <c r="AG18" s="296">
        <v>2430</v>
      </c>
      <c r="AH18" s="294">
        <f t="shared" si="3"/>
        <v>187003</v>
      </c>
      <c r="AI18" s="296">
        <v>13906</v>
      </c>
      <c r="AJ18" s="296">
        <v>146724</v>
      </c>
      <c r="AK18" s="294">
        <f t="shared" si="4"/>
        <v>26373</v>
      </c>
      <c r="AL18" s="296">
        <v>16994</v>
      </c>
      <c r="AM18" s="296">
        <v>0</v>
      </c>
      <c r="AN18" s="296">
        <v>0</v>
      </c>
      <c r="AO18" s="296">
        <v>0</v>
      </c>
      <c r="AP18" s="296">
        <v>0</v>
      </c>
      <c r="AQ18" s="296">
        <v>7884</v>
      </c>
      <c r="AR18" s="296">
        <v>1495</v>
      </c>
    </row>
    <row r="19" spans="1:44" s="282" customFormat="1" ht="13.5">
      <c r="A19" s="293" t="s">
        <v>365</v>
      </c>
      <c r="B19" s="293">
        <v>13</v>
      </c>
      <c r="C19" s="293"/>
      <c r="D19" s="294">
        <f t="shared" si="0"/>
        <v>4981649</v>
      </c>
      <c r="E19" s="296">
        <v>3605413</v>
      </c>
      <c r="F19" s="294">
        <f t="shared" si="1"/>
        <v>899331</v>
      </c>
      <c r="G19" s="296">
        <v>255635</v>
      </c>
      <c r="H19" s="296">
        <v>1149</v>
      </c>
      <c r="I19" s="296">
        <v>0</v>
      </c>
      <c r="J19" s="296">
        <v>0</v>
      </c>
      <c r="K19" s="296">
        <v>0</v>
      </c>
      <c r="L19" s="296">
        <v>642107</v>
      </c>
      <c r="M19" s="296">
        <v>440</v>
      </c>
      <c r="N19" s="296">
        <v>12735</v>
      </c>
      <c r="O19" s="294">
        <f>'資源化量内訳'!R19</f>
        <v>464170</v>
      </c>
      <c r="P19" s="294">
        <f>'資源化量内訳'!S19</f>
        <v>330534</v>
      </c>
      <c r="Q19" s="294">
        <f>'資源化量内訳'!T19</f>
        <v>24523</v>
      </c>
      <c r="R19" s="294">
        <f>'資源化量内訳'!U19</f>
        <v>76226</v>
      </c>
      <c r="S19" s="294">
        <f>'資源化量内訳'!V19</f>
        <v>19111</v>
      </c>
      <c r="T19" s="294">
        <f>'資源化量内訳'!W19</f>
        <v>3543</v>
      </c>
      <c r="U19" s="294">
        <f>'資源化量内訳'!X19</f>
        <v>9488</v>
      </c>
      <c r="V19" s="294">
        <f>'資源化量内訳'!Y19</f>
        <v>0</v>
      </c>
      <c r="W19" s="294">
        <f>'資源化量内訳'!Z19</f>
        <v>0</v>
      </c>
      <c r="X19" s="294">
        <f>'資源化量内訳'!AA19</f>
        <v>745</v>
      </c>
      <c r="Y19" s="294">
        <f t="shared" si="2"/>
        <v>3860143</v>
      </c>
      <c r="Z19" s="296">
        <v>3605413</v>
      </c>
      <c r="AA19" s="296">
        <v>168625</v>
      </c>
      <c r="AB19" s="296">
        <v>0</v>
      </c>
      <c r="AC19" s="296">
        <v>0</v>
      </c>
      <c r="AD19" s="296">
        <v>0</v>
      </c>
      <c r="AE19" s="296">
        <v>0</v>
      </c>
      <c r="AF19" s="296">
        <v>86067</v>
      </c>
      <c r="AG19" s="296">
        <v>38</v>
      </c>
      <c r="AH19" s="294">
        <f t="shared" si="3"/>
        <v>727286</v>
      </c>
      <c r="AI19" s="296">
        <v>12735</v>
      </c>
      <c r="AJ19" s="296">
        <v>274401</v>
      </c>
      <c r="AK19" s="294">
        <f t="shared" si="4"/>
        <v>440150</v>
      </c>
      <c r="AL19" s="296">
        <v>9016</v>
      </c>
      <c r="AM19" s="296">
        <v>0</v>
      </c>
      <c r="AN19" s="296">
        <v>0</v>
      </c>
      <c r="AO19" s="296">
        <v>0</v>
      </c>
      <c r="AP19" s="296">
        <v>0</v>
      </c>
      <c r="AQ19" s="296">
        <v>431134</v>
      </c>
      <c r="AR19" s="296">
        <v>0</v>
      </c>
    </row>
    <row r="20" spans="1:44" s="282" customFormat="1" ht="13.5">
      <c r="A20" s="293" t="s">
        <v>366</v>
      </c>
      <c r="B20" s="293">
        <v>14</v>
      </c>
      <c r="C20" s="293"/>
      <c r="D20" s="294">
        <f t="shared" si="0"/>
        <v>3074958</v>
      </c>
      <c r="E20" s="296">
        <v>2547472</v>
      </c>
      <c r="F20" s="294">
        <f t="shared" si="1"/>
        <v>281349</v>
      </c>
      <c r="G20" s="296">
        <v>92913</v>
      </c>
      <c r="H20" s="296">
        <v>4685</v>
      </c>
      <c r="I20" s="296">
        <v>0</v>
      </c>
      <c r="J20" s="296">
        <v>0</v>
      </c>
      <c r="K20" s="296">
        <v>6</v>
      </c>
      <c r="L20" s="296">
        <v>173934</v>
      </c>
      <c r="M20" s="296">
        <v>9811</v>
      </c>
      <c r="N20" s="296">
        <v>17892</v>
      </c>
      <c r="O20" s="294">
        <f>'資源化量内訳'!R20</f>
        <v>228245</v>
      </c>
      <c r="P20" s="294">
        <f>'資源化量内訳'!S20</f>
        <v>129624</v>
      </c>
      <c r="Q20" s="294">
        <f>'資源化量内訳'!T20</f>
        <v>8707</v>
      </c>
      <c r="R20" s="294">
        <f>'資源化量内訳'!U20</f>
        <v>5720</v>
      </c>
      <c r="S20" s="294">
        <f>'資源化量内訳'!V20</f>
        <v>3968</v>
      </c>
      <c r="T20" s="294">
        <f>'資源化量内訳'!W20</f>
        <v>54971</v>
      </c>
      <c r="U20" s="294">
        <f>'資源化量内訳'!X20</f>
        <v>11265</v>
      </c>
      <c r="V20" s="294">
        <f>'資源化量内訳'!Y20</f>
        <v>0</v>
      </c>
      <c r="W20" s="294">
        <f>'資源化量内訳'!Z20</f>
        <v>0</v>
      </c>
      <c r="X20" s="294">
        <f>'資源化量内訳'!AA20</f>
        <v>13990</v>
      </c>
      <c r="Y20" s="294">
        <f t="shared" si="2"/>
        <v>2623662</v>
      </c>
      <c r="Z20" s="296">
        <v>2547472</v>
      </c>
      <c r="AA20" s="296">
        <v>65075</v>
      </c>
      <c r="AB20" s="296">
        <v>0</v>
      </c>
      <c r="AC20" s="296">
        <v>0</v>
      </c>
      <c r="AD20" s="296">
        <v>0</v>
      </c>
      <c r="AE20" s="296">
        <v>0</v>
      </c>
      <c r="AF20" s="296">
        <v>10955</v>
      </c>
      <c r="AG20" s="296">
        <v>160</v>
      </c>
      <c r="AH20" s="294">
        <f t="shared" si="3"/>
        <v>343403</v>
      </c>
      <c r="AI20" s="296">
        <v>17892</v>
      </c>
      <c r="AJ20" s="296">
        <v>306436</v>
      </c>
      <c r="AK20" s="294">
        <f t="shared" si="4"/>
        <v>19075</v>
      </c>
      <c r="AL20" s="296">
        <v>7135</v>
      </c>
      <c r="AM20" s="296">
        <v>0</v>
      </c>
      <c r="AN20" s="296">
        <v>0</v>
      </c>
      <c r="AO20" s="296">
        <v>0</v>
      </c>
      <c r="AP20" s="296">
        <v>0</v>
      </c>
      <c r="AQ20" s="296">
        <v>5516</v>
      </c>
      <c r="AR20" s="296">
        <v>6424</v>
      </c>
    </row>
    <row r="21" spans="1:44" s="282" customFormat="1" ht="13.5">
      <c r="A21" s="293" t="s">
        <v>367</v>
      </c>
      <c r="B21" s="293">
        <v>15</v>
      </c>
      <c r="C21" s="293"/>
      <c r="D21" s="294">
        <f t="shared" si="0"/>
        <v>1085906</v>
      </c>
      <c r="E21" s="296">
        <v>783739</v>
      </c>
      <c r="F21" s="294">
        <f t="shared" si="1"/>
        <v>192981</v>
      </c>
      <c r="G21" s="296">
        <v>38451</v>
      </c>
      <c r="H21" s="296">
        <v>5141</v>
      </c>
      <c r="I21" s="296">
        <v>14</v>
      </c>
      <c r="J21" s="296">
        <v>3782</v>
      </c>
      <c r="K21" s="296">
        <v>7205</v>
      </c>
      <c r="L21" s="296">
        <v>136273</v>
      </c>
      <c r="M21" s="296">
        <v>2115</v>
      </c>
      <c r="N21" s="296">
        <v>42096</v>
      </c>
      <c r="O21" s="294">
        <f>'資源化量内訳'!R21</f>
        <v>67090</v>
      </c>
      <c r="P21" s="294">
        <f>'資源化量内訳'!S21</f>
        <v>50347</v>
      </c>
      <c r="Q21" s="294">
        <f>'資源化量内訳'!T21</f>
        <v>5845</v>
      </c>
      <c r="R21" s="294">
        <f>'資源化量内訳'!U21</f>
        <v>5616</v>
      </c>
      <c r="S21" s="294">
        <f>'資源化量内訳'!V21</f>
        <v>2166</v>
      </c>
      <c r="T21" s="294">
        <f>'資源化量内訳'!W21</f>
        <v>1718</v>
      </c>
      <c r="U21" s="294">
        <f>'資源化量内訳'!X21</f>
        <v>317</v>
      </c>
      <c r="V21" s="294">
        <f>'資源化量内訳'!Y21</f>
        <v>0</v>
      </c>
      <c r="W21" s="294">
        <f>'資源化量内訳'!Z21</f>
        <v>0</v>
      </c>
      <c r="X21" s="294">
        <f>'資源化量内訳'!AA21</f>
        <v>1081</v>
      </c>
      <c r="Y21" s="294">
        <f t="shared" si="2"/>
        <v>812273</v>
      </c>
      <c r="Z21" s="296">
        <v>783739</v>
      </c>
      <c r="AA21" s="296">
        <v>15499</v>
      </c>
      <c r="AB21" s="296">
        <v>0</v>
      </c>
      <c r="AC21" s="296">
        <v>0</v>
      </c>
      <c r="AD21" s="296">
        <v>0</v>
      </c>
      <c r="AE21" s="296">
        <v>0</v>
      </c>
      <c r="AF21" s="296">
        <v>13035</v>
      </c>
      <c r="AG21" s="296">
        <v>0</v>
      </c>
      <c r="AH21" s="294">
        <f t="shared" si="3"/>
        <v>143667</v>
      </c>
      <c r="AI21" s="296">
        <v>42096</v>
      </c>
      <c r="AJ21" s="296">
        <v>80833</v>
      </c>
      <c r="AK21" s="294">
        <f t="shared" si="4"/>
        <v>20738</v>
      </c>
      <c r="AL21" s="296">
        <v>8877</v>
      </c>
      <c r="AM21" s="296">
        <v>0</v>
      </c>
      <c r="AN21" s="296">
        <v>0</v>
      </c>
      <c r="AO21" s="296">
        <v>0</v>
      </c>
      <c r="AP21" s="296">
        <v>0</v>
      </c>
      <c r="AQ21" s="296">
        <v>10275</v>
      </c>
      <c r="AR21" s="296">
        <v>1586</v>
      </c>
    </row>
    <row r="22" spans="1:44" s="282" customFormat="1" ht="13.5">
      <c r="A22" s="293" t="s">
        <v>368</v>
      </c>
      <c r="B22" s="293">
        <v>16</v>
      </c>
      <c r="C22" s="293"/>
      <c r="D22" s="294">
        <f t="shared" si="0"/>
        <v>401391</v>
      </c>
      <c r="E22" s="296">
        <v>317535</v>
      </c>
      <c r="F22" s="294">
        <f t="shared" si="1"/>
        <v>50705</v>
      </c>
      <c r="G22" s="296">
        <v>25010</v>
      </c>
      <c r="H22" s="296">
        <v>0</v>
      </c>
      <c r="I22" s="296">
        <v>0</v>
      </c>
      <c r="J22" s="296">
        <v>80</v>
      </c>
      <c r="K22" s="296">
        <v>6789</v>
      </c>
      <c r="L22" s="296">
        <v>18710</v>
      </c>
      <c r="M22" s="296">
        <v>116</v>
      </c>
      <c r="N22" s="296">
        <v>12015</v>
      </c>
      <c r="O22" s="294">
        <f>'資源化量内訳'!R22</f>
        <v>21136</v>
      </c>
      <c r="P22" s="294">
        <f>'資源化量内訳'!S22</f>
        <v>12716</v>
      </c>
      <c r="Q22" s="294">
        <f>'資源化量内訳'!T22</f>
        <v>1363</v>
      </c>
      <c r="R22" s="294">
        <f>'資源化量内訳'!U22</f>
        <v>1722</v>
      </c>
      <c r="S22" s="294">
        <f>'資源化量内訳'!V22</f>
        <v>1090</v>
      </c>
      <c r="T22" s="294">
        <f>'資源化量内訳'!W22</f>
        <v>4142</v>
      </c>
      <c r="U22" s="294">
        <f>'資源化量内訳'!X22</f>
        <v>43</v>
      </c>
      <c r="V22" s="294">
        <f>'資源化量内訳'!Y22</f>
        <v>0</v>
      </c>
      <c r="W22" s="294">
        <f>'資源化量内訳'!Z22</f>
        <v>0</v>
      </c>
      <c r="X22" s="294">
        <f>'資源化量内訳'!AA22</f>
        <v>60</v>
      </c>
      <c r="Y22" s="294">
        <f t="shared" si="2"/>
        <v>324853</v>
      </c>
      <c r="Z22" s="296">
        <v>317535</v>
      </c>
      <c r="AA22" s="296">
        <v>6007</v>
      </c>
      <c r="AB22" s="296">
        <v>0</v>
      </c>
      <c r="AC22" s="296">
        <v>0</v>
      </c>
      <c r="AD22" s="296">
        <v>0</v>
      </c>
      <c r="AE22" s="296">
        <v>1</v>
      </c>
      <c r="AF22" s="296">
        <v>1310</v>
      </c>
      <c r="AG22" s="296">
        <v>0</v>
      </c>
      <c r="AH22" s="294">
        <f t="shared" si="3"/>
        <v>55279</v>
      </c>
      <c r="AI22" s="296">
        <v>12015</v>
      </c>
      <c r="AJ22" s="296">
        <v>32337</v>
      </c>
      <c r="AK22" s="294">
        <f t="shared" si="4"/>
        <v>10927</v>
      </c>
      <c r="AL22" s="296">
        <v>9436</v>
      </c>
      <c r="AM22" s="296">
        <v>0</v>
      </c>
      <c r="AN22" s="296">
        <v>0</v>
      </c>
      <c r="AO22" s="296">
        <v>0</v>
      </c>
      <c r="AP22" s="296">
        <v>52</v>
      </c>
      <c r="AQ22" s="296">
        <v>1112</v>
      </c>
      <c r="AR22" s="296">
        <v>327</v>
      </c>
    </row>
    <row r="23" spans="1:44" s="282" customFormat="1" ht="13.5">
      <c r="A23" s="293" t="s">
        <v>369</v>
      </c>
      <c r="B23" s="293">
        <v>17</v>
      </c>
      <c r="C23" s="293"/>
      <c r="D23" s="294">
        <f t="shared" si="0"/>
        <v>472367</v>
      </c>
      <c r="E23" s="296">
        <v>285586</v>
      </c>
      <c r="F23" s="294">
        <f t="shared" si="1"/>
        <v>137933</v>
      </c>
      <c r="G23" s="296">
        <v>1817</v>
      </c>
      <c r="H23" s="296">
        <v>0</v>
      </c>
      <c r="I23" s="296">
        <v>0</v>
      </c>
      <c r="J23" s="296">
        <v>0</v>
      </c>
      <c r="K23" s="296">
        <v>72151</v>
      </c>
      <c r="L23" s="296">
        <v>57558</v>
      </c>
      <c r="M23" s="296">
        <v>6407</v>
      </c>
      <c r="N23" s="296">
        <v>20111</v>
      </c>
      <c r="O23" s="294">
        <f>'資源化量内訳'!R23</f>
        <v>28737</v>
      </c>
      <c r="P23" s="294">
        <f>'資源化量内訳'!S23</f>
        <v>14624</v>
      </c>
      <c r="Q23" s="294">
        <f>'資源化量内訳'!T23</f>
        <v>10225</v>
      </c>
      <c r="R23" s="294">
        <f>'資源化量内訳'!U23</f>
        <v>2598</v>
      </c>
      <c r="S23" s="294">
        <f>'資源化量内訳'!V23</f>
        <v>209</v>
      </c>
      <c r="T23" s="294">
        <f>'資源化量内訳'!W23</f>
        <v>441</v>
      </c>
      <c r="U23" s="294">
        <f>'資源化量内訳'!X23</f>
        <v>72</v>
      </c>
      <c r="V23" s="294">
        <f>'資源化量内訳'!Y23</f>
        <v>0</v>
      </c>
      <c r="W23" s="294">
        <f>'資源化量内訳'!Z23</f>
        <v>0</v>
      </c>
      <c r="X23" s="294">
        <f>'資源化量内訳'!AA23</f>
        <v>568</v>
      </c>
      <c r="Y23" s="294">
        <f t="shared" si="2"/>
        <v>346748</v>
      </c>
      <c r="Z23" s="296">
        <v>285586</v>
      </c>
      <c r="AA23" s="296">
        <v>30</v>
      </c>
      <c r="AB23" s="296">
        <v>0</v>
      </c>
      <c r="AC23" s="296">
        <v>0</v>
      </c>
      <c r="AD23" s="296">
        <v>0</v>
      </c>
      <c r="AE23" s="296">
        <v>38944</v>
      </c>
      <c r="AF23" s="296">
        <v>19852</v>
      </c>
      <c r="AG23" s="296">
        <v>2336</v>
      </c>
      <c r="AH23" s="294">
        <f t="shared" si="3"/>
        <v>77040</v>
      </c>
      <c r="AI23" s="296">
        <v>20111</v>
      </c>
      <c r="AJ23" s="296">
        <v>41750</v>
      </c>
      <c r="AK23" s="294">
        <f t="shared" si="4"/>
        <v>15179</v>
      </c>
      <c r="AL23" s="296">
        <v>40</v>
      </c>
      <c r="AM23" s="296">
        <v>0</v>
      </c>
      <c r="AN23" s="296">
        <v>0</v>
      </c>
      <c r="AO23" s="296">
        <v>0</v>
      </c>
      <c r="AP23" s="296">
        <v>424</v>
      </c>
      <c r="AQ23" s="296">
        <v>13334</v>
      </c>
      <c r="AR23" s="296">
        <v>1381</v>
      </c>
    </row>
    <row r="24" spans="1:44" s="282" customFormat="1" ht="13.5">
      <c r="A24" s="293" t="s">
        <v>370</v>
      </c>
      <c r="B24" s="293">
        <v>18</v>
      </c>
      <c r="C24" s="293"/>
      <c r="D24" s="294">
        <f t="shared" si="0"/>
        <v>292064</v>
      </c>
      <c r="E24" s="296">
        <v>230034</v>
      </c>
      <c r="F24" s="294">
        <f t="shared" si="1"/>
        <v>53047</v>
      </c>
      <c r="G24" s="296">
        <v>34206</v>
      </c>
      <c r="H24" s="296">
        <v>130</v>
      </c>
      <c r="I24" s="296">
        <v>0</v>
      </c>
      <c r="J24" s="296">
        <v>0</v>
      </c>
      <c r="K24" s="296">
        <v>0</v>
      </c>
      <c r="L24" s="296">
        <v>18711</v>
      </c>
      <c r="M24" s="296">
        <v>0</v>
      </c>
      <c r="N24" s="296">
        <v>2009</v>
      </c>
      <c r="O24" s="294">
        <f>'資源化量内訳'!R24</f>
        <v>6974</v>
      </c>
      <c r="P24" s="294">
        <f>'資源化量内訳'!S24</f>
        <v>5250</v>
      </c>
      <c r="Q24" s="294">
        <f>'資源化量内訳'!T24</f>
        <v>432</v>
      </c>
      <c r="R24" s="294">
        <f>'資源化量内訳'!U24</f>
        <v>614</v>
      </c>
      <c r="S24" s="294">
        <f>'資源化量内訳'!V24</f>
        <v>104</v>
      </c>
      <c r="T24" s="294">
        <f>'資源化量内訳'!W24</f>
        <v>481</v>
      </c>
      <c r="U24" s="294">
        <f>'資源化量内訳'!X24</f>
        <v>87</v>
      </c>
      <c r="V24" s="294">
        <f>'資源化量内訳'!Y24</f>
        <v>0</v>
      </c>
      <c r="W24" s="294">
        <f>'資源化量内訳'!Z24</f>
        <v>0</v>
      </c>
      <c r="X24" s="294">
        <f>'資源化量内訳'!AA24</f>
        <v>6</v>
      </c>
      <c r="Y24" s="294">
        <f t="shared" si="2"/>
        <v>252301</v>
      </c>
      <c r="Z24" s="296">
        <v>230034</v>
      </c>
      <c r="AA24" s="296">
        <v>20452</v>
      </c>
      <c r="AB24" s="296">
        <v>0</v>
      </c>
      <c r="AC24" s="296">
        <v>0</v>
      </c>
      <c r="AD24" s="296">
        <v>0</v>
      </c>
      <c r="AE24" s="296">
        <v>0</v>
      </c>
      <c r="AF24" s="296">
        <v>1815</v>
      </c>
      <c r="AG24" s="296">
        <v>0</v>
      </c>
      <c r="AH24" s="294">
        <f t="shared" si="3"/>
        <v>33318</v>
      </c>
      <c r="AI24" s="296">
        <v>2009</v>
      </c>
      <c r="AJ24" s="296">
        <v>26260</v>
      </c>
      <c r="AK24" s="294">
        <f t="shared" si="4"/>
        <v>5049</v>
      </c>
      <c r="AL24" s="296">
        <v>4762</v>
      </c>
      <c r="AM24" s="296">
        <v>0</v>
      </c>
      <c r="AN24" s="296">
        <v>0</v>
      </c>
      <c r="AO24" s="296">
        <v>0</v>
      </c>
      <c r="AP24" s="296">
        <v>0</v>
      </c>
      <c r="AQ24" s="296">
        <v>287</v>
      </c>
      <c r="AR24" s="296">
        <v>0</v>
      </c>
    </row>
    <row r="25" spans="1:44" s="282" customFormat="1" ht="13.5">
      <c r="A25" s="293" t="s">
        <v>371</v>
      </c>
      <c r="B25" s="293">
        <v>19</v>
      </c>
      <c r="C25" s="293"/>
      <c r="D25" s="294">
        <f t="shared" si="0"/>
        <v>325039</v>
      </c>
      <c r="E25" s="296">
        <v>265281</v>
      </c>
      <c r="F25" s="294">
        <f t="shared" si="1"/>
        <v>47566</v>
      </c>
      <c r="G25" s="296">
        <v>25621</v>
      </c>
      <c r="H25" s="296">
        <v>786</v>
      </c>
      <c r="I25" s="296">
        <v>0</v>
      </c>
      <c r="J25" s="296">
        <v>0</v>
      </c>
      <c r="K25" s="296">
        <v>2139</v>
      </c>
      <c r="L25" s="296">
        <v>17091</v>
      </c>
      <c r="M25" s="296">
        <v>1929</v>
      </c>
      <c r="N25" s="296">
        <v>624</v>
      </c>
      <c r="O25" s="294">
        <f>'資源化量内訳'!R25</f>
        <v>11568</v>
      </c>
      <c r="P25" s="294">
        <f>'資源化量内訳'!S25</f>
        <v>9431</v>
      </c>
      <c r="Q25" s="294">
        <f>'資源化量内訳'!T25</f>
        <v>439</v>
      </c>
      <c r="R25" s="294">
        <f>'資源化量内訳'!U25</f>
        <v>980</v>
      </c>
      <c r="S25" s="294">
        <f>'資源化量内訳'!V25</f>
        <v>333</v>
      </c>
      <c r="T25" s="294">
        <f>'資源化量内訳'!W25</f>
        <v>255</v>
      </c>
      <c r="U25" s="294">
        <f>'資源化量内訳'!X25</f>
        <v>86</v>
      </c>
      <c r="V25" s="294">
        <f>'資源化量内訳'!Y25</f>
        <v>0</v>
      </c>
      <c r="W25" s="294">
        <f>'資源化量内訳'!Z25</f>
        <v>0</v>
      </c>
      <c r="X25" s="294">
        <f>'資源化量内訳'!AA25</f>
        <v>44</v>
      </c>
      <c r="Y25" s="294">
        <f t="shared" si="2"/>
        <v>267101</v>
      </c>
      <c r="Z25" s="296">
        <v>265281</v>
      </c>
      <c r="AA25" s="296">
        <v>1138</v>
      </c>
      <c r="AB25" s="296">
        <v>0</v>
      </c>
      <c r="AC25" s="296">
        <v>0</v>
      </c>
      <c r="AD25" s="296">
        <v>0</v>
      </c>
      <c r="AE25" s="296">
        <v>0</v>
      </c>
      <c r="AF25" s="296">
        <v>460</v>
      </c>
      <c r="AG25" s="296">
        <v>222</v>
      </c>
      <c r="AH25" s="294">
        <f t="shared" si="3"/>
        <v>31626</v>
      </c>
      <c r="AI25" s="296">
        <v>624</v>
      </c>
      <c r="AJ25" s="296">
        <v>24515</v>
      </c>
      <c r="AK25" s="294">
        <f t="shared" si="4"/>
        <v>6487</v>
      </c>
      <c r="AL25" s="296">
        <v>5689</v>
      </c>
      <c r="AM25" s="296">
        <v>0</v>
      </c>
      <c r="AN25" s="296">
        <v>0</v>
      </c>
      <c r="AO25" s="296">
        <v>0</v>
      </c>
      <c r="AP25" s="296">
        <v>0</v>
      </c>
      <c r="AQ25" s="296">
        <v>747</v>
      </c>
      <c r="AR25" s="296">
        <v>51</v>
      </c>
    </row>
    <row r="26" spans="1:44" s="282" customFormat="1" ht="13.5">
      <c r="A26" s="293" t="s">
        <v>372</v>
      </c>
      <c r="B26" s="293">
        <v>20</v>
      </c>
      <c r="C26" s="293"/>
      <c r="D26" s="294">
        <f t="shared" si="0"/>
        <v>749124</v>
      </c>
      <c r="E26" s="296">
        <v>556657</v>
      </c>
      <c r="F26" s="294">
        <f t="shared" si="1"/>
        <v>84725</v>
      </c>
      <c r="G26" s="296">
        <v>19024</v>
      </c>
      <c r="H26" s="296">
        <v>7148</v>
      </c>
      <c r="I26" s="296">
        <v>0</v>
      </c>
      <c r="J26" s="296">
        <v>653</v>
      </c>
      <c r="K26" s="296">
        <v>47</v>
      </c>
      <c r="L26" s="296">
        <v>55868</v>
      </c>
      <c r="M26" s="296">
        <v>1985</v>
      </c>
      <c r="N26" s="296">
        <v>12417</v>
      </c>
      <c r="O26" s="294">
        <f>'資源化量内訳'!R26</f>
        <v>95325</v>
      </c>
      <c r="P26" s="294">
        <f>'資源化量内訳'!S26</f>
        <v>69694</v>
      </c>
      <c r="Q26" s="294">
        <f>'資源化量内訳'!T26</f>
        <v>5408</v>
      </c>
      <c r="R26" s="294">
        <f>'資源化量内訳'!U26</f>
        <v>10403</v>
      </c>
      <c r="S26" s="294">
        <f>'資源化量内訳'!V26</f>
        <v>1412</v>
      </c>
      <c r="T26" s="294">
        <f>'資源化量内訳'!W26</f>
        <v>4693</v>
      </c>
      <c r="U26" s="294">
        <f>'資源化量内訳'!X26</f>
        <v>2405</v>
      </c>
      <c r="V26" s="294">
        <f>'資源化量内訳'!Y26</f>
        <v>0</v>
      </c>
      <c r="W26" s="294">
        <f>'資源化量内訳'!Z26</f>
        <v>0</v>
      </c>
      <c r="X26" s="294">
        <f>'資源化量内訳'!AA26</f>
        <v>1310</v>
      </c>
      <c r="Y26" s="294">
        <f t="shared" si="2"/>
        <v>564883</v>
      </c>
      <c r="Z26" s="296">
        <v>556657</v>
      </c>
      <c r="AA26" s="296">
        <v>6585</v>
      </c>
      <c r="AB26" s="296">
        <v>358</v>
      </c>
      <c r="AC26" s="296">
        <v>0</v>
      </c>
      <c r="AD26" s="296">
        <v>73</v>
      </c>
      <c r="AE26" s="296">
        <v>0</v>
      </c>
      <c r="AF26" s="296">
        <v>1210</v>
      </c>
      <c r="AG26" s="296">
        <v>0</v>
      </c>
      <c r="AH26" s="294">
        <f t="shared" si="3"/>
        <v>85578</v>
      </c>
      <c r="AI26" s="296">
        <v>12417</v>
      </c>
      <c r="AJ26" s="296">
        <v>62582</v>
      </c>
      <c r="AK26" s="294">
        <f t="shared" si="4"/>
        <v>10579</v>
      </c>
      <c r="AL26" s="296">
        <v>5556</v>
      </c>
      <c r="AM26" s="296">
        <v>0</v>
      </c>
      <c r="AN26" s="296">
        <v>0</v>
      </c>
      <c r="AO26" s="296">
        <v>1</v>
      </c>
      <c r="AP26" s="296">
        <v>0</v>
      </c>
      <c r="AQ26" s="296">
        <v>2870</v>
      </c>
      <c r="AR26" s="296">
        <v>2152</v>
      </c>
    </row>
    <row r="27" spans="1:44" s="282" customFormat="1" ht="13.5">
      <c r="A27" s="293" t="s">
        <v>373</v>
      </c>
      <c r="B27" s="293">
        <v>21</v>
      </c>
      <c r="C27" s="293"/>
      <c r="D27" s="294">
        <f t="shared" si="0"/>
        <v>725818</v>
      </c>
      <c r="E27" s="296">
        <v>576900</v>
      </c>
      <c r="F27" s="294">
        <f t="shared" si="1"/>
        <v>84723</v>
      </c>
      <c r="G27" s="296">
        <v>29578</v>
      </c>
      <c r="H27" s="296">
        <v>179</v>
      </c>
      <c r="I27" s="296">
        <v>0</v>
      </c>
      <c r="J27" s="296">
        <v>0</v>
      </c>
      <c r="K27" s="296">
        <v>9148</v>
      </c>
      <c r="L27" s="296">
        <v>42739</v>
      </c>
      <c r="M27" s="296">
        <v>3079</v>
      </c>
      <c r="N27" s="296">
        <v>31394</v>
      </c>
      <c r="O27" s="294">
        <f>'資源化量内訳'!R27</f>
        <v>32801</v>
      </c>
      <c r="P27" s="294">
        <f>'資源化量内訳'!S27</f>
        <v>20848</v>
      </c>
      <c r="Q27" s="294">
        <f>'資源化量内訳'!T27</f>
        <v>3622</v>
      </c>
      <c r="R27" s="294">
        <f>'資源化量内訳'!U27</f>
        <v>4453</v>
      </c>
      <c r="S27" s="294">
        <f>'資源化量内訳'!V27</f>
        <v>784</v>
      </c>
      <c r="T27" s="294">
        <f>'資源化量内訳'!W27</f>
        <v>961</v>
      </c>
      <c r="U27" s="294">
        <f>'資源化量内訳'!X27</f>
        <v>613</v>
      </c>
      <c r="V27" s="294">
        <f>'資源化量内訳'!Y27</f>
        <v>0</v>
      </c>
      <c r="W27" s="294">
        <f>'資源化量内訳'!Z27</f>
        <v>0</v>
      </c>
      <c r="X27" s="294">
        <f>'資源化量内訳'!AA27</f>
        <v>1520</v>
      </c>
      <c r="Y27" s="294">
        <f t="shared" si="2"/>
        <v>598521</v>
      </c>
      <c r="Z27" s="296">
        <v>576900</v>
      </c>
      <c r="AA27" s="296">
        <v>18969</v>
      </c>
      <c r="AB27" s="296">
        <v>0</v>
      </c>
      <c r="AC27" s="296">
        <v>0</v>
      </c>
      <c r="AD27" s="296">
        <v>0</v>
      </c>
      <c r="AE27" s="296">
        <v>0</v>
      </c>
      <c r="AF27" s="296">
        <v>1956</v>
      </c>
      <c r="AG27" s="296">
        <v>696</v>
      </c>
      <c r="AH27" s="294">
        <f t="shared" si="3"/>
        <v>83157</v>
      </c>
      <c r="AI27" s="296">
        <v>31394</v>
      </c>
      <c r="AJ27" s="296">
        <v>44617</v>
      </c>
      <c r="AK27" s="294">
        <f t="shared" si="4"/>
        <v>7146</v>
      </c>
      <c r="AL27" s="296">
        <v>2030</v>
      </c>
      <c r="AM27" s="296">
        <v>0</v>
      </c>
      <c r="AN27" s="296">
        <v>0</v>
      </c>
      <c r="AO27" s="296">
        <v>0</v>
      </c>
      <c r="AP27" s="296">
        <v>288</v>
      </c>
      <c r="AQ27" s="296">
        <v>4259</v>
      </c>
      <c r="AR27" s="296">
        <v>569</v>
      </c>
    </row>
    <row r="28" spans="1:44" s="282" customFormat="1" ht="13.5">
      <c r="A28" s="293" t="s">
        <v>374</v>
      </c>
      <c r="B28" s="293">
        <v>22</v>
      </c>
      <c r="C28" s="293"/>
      <c r="D28" s="294">
        <f t="shared" si="0"/>
        <v>1429641</v>
      </c>
      <c r="E28" s="296">
        <v>1136508</v>
      </c>
      <c r="F28" s="294">
        <f t="shared" si="1"/>
        <v>173230</v>
      </c>
      <c r="G28" s="296">
        <v>56548</v>
      </c>
      <c r="H28" s="296">
        <v>313</v>
      </c>
      <c r="I28" s="296">
        <v>0</v>
      </c>
      <c r="J28" s="296">
        <v>0</v>
      </c>
      <c r="K28" s="296">
        <v>30700</v>
      </c>
      <c r="L28" s="296">
        <v>83162</v>
      </c>
      <c r="M28" s="296">
        <v>2507</v>
      </c>
      <c r="N28" s="296">
        <v>22555</v>
      </c>
      <c r="O28" s="294">
        <f>'資源化量内訳'!R28</f>
        <v>97348</v>
      </c>
      <c r="P28" s="294">
        <f>'資源化量内訳'!S28</f>
        <v>55932</v>
      </c>
      <c r="Q28" s="294">
        <f>'資源化量内訳'!T28</f>
        <v>9730</v>
      </c>
      <c r="R28" s="294">
        <f>'資源化量内訳'!U28</f>
        <v>15589</v>
      </c>
      <c r="S28" s="294">
        <f>'資源化量内訳'!V28</f>
        <v>1288</v>
      </c>
      <c r="T28" s="294">
        <f>'資源化量内訳'!W28</f>
        <v>5000</v>
      </c>
      <c r="U28" s="294">
        <f>'資源化量内訳'!X28</f>
        <v>642</v>
      </c>
      <c r="V28" s="294">
        <f>'資源化量内訳'!Y28</f>
        <v>0</v>
      </c>
      <c r="W28" s="294">
        <f>'資源化量内訳'!Z28</f>
        <v>0</v>
      </c>
      <c r="X28" s="294">
        <f>'資源化量内訳'!AA28</f>
        <v>9167</v>
      </c>
      <c r="Y28" s="294">
        <f t="shared" si="2"/>
        <v>1170731</v>
      </c>
      <c r="Z28" s="296">
        <v>1136508</v>
      </c>
      <c r="AA28" s="296">
        <v>30621</v>
      </c>
      <c r="AB28" s="296">
        <v>0</v>
      </c>
      <c r="AC28" s="296">
        <v>0</v>
      </c>
      <c r="AD28" s="296">
        <v>0</v>
      </c>
      <c r="AE28" s="296">
        <v>0</v>
      </c>
      <c r="AF28" s="296">
        <v>3138</v>
      </c>
      <c r="AG28" s="296">
        <v>464</v>
      </c>
      <c r="AH28" s="294">
        <f t="shared" si="3"/>
        <v>151537</v>
      </c>
      <c r="AI28" s="296">
        <v>22555</v>
      </c>
      <c r="AJ28" s="296">
        <v>115446</v>
      </c>
      <c r="AK28" s="294">
        <f t="shared" si="4"/>
        <v>13536</v>
      </c>
      <c r="AL28" s="296">
        <v>9835</v>
      </c>
      <c r="AM28" s="296">
        <v>0</v>
      </c>
      <c r="AN28" s="296">
        <v>0</v>
      </c>
      <c r="AO28" s="296">
        <v>0</v>
      </c>
      <c r="AP28" s="296">
        <v>0</v>
      </c>
      <c r="AQ28" s="296">
        <v>1658</v>
      </c>
      <c r="AR28" s="296">
        <v>2043</v>
      </c>
    </row>
    <row r="29" spans="1:44" s="282" customFormat="1" ht="13.5">
      <c r="A29" s="293" t="s">
        <v>375</v>
      </c>
      <c r="B29" s="293">
        <v>23</v>
      </c>
      <c r="C29" s="293"/>
      <c r="D29" s="294">
        <f t="shared" si="0"/>
        <v>2687417</v>
      </c>
      <c r="E29" s="296">
        <v>2070771</v>
      </c>
      <c r="F29" s="294">
        <f t="shared" si="1"/>
        <v>423819</v>
      </c>
      <c r="G29" s="296">
        <v>225107</v>
      </c>
      <c r="H29" s="296">
        <v>5779</v>
      </c>
      <c r="I29" s="296">
        <v>0</v>
      </c>
      <c r="J29" s="296">
        <v>0</v>
      </c>
      <c r="K29" s="296">
        <v>253</v>
      </c>
      <c r="L29" s="296">
        <v>185128</v>
      </c>
      <c r="M29" s="296">
        <v>7552</v>
      </c>
      <c r="N29" s="296">
        <v>24832</v>
      </c>
      <c r="O29" s="294">
        <f>'資源化量内訳'!R29</f>
        <v>167995</v>
      </c>
      <c r="P29" s="294">
        <f>'資源化量内訳'!S29</f>
        <v>116666</v>
      </c>
      <c r="Q29" s="294">
        <f>'資源化量内訳'!T29</f>
        <v>8715</v>
      </c>
      <c r="R29" s="294">
        <f>'資源化量内訳'!U29</f>
        <v>13958</v>
      </c>
      <c r="S29" s="294">
        <f>'資源化量内訳'!V29</f>
        <v>4457</v>
      </c>
      <c r="T29" s="294">
        <f>'資源化量内訳'!W29</f>
        <v>11328</v>
      </c>
      <c r="U29" s="294">
        <f>'資源化量内訳'!X29</f>
        <v>7772</v>
      </c>
      <c r="V29" s="294">
        <f>'資源化量内訳'!Y29</f>
        <v>0</v>
      </c>
      <c r="W29" s="294">
        <f>'資源化量内訳'!Z29</f>
        <v>0</v>
      </c>
      <c r="X29" s="294">
        <f>'資源化量内訳'!AA29</f>
        <v>5099</v>
      </c>
      <c r="Y29" s="294">
        <f t="shared" si="2"/>
        <v>2240290</v>
      </c>
      <c r="Z29" s="296">
        <v>2070771</v>
      </c>
      <c r="AA29" s="296">
        <v>155967</v>
      </c>
      <c r="AB29" s="296">
        <v>59</v>
      </c>
      <c r="AC29" s="296">
        <v>0</v>
      </c>
      <c r="AD29" s="296">
        <v>0</v>
      </c>
      <c r="AE29" s="296">
        <v>0</v>
      </c>
      <c r="AF29" s="296">
        <v>11364</v>
      </c>
      <c r="AG29" s="296">
        <v>2129</v>
      </c>
      <c r="AH29" s="294">
        <f t="shared" si="3"/>
        <v>334030</v>
      </c>
      <c r="AI29" s="296">
        <v>24832</v>
      </c>
      <c r="AJ29" s="296">
        <v>271793</v>
      </c>
      <c r="AK29" s="294">
        <f t="shared" si="4"/>
        <v>37405</v>
      </c>
      <c r="AL29" s="296">
        <v>29120</v>
      </c>
      <c r="AM29" s="296">
        <v>0</v>
      </c>
      <c r="AN29" s="296">
        <v>0</v>
      </c>
      <c r="AO29" s="296">
        <v>0</v>
      </c>
      <c r="AP29" s="296">
        <v>0</v>
      </c>
      <c r="AQ29" s="296">
        <v>7495</v>
      </c>
      <c r="AR29" s="296">
        <v>790</v>
      </c>
    </row>
    <row r="30" spans="1:44" s="282" customFormat="1" ht="13.5">
      <c r="A30" s="293" t="s">
        <v>376</v>
      </c>
      <c r="B30" s="293">
        <v>24</v>
      </c>
      <c r="C30" s="293"/>
      <c r="D30" s="294">
        <f t="shared" si="0"/>
        <v>740432</v>
      </c>
      <c r="E30" s="296">
        <v>445049</v>
      </c>
      <c r="F30" s="294">
        <f t="shared" si="1"/>
        <v>175991</v>
      </c>
      <c r="G30" s="296">
        <v>25202</v>
      </c>
      <c r="H30" s="296">
        <v>1457</v>
      </c>
      <c r="I30" s="296">
        <v>0</v>
      </c>
      <c r="J30" s="296">
        <v>0</v>
      </c>
      <c r="K30" s="296">
        <v>94553</v>
      </c>
      <c r="L30" s="296">
        <v>50706</v>
      </c>
      <c r="M30" s="296">
        <v>4073</v>
      </c>
      <c r="N30" s="296">
        <v>48744</v>
      </c>
      <c r="O30" s="294">
        <f>'資源化量内訳'!R30</f>
        <v>70648</v>
      </c>
      <c r="P30" s="294">
        <f>'資源化量内訳'!S30</f>
        <v>56972</v>
      </c>
      <c r="Q30" s="294">
        <f>'資源化量内訳'!T30</f>
        <v>2861</v>
      </c>
      <c r="R30" s="294">
        <f>'資源化量内訳'!U30</f>
        <v>3470</v>
      </c>
      <c r="S30" s="294">
        <f>'資源化量内訳'!V30</f>
        <v>936</v>
      </c>
      <c r="T30" s="294">
        <f>'資源化量内訳'!W30</f>
        <v>894</v>
      </c>
      <c r="U30" s="294">
        <f>'資源化量内訳'!X30</f>
        <v>4172</v>
      </c>
      <c r="V30" s="294">
        <f>'資源化量内訳'!Y30</f>
        <v>0</v>
      </c>
      <c r="W30" s="294">
        <f>'資源化量内訳'!Z30</f>
        <v>0</v>
      </c>
      <c r="X30" s="294">
        <f>'資源化量内訳'!AA30</f>
        <v>1343</v>
      </c>
      <c r="Y30" s="294">
        <f t="shared" si="2"/>
        <v>454986</v>
      </c>
      <c r="Z30" s="296">
        <v>445049</v>
      </c>
      <c r="AA30" s="296">
        <v>7403</v>
      </c>
      <c r="AB30" s="296">
        <v>0</v>
      </c>
      <c r="AC30" s="296">
        <v>0</v>
      </c>
      <c r="AD30" s="296">
        <v>0</v>
      </c>
      <c r="AE30" s="296">
        <v>0</v>
      </c>
      <c r="AF30" s="296">
        <v>1694</v>
      </c>
      <c r="AG30" s="296">
        <v>840</v>
      </c>
      <c r="AH30" s="294">
        <f t="shared" si="3"/>
        <v>83051</v>
      </c>
      <c r="AI30" s="296">
        <v>48744</v>
      </c>
      <c r="AJ30" s="296">
        <v>13731</v>
      </c>
      <c r="AK30" s="294">
        <f t="shared" si="4"/>
        <v>20576</v>
      </c>
      <c r="AL30" s="296">
        <v>8250</v>
      </c>
      <c r="AM30" s="296">
        <v>0</v>
      </c>
      <c r="AN30" s="296">
        <v>0</v>
      </c>
      <c r="AO30" s="296">
        <v>0</v>
      </c>
      <c r="AP30" s="296">
        <v>681</v>
      </c>
      <c r="AQ30" s="296">
        <v>8412</v>
      </c>
      <c r="AR30" s="296">
        <v>3233</v>
      </c>
    </row>
    <row r="31" spans="1:44" s="282" customFormat="1" ht="13.5">
      <c r="A31" s="293" t="s">
        <v>377</v>
      </c>
      <c r="B31" s="293">
        <v>25</v>
      </c>
      <c r="C31" s="293"/>
      <c r="D31" s="294">
        <f t="shared" si="0"/>
        <v>476356</v>
      </c>
      <c r="E31" s="296">
        <v>360623</v>
      </c>
      <c r="F31" s="294">
        <f t="shared" si="1"/>
        <v>72362</v>
      </c>
      <c r="G31" s="296">
        <v>34172</v>
      </c>
      <c r="H31" s="296">
        <v>1098</v>
      </c>
      <c r="I31" s="296">
        <v>0</v>
      </c>
      <c r="J31" s="296">
        <v>0</v>
      </c>
      <c r="K31" s="296">
        <v>9318</v>
      </c>
      <c r="L31" s="296">
        <v>25285</v>
      </c>
      <c r="M31" s="296">
        <v>2489</v>
      </c>
      <c r="N31" s="296">
        <v>12944</v>
      </c>
      <c r="O31" s="294">
        <f>'資源化量内訳'!R31</f>
        <v>30427</v>
      </c>
      <c r="P31" s="294">
        <f>'資源化量内訳'!S31</f>
        <v>21312</v>
      </c>
      <c r="Q31" s="294">
        <f>'資源化量内訳'!T31</f>
        <v>2716</v>
      </c>
      <c r="R31" s="294">
        <f>'資源化量内訳'!U31</f>
        <v>4136</v>
      </c>
      <c r="S31" s="294">
        <f>'資源化量内訳'!V31</f>
        <v>386</v>
      </c>
      <c r="T31" s="294">
        <f>'資源化量内訳'!W31</f>
        <v>1</v>
      </c>
      <c r="U31" s="294">
        <f>'資源化量内訳'!X31</f>
        <v>1317</v>
      </c>
      <c r="V31" s="294">
        <f>'資源化量内訳'!Y31</f>
        <v>44</v>
      </c>
      <c r="W31" s="294">
        <f>'資源化量内訳'!Z31</f>
        <v>0</v>
      </c>
      <c r="X31" s="294">
        <f>'資源化量内訳'!AA31</f>
        <v>515</v>
      </c>
      <c r="Y31" s="294">
        <f t="shared" si="2"/>
        <v>383709</v>
      </c>
      <c r="Z31" s="296">
        <v>360623</v>
      </c>
      <c r="AA31" s="296">
        <v>19632</v>
      </c>
      <c r="AB31" s="296">
        <v>0</v>
      </c>
      <c r="AC31" s="296">
        <v>0</v>
      </c>
      <c r="AD31" s="296">
        <v>0</v>
      </c>
      <c r="AE31" s="296">
        <v>0</v>
      </c>
      <c r="AF31" s="296">
        <v>3285</v>
      </c>
      <c r="AG31" s="296">
        <v>169</v>
      </c>
      <c r="AH31" s="294">
        <f t="shared" si="3"/>
        <v>66909</v>
      </c>
      <c r="AI31" s="296">
        <v>12944</v>
      </c>
      <c r="AJ31" s="296">
        <v>41066</v>
      </c>
      <c r="AK31" s="294">
        <f t="shared" si="4"/>
        <v>12899</v>
      </c>
      <c r="AL31" s="296">
        <v>8649</v>
      </c>
      <c r="AM31" s="296">
        <v>0</v>
      </c>
      <c r="AN31" s="296">
        <v>0</v>
      </c>
      <c r="AO31" s="296">
        <v>0</v>
      </c>
      <c r="AP31" s="296">
        <v>0</v>
      </c>
      <c r="AQ31" s="296">
        <v>2092</v>
      </c>
      <c r="AR31" s="296">
        <v>2158</v>
      </c>
    </row>
    <row r="32" spans="1:44" s="282" customFormat="1" ht="13.5">
      <c r="A32" s="293" t="s">
        <v>378</v>
      </c>
      <c r="B32" s="293">
        <v>26</v>
      </c>
      <c r="C32" s="293"/>
      <c r="D32" s="294">
        <f t="shared" si="0"/>
        <v>1040736</v>
      </c>
      <c r="E32" s="296">
        <v>841622</v>
      </c>
      <c r="F32" s="294">
        <f t="shared" si="1"/>
        <v>134571</v>
      </c>
      <c r="G32" s="296">
        <v>90580</v>
      </c>
      <c r="H32" s="296">
        <v>300</v>
      </c>
      <c r="I32" s="296">
        <v>0</v>
      </c>
      <c r="J32" s="296">
        <v>1998</v>
      </c>
      <c r="K32" s="296">
        <v>1240</v>
      </c>
      <c r="L32" s="296">
        <v>40093</v>
      </c>
      <c r="M32" s="296">
        <v>360</v>
      </c>
      <c r="N32" s="296">
        <v>42739</v>
      </c>
      <c r="O32" s="294">
        <f>'資源化量内訳'!R32</f>
        <v>21804</v>
      </c>
      <c r="P32" s="294">
        <f>'資源化量内訳'!S32</f>
        <v>1904</v>
      </c>
      <c r="Q32" s="294">
        <f>'資源化量内訳'!T32</f>
        <v>798</v>
      </c>
      <c r="R32" s="294">
        <f>'資源化量内訳'!U32</f>
        <v>986</v>
      </c>
      <c r="S32" s="294">
        <f>'資源化量内訳'!V32</f>
        <v>181</v>
      </c>
      <c r="T32" s="294">
        <f>'資源化量内訳'!W32</f>
        <v>1543</v>
      </c>
      <c r="U32" s="294">
        <f>'資源化量内訳'!X32</f>
        <v>32</v>
      </c>
      <c r="V32" s="294">
        <f>'資源化量内訳'!Y32</f>
        <v>0</v>
      </c>
      <c r="W32" s="294">
        <f>'資源化量内訳'!Z32</f>
        <v>0</v>
      </c>
      <c r="X32" s="294">
        <f>'資源化量内訳'!AA32</f>
        <v>16360</v>
      </c>
      <c r="Y32" s="294">
        <f t="shared" si="2"/>
        <v>926397</v>
      </c>
      <c r="Z32" s="296">
        <v>841622</v>
      </c>
      <c r="AA32" s="296">
        <v>76838</v>
      </c>
      <c r="AB32" s="296">
        <v>0</v>
      </c>
      <c r="AC32" s="296">
        <v>0</v>
      </c>
      <c r="AD32" s="296">
        <v>0</v>
      </c>
      <c r="AE32" s="296">
        <v>0</v>
      </c>
      <c r="AF32" s="296">
        <v>7937</v>
      </c>
      <c r="AG32" s="296">
        <v>0</v>
      </c>
      <c r="AH32" s="294">
        <f t="shared" si="3"/>
        <v>182162</v>
      </c>
      <c r="AI32" s="296">
        <v>42739</v>
      </c>
      <c r="AJ32" s="296">
        <v>129612</v>
      </c>
      <c r="AK32" s="294">
        <f t="shared" si="4"/>
        <v>9811</v>
      </c>
      <c r="AL32" s="296">
        <v>6376</v>
      </c>
      <c r="AM32" s="296">
        <v>0</v>
      </c>
      <c r="AN32" s="296">
        <v>0</v>
      </c>
      <c r="AO32" s="296">
        <v>0</v>
      </c>
      <c r="AP32" s="296">
        <v>0</v>
      </c>
      <c r="AQ32" s="296">
        <v>3435</v>
      </c>
      <c r="AR32" s="296">
        <v>0</v>
      </c>
    </row>
    <row r="33" spans="1:44" s="282" customFormat="1" ht="13.5">
      <c r="A33" s="293" t="s">
        <v>379</v>
      </c>
      <c r="B33" s="293">
        <v>27</v>
      </c>
      <c r="C33" s="293"/>
      <c r="D33" s="294">
        <f t="shared" si="0"/>
        <v>3973391</v>
      </c>
      <c r="E33" s="296">
        <v>3630859</v>
      </c>
      <c r="F33" s="294">
        <f t="shared" si="1"/>
        <v>320009</v>
      </c>
      <c r="G33" s="296">
        <v>182752</v>
      </c>
      <c r="H33" s="296">
        <v>0</v>
      </c>
      <c r="I33" s="296">
        <v>0</v>
      </c>
      <c r="J33" s="296">
        <v>0</v>
      </c>
      <c r="K33" s="296">
        <v>0</v>
      </c>
      <c r="L33" s="296">
        <v>136761</v>
      </c>
      <c r="M33" s="296">
        <v>496</v>
      </c>
      <c r="N33" s="296">
        <v>3685</v>
      </c>
      <c r="O33" s="294">
        <f>'資源化量内訳'!R33</f>
        <v>18838</v>
      </c>
      <c r="P33" s="294">
        <f>'資源化量内訳'!S33</f>
        <v>8572</v>
      </c>
      <c r="Q33" s="294">
        <f>'資源化量内訳'!T33</f>
        <v>2594</v>
      </c>
      <c r="R33" s="294">
        <f>'資源化量内訳'!U33</f>
        <v>3486</v>
      </c>
      <c r="S33" s="294">
        <f>'資源化量内訳'!V33</f>
        <v>1496</v>
      </c>
      <c r="T33" s="294">
        <f>'資源化量内訳'!W33</f>
        <v>79</v>
      </c>
      <c r="U33" s="294">
        <f>'資源化量内訳'!X33</f>
        <v>520</v>
      </c>
      <c r="V33" s="294">
        <f>'資源化量内訳'!Y33</f>
        <v>0</v>
      </c>
      <c r="W33" s="294">
        <f>'資源化量内訳'!Z33</f>
        <v>0</v>
      </c>
      <c r="X33" s="294">
        <f>'資源化量内訳'!AA33</f>
        <v>2091</v>
      </c>
      <c r="Y33" s="294">
        <f t="shared" si="2"/>
        <v>3790161</v>
      </c>
      <c r="Z33" s="296">
        <v>3630859</v>
      </c>
      <c r="AA33" s="296">
        <v>137970</v>
      </c>
      <c r="AB33" s="296">
        <v>0</v>
      </c>
      <c r="AC33" s="296">
        <v>0</v>
      </c>
      <c r="AD33" s="296">
        <v>0</v>
      </c>
      <c r="AE33" s="296">
        <v>0</v>
      </c>
      <c r="AF33" s="296">
        <v>20899</v>
      </c>
      <c r="AG33" s="296">
        <v>433</v>
      </c>
      <c r="AH33" s="294">
        <f t="shared" si="3"/>
        <v>674117</v>
      </c>
      <c r="AI33" s="296">
        <v>3685</v>
      </c>
      <c r="AJ33" s="296">
        <v>657156</v>
      </c>
      <c r="AK33" s="294">
        <f t="shared" si="4"/>
        <v>13276</v>
      </c>
      <c r="AL33" s="296">
        <v>7487</v>
      </c>
      <c r="AM33" s="296">
        <v>0</v>
      </c>
      <c r="AN33" s="296">
        <v>0</v>
      </c>
      <c r="AO33" s="296">
        <v>0</v>
      </c>
      <c r="AP33" s="296">
        <v>0</v>
      </c>
      <c r="AQ33" s="296">
        <v>5789</v>
      </c>
      <c r="AR33" s="296">
        <v>0</v>
      </c>
    </row>
    <row r="34" spans="1:44" s="282" customFormat="1" ht="13.5">
      <c r="A34" s="293" t="s">
        <v>380</v>
      </c>
      <c r="B34" s="293">
        <v>28</v>
      </c>
      <c r="C34" s="293"/>
      <c r="D34" s="294">
        <f t="shared" si="0"/>
        <v>2308316</v>
      </c>
      <c r="E34" s="296">
        <v>1915369</v>
      </c>
      <c r="F34" s="294">
        <f t="shared" si="1"/>
        <v>256468</v>
      </c>
      <c r="G34" s="296">
        <v>150332</v>
      </c>
      <c r="H34" s="296">
        <v>6937</v>
      </c>
      <c r="I34" s="296">
        <v>0</v>
      </c>
      <c r="J34" s="296">
        <v>0</v>
      </c>
      <c r="K34" s="296">
        <v>14535</v>
      </c>
      <c r="L34" s="296">
        <v>75867</v>
      </c>
      <c r="M34" s="296">
        <v>8797</v>
      </c>
      <c r="N34" s="296">
        <v>53314</v>
      </c>
      <c r="O34" s="294">
        <f>'資源化量内訳'!R34</f>
        <v>83165</v>
      </c>
      <c r="P34" s="294">
        <f>'資源化量内訳'!S34</f>
        <v>56174</v>
      </c>
      <c r="Q34" s="294">
        <f>'資源化量内訳'!T34</f>
        <v>5798</v>
      </c>
      <c r="R34" s="294">
        <f>'資源化量内訳'!U34</f>
        <v>10342</v>
      </c>
      <c r="S34" s="294">
        <f>'資源化量内訳'!V34</f>
        <v>708</v>
      </c>
      <c r="T34" s="294">
        <f>'資源化量内訳'!W34</f>
        <v>7955</v>
      </c>
      <c r="U34" s="294">
        <f>'資源化量内訳'!X34</f>
        <v>1678</v>
      </c>
      <c r="V34" s="294">
        <f>'資源化量内訳'!Y34</f>
        <v>0</v>
      </c>
      <c r="W34" s="294">
        <f>'資源化量内訳'!Z34</f>
        <v>0</v>
      </c>
      <c r="X34" s="294">
        <f>'資源化量内訳'!AA34</f>
        <v>510</v>
      </c>
      <c r="Y34" s="294">
        <f t="shared" si="2"/>
        <v>2034826</v>
      </c>
      <c r="Z34" s="296">
        <v>1915369</v>
      </c>
      <c r="AA34" s="296">
        <v>101365</v>
      </c>
      <c r="AB34" s="296">
        <v>0</v>
      </c>
      <c r="AC34" s="296">
        <v>0</v>
      </c>
      <c r="AD34" s="296">
        <v>0</v>
      </c>
      <c r="AE34" s="296">
        <v>0</v>
      </c>
      <c r="AF34" s="296">
        <v>17562</v>
      </c>
      <c r="AG34" s="296">
        <v>530</v>
      </c>
      <c r="AH34" s="294">
        <f t="shared" si="3"/>
        <v>377628</v>
      </c>
      <c r="AI34" s="296">
        <v>53314</v>
      </c>
      <c r="AJ34" s="296">
        <v>282869</v>
      </c>
      <c r="AK34" s="294">
        <f t="shared" si="4"/>
        <v>41445</v>
      </c>
      <c r="AL34" s="296">
        <v>21964</v>
      </c>
      <c r="AM34" s="296">
        <v>0</v>
      </c>
      <c r="AN34" s="296">
        <v>0</v>
      </c>
      <c r="AO34" s="296">
        <v>0</v>
      </c>
      <c r="AP34" s="296">
        <v>806</v>
      </c>
      <c r="AQ34" s="296">
        <v>10886</v>
      </c>
      <c r="AR34" s="296">
        <v>7789</v>
      </c>
    </row>
    <row r="35" spans="1:44" s="282" customFormat="1" ht="13.5">
      <c r="A35" s="293" t="s">
        <v>381</v>
      </c>
      <c r="B35" s="293">
        <v>29</v>
      </c>
      <c r="C35" s="293"/>
      <c r="D35" s="294">
        <f t="shared" si="0"/>
        <v>511609</v>
      </c>
      <c r="E35" s="296">
        <v>419860</v>
      </c>
      <c r="F35" s="294">
        <f t="shared" si="1"/>
        <v>67212</v>
      </c>
      <c r="G35" s="296">
        <v>32360</v>
      </c>
      <c r="H35" s="296">
        <v>0</v>
      </c>
      <c r="I35" s="296">
        <v>0</v>
      </c>
      <c r="J35" s="296">
        <v>0</v>
      </c>
      <c r="K35" s="296">
        <v>2201</v>
      </c>
      <c r="L35" s="296">
        <v>30238</v>
      </c>
      <c r="M35" s="296">
        <v>2413</v>
      </c>
      <c r="N35" s="296">
        <v>6693</v>
      </c>
      <c r="O35" s="294">
        <f>'資源化量内訳'!R35</f>
        <v>17844</v>
      </c>
      <c r="P35" s="294">
        <f>'資源化量内訳'!S35</f>
        <v>14480</v>
      </c>
      <c r="Q35" s="294">
        <f>'資源化量内訳'!T35</f>
        <v>1336</v>
      </c>
      <c r="R35" s="294">
        <f>'資源化量内訳'!U35</f>
        <v>1054</v>
      </c>
      <c r="S35" s="294">
        <f>'資源化量内訳'!V35</f>
        <v>403</v>
      </c>
      <c r="T35" s="294">
        <f>'資源化量内訳'!W35</f>
        <v>59</v>
      </c>
      <c r="U35" s="294">
        <f>'資源化量内訳'!X35</f>
        <v>414</v>
      </c>
      <c r="V35" s="294">
        <f>'資源化量内訳'!Y35</f>
        <v>0</v>
      </c>
      <c r="W35" s="294">
        <f>'資源化量内訳'!Z35</f>
        <v>0</v>
      </c>
      <c r="X35" s="294">
        <f>'資源化量内訳'!AA35</f>
        <v>98</v>
      </c>
      <c r="Y35" s="294">
        <f t="shared" si="2"/>
        <v>438838</v>
      </c>
      <c r="Z35" s="296">
        <v>419860</v>
      </c>
      <c r="AA35" s="296">
        <v>17422</v>
      </c>
      <c r="AB35" s="296">
        <v>0</v>
      </c>
      <c r="AC35" s="296">
        <v>0</v>
      </c>
      <c r="AD35" s="296">
        <v>0</v>
      </c>
      <c r="AE35" s="296">
        <v>0</v>
      </c>
      <c r="AF35" s="296">
        <v>1450</v>
      </c>
      <c r="AG35" s="296">
        <v>106</v>
      </c>
      <c r="AH35" s="294">
        <f t="shared" si="3"/>
        <v>77191</v>
      </c>
      <c r="AI35" s="296">
        <v>6693</v>
      </c>
      <c r="AJ35" s="296">
        <v>62317</v>
      </c>
      <c r="AK35" s="294">
        <f t="shared" si="4"/>
        <v>8181</v>
      </c>
      <c r="AL35" s="296">
        <v>6067</v>
      </c>
      <c r="AM35" s="296">
        <v>0</v>
      </c>
      <c r="AN35" s="296">
        <v>0</v>
      </c>
      <c r="AO35" s="296">
        <v>0</v>
      </c>
      <c r="AP35" s="296">
        <v>0</v>
      </c>
      <c r="AQ35" s="296">
        <v>1842</v>
      </c>
      <c r="AR35" s="296">
        <v>272</v>
      </c>
    </row>
    <row r="36" spans="1:44" s="282" customFormat="1" ht="13.5">
      <c r="A36" s="293" t="s">
        <v>382</v>
      </c>
      <c r="B36" s="293">
        <v>30</v>
      </c>
      <c r="C36" s="293"/>
      <c r="D36" s="294">
        <f t="shared" si="0"/>
        <v>433775</v>
      </c>
      <c r="E36" s="296">
        <v>348104</v>
      </c>
      <c r="F36" s="294">
        <f t="shared" si="1"/>
        <v>64084</v>
      </c>
      <c r="G36" s="296">
        <v>12890</v>
      </c>
      <c r="H36" s="296">
        <v>0</v>
      </c>
      <c r="I36" s="296">
        <v>0</v>
      </c>
      <c r="J36" s="296">
        <v>0</v>
      </c>
      <c r="K36" s="296">
        <v>1688</v>
      </c>
      <c r="L36" s="296">
        <v>43053</v>
      </c>
      <c r="M36" s="296">
        <v>6453</v>
      </c>
      <c r="N36" s="296">
        <v>10431</v>
      </c>
      <c r="O36" s="294">
        <f>'資源化量内訳'!R36</f>
        <v>11156</v>
      </c>
      <c r="P36" s="294">
        <f>'資源化量内訳'!S36</f>
        <v>5963</v>
      </c>
      <c r="Q36" s="294">
        <f>'資源化量内訳'!T36</f>
        <v>2251</v>
      </c>
      <c r="R36" s="294">
        <f>'資源化量内訳'!U36</f>
        <v>714</v>
      </c>
      <c r="S36" s="294">
        <f>'資源化量内訳'!V36</f>
        <v>308</v>
      </c>
      <c r="T36" s="294">
        <f>'資源化量内訳'!W36</f>
        <v>672</v>
      </c>
      <c r="U36" s="294">
        <f>'資源化量内訳'!X36</f>
        <v>396</v>
      </c>
      <c r="V36" s="294">
        <f>'資源化量内訳'!Y36</f>
        <v>0</v>
      </c>
      <c r="W36" s="294">
        <f>'資源化量内訳'!Z36</f>
        <v>0</v>
      </c>
      <c r="X36" s="294">
        <f>'資源化量内訳'!AA36</f>
        <v>852</v>
      </c>
      <c r="Y36" s="294">
        <f t="shared" si="2"/>
        <v>355099</v>
      </c>
      <c r="Z36" s="296">
        <v>348104</v>
      </c>
      <c r="AA36" s="296">
        <v>4105</v>
      </c>
      <c r="AB36" s="296">
        <v>0</v>
      </c>
      <c r="AC36" s="296">
        <v>0</v>
      </c>
      <c r="AD36" s="296">
        <v>0</v>
      </c>
      <c r="AE36" s="296">
        <v>70</v>
      </c>
      <c r="AF36" s="296">
        <v>2753</v>
      </c>
      <c r="AG36" s="296">
        <v>67</v>
      </c>
      <c r="AH36" s="294">
        <f t="shared" si="3"/>
        <v>68672</v>
      </c>
      <c r="AI36" s="296">
        <v>10431</v>
      </c>
      <c r="AJ36" s="296">
        <v>44522</v>
      </c>
      <c r="AK36" s="294">
        <f t="shared" si="4"/>
        <v>13719</v>
      </c>
      <c r="AL36" s="296">
        <v>2511</v>
      </c>
      <c r="AM36" s="296">
        <v>0</v>
      </c>
      <c r="AN36" s="296">
        <v>0</v>
      </c>
      <c r="AO36" s="296">
        <v>0</v>
      </c>
      <c r="AP36" s="296">
        <v>46</v>
      </c>
      <c r="AQ36" s="296">
        <v>5547</v>
      </c>
      <c r="AR36" s="296">
        <v>5615</v>
      </c>
    </row>
    <row r="37" spans="1:44" s="282" customFormat="1" ht="13.5">
      <c r="A37" s="293" t="s">
        <v>383</v>
      </c>
      <c r="B37" s="293">
        <v>31</v>
      </c>
      <c r="C37" s="293"/>
      <c r="D37" s="294">
        <f t="shared" si="0"/>
        <v>228421</v>
      </c>
      <c r="E37" s="296">
        <v>182567</v>
      </c>
      <c r="F37" s="294">
        <f t="shared" si="1"/>
        <v>35480</v>
      </c>
      <c r="G37" s="296">
        <v>1869</v>
      </c>
      <c r="H37" s="296">
        <v>0</v>
      </c>
      <c r="I37" s="296">
        <v>5</v>
      </c>
      <c r="J37" s="296">
        <v>0</v>
      </c>
      <c r="K37" s="296">
        <v>0</v>
      </c>
      <c r="L37" s="296">
        <v>33606</v>
      </c>
      <c r="M37" s="296">
        <v>0</v>
      </c>
      <c r="N37" s="296">
        <v>632</v>
      </c>
      <c r="O37" s="294">
        <f>'資源化量内訳'!R37</f>
        <v>9742</v>
      </c>
      <c r="P37" s="294">
        <f>'資源化量内訳'!S37</f>
        <v>7706</v>
      </c>
      <c r="Q37" s="294">
        <f>'資源化量内訳'!T37</f>
        <v>175</v>
      </c>
      <c r="R37" s="294">
        <f>'資源化量内訳'!U37</f>
        <v>983</v>
      </c>
      <c r="S37" s="294">
        <f>'資源化量内訳'!V37</f>
        <v>88</v>
      </c>
      <c r="T37" s="294">
        <f>'資源化量内訳'!W37</f>
        <v>46</v>
      </c>
      <c r="U37" s="294">
        <f>'資源化量内訳'!X37</f>
        <v>254</v>
      </c>
      <c r="V37" s="294">
        <f>'資源化量内訳'!Y37</f>
        <v>0</v>
      </c>
      <c r="W37" s="294">
        <f>'資源化量内訳'!Z37</f>
        <v>0</v>
      </c>
      <c r="X37" s="294">
        <f>'資源化量内訳'!AA37</f>
        <v>490</v>
      </c>
      <c r="Y37" s="294">
        <f t="shared" si="2"/>
        <v>183634</v>
      </c>
      <c r="Z37" s="296">
        <v>182567</v>
      </c>
      <c r="AA37" s="296">
        <v>406</v>
      </c>
      <c r="AB37" s="296">
        <v>0</v>
      </c>
      <c r="AC37" s="296">
        <v>0</v>
      </c>
      <c r="AD37" s="296">
        <v>0</v>
      </c>
      <c r="AE37" s="296">
        <v>0</v>
      </c>
      <c r="AF37" s="296">
        <v>661</v>
      </c>
      <c r="AG37" s="296">
        <v>0</v>
      </c>
      <c r="AH37" s="294">
        <f t="shared" si="3"/>
        <v>27521</v>
      </c>
      <c r="AI37" s="296">
        <v>632</v>
      </c>
      <c r="AJ37" s="296">
        <v>21872</v>
      </c>
      <c r="AK37" s="294">
        <f t="shared" si="4"/>
        <v>5017</v>
      </c>
      <c r="AL37" s="296">
        <v>445</v>
      </c>
      <c r="AM37" s="296">
        <v>0</v>
      </c>
      <c r="AN37" s="296">
        <v>0</v>
      </c>
      <c r="AO37" s="296">
        <v>0</v>
      </c>
      <c r="AP37" s="296">
        <v>0</v>
      </c>
      <c r="AQ37" s="296">
        <v>4572</v>
      </c>
      <c r="AR37" s="296">
        <v>0</v>
      </c>
    </row>
    <row r="38" spans="1:44" s="282" customFormat="1" ht="13.5">
      <c r="A38" s="293" t="s">
        <v>384</v>
      </c>
      <c r="B38" s="293">
        <v>32</v>
      </c>
      <c r="C38" s="293"/>
      <c r="D38" s="294">
        <f t="shared" si="0"/>
        <v>270252</v>
      </c>
      <c r="E38" s="296">
        <v>170346</v>
      </c>
      <c r="F38" s="294">
        <f t="shared" si="1"/>
        <v>69311</v>
      </c>
      <c r="G38" s="296">
        <v>23089</v>
      </c>
      <c r="H38" s="296">
        <v>37</v>
      </c>
      <c r="I38" s="296">
        <v>0</v>
      </c>
      <c r="J38" s="296">
        <v>0</v>
      </c>
      <c r="K38" s="296">
        <v>7721</v>
      </c>
      <c r="L38" s="296">
        <v>38460</v>
      </c>
      <c r="M38" s="296">
        <v>4</v>
      </c>
      <c r="N38" s="296">
        <v>19674</v>
      </c>
      <c r="O38" s="294">
        <f>'資源化量内訳'!R38</f>
        <v>10921</v>
      </c>
      <c r="P38" s="294">
        <f>'資源化量内訳'!S38</f>
        <v>6804</v>
      </c>
      <c r="Q38" s="294">
        <f>'資源化量内訳'!T38</f>
        <v>10</v>
      </c>
      <c r="R38" s="294">
        <f>'資源化量内訳'!U38</f>
        <v>127</v>
      </c>
      <c r="S38" s="294">
        <f>'資源化量内訳'!V38</f>
        <v>224</v>
      </c>
      <c r="T38" s="294">
        <f>'資源化量内訳'!W38</f>
        <v>522</v>
      </c>
      <c r="U38" s="294">
        <f>'資源化量内訳'!X38</f>
        <v>141</v>
      </c>
      <c r="V38" s="294">
        <f>'資源化量内訳'!Y38</f>
        <v>0</v>
      </c>
      <c r="W38" s="294">
        <f>'資源化量内訳'!Z38</f>
        <v>0</v>
      </c>
      <c r="X38" s="294">
        <f>'資源化量内訳'!AA38</f>
        <v>3093</v>
      </c>
      <c r="Y38" s="294">
        <f t="shared" si="2"/>
        <v>171894</v>
      </c>
      <c r="Z38" s="296">
        <v>170346</v>
      </c>
      <c r="AA38" s="296">
        <v>1034</v>
      </c>
      <c r="AB38" s="296">
        <v>0</v>
      </c>
      <c r="AC38" s="296">
        <v>0</v>
      </c>
      <c r="AD38" s="296">
        <v>0</v>
      </c>
      <c r="AE38" s="296">
        <v>0</v>
      </c>
      <c r="AF38" s="296">
        <v>487</v>
      </c>
      <c r="AG38" s="296">
        <v>27</v>
      </c>
      <c r="AH38" s="294">
        <f t="shared" si="3"/>
        <v>57713</v>
      </c>
      <c r="AI38" s="296">
        <v>19674</v>
      </c>
      <c r="AJ38" s="296">
        <v>18584</v>
      </c>
      <c r="AK38" s="294">
        <f t="shared" si="4"/>
        <v>19455</v>
      </c>
      <c r="AL38" s="296">
        <v>17245</v>
      </c>
      <c r="AM38" s="296">
        <v>0</v>
      </c>
      <c r="AN38" s="296">
        <v>0</v>
      </c>
      <c r="AO38" s="296">
        <v>0</v>
      </c>
      <c r="AP38" s="296">
        <v>264</v>
      </c>
      <c r="AQ38" s="296">
        <v>1942</v>
      </c>
      <c r="AR38" s="296">
        <v>4</v>
      </c>
    </row>
    <row r="39" spans="1:44" s="282" customFormat="1" ht="13.5">
      <c r="A39" s="293" t="s">
        <v>385</v>
      </c>
      <c r="B39" s="293">
        <v>33</v>
      </c>
      <c r="C39" s="293"/>
      <c r="D39" s="294">
        <f t="shared" si="0"/>
        <v>716700</v>
      </c>
      <c r="E39" s="296">
        <v>618204</v>
      </c>
      <c r="F39" s="294">
        <f t="shared" si="1"/>
        <v>56302</v>
      </c>
      <c r="G39" s="296">
        <v>21841</v>
      </c>
      <c r="H39" s="296">
        <v>40</v>
      </c>
      <c r="I39" s="296">
        <v>0</v>
      </c>
      <c r="J39" s="296">
        <v>0</v>
      </c>
      <c r="K39" s="296">
        <v>1</v>
      </c>
      <c r="L39" s="296">
        <v>33721</v>
      </c>
      <c r="M39" s="296">
        <v>699</v>
      </c>
      <c r="N39" s="296">
        <v>20759</v>
      </c>
      <c r="O39" s="294">
        <f>'資源化量内訳'!R39</f>
        <v>21435</v>
      </c>
      <c r="P39" s="294">
        <f>'資源化量内訳'!S39</f>
        <v>14126</v>
      </c>
      <c r="Q39" s="294">
        <f>'資源化量内訳'!T39</f>
        <v>2963</v>
      </c>
      <c r="R39" s="294">
        <f>'資源化量内訳'!U39</f>
        <v>2039</v>
      </c>
      <c r="S39" s="294">
        <f>'資源化量内訳'!V39</f>
        <v>50</v>
      </c>
      <c r="T39" s="294">
        <f>'資源化量内訳'!W39</f>
        <v>124</v>
      </c>
      <c r="U39" s="294">
        <f>'資源化量内訳'!X39</f>
        <v>1589</v>
      </c>
      <c r="V39" s="294">
        <f>'資源化量内訳'!Y39</f>
        <v>0</v>
      </c>
      <c r="W39" s="294">
        <f>'資源化量内訳'!Z39</f>
        <v>0</v>
      </c>
      <c r="X39" s="294">
        <f>'資源化量内訳'!AA39</f>
        <v>544</v>
      </c>
      <c r="Y39" s="294">
        <f t="shared" si="2"/>
        <v>628055</v>
      </c>
      <c r="Z39" s="296">
        <v>618204</v>
      </c>
      <c r="AA39" s="296">
        <v>7903</v>
      </c>
      <c r="AB39" s="296">
        <v>0</v>
      </c>
      <c r="AC39" s="296">
        <v>0</v>
      </c>
      <c r="AD39" s="296">
        <v>0</v>
      </c>
      <c r="AE39" s="296">
        <v>0</v>
      </c>
      <c r="AF39" s="296">
        <v>1948</v>
      </c>
      <c r="AG39" s="296">
        <v>0</v>
      </c>
      <c r="AH39" s="294">
        <f t="shared" si="3"/>
        <v>70592</v>
      </c>
      <c r="AI39" s="296">
        <v>20759</v>
      </c>
      <c r="AJ39" s="296">
        <v>40528</v>
      </c>
      <c r="AK39" s="294">
        <f t="shared" si="4"/>
        <v>9305</v>
      </c>
      <c r="AL39" s="296">
        <v>6943</v>
      </c>
      <c r="AM39" s="296">
        <v>0</v>
      </c>
      <c r="AN39" s="296">
        <v>0</v>
      </c>
      <c r="AO39" s="296">
        <v>0</v>
      </c>
      <c r="AP39" s="296">
        <v>0</v>
      </c>
      <c r="AQ39" s="296">
        <v>2260</v>
      </c>
      <c r="AR39" s="296">
        <v>102</v>
      </c>
    </row>
    <row r="40" spans="1:44" s="282" customFormat="1" ht="13.5">
      <c r="A40" s="293" t="s">
        <v>386</v>
      </c>
      <c r="B40" s="293">
        <v>34</v>
      </c>
      <c r="C40" s="293"/>
      <c r="D40" s="294">
        <f t="shared" si="0"/>
        <v>1049758</v>
      </c>
      <c r="E40" s="296">
        <v>672909</v>
      </c>
      <c r="F40" s="294">
        <f t="shared" si="1"/>
        <v>313446</v>
      </c>
      <c r="G40" s="296">
        <v>60036</v>
      </c>
      <c r="H40" s="296">
        <v>1579</v>
      </c>
      <c r="I40" s="296">
        <v>0</v>
      </c>
      <c r="J40" s="296">
        <v>0</v>
      </c>
      <c r="K40" s="296">
        <v>137013</v>
      </c>
      <c r="L40" s="296">
        <v>114818</v>
      </c>
      <c r="M40" s="296">
        <v>0</v>
      </c>
      <c r="N40" s="296">
        <v>47199</v>
      </c>
      <c r="O40" s="294">
        <f>'資源化量内訳'!R40</f>
        <v>16204</v>
      </c>
      <c r="P40" s="294">
        <f>'資源化量内訳'!S40</f>
        <v>12928</v>
      </c>
      <c r="Q40" s="294">
        <f>'資源化量内訳'!T40</f>
        <v>526</v>
      </c>
      <c r="R40" s="294">
        <f>'資源化量内訳'!U40</f>
        <v>1229</v>
      </c>
      <c r="S40" s="294">
        <f>'資源化量内訳'!V40</f>
        <v>250</v>
      </c>
      <c r="T40" s="294">
        <f>'資源化量内訳'!W40</f>
        <v>0</v>
      </c>
      <c r="U40" s="294">
        <f>'資源化量内訳'!X40</f>
        <v>1074</v>
      </c>
      <c r="V40" s="294">
        <f>'資源化量内訳'!Y40</f>
        <v>0</v>
      </c>
      <c r="W40" s="294">
        <f>'資源化量内訳'!Z40</f>
        <v>0</v>
      </c>
      <c r="X40" s="294">
        <f>'資源化量内訳'!AA40</f>
        <v>197</v>
      </c>
      <c r="Y40" s="294">
        <f t="shared" si="2"/>
        <v>704136</v>
      </c>
      <c r="Z40" s="296">
        <v>672909</v>
      </c>
      <c r="AA40" s="296">
        <v>19844</v>
      </c>
      <c r="AB40" s="296">
        <v>5</v>
      </c>
      <c r="AC40" s="296">
        <v>0</v>
      </c>
      <c r="AD40" s="296">
        <v>0</v>
      </c>
      <c r="AE40" s="296">
        <v>0</v>
      </c>
      <c r="AF40" s="296">
        <v>11378</v>
      </c>
      <c r="AG40" s="296">
        <v>0</v>
      </c>
      <c r="AH40" s="294">
        <f t="shared" si="3"/>
        <v>134396</v>
      </c>
      <c r="AI40" s="296">
        <v>47199</v>
      </c>
      <c r="AJ40" s="296">
        <v>58694</v>
      </c>
      <c r="AK40" s="294">
        <f t="shared" si="4"/>
        <v>28503</v>
      </c>
      <c r="AL40" s="296">
        <v>21781</v>
      </c>
      <c r="AM40" s="296">
        <v>0</v>
      </c>
      <c r="AN40" s="296">
        <v>0</v>
      </c>
      <c r="AO40" s="296">
        <v>0</v>
      </c>
      <c r="AP40" s="296">
        <v>1079</v>
      </c>
      <c r="AQ40" s="296">
        <v>5643</v>
      </c>
      <c r="AR40" s="296">
        <v>0</v>
      </c>
    </row>
    <row r="41" spans="1:44" s="282" customFormat="1" ht="13.5">
      <c r="A41" s="293" t="s">
        <v>387</v>
      </c>
      <c r="B41" s="293">
        <v>35</v>
      </c>
      <c r="C41" s="293"/>
      <c r="D41" s="294">
        <f t="shared" si="0"/>
        <v>624507</v>
      </c>
      <c r="E41" s="296">
        <v>431951</v>
      </c>
      <c r="F41" s="294">
        <f t="shared" si="1"/>
        <v>101538</v>
      </c>
      <c r="G41" s="296">
        <v>33646</v>
      </c>
      <c r="H41" s="296">
        <v>0</v>
      </c>
      <c r="I41" s="296">
        <v>0</v>
      </c>
      <c r="J41" s="296">
        <v>0</v>
      </c>
      <c r="K41" s="296">
        <v>21798</v>
      </c>
      <c r="L41" s="296">
        <v>46069</v>
      </c>
      <c r="M41" s="296">
        <v>25</v>
      </c>
      <c r="N41" s="296">
        <v>48181</v>
      </c>
      <c r="O41" s="294">
        <f>'資源化量内訳'!R41</f>
        <v>42837</v>
      </c>
      <c r="P41" s="294">
        <f>'資源化量内訳'!S41</f>
        <v>38256</v>
      </c>
      <c r="Q41" s="294">
        <f>'資源化量内訳'!T41</f>
        <v>1993</v>
      </c>
      <c r="R41" s="294">
        <f>'資源化量内訳'!U41</f>
        <v>1070</v>
      </c>
      <c r="S41" s="294">
        <f>'資源化量内訳'!V41</f>
        <v>246</v>
      </c>
      <c r="T41" s="294">
        <f>'資源化量内訳'!W41</f>
        <v>498</v>
      </c>
      <c r="U41" s="294">
        <f>'資源化量内訳'!X41</f>
        <v>735</v>
      </c>
      <c r="V41" s="294">
        <f>'資源化量内訳'!Y41</f>
        <v>0</v>
      </c>
      <c r="W41" s="294">
        <f>'資源化量内訳'!Z41</f>
        <v>0</v>
      </c>
      <c r="X41" s="294">
        <f>'資源化量内訳'!AA41</f>
        <v>39</v>
      </c>
      <c r="Y41" s="294">
        <f t="shared" si="2"/>
        <v>461031</v>
      </c>
      <c r="Z41" s="296">
        <v>431951</v>
      </c>
      <c r="AA41" s="296">
        <v>24439</v>
      </c>
      <c r="AB41" s="296">
        <v>0</v>
      </c>
      <c r="AC41" s="296">
        <v>0</v>
      </c>
      <c r="AD41" s="296">
        <v>0</v>
      </c>
      <c r="AE41" s="296">
        <v>0</v>
      </c>
      <c r="AF41" s="296">
        <v>4641</v>
      </c>
      <c r="AG41" s="296">
        <v>0</v>
      </c>
      <c r="AH41" s="294">
        <f t="shared" si="3"/>
        <v>76921</v>
      </c>
      <c r="AI41" s="296">
        <v>48181</v>
      </c>
      <c r="AJ41" s="296">
        <v>19358</v>
      </c>
      <c r="AK41" s="294">
        <f t="shared" si="4"/>
        <v>9382</v>
      </c>
      <c r="AL41" s="296">
        <v>3669</v>
      </c>
      <c r="AM41" s="296">
        <v>0</v>
      </c>
      <c r="AN41" s="296">
        <v>0</v>
      </c>
      <c r="AO41" s="296">
        <v>0</v>
      </c>
      <c r="AP41" s="296">
        <v>393</v>
      </c>
      <c r="AQ41" s="296">
        <v>5320</v>
      </c>
      <c r="AR41" s="296">
        <v>0</v>
      </c>
    </row>
    <row r="42" spans="1:44" s="282" customFormat="1" ht="13.5">
      <c r="A42" s="293" t="s">
        <v>388</v>
      </c>
      <c r="B42" s="293">
        <v>36</v>
      </c>
      <c r="C42" s="293"/>
      <c r="D42" s="294">
        <f t="shared" si="0"/>
        <v>296765</v>
      </c>
      <c r="E42" s="296">
        <v>227023</v>
      </c>
      <c r="F42" s="294">
        <f t="shared" si="1"/>
        <v>44672</v>
      </c>
      <c r="G42" s="296">
        <v>22981</v>
      </c>
      <c r="H42" s="296">
        <v>0</v>
      </c>
      <c r="I42" s="296">
        <v>0</v>
      </c>
      <c r="J42" s="296">
        <v>0</v>
      </c>
      <c r="K42" s="296">
        <v>92</v>
      </c>
      <c r="L42" s="296">
        <v>20631</v>
      </c>
      <c r="M42" s="296">
        <v>968</v>
      </c>
      <c r="N42" s="296">
        <v>1204</v>
      </c>
      <c r="O42" s="294">
        <f>'資源化量内訳'!R42</f>
        <v>23866</v>
      </c>
      <c r="P42" s="294">
        <f>'資源化量内訳'!S42</f>
        <v>19861</v>
      </c>
      <c r="Q42" s="294">
        <f>'資源化量内訳'!T42</f>
        <v>708</v>
      </c>
      <c r="R42" s="294">
        <f>'資源化量内訳'!U42</f>
        <v>2797</v>
      </c>
      <c r="S42" s="294">
        <f>'資源化量内訳'!V42</f>
        <v>161</v>
      </c>
      <c r="T42" s="294">
        <f>'資源化量内訳'!W42</f>
        <v>6</v>
      </c>
      <c r="U42" s="294">
        <f>'資源化量内訳'!X42</f>
        <v>218</v>
      </c>
      <c r="V42" s="294">
        <f>'資源化量内訳'!Y42</f>
        <v>0</v>
      </c>
      <c r="W42" s="294">
        <f>'資源化量内訳'!Z42</f>
        <v>13</v>
      </c>
      <c r="X42" s="294">
        <f>'資源化量内訳'!AA42</f>
        <v>102</v>
      </c>
      <c r="Y42" s="294">
        <f t="shared" si="2"/>
        <v>237890</v>
      </c>
      <c r="Z42" s="296">
        <v>227023</v>
      </c>
      <c r="AA42" s="296">
        <v>7791</v>
      </c>
      <c r="AB42" s="296">
        <v>0</v>
      </c>
      <c r="AC42" s="296">
        <v>0</v>
      </c>
      <c r="AD42" s="296">
        <v>0</v>
      </c>
      <c r="AE42" s="296">
        <v>0</v>
      </c>
      <c r="AF42" s="296">
        <v>2786</v>
      </c>
      <c r="AG42" s="296">
        <v>290</v>
      </c>
      <c r="AH42" s="294">
        <f t="shared" si="3"/>
        <v>41321</v>
      </c>
      <c r="AI42" s="296">
        <v>1204</v>
      </c>
      <c r="AJ42" s="296">
        <v>27374</v>
      </c>
      <c r="AK42" s="294">
        <f t="shared" si="4"/>
        <v>12743</v>
      </c>
      <c r="AL42" s="296">
        <v>8252</v>
      </c>
      <c r="AM42" s="296">
        <v>0</v>
      </c>
      <c r="AN42" s="296">
        <v>0</v>
      </c>
      <c r="AO42" s="296">
        <v>0</v>
      </c>
      <c r="AP42" s="296">
        <v>0</v>
      </c>
      <c r="AQ42" s="296">
        <v>3646</v>
      </c>
      <c r="AR42" s="296">
        <v>845</v>
      </c>
    </row>
    <row r="43" spans="1:44" s="282" customFormat="1" ht="13.5">
      <c r="A43" s="293" t="s">
        <v>389</v>
      </c>
      <c r="B43" s="293">
        <v>37</v>
      </c>
      <c r="C43" s="293"/>
      <c r="D43" s="294">
        <f t="shared" si="0"/>
        <v>373270</v>
      </c>
      <c r="E43" s="296">
        <v>270876</v>
      </c>
      <c r="F43" s="294">
        <f t="shared" si="1"/>
        <v>70793</v>
      </c>
      <c r="G43" s="296">
        <v>18612</v>
      </c>
      <c r="H43" s="296">
        <v>0</v>
      </c>
      <c r="I43" s="296">
        <v>0</v>
      </c>
      <c r="J43" s="296">
        <v>0</v>
      </c>
      <c r="K43" s="296">
        <v>0</v>
      </c>
      <c r="L43" s="296">
        <v>52166</v>
      </c>
      <c r="M43" s="296">
        <v>15</v>
      </c>
      <c r="N43" s="296">
        <v>14245</v>
      </c>
      <c r="O43" s="294">
        <f>'資源化量内訳'!R43</f>
        <v>17356</v>
      </c>
      <c r="P43" s="294">
        <f>'資源化量内訳'!S43</f>
        <v>14249</v>
      </c>
      <c r="Q43" s="294">
        <f>'資源化量内訳'!T43</f>
        <v>737</v>
      </c>
      <c r="R43" s="294">
        <f>'資源化量内訳'!U43</f>
        <v>1533</v>
      </c>
      <c r="S43" s="294">
        <f>'資源化量内訳'!V43</f>
        <v>316</v>
      </c>
      <c r="T43" s="294">
        <f>'資源化量内訳'!W43</f>
        <v>265</v>
      </c>
      <c r="U43" s="294">
        <f>'資源化量内訳'!X43</f>
        <v>183</v>
      </c>
      <c r="V43" s="294">
        <f>'資源化量内訳'!Y43</f>
        <v>0</v>
      </c>
      <c r="W43" s="294">
        <f>'資源化量内訳'!Z43</f>
        <v>0</v>
      </c>
      <c r="X43" s="294">
        <f>'資源化量内訳'!AA43</f>
        <v>73</v>
      </c>
      <c r="Y43" s="294">
        <f t="shared" si="2"/>
        <v>285151</v>
      </c>
      <c r="Z43" s="296">
        <v>270876</v>
      </c>
      <c r="AA43" s="296">
        <v>8928</v>
      </c>
      <c r="AB43" s="296">
        <v>0</v>
      </c>
      <c r="AC43" s="296">
        <v>0</v>
      </c>
      <c r="AD43" s="296">
        <v>0</v>
      </c>
      <c r="AE43" s="296">
        <v>0</v>
      </c>
      <c r="AF43" s="296">
        <v>5347</v>
      </c>
      <c r="AG43" s="296">
        <v>0</v>
      </c>
      <c r="AH43" s="294">
        <f t="shared" si="3"/>
        <v>53601</v>
      </c>
      <c r="AI43" s="296">
        <v>14245</v>
      </c>
      <c r="AJ43" s="296">
        <v>30834</v>
      </c>
      <c r="AK43" s="294">
        <f t="shared" si="4"/>
        <v>8522</v>
      </c>
      <c r="AL43" s="296">
        <v>5920</v>
      </c>
      <c r="AM43" s="296">
        <v>0</v>
      </c>
      <c r="AN43" s="296">
        <v>0</v>
      </c>
      <c r="AO43" s="296">
        <v>0</v>
      </c>
      <c r="AP43" s="296">
        <v>0</v>
      </c>
      <c r="AQ43" s="296">
        <v>2602</v>
      </c>
      <c r="AR43" s="296">
        <v>0</v>
      </c>
    </row>
    <row r="44" spans="1:44" s="282" customFormat="1" ht="13.5">
      <c r="A44" s="293" t="s">
        <v>390</v>
      </c>
      <c r="B44" s="293">
        <v>38</v>
      </c>
      <c r="C44" s="293"/>
      <c r="D44" s="294">
        <f t="shared" si="0"/>
        <v>534172</v>
      </c>
      <c r="E44" s="296">
        <v>391433</v>
      </c>
      <c r="F44" s="294">
        <f t="shared" si="1"/>
        <v>105030</v>
      </c>
      <c r="G44" s="296">
        <v>31689</v>
      </c>
      <c r="H44" s="296">
        <v>311</v>
      </c>
      <c r="I44" s="296">
        <v>0</v>
      </c>
      <c r="J44" s="296">
        <v>0</v>
      </c>
      <c r="K44" s="296">
        <v>7807</v>
      </c>
      <c r="L44" s="296">
        <v>58336</v>
      </c>
      <c r="M44" s="296">
        <v>6887</v>
      </c>
      <c r="N44" s="296">
        <v>15446</v>
      </c>
      <c r="O44" s="294">
        <f>'資源化量内訳'!R44</f>
        <v>22263</v>
      </c>
      <c r="P44" s="294">
        <f>'資源化量内訳'!S44</f>
        <v>18828</v>
      </c>
      <c r="Q44" s="294">
        <f>'資源化量内訳'!T44</f>
        <v>601</v>
      </c>
      <c r="R44" s="294">
        <f>'資源化量内訳'!U44</f>
        <v>1501</v>
      </c>
      <c r="S44" s="294">
        <f>'資源化量内訳'!V44</f>
        <v>287</v>
      </c>
      <c r="T44" s="294">
        <f>'資源化量内訳'!W44</f>
        <v>0</v>
      </c>
      <c r="U44" s="294">
        <f>'資源化量内訳'!X44</f>
        <v>288</v>
      </c>
      <c r="V44" s="294">
        <f>'資源化量内訳'!Y44</f>
        <v>0</v>
      </c>
      <c r="W44" s="294">
        <f>'資源化量内訳'!Z44</f>
        <v>0</v>
      </c>
      <c r="X44" s="294">
        <f>'資源化量内訳'!AA44</f>
        <v>758</v>
      </c>
      <c r="Y44" s="294">
        <f t="shared" si="2"/>
        <v>420830</v>
      </c>
      <c r="Z44" s="296">
        <v>391433</v>
      </c>
      <c r="AA44" s="296">
        <v>17757</v>
      </c>
      <c r="AB44" s="296">
        <v>2</v>
      </c>
      <c r="AC44" s="296">
        <v>0</v>
      </c>
      <c r="AD44" s="296">
        <v>0</v>
      </c>
      <c r="AE44" s="296">
        <v>0</v>
      </c>
      <c r="AF44" s="296">
        <v>7708</v>
      </c>
      <c r="AG44" s="296">
        <v>3930</v>
      </c>
      <c r="AH44" s="294">
        <f t="shared" si="3"/>
        <v>71845</v>
      </c>
      <c r="AI44" s="296">
        <v>15446</v>
      </c>
      <c r="AJ44" s="296">
        <v>39888</v>
      </c>
      <c r="AK44" s="294">
        <f t="shared" si="4"/>
        <v>16511</v>
      </c>
      <c r="AL44" s="296">
        <v>7556</v>
      </c>
      <c r="AM44" s="296">
        <v>0</v>
      </c>
      <c r="AN44" s="296">
        <v>0</v>
      </c>
      <c r="AO44" s="296">
        <v>0</v>
      </c>
      <c r="AP44" s="296">
        <v>148</v>
      </c>
      <c r="AQ44" s="296">
        <v>5636</v>
      </c>
      <c r="AR44" s="296">
        <v>3171</v>
      </c>
    </row>
    <row r="45" spans="1:44" s="282" customFormat="1" ht="13.5">
      <c r="A45" s="293" t="s">
        <v>391</v>
      </c>
      <c r="B45" s="293">
        <v>39</v>
      </c>
      <c r="C45" s="293"/>
      <c r="D45" s="294">
        <f t="shared" si="0"/>
        <v>298816</v>
      </c>
      <c r="E45" s="296">
        <v>227680</v>
      </c>
      <c r="F45" s="294">
        <f t="shared" si="1"/>
        <v>49795</v>
      </c>
      <c r="G45" s="296">
        <v>4899</v>
      </c>
      <c r="H45" s="296">
        <v>0</v>
      </c>
      <c r="I45" s="296">
        <v>0</v>
      </c>
      <c r="J45" s="296">
        <v>0</v>
      </c>
      <c r="K45" s="296">
        <v>10574</v>
      </c>
      <c r="L45" s="296">
        <v>32678</v>
      </c>
      <c r="M45" s="296">
        <v>1644</v>
      </c>
      <c r="N45" s="296">
        <v>5849</v>
      </c>
      <c r="O45" s="294">
        <f>'資源化量内訳'!R45</f>
        <v>15492</v>
      </c>
      <c r="P45" s="294">
        <f>'資源化量内訳'!S45</f>
        <v>13480</v>
      </c>
      <c r="Q45" s="294">
        <f>'資源化量内訳'!T45</f>
        <v>318</v>
      </c>
      <c r="R45" s="294">
        <f>'資源化量内訳'!U45</f>
        <v>272</v>
      </c>
      <c r="S45" s="294">
        <f>'資源化量内訳'!V45</f>
        <v>130</v>
      </c>
      <c r="T45" s="294">
        <f>'資源化量内訳'!W45</f>
        <v>669</v>
      </c>
      <c r="U45" s="294">
        <f>'資源化量内訳'!X45</f>
        <v>610</v>
      </c>
      <c r="V45" s="294">
        <f>'資源化量内訳'!Y45</f>
        <v>0</v>
      </c>
      <c r="W45" s="294">
        <f>'資源化量内訳'!Z45</f>
        <v>0</v>
      </c>
      <c r="X45" s="294">
        <f>'資源化量内訳'!AA45</f>
        <v>13</v>
      </c>
      <c r="Y45" s="294">
        <f t="shared" si="2"/>
        <v>229819</v>
      </c>
      <c r="Z45" s="296">
        <v>227680</v>
      </c>
      <c r="AA45" s="296">
        <v>1721</v>
      </c>
      <c r="AB45" s="296">
        <v>0</v>
      </c>
      <c r="AC45" s="296">
        <v>0</v>
      </c>
      <c r="AD45" s="296">
        <v>0</v>
      </c>
      <c r="AE45" s="296">
        <v>0</v>
      </c>
      <c r="AF45" s="296">
        <v>418</v>
      </c>
      <c r="AG45" s="296">
        <v>0</v>
      </c>
      <c r="AH45" s="294">
        <f t="shared" si="3"/>
        <v>27257</v>
      </c>
      <c r="AI45" s="296">
        <v>5849</v>
      </c>
      <c r="AJ45" s="296">
        <v>16634</v>
      </c>
      <c r="AK45" s="294">
        <f t="shared" si="4"/>
        <v>4774</v>
      </c>
      <c r="AL45" s="296">
        <v>1406</v>
      </c>
      <c r="AM45" s="296">
        <v>0</v>
      </c>
      <c r="AN45" s="296">
        <v>0</v>
      </c>
      <c r="AO45" s="296">
        <v>0</v>
      </c>
      <c r="AP45" s="296">
        <v>71</v>
      </c>
      <c r="AQ45" s="296">
        <v>1653</v>
      </c>
      <c r="AR45" s="296">
        <v>1644</v>
      </c>
    </row>
    <row r="46" spans="1:44" s="282" customFormat="1" ht="13.5">
      <c r="A46" s="293" t="s">
        <v>392</v>
      </c>
      <c r="B46" s="293">
        <v>40</v>
      </c>
      <c r="C46" s="293"/>
      <c r="D46" s="294">
        <f t="shared" si="0"/>
        <v>2050402</v>
      </c>
      <c r="E46" s="296">
        <v>1611210</v>
      </c>
      <c r="F46" s="294">
        <f t="shared" si="1"/>
        <v>305666</v>
      </c>
      <c r="G46" s="296">
        <v>74221</v>
      </c>
      <c r="H46" s="296">
        <v>6305</v>
      </c>
      <c r="I46" s="296">
        <v>0</v>
      </c>
      <c r="J46" s="296">
        <v>406</v>
      </c>
      <c r="K46" s="296">
        <v>138767</v>
      </c>
      <c r="L46" s="296">
        <v>84014</v>
      </c>
      <c r="M46" s="296">
        <v>1953</v>
      </c>
      <c r="N46" s="296">
        <v>53543</v>
      </c>
      <c r="O46" s="294">
        <f>'資源化量内訳'!R46</f>
        <v>79983</v>
      </c>
      <c r="P46" s="294">
        <f>'資源化量内訳'!S46</f>
        <v>42389</v>
      </c>
      <c r="Q46" s="294">
        <f>'資源化量内訳'!T46</f>
        <v>2454</v>
      </c>
      <c r="R46" s="294">
        <f>'資源化量内訳'!U46</f>
        <v>4668</v>
      </c>
      <c r="S46" s="294">
        <f>'資源化量内訳'!V46</f>
        <v>388</v>
      </c>
      <c r="T46" s="294">
        <f>'資源化量内訳'!W46</f>
        <v>84</v>
      </c>
      <c r="U46" s="294">
        <f>'資源化量内訳'!X46</f>
        <v>1309</v>
      </c>
      <c r="V46" s="294">
        <f>'資源化量内訳'!Y46</f>
        <v>0</v>
      </c>
      <c r="W46" s="294">
        <f>'資源化量内訳'!Z46</f>
        <v>0</v>
      </c>
      <c r="X46" s="294">
        <f>'資源化量内訳'!AA46</f>
        <v>28691</v>
      </c>
      <c r="Y46" s="294">
        <f t="shared" si="2"/>
        <v>1662255</v>
      </c>
      <c r="Z46" s="296">
        <v>1611210</v>
      </c>
      <c r="AA46" s="296">
        <v>31175</v>
      </c>
      <c r="AB46" s="296">
        <v>2177</v>
      </c>
      <c r="AC46" s="296">
        <v>0</v>
      </c>
      <c r="AD46" s="296">
        <v>0</v>
      </c>
      <c r="AE46" s="296">
        <v>0</v>
      </c>
      <c r="AF46" s="296">
        <v>16421</v>
      </c>
      <c r="AG46" s="296">
        <v>1272</v>
      </c>
      <c r="AH46" s="294">
        <f t="shared" si="3"/>
        <v>317044</v>
      </c>
      <c r="AI46" s="296">
        <v>53543</v>
      </c>
      <c r="AJ46" s="296">
        <v>233206</v>
      </c>
      <c r="AK46" s="294">
        <f t="shared" si="4"/>
        <v>30295</v>
      </c>
      <c r="AL46" s="296">
        <v>19162</v>
      </c>
      <c r="AM46" s="296">
        <v>0</v>
      </c>
      <c r="AN46" s="296">
        <v>0</v>
      </c>
      <c r="AO46" s="296">
        <v>0</v>
      </c>
      <c r="AP46" s="296">
        <v>3148</v>
      </c>
      <c r="AQ46" s="296">
        <v>7304</v>
      </c>
      <c r="AR46" s="296">
        <v>681</v>
      </c>
    </row>
    <row r="47" spans="1:44" s="282" customFormat="1" ht="13.5">
      <c r="A47" s="293" t="s">
        <v>393</v>
      </c>
      <c r="B47" s="293">
        <v>41</v>
      </c>
      <c r="C47" s="293"/>
      <c r="D47" s="294">
        <f t="shared" si="0"/>
        <v>288129</v>
      </c>
      <c r="E47" s="296">
        <v>233017</v>
      </c>
      <c r="F47" s="294">
        <f t="shared" si="1"/>
        <v>43429</v>
      </c>
      <c r="G47" s="296">
        <v>14682</v>
      </c>
      <c r="H47" s="296">
        <v>540</v>
      </c>
      <c r="I47" s="296">
        <v>0</v>
      </c>
      <c r="J47" s="296">
        <v>0</v>
      </c>
      <c r="K47" s="296">
        <v>0</v>
      </c>
      <c r="L47" s="296">
        <v>27250</v>
      </c>
      <c r="M47" s="296">
        <v>957</v>
      </c>
      <c r="N47" s="296">
        <v>2758</v>
      </c>
      <c r="O47" s="294">
        <f>'資源化量内訳'!R47</f>
        <v>8925</v>
      </c>
      <c r="P47" s="294">
        <f>'資源化量内訳'!S47</f>
        <v>7600</v>
      </c>
      <c r="Q47" s="294">
        <f>'資源化量内訳'!T47</f>
        <v>600</v>
      </c>
      <c r="R47" s="294">
        <f>'資源化量内訳'!U47</f>
        <v>219</v>
      </c>
      <c r="S47" s="294">
        <f>'資源化量内訳'!V47</f>
        <v>53</v>
      </c>
      <c r="T47" s="294">
        <f>'資源化量内訳'!W47</f>
        <v>11</v>
      </c>
      <c r="U47" s="294">
        <f>'資源化量内訳'!X47</f>
        <v>379</v>
      </c>
      <c r="V47" s="294">
        <f>'資源化量内訳'!Y47</f>
        <v>0</v>
      </c>
      <c r="W47" s="294">
        <f>'資源化量内訳'!Z47</f>
        <v>0</v>
      </c>
      <c r="X47" s="294">
        <f>'資源化量内訳'!AA47</f>
        <v>63</v>
      </c>
      <c r="Y47" s="294">
        <f t="shared" si="2"/>
        <v>244270</v>
      </c>
      <c r="Z47" s="296">
        <v>233017</v>
      </c>
      <c r="AA47" s="296">
        <v>7915</v>
      </c>
      <c r="AB47" s="296">
        <v>0</v>
      </c>
      <c r="AC47" s="296">
        <v>0</v>
      </c>
      <c r="AD47" s="296">
        <v>0</v>
      </c>
      <c r="AE47" s="296">
        <v>0</v>
      </c>
      <c r="AF47" s="296">
        <v>3338</v>
      </c>
      <c r="AG47" s="296">
        <v>0</v>
      </c>
      <c r="AH47" s="294">
        <f t="shared" si="3"/>
        <v>28275</v>
      </c>
      <c r="AI47" s="296">
        <v>2758</v>
      </c>
      <c r="AJ47" s="296">
        <v>20104</v>
      </c>
      <c r="AK47" s="294">
        <f t="shared" si="4"/>
        <v>5413</v>
      </c>
      <c r="AL47" s="296">
        <v>3473</v>
      </c>
      <c r="AM47" s="296">
        <v>0</v>
      </c>
      <c r="AN47" s="296">
        <v>0</v>
      </c>
      <c r="AO47" s="296">
        <v>0</v>
      </c>
      <c r="AP47" s="296">
        <v>0</v>
      </c>
      <c r="AQ47" s="296">
        <v>983</v>
      </c>
      <c r="AR47" s="296">
        <v>957</v>
      </c>
    </row>
    <row r="48" spans="1:44" s="282" customFormat="1" ht="13.5">
      <c r="A48" s="293" t="s">
        <v>394</v>
      </c>
      <c r="B48" s="293">
        <v>42</v>
      </c>
      <c r="C48" s="293"/>
      <c r="D48" s="294">
        <f t="shared" si="0"/>
        <v>533766</v>
      </c>
      <c r="E48" s="296">
        <v>444764</v>
      </c>
      <c r="F48" s="294">
        <f t="shared" si="1"/>
        <v>55502</v>
      </c>
      <c r="G48" s="296">
        <v>7507</v>
      </c>
      <c r="H48" s="296">
        <v>1554</v>
      </c>
      <c r="I48" s="296">
        <v>0</v>
      </c>
      <c r="J48" s="296">
        <v>0</v>
      </c>
      <c r="K48" s="296">
        <v>415</v>
      </c>
      <c r="L48" s="296">
        <v>45083</v>
      </c>
      <c r="M48" s="296">
        <v>943</v>
      </c>
      <c r="N48" s="296">
        <v>22226</v>
      </c>
      <c r="O48" s="294">
        <f>'資源化量内訳'!R48</f>
        <v>11274</v>
      </c>
      <c r="P48" s="294">
        <f>'資源化量内訳'!S48</f>
        <v>6522</v>
      </c>
      <c r="Q48" s="294">
        <f>'資源化量内訳'!T48</f>
        <v>1790</v>
      </c>
      <c r="R48" s="294">
        <f>'資源化量内訳'!U48</f>
        <v>688</v>
      </c>
      <c r="S48" s="294">
        <f>'資源化量内訳'!V48</f>
        <v>545</v>
      </c>
      <c r="T48" s="294">
        <f>'資源化量内訳'!W48</f>
        <v>551</v>
      </c>
      <c r="U48" s="294">
        <f>'資源化量内訳'!X48</f>
        <v>747</v>
      </c>
      <c r="V48" s="294">
        <f>'資源化量内訳'!Y48</f>
        <v>0</v>
      </c>
      <c r="W48" s="294">
        <f>'資源化量内訳'!Z48</f>
        <v>0</v>
      </c>
      <c r="X48" s="294">
        <f>'資源化量内訳'!AA48</f>
        <v>431</v>
      </c>
      <c r="Y48" s="294">
        <f t="shared" si="2"/>
        <v>450876</v>
      </c>
      <c r="Z48" s="296">
        <v>444764</v>
      </c>
      <c r="AA48" s="296">
        <v>4068</v>
      </c>
      <c r="AB48" s="296">
        <v>0</v>
      </c>
      <c r="AC48" s="296">
        <v>0</v>
      </c>
      <c r="AD48" s="296">
        <v>0</v>
      </c>
      <c r="AE48" s="296">
        <v>0</v>
      </c>
      <c r="AF48" s="296">
        <v>1147</v>
      </c>
      <c r="AG48" s="296">
        <v>897</v>
      </c>
      <c r="AH48" s="294">
        <f t="shared" si="3"/>
        <v>70599</v>
      </c>
      <c r="AI48" s="296">
        <v>22226</v>
      </c>
      <c r="AJ48" s="296">
        <v>42951</v>
      </c>
      <c r="AK48" s="294">
        <f t="shared" si="4"/>
        <v>5422</v>
      </c>
      <c r="AL48" s="296">
        <v>356</v>
      </c>
      <c r="AM48" s="296">
        <v>0</v>
      </c>
      <c r="AN48" s="296">
        <v>0</v>
      </c>
      <c r="AO48" s="296">
        <v>0</v>
      </c>
      <c r="AP48" s="296">
        <v>0</v>
      </c>
      <c r="AQ48" s="296">
        <v>5020</v>
      </c>
      <c r="AR48" s="296">
        <v>46</v>
      </c>
    </row>
    <row r="49" spans="1:44" s="282" customFormat="1" ht="13.5">
      <c r="A49" s="293" t="s">
        <v>395</v>
      </c>
      <c r="B49" s="293">
        <v>43</v>
      </c>
      <c r="C49" s="293"/>
      <c r="D49" s="294">
        <f t="shared" si="0"/>
        <v>618214</v>
      </c>
      <c r="E49" s="296">
        <v>489491</v>
      </c>
      <c r="F49" s="294">
        <f t="shared" si="1"/>
        <v>108753</v>
      </c>
      <c r="G49" s="296">
        <v>14594</v>
      </c>
      <c r="H49" s="296">
        <v>3280</v>
      </c>
      <c r="I49" s="296">
        <v>0</v>
      </c>
      <c r="J49" s="296">
        <v>444</v>
      </c>
      <c r="K49" s="296">
        <v>38317</v>
      </c>
      <c r="L49" s="296">
        <v>51579</v>
      </c>
      <c r="M49" s="296">
        <v>539</v>
      </c>
      <c r="N49" s="296">
        <v>5592</v>
      </c>
      <c r="O49" s="294">
        <f>'資源化量内訳'!R49</f>
        <v>14378</v>
      </c>
      <c r="P49" s="294">
        <f>'資源化量内訳'!S49</f>
        <v>7582</v>
      </c>
      <c r="Q49" s="294">
        <f>'資源化量内訳'!T49</f>
        <v>1970</v>
      </c>
      <c r="R49" s="294">
        <f>'資源化量内訳'!U49</f>
        <v>3443</v>
      </c>
      <c r="S49" s="294">
        <f>'資源化量内訳'!V49</f>
        <v>493</v>
      </c>
      <c r="T49" s="294">
        <f>'資源化量内訳'!W49</f>
        <v>69</v>
      </c>
      <c r="U49" s="294">
        <f>'資源化量内訳'!X49</f>
        <v>713</v>
      </c>
      <c r="V49" s="294">
        <f>'資源化量内訳'!Y49</f>
        <v>3</v>
      </c>
      <c r="W49" s="294">
        <f>'資源化量内訳'!Z49</f>
        <v>8</v>
      </c>
      <c r="X49" s="294">
        <f>'資源化量内訳'!AA49</f>
        <v>97</v>
      </c>
      <c r="Y49" s="294">
        <f t="shared" si="2"/>
        <v>498172</v>
      </c>
      <c r="Z49" s="296">
        <v>489491</v>
      </c>
      <c r="AA49" s="296">
        <v>2061</v>
      </c>
      <c r="AB49" s="296">
        <v>198</v>
      </c>
      <c r="AC49" s="296">
        <v>0</v>
      </c>
      <c r="AD49" s="296">
        <v>0</v>
      </c>
      <c r="AE49" s="296">
        <v>0</v>
      </c>
      <c r="AF49" s="296">
        <v>6422</v>
      </c>
      <c r="AG49" s="296">
        <v>0</v>
      </c>
      <c r="AH49" s="294">
        <f t="shared" si="3"/>
        <v>82368</v>
      </c>
      <c r="AI49" s="296">
        <v>5592</v>
      </c>
      <c r="AJ49" s="296">
        <v>65342</v>
      </c>
      <c r="AK49" s="294">
        <f t="shared" si="4"/>
        <v>11434</v>
      </c>
      <c r="AL49" s="296">
        <v>3852</v>
      </c>
      <c r="AM49" s="296">
        <v>0</v>
      </c>
      <c r="AN49" s="296">
        <v>0</v>
      </c>
      <c r="AO49" s="296">
        <v>0</v>
      </c>
      <c r="AP49" s="296">
        <v>373</v>
      </c>
      <c r="AQ49" s="296">
        <v>7034</v>
      </c>
      <c r="AR49" s="296">
        <v>175</v>
      </c>
    </row>
    <row r="50" spans="1:44" s="282" customFormat="1" ht="13.5">
      <c r="A50" s="293" t="s">
        <v>396</v>
      </c>
      <c r="B50" s="293">
        <v>44</v>
      </c>
      <c r="C50" s="293"/>
      <c r="D50" s="294">
        <f t="shared" si="0"/>
        <v>474371</v>
      </c>
      <c r="E50" s="296">
        <v>352620</v>
      </c>
      <c r="F50" s="294">
        <f t="shared" si="1"/>
        <v>51248</v>
      </c>
      <c r="G50" s="296">
        <v>17444</v>
      </c>
      <c r="H50" s="296">
        <v>0</v>
      </c>
      <c r="I50" s="296">
        <v>0</v>
      </c>
      <c r="J50" s="296">
        <v>4629</v>
      </c>
      <c r="K50" s="296">
        <v>5675</v>
      </c>
      <c r="L50" s="296">
        <v>15894</v>
      </c>
      <c r="M50" s="296">
        <v>7606</v>
      </c>
      <c r="N50" s="296">
        <v>33584</v>
      </c>
      <c r="O50" s="294">
        <f>'資源化量内訳'!R50</f>
        <v>36919</v>
      </c>
      <c r="P50" s="294">
        <f>'資源化量内訳'!S50</f>
        <v>25764</v>
      </c>
      <c r="Q50" s="294">
        <f>'資源化量内訳'!T50</f>
        <v>2581</v>
      </c>
      <c r="R50" s="294">
        <f>'資源化量内訳'!U50</f>
        <v>3652</v>
      </c>
      <c r="S50" s="294">
        <f>'資源化量内訳'!V50</f>
        <v>1286</v>
      </c>
      <c r="T50" s="294">
        <f>'資源化量内訳'!W50</f>
        <v>691</v>
      </c>
      <c r="U50" s="294">
        <f>'資源化量内訳'!X50</f>
        <v>2914</v>
      </c>
      <c r="V50" s="294">
        <f>'資源化量内訳'!Y50</f>
        <v>0</v>
      </c>
      <c r="W50" s="294">
        <f>'資源化量内訳'!Z50</f>
        <v>0</v>
      </c>
      <c r="X50" s="294">
        <f>'資源化量内訳'!AA50</f>
        <v>31</v>
      </c>
      <c r="Y50" s="294">
        <f t="shared" si="2"/>
        <v>357871</v>
      </c>
      <c r="Z50" s="296">
        <v>352620</v>
      </c>
      <c r="AA50" s="296">
        <v>3156</v>
      </c>
      <c r="AB50" s="296">
        <v>0</v>
      </c>
      <c r="AC50" s="296">
        <v>0</v>
      </c>
      <c r="AD50" s="296">
        <v>890</v>
      </c>
      <c r="AE50" s="296">
        <v>0</v>
      </c>
      <c r="AF50" s="296">
        <v>1205</v>
      </c>
      <c r="AG50" s="296">
        <v>0</v>
      </c>
      <c r="AH50" s="294">
        <f t="shared" si="3"/>
        <v>75598</v>
      </c>
      <c r="AI50" s="296">
        <v>33584</v>
      </c>
      <c r="AJ50" s="296">
        <v>30222</v>
      </c>
      <c r="AK50" s="294">
        <f t="shared" si="4"/>
        <v>11792</v>
      </c>
      <c r="AL50" s="296">
        <v>8147</v>
      </c>
      <c r="AM50" s="296">
        <v>0</v>
      </c>
      <c r="AN50" s="296">
        <v>0</v>
      </c>
      <c r="AO50" s="296">
        <v>0</v>
      </c>
      <c r="AP50" s="296">
        <v>3</v>
      </c>
      <c r="AQ50" s="296">
        <v>1568</v>
      </c>
      <c r="AR50" s="296">
        <v>2074</v>
      </c>
    </row>
    <row r="51" spans="1:44" s="282" customFormat="1" ht="13.5">
      <c r="A51" s="293" t="s">
        <v>397</v>
      </c>
      <c r="B51" s="293">
        <v>45</v>
      </c>
      <c r="C51" s="293"/>
      <c r="D51" s="294">
        <f t="shared" si="0"/>
        <v>445659</v>
      </c>
      <c r="E51" s="296">
        <v>301502</v>
      </c>
      <c r="F51" s="294">
        <f t="shared" si="1"/>
        <v>88988</v>
      </c>
      <c r="G51" s="296">
        <v>10586</v>
      </c>
      <c r="H51" s="296">
        <v>6196</v>
      </c>
      <c r="I51" s="296">
        <v>0</v>
      </c>
      <c r="J51" s="296">
        <v>0</v>
      </c>
      <c r="K51" s="296">
        <v>0</v>
      </c>
      <c r="L51" s="296">
        <v>50001</v>
      </c>
      <c r="M51" s="296">
        <v>22205</v>
      </c>
      <c r="N51" s="296">
        <v>6377</v>
      </c>
      <c r="O51" s="294">
        <f>'資源化量内訳'!R51</f>
        <v>48792</v>
      </c>
      <c r="P51" s="294">
        <f>'資源化量内訳'!S51</f>
        <v>41013</v>
      </c>
      <c r="Q51" s="294">
        <f>'資源化量内訳'!T51</f>
        <v>4085</v>
      </c>
      <c r="R51" s="294">
        <f>'資源化量内訳'!U51</f>
        <v>859</v>
      </c>
      <c r="S51" s="294">
        <f>'資源化量内訳'!V51</f>
        <v>232</v>
      </c>
      <c r="T51" s="294">
        <f>'資源化量内訳'!W51</f>
        <v>0</v>
      </c>
      <c r="U51" s="294">
        <f>'資源化量内訳'!X51</f>
        <v>1934</v>
      </c>
      <c r="V51" s="294">
        <f>'資源化量内訳'!Y51</f>
        <v>0</v>
      </c>
      <c r="W51" s="294">
        <f>'資源化量内訳'!Z51</f>
        <v>0</v>
      </c>
      <c r="X51" s="294">
        <f>'資源化量内訳'!AA51</f>
        <v>669</v>
      </c>
      <c r="Y51" s="294">
        <f t="shared" si="2"/>
        <v>335193</v>
      </c>
      <c r="Z51" s="296">
        <v>301502</v>
      </c>
      <c r="AA51" s="296">
        <v>1452</v>
      </c>
      <c r="AB51" s="296">
        <v>0</v>
      </c>
      <c r="AC51" s="296">
        <v>0</v>
      </c>
      <c r="AD51" s="296">
        <v>0</v>
      </c>
      <c r="AE51" s="296">
        <v>0</v>
      </c>
      <c r="AF51" s="296">
        <v>10797</v>
      </c>
      <c r="AG51" s="296">
        <v>21442</v>
      </c>
      <c r="AH51" s="294">
        <f t="shared" si="3"/>
        <v>58373</v>
      </c>
      <c r="AI51" s="296">
        <v>6377</v>
      </c>
      <c r="AJ51" s="296">
        <v>35867</v>
      </c>
      <c r="AK51" s="294">
        <f t="shared" si="4"/>
        <v>16129</v>
      </c>
      <c r="AL51" s="296">
        <v>5843</v>
      </c>
      <c r="AM51" s="296">
        <v>0</v>
      </c>
      <c r="AN51" s="296">
        <v>0</v>
      </c>
      <c r="AO51" s="296">
        <v>0</v>
      </c>
      <c r="AP51" s="296">
        <v>0</v>
      </c>
      <c r="AQ51" s="296">
        <v>10180</v>
      </c>
      <c r="AR51" s="296">
        <v>106</v>
      </c>
    </row>
    <row r="52" spans="1:44" s="282" customFormat="1" ht="13.5">
      <c r="A52" s="293" t="s">
        <v>398</v>
      </c>
      <c r="B52" s="293">
        <v>46</v>
      </c>
      <c r="C52" s="293"/>
      <c r="D52" s="294">
        <f t="shared" si="0"/>
        <v>603918</v>
      </c>
      <c r="E52" s="296">
        <v>441537</v>
      </c>
      <c r="F52" s="294">
        <f t="shared" si="1"/>
        <v>88597</v>
      </c>
      <c r="G52" s="296">
        <v>21301</v>
      </c>
      <c r="H52" s="296">
        <v>9921</v>
      </c>
      <c r="I52" s="296">
        <v>0</v>
      </c>
      <c r="J52" s="296">
        <v>0</v>
      </c>
      <c r="K52" s="296">
        <v>409</v>
      </c>
      <c r="L52" s="296">
        <v>56673</v>
      </c>
      <c r="M52" s="296">
        <v>293</v>
      </c>
      <c r="N52" s="296">
        <v>49721</v>
      </c>
      <c r="O52" s="294">
        <f>'資源化量内訳'!R52</f>
        <v>24063</v>
      </c>
      <c r="P52" s="294">
        <f>'資源化量内訳'!S52</f>
        <v>14999</v>
      </c>
      <c r="Q52" s="294">
        <f>'資源化量内訳'!T52</f>
        <v>2039</v>
      </c>
      <c r="R52" s="294">
        <f>'資源化量内訳'!U52</f>
        <v>3502</v>
      </c>
      <c r="S52" s="294">
        <f>'資源化量内訳'!V52</f>
        <v>666</v>
      </c>
      <c r="T52" s="294">
        <f>'資源化量内訳'!W52</f>
        <v>1528</v>
      </c>
      <c r="U52" s="294">
        <f>'資源化量内訳'!X52</f>
        <v>275</v>
      </c>
      <c r="V52" s="294">
        <f>'資源化量内訳'!Y52</f>
        <v>0</v>
      </c>
      <c r="W52" s="294">
        <f>'資源化量内訳'!Z52</f>
        <v>0</v>
      </c>
      <c r="X52" s="294">
        <f>'資源化量内訳'!AA52</f>
        <v>1054</v>
      </c>
      <c r="Y52" s="294">
        <f t="shared" si="2"/>
        <v>448215</v>
      </c>
      <c r="Z52" s="296">
        <v>441537</v>
      </c>
      <c r="AA52" s="296">
        <v>6074</v>
      </c>
      <c r="AB52" s="296">
        <v>1</v>
      </c>
      <c r="AC52" s="296">
        <v>0</v>
      </c>
      <c r="AD52" s="296">
        <v>0</v>
      </c>
      <c r="AE52" s="296">
        <v>0</v>
      </c>
      <c r="AF52" s="296">
        <v>603</v>
      </c>
      <c r="AG52" s="296">
        <v>0</v>
      </c>
      <c r="AH52" s="294">
        <f t="shared" si="3"/>
        <v>102773</v>
      </c>
      <c r="AI52" s="296">
        <v>49721</v>
      </c>
      <c r="AJ52" s="296">
        <v>43233</v>
      </c>
      <c r="AK52" s="294">
        <f t="shared" si="4"/>
        <v>9819</v>
      </c>
      <c r="AL52" s="296">
        <v>5773</v>
      </c>
      <c r="AM52" s="296">
        <v>0</v>
      </c>
      <c r="AN52" s="296">
        <v>0</v>
      </c>
      <c r="AO52" s="296">
        <v>0</v>
      </c>
      <c r="AP52" s="296">
        <v>0</v>
      </c>
      <c r="AQ52" s="296">
        <v>3777</v>
      </c>
      <c r="AR52" s="296">
        <v>269</v>
      </c>
    </row>
    <row r="53" spans="1:44" s="282" customFormat="1" ht="13.5">
      <c r="A53" s="293" t="s">
        <v>399</v>
      </c>
      <c r="B53" s="293">
        <v>47</v>
      </c>
      <c r="C53" s="293"/>
      <c r="D53" s="294">
        <f t="shared" si="0"/>
        <v>456244</v>
      </c>
      <c r="E53" s="296">
        <v>392647</v>
      </c>
      <c r="F53" s="294">
        <f t="shared" si="1"/>
        <v>45385</v>
      </c>
      <c r="G53" s="296">
        <v>8697</v>
      </c>
      <c r="H53" s="296">
        <v>0</v>
      </c>
      <c r="I53" s="296">
        <v>0</v>
      </c>
      <c r="J53" s="296">
        <v>0</v>
      </c>
      <c r="K53" s="296">
        <v>0</v>
      </c>
      <c r="L53" s="296">
        <v>33206</v>
      </c>
      <c r="M53" s="296">
        <v>3482</v>
      </c>
      <c r="N53" s="296">
        <v>9122</v>
      </c>
      <c r="O53" s="294">
        <f>'資源化量内訳'!R53</f>
        <v>9090</v>
      </c>
      <c r="P53" s="294">
        <f>'資源化量内訳'!S53</f>
        <v>4849</v>
      </c>
      <c r="Q53" s="294">
        <f>'資源化量内訳'!T53</f>
        <v>232</v>
      </c>
      <c r="R53" s="294">
        <f>'資源化量内訳'!U53</f>
        <v>384</v>
      </c>
      <c r="S53" s="294">
        <f>'資源化量内訳'!V53</f>
        <v>178</v>
      </c>
      <c r="T53" s="294">
        <f>'資源化量内訳'!W53</f>
        <v>20</v>
      </c>
      <c r="U53" s="294">
        <f>'資源化量内訳'!X53</f>
        <v>13</v>
      </c>
      <c r="V53" s="294">
        <f>'資源化量内訳'!Y53</f>
        <v>0</v>
      </c>
      <c r="W53" s="294">
        <f>'資源化量内訳'!Z53</f>
        <v>0</v>
      </c>
      <c r="X53" s="294">
        <f>'資源化量内訳'!AA53</f>
        <v>3414</v>
      </c>
      <c r="Y53" s="294">
        <f t="shared" si="2"/>
        <v>396760</v>
      </c>
      <c r="Z53" s="296">
        <v>392647</v>
      </c>
      <c r="AA53" s="296">
        <v>3208</v>
      </c>
      <c r="AB53" s="296">
        <v>0</v>
      </c>
      <c r="AC53" s="296">
        <v>0</v>
      </c>
      <c r="AD53" s="296">
        <v>0</v>
      </c>
      <c r="AE53" s="296">
        <v>0</v>
      </c>
      <c r="AF53" s="296">
        <v>905</v>
      </c>
      <c r="AG53" s="296">
        <v>0</v>
      </c>
      <c r="AH53" s="294">
        <f t="shared" si="3"/>
        <v>47327</v>
      </c>
      <c r="AI53" s="296">
        <v>9122</v>
      </c>
      <c r="AJ53" s="296">
        <v>34108</v>
      </c>
      <c r="AK53" s="294">
        <f t="shared" si="4"/>
        <v>4097</v>
      </c>
      <c r="AL53" s="296">
        <v>1640</v>
      </c>
      <c r="AM53" s="296">
        <v>0</v>
      </c>
      <c r="AN53" s="296">
        <v>0</v>
      </c>
      <c r="AO53" s="296">
        <v>0</v>
      </c>
      <c r="AP53" s="296">
        <v>0</v>
      </c>
      <c r="AQ53" s="296">
        <v>972</v>
      </c>
      <c r="AR53" s="296">
        <v>1485</v>
      </c>
    </row>
    <row r="54" spans="1:44" s="282" customFormat="1" ht="13.5">
      <c r="A54" s="293" t="s">
        <v>400</v>
      </c>
      <c r="B54" s="293">
        <v>48</v>
      </c>
      <c r="C54" s="293"/>
      <c r="D54" s="294">
        <f aca="true" t="shared" si="5" ref="D54:AR54">SUM(D7:D53)</f>
        <v>49004274</v>
      </c>
      <c r="E54" s="294">
        <f t="shared" si="5"/>
        <v>38067011</v>
      </c>
      <c r="F54" s="294">
        <f t="shared" si="5"/>
        <v>7167488</v>
      </c>
      <c r="G54" s="294">
        <f t="shared" si="5"/>
        <v>2568805</v>
      </c>
      <c r="H54" s="294">
        <f t="shared" si="5"/>
        <v>114703</v>
      </c>
      <c r="I54" s="294">
        <f t="shared" si="5"/>
        <v>19</v>
      </c>
      <c r="J54" s="294">
        <f t="shared" si="5"/>
        <v>24476</v>
      </c>
      <c r="K54" s="294">
        <f t="shared" si="5"/>
        <v>725636</v>
      </c>
      <c r="L54" s="294">
        <f t="shared" si="5"/>
        <v>3536427</v>
      </c>
      <c r="M54" s="294">
        <f t="shared" si="5"/>
        <v>197422</v>
      </c>
      <c r="N54" s="294">
        <f t="shared" si="5"/>
        <v>1201144</v>
      </c>
      <c r="O54" s="294">
        <f t="shared" si="5"/>
        <v>2568631</v>
      </c>
      <c r="P54" s="294">
        <f t="shared" si="5"/>
        <v>1827865</v>
      </c>
      <c r="Q54" s="294">
        <f t="shared" si="5"/>
        <v>150704</v>
      </c>
      <c r="R54" s="294">
        <f t="shared" si="5"/>
        <v>228684</v>
      </c>
      <c r="S54" s="294">
        <f t="shared" si="5"/>
        <v>56834</v>
      </c>
      <c r="T54" s="294">
        <f t="shared" si="5"/>
        <v>118942</v>
      </c>
      <c r="U54" s="294">
        <f t="shared" si="5"/>
        <v>75893</v>
      </c>
      <c r="V54" s="294">
        <f t="shared" si="5"/>
        <v>47</v>
      </c>
      <c r="W54" s="294">
        <f t="shared" si="5"/>
        <v>21</v>
      </c>
      <c r="X54" s="294">
        <f t="shared" si="5"/>
        <v>109641</v>
      </c>
      <c r="Y54" s="294">
        <f t="shared" si="5"/>
        <v>39914570</v>
      </c>
      <c r="Z54" s="294">
        <f t="shared" si="5"/>
        <v>38067011</v>
      </c>
      <c r="AA54" s="294">
        <f t="shared" si="5"/>
        <v>1389657</v>
      </c>
      <c r="AB54" s="294">
        <f t="shared" si="5"/>
        <v>3868</v>
      </c>
      <c r="AC54" s="294">
        <f t="shared" si="5"/>
        <v>0</v>
      </c>
      <c r="AD54" s="294">
        <f t="shared" si="5"/>
        <v>3902</v>
      </c>
      <c r="AE54" s="294">
        <f t="shared" si="5"/>
        <v>42270</v>
      </c>
      <c r="AF54" s="294">
        <f t="shared" si="5"/>
        <v>351124</v>
      </c>
      <c r="AG54" s="294">
        <f t="shared" si="5"/>
        <v>56738</v>
      </c>
      <c r="AH54" s="294">
        <f t="shared" si="5"/>
        <v>6809071</v>
      </c>
      <c r="AI54" s="294">
        <f t="shared" si="5"/>
        <v>1201144</v>
      </c>
      <c r="AJ54" s="294">
        <f t="shared" si="5"/>
        <v>4362620</v>
      </c>
      <c r="AK54" s="294">
        <f t="shared" si="5"/>
        <v>1245307</v>
      </c>
      <c r="AL54" s="294">
        <f t="shared" si="5"/>
        <v>480270</v>
      </c>
      <c r="AM54" s="294">
        <f t="shared" si="5"/>
        <v>2382</v>
      </c>
      <c r="AN54" s="294">
        <f t="shared" si="5"/>
        <v>0</v>
      </c>
      <c r="AO54" s="294">
        <f t="shared" si="5"/>
        <v>1261</v>
      </c>
      <c r="AP54" s="294">
        <f t="shared" si="5"/>
        <v>8138</v>
      </c>
      <c r="AQ54" s="294">
        <f t="shared" si="5"/>
        <v>654111</v>
      </c>
      <c r="AR54" s="294">
        <f t="shared" si="5"/>
        <v>99145</v>
      </c>
    </row>
    <row r="55" spans="1:44" s="282" customFormat="1" ht="13.5">
      <c r="A55" s="281"/>
      <c r="B55" s="281"/>
      <c r="C55" s="28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82" customFormat="1" ht="13.5">
      <c r="A56" s="281"/>
      <c r="B56" s="281"/>
      <c r="C56" s="28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82" customFormat="1" ht="13.5">
      <c r="A57" s="281"/>
      <c r="B57" s="281"/>
      <c r="C57" s="28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82" customFormat="1" ht="13.5">
      <c r="A58" s="281"/>
      <c r="B58" s="281"/>
      <c r="C58" s="28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82" customFormat="1" ht="13.5">
      <c r="A59" s="281"/>
      <c r="B59" s="281"/>
      <c r="C59" s="28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82" customFormat="1" ht="13.5">
      <c r="A60" s="281"/>
      <c r="B60" s="281"/>
      <c r="C60" s="28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82" customFormat="1" ht="13.5">
      <c r="A61" s="281"/>
      <c r="B61" s="281"/>
      <c r="C61" s="28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82" customFormat="1" ht="13.5">
      <c r="A62" s="281"/>
      <c r="B62" s="281"/>
      <c r="C62" s="28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82" customFormat="1" ht="13.5">
      <c r="A63" s="281"/>
      <c r="B63" s="281"/>
      <c r="C63" s="28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82" customFormat="1" ht="13.5">
      <c r="A64" s="281"/>
      <c r="B64" s="281"/>
      <c r="C64" s="28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82" customFormat="1" ht="13.5">
      <c r="A65" s="281"/>
      <c r="B65" s="281"/>
      <c r="C65" s="28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82" customFormat="1" ht="13.5">
      <c r="A66" s="281"/>
      <c r="B66" s="281"/>
      <c r="C66" s="28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82" customFormat="1" ht="13.5">
      <c r="A67" s="281"/>
      <c r="B67" s="281"/>
      <c r="C67" s="28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82" customFormat="1" ht="13.5">
      <c r="A68" s="281"/>
      <c r="B68" s="281"/>
      <c r="C68" s="28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82" customFormat="1" ht="13.5">
      <c r="A69" s="281"/>
      <c r="B69" s="281"/>
      <c r="C69" s="28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82" customFormat="1" ht="13.5">
      <c r="A70" s="281"/>
      <c r="B70" s="281"/>
      <c r="C70" s="28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82" customFormat="1" ht="13.5">
      <c r="A71" s="281"/>
      <c r="B71" s="281"/>
      <c r="C71" s="28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82" customFormat="1" ht="13.5">
      <c r="A72" s="281"/>
      <c r="B72" s="281"/>
      <c r="C72" s="28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82" customFormat="1" ht="13.5">
      <c r="A73" s="281"/>
      <c r="B73" s="281"/>
      <c r="C73" s="28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82" customFormat="1" ht="13.5">
      <c r="A74" s="281"/>
      <c r="B74" s="281"/>
      <c r="C74" s="28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82" customFormat="1" ht="13.5">
      <c r="A75" s="281"/>
      <c r="B75" s="281"/>
      <c r="C75" s="28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82" customFormat="1" ht="13.5">
      <c r="A76" s="281"/>
      <c r="B76" s="281"/>
      <c r="C76" s="28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82" customFormat="1" ht="13.5">
      <c r="A77" s="281"/>
      <c r="B77" s="281"/>
      <c r="C77" s="28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82" customFormat="1" ht="13.5">
      <c r="A78" s="281"/>
      <c r="B78" s="281"/>
      <c r="C78" s="28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82" customFormat="1" ht="13.5">
      <c r="A79" s="281"/>
      <c r="B79" s="281"/>
      <c r="C79" s="28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82" customFormat="1" ht="13.5">
      <c r="A80" s="281"/>
      <c r="B80" s="281"/>
      <c r="C80" s="28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82" customFormat="1" ht="13.5">
      <c r="A81" s="281"/>
      <c r="B81" s="281"/>
      <c r="C81" s="28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82" customFormat="1" ht="13.5">
      <c r="A82" s="281"/>
      <c r="B82" s="281"/>
      <c r="C82" s="28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82" customFormat="1" ht="13.5">
      <c r="A83" s="281"/>
      <c r="B83" s="281"/>
      <c r="C83" s="28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82" customFormat="1" ht="13.5">
      <c r="A84" s="281"/>
      <c r="B84" s="281"/>
      <c r="C84" s="28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82" customFormat="1" ht="13.5">
      <c r="A85" s="281"/>
      <c r="B85" s="281"/>
      <c r="C85" s="28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82" customFormat="1" ht="13.5">
      <c r="A86" s="281"/>
      <c r="B86" s="281"/>
      <c r="C86" s="28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82" customFormat="1" ht="13.5">
      <c r="A87" s="281"/>
      <c r="B87" s="281"/>
      <c r="C87" s="28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82" customFormat="1" ht="13.5">
      <c r="A88" s="281"/>
      <c r="B88" s="281"/>
      <c r="C88" s="28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82" customFormat="1" ht="13.5">
      <c r="A89" s="281"/>
      <c r="B89" s="281"/>
      <c r="C89" s="28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82" customFormat="1" ht="13.5">
      <c r="A90" s="281"/>
      <c r="B90" s="281"/>
      <c r="C90" s="28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82" customFormat="1" ht="13.5">
      <c r="A91" s="281"/>
      <c r="B91" s="281"/>
      <c r="C91" s="28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82" customFormat="1" ht="13.5">
      <c r="A92" s="281"/>
      <c r="B92" s="281"/>
      <c r="C92" s="28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82" customFormat="1" ht="13.5">
      <c r="A93" s="281"/>
      <c r="B93" s="281"/>
      <c r="C93" s="28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82" customFormat="1" ht="13.5">
      <c r="A94" s="281"/>
      <c r="B94" s="281"/>
      <c r="C94" s="28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82" customFormat="1" ht="13.5">
      <c r="A95" s="281"/>
      <c r="B95" s="281"/>
      <c r="C95" s="28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82" customFormat="1" ht="13.5">
      <c r="A96" s="281"/>
      <c r="B96" s="281"/>
      <c r="C96" s="28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82" customFormat="1" ht="13.5">
      <c r="A97" s="281"/>
      <c r="B97" s="281"/>
      <c r="C97" s="28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82" customFormat="1" ht="13.5">
      <c r="A98" s="281"/>
      <c r="B98" s="281"/>
      <c r="C98" s="28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82" customFormat="1" ht="13.5">
      <c r="A99" s="281"/>
      <c r="B99" s="281"/>
      <c r="C99" s="28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82" customFormat="1" ht="13.5">
      <c r="A100" s="281"/>
      <c r="B100" s="281"/>
      <c r="C100" s="28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82" customFormat="1" ht="13.5">
      <c r="A101" s="281"/>
      <c r="B101" s="281"/>
      <c r="C101" s="28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82" customFormat="1" ht="13.5">
      <c r="A102" s="281"/>
      <c r="B102" s="281"/>
      <c r="C102" s="28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82" customFormat="1" ht="13.5">
      <c r="A103" s="281"/>
      <c r="B103" s="281"/>
      <c r="C103" s="28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82" customFormat="1" ht="13.5">
      <c r="A104" s="281"/>
      <c r="B104" s="281"/>
      <c r="C104" s="28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82" customFormat="1" ht="13.5">
      <c r="A105" s="281"/>
      <c r="B105" s="281"/>
      <c r="C105" s="28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82" customFormat="1" ht="13.5">
      <c r="A106" s="281"/>
      <c r="B106" s="281"/>
      <c r="C106" s="28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82" customFormat="1" ht="13.5">
      <c r="A107" s="281"/>
      <c r="B107" s="281"/>
      <c r="C107" s="28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82" customFormat="1" ht="13.5">
      <c r="A108" s="281"/>
      <c r="B108" s="281"/>
      <c r="C108" s="28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82" customFormat="1" ht="13.5">
      <c r="A109" s="281"/>
      <c r="B109" s="281"/>
      <c r="C109" s="28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82" customFormat="1" ht="13.5">
      <c r="A110" s="281"/>
      <c r="B110" s="281"/>
      <c r="C110" s="28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82" customFormat="1" ht="13.5">
      <c r="A111" s="281"/>
      <c r="B111" s="281"/>
      <c r="C111" s="28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82" customFormat="1" ht="13.5">
      <c r="A112" s="281"/>
      <c r="B112" s="281"/>
      <c r="C112" s="28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82" customFormat="1" ht="13.5">
      <c r="A113" s="281"/>
      <c r="B113" s="281"/>
      <c r="C113" s="28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82" customFormat="1" ht="13.5">
      <c r="A114" s="281"/>
      <c r="B114" s="281"/>
      <c r="C114" s="28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82" customFormat="1" ht="13.5">
      <c r="A115" s="281"/>
      <c r="B115" s="281"/>
      <c r="C115" s="28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82" customFormat="1" ht="13.5">
      <c r="A116" s="281"/>
      <c r="B116" s="281"/>
      <c r="C116" s="28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82" customFormat="1" ht="13.5">
      <c r="A117" s="281"/>
      <c r="B117" s="281"/>
      <c r="C117" s="28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82" customFormat="1" ht="13.5">
      <c r="A118" s="281"/>
      <c r="B118" s="281"/>
      <c r="C118" s="28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82" customFormat="1" ht="13.5">
      <c r="A119" s="281"/>
      <c r="B119" s="281"/>
      <c r="C119" s="28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82" customFormat="1" ht="13.5">
      <c r="A120" s="281"/>
      <c r="B120" s="281"/>
      <c r="C120" s="28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82" customFormat="1" ht="13.5">
      <c r="A121" s="281"/>
      <c r="B121" s="281"/>
      <c r="C121" s="28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82" customFormat="1" ht="13.5">
      <c r="A122" s="281"/>
      <c r="B122" s="281"/>
      <c r="C122" s="28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82" customFormat="1" ht="13.5">
      <c r="A123" s="281"/>
      <c r="B123" s="281"/>
      <c r="C123" s="28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82" customFormat="1" ht="13.5">
      <c r="A124" s="281"/>
      <c r="B124" s="281"/>
      <c r="C124" s="28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82" customFormat="1" ht="13.5">
      <c r="A125" s="281"/>
      <c r="B125" s="281"/>
      <c r="C125" s="28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82" customFormat="1" ht="13.5">
      <c r="A126" s="281"/>
      <c r="B126" s="281"/>
      <c r="C126" s="28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82" customFormat="1" ht="13.5">
      <c r="A127" s="281"/>
      <c r="B127" s="281"/>
      <c r="C127" s="28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82" customFormat="1" ht="13.5">
      <c r="A128" s="281"/>
      <c r="B128" s="281"/>
      <c r="C128" s="28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82" customFormat="1" ht="13.5">
      <c r="A129" s="281"/>
      <c r="B129" s="281"/>
      <c r="C129" s="28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82" customFormat="1" ht="13.5">
      <c r="A130" s="281"/>
      <c r="B130" s="281"/>
      <c r="C130" s="28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82" customFormat="1" ht="13.5">
      <c r="A131" s="281"/>
      <c r="B131" s="281"/>
      <c r="C131" s="28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82" customFormat="1" ht="13.5">
      <c r="A132" s="281"/>
      <c r="B132" s="281"/>
      <c r="C132" s="28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82" customFormat="1" ht="13.5">
      <c r="A133" s="281"/>
      <c r="B133" s="281"/>
      <c r="C133" s="28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82" customFormat="1" ht="13.5">
      <c r="A134" s="281"/>
      <c r="B134" s="281"/>
      <c r="C134" s="28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82" customFormat="1" ht="13.5">
      <c r="A135" s="281"/>
      <c r="B135" s="281"/>
      <c r="C135" s="28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82" customFormat="1" ht="13.5">
      <c r="A136" s="281"/>
      <c r="B136" s="281"/>
      <c r="C136" s="28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82" customFormat="1" ht="13.5">
      <c r="A137" s="281"/>
      <c r="B137" s="281"/>
      <c r="C137" s="28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82" customFormat="1" ht="13.5">
      <c r="A138" s="281"/>
      <c r="B138" s="281"/>
      <c r="C138" s="28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82" customFormat="1" ht="13.5">
      <c r="A139" s="281"/>
      <c r="B139" s="281"/>
      <c r="C139" s="28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82" customFormat="1" ht="13.5">
      <c r="A140" s="281"/>
      <c r="B140" s="281"/>
      <c r="C140" s="28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82" customFormat="1" ht="13.5">
      <c r="A141" s="281"/>
      <c r="B141" s="281"/>
      <c r="C141" s="28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82" customFormat="1" ht="13.5">
      <c r="A142" s="281"/>
      <c r="B142" s="281"/>
      <c r="C142" s="28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82" customFormat="1" ht="13.5">
      <c r="A143" s="281"/>
      <c r="B143" s="281"/>
      <c r="C143" s="28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82" customFormat="1" ht="13.5">
      <c r="A144" s="281"/>
      <c r="B144" s="281"/>
      <c r="C144" s="28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82" customFormat="1" ht="13.5">
      <c r="A145" s="281"/>
      <c r="B145" s="281"/>
      <c r="C145" s="28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82" customFormat="1" ht="13.5">
      <c r="A146" s="281"/>
      <c r="B146" s="281"/>
      <c r="C146" s="28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82" customFormat="1" ht="13.5">
      <c r="A147" s="281"/>
      <c r="B147" s="281"/>
      <c r="C147" s="28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82" customFormat="1" ht="13.5">
      <c r="A148" s="281"/>
      <c r="B148" s="281"/>
      <c r="C148" s="28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82" customFormat="1" ht="13.5">
      <c r="A149" s="281"/>
      <c r="B149" s="281"/>
      <c r="C149" s="28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82" customFormat="1" ht="13.5">
      <c r="A150" s="281"/>
      <c r="B150" s="281"/>
      <c r="C150" s="28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82" customFormat="1" ht="13.5">
      <c r="A151" s="281"/>
      <c r="B151" s="281"/>
      <c r="C151" s="28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82" customFormat="1" ht="13.5">
      <c r="A152" s="281"/>
      <c r="B152" s="281"/>
      <c r="C152" s="28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82" customFormat="1" ht="13.5">
      <c r="A153" s="281"/>
      <c r="B153" s="281"/>
      <c r="C153" s="28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82" customFormat="1" ht="13.5">
      <c r="A154" s="281"/>
      <c r="B154" s="281"/>
      <c r="C154" s="28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82" customFormat="1" ht="13.5">
      <c r="A155" s="281"/>
      <c r="B155" s="281"/>
      <c r="C155" s="28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82" customFormat="1" ht="13.5">
      <c r="A156" s="281"/>
      <c r="B156" s="281"/>
      <c r="C156" s="28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82" customFormat="1" ht="13.5">
      <c r="A157" s="281"/>
      <c r="B157" s="281"/>
      <c r="C157" s="28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82" customFormat="1" ht="13.5">
      <c r="A158" s="281"/>
      <c r="B158" s="281"/>
      <c r="C158" s="28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82" customFormat="1" ht="13.5">
      <c r="A159" s="281"/>
      <c r="B159" s="281"/>
      <c r="C159" s="28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82" customFormat="1" ht="13.5">
      <c r="A160" s="281"/>
      <c r="B160" s="281"/>
      <c r="C160" s="28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82" customFormat="1" ht="13.5">
      <c r="A161" s="281"/>
      <c r="B161" s="281"/>
      <c r="C161" s="28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82" customFormat="1" ht="13.5">
      <c r="A162" s="281"/>
      <c r="B162" s="281"/>
      <c r="C162" s="28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82" customFormat="1" ht="13.5">
      <c r="A163" s="281"/>
      <c r="B163" s="281"/>
      <c r="C163" s="28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82" customFormat="1" ht="13.5">
      <c r="A164" s="281"/>
      <c r="B164" s="281"/>
      <c r="C164" s="28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82" customFormat="1" ht="13.5">
      <c r="A165" s="281"/>
      <c r="B165" s="281"/>
      <c r="C165" s="28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82" customFormat="1" ht="13.5">
      <c r="A166" s="281"/>
      <c r="B166" s="281"/>
      <c r="C166" s="28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82" customFormat="1" ht="13.5">
      <c r="A167" s="281"/>
      <c r="B167" s="281"/>
      <c r="C167" s="28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82" customFormat="1" ht="13.5">
      <c r="A168" s="281"/>
      <c r="B168" s="281"/>
      <c r="C168" s="28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82" customFormat="1" ht="13.5">
      <c r="A169" s="281"/>
      <c r="B169" s="281"/>
      <c r="C169" s="28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82" customFormat="1" ht="13.5">
      <c r="A170" s="281"/>
      <c r="B170" s="281"/>
      <c r="C170" s="28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82" customFormat="1" ht="13.5">
      <c r="A171" s="281"/>
      <c r="B171" s="281"/>
      <c r="C171" s="28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82" customFormat="1" ht="13.5">
      <c r="A172" s="281"/>
      <c r="B172" s="281"/>
      <c r="C172" s="28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82" customFormat="1" ht="13.5">
      <c r="A173" s="281"/>
      <c r="B173" s="281"/>
      <c r="C173" s="28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82" customFormat="1" ht="13.5">
      <c r="A174" s="281"/>
      <c r="B174" s="281"/>
      <c r="C174" s="28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82" customFormat="1" ht="13.5">
      <c r="A175" s="281"/>
      <c r="B175" s="281"/>
      <c r="C175" s="28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82" customFormat="1" ht="13.5">
      <c r="A176" s="281"/>
      <c r="B176" s="281"/>
      <c r="C176" s="28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82" customFormat="1" ht="13.5">
      <c r="A177" s="281"/>
      <c r="B177" s="281"/>
      <c r="C177" s="28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82" customFormat="1" ht="13.5">
      <c r="A178" s="281"/>
      <c r="B178" s="281"/>
      <c r="C178" s="28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82" customFormat="1" ht="13.5">
      <c r="A179" s="281"/>
      <c r="B179" s="281"/>
      <c r="C179" s="28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82" customFormat="1" ht="13.5">
      <c r="A180" s="281"/>
      <c r="B180" s="281"/>
      <c r="C180" s="28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82" customFormat="1" ht="13.5">
      <c r="A181" s="281"/>
      <c r="B181" s="281"/>
      <c r="C181" s="28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82" customFormat="1" ht="13.5">
      <c r="A182" s="281"/>
      <c r="B182" s="281"/>
      <c r="C182" s="28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82" customFormat="1" ht="13.5">
      <c r="A183" s="281"/>
      <c r="B183" s="281"/>
      <c r="C183" s="28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82" customFormat="1" ht="13.5">
      <c r="A184" s="281"/>
      <c r="B184" s="281"/>
      <c r="C184" s="28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82" customFormat="1" ht="13.5">
      <c r="A185" s="281"/>
      <c r="B185" s="281"/>
      <c r="C185" s="28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82" customFormat="1" ht="13.5">
      <c r="A186" s="281"/>
      <c r="B186" s="281"/>
      <c r="C186" s="28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82" customFormat="1" ht="13.5">
      <c r="A187" s="281"/>
      <c r="B187" s="281"/>
      <c r="C187" s="28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82" customFormat="1" ht="13.5">
      <c r="A188" s="281"/>
      <c r="B188" s="281"/>
      <c r="C188" s="28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82" customFormat="1" ht="13.5">
      <c r="A189" s="281"/>
      <c r="B189" s="281"/>
      <c r="C189" s="28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82" customFormat="1" ht="13.5">
      <c r="A190" s="281"/>
      <c r="B190" s="281"/>
      <c r="C190" s="28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82" customFormat="1" ht="13.5">
      <c r="A191" s="281"/>
      <c r="B191" s="281"/>
      <c r="C191" s="28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82" customFormat="1" ht="13.5">
      <c r="A192" s="281"/>
      <c r="B192" s="281"/>
      <c r="C192" s="28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82" customFormat="1" ht="13.5">
      <c r="A193" s="281"/>
      <c r="B193" s="281"/>
      <c r="C193" s="28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82" customFormat="1" ht="13.5">
      <c r="A194" s="281"/>
      <c r="B194" s="281"/>
      <c r="C194" s="28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82" customFormat="1" ht="13.5">
      <c r="A195" s="281"/>
      <c r="B195" s="281"/>
      <c r="C195" s="28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82" customFormat="1" ht="13.5">
      <c r="A196" s="281"/>
      <c r="B196" s="281"/>
      <c r="C196" s="28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82" customFormat="1" ht="13.5">
      <c r="A197" s="281"/>
      <c r="B197" s="281"/>
      <c r="C197" s="28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82" customFormat="1" ht="13.5">
      <c r="A198" s="281"/>
      <c r="B198" s="281"/>
      <c r="C198" s="28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82" customFormat="1" ht="13.5">
      <c r="A199" s="281"/>
      <c r="B199" s="281"/>
      <c r="C199" s="28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82" customFormat="1" ht="13.5">
      <c r="A200" s="281"/>
      <c r="B200" s="281"/>
      <c r="C200" s="28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82" customFormat="1" ht="13.5">
      <c r="A201" s="281"/>
      <c r="B201" s="281"/>
      <c r="C201" s="28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82" customFormat="1" ht="13.5">
      <c r="A202" s="281"/>
      <c r="B202" s="281"/>
      <c r="C202" s="28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82" customFormat="1" ht="13.5">
      <c r="A203" s="281"/>
      <c r="B203" s="281"/>
      <c r="C203" s="28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82" customFormat="1" ht="13.5">
      <c r="A204" s="281"/>
      <c r="B204" s="281"/>
      <c r="C204" s="28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82" customFormat="1" ht="13.5">
      <c r="A205" s="281"/>
      <c r="B205" s="281"/>
      <c r="C205" s="28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82" customFormat="1" ht="13.5">
      <c r="A206" s="281"/>
      <c r="B206" s="281"/>
      <c r="C206" s="28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82" customFormat="1" ht="13.5">
      <c r="A207" s="281"/>
      <c r="B207" s="281"/>
      <c r="C207" s="28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82" customFormat="1" ht="13.5">
      <c r="A208" s="281"/>
      <c r="B208" s="281"/>
      <c r="C208" s="28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82" customFormat="1" ht="13.5">
      <c r="A209" s="281"/>
      <c r="B209" s="281"/>
      <c r="C209" s="28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82" customFormat="1" ht="13.5">
      <c r="A210" s="281"/>
      <c r="B210" s="281"/>
      <c r="C210" s="28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82" customFormat="1" ht="13.5">
      <c r="A211" s="281"/>
      <c r="B211" s="281"/>
      <c r="C211" s="28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82" customFormat="1" ht="13.5">
      <c r="A212" s="281"/>
      <c r="B212" s="281"/>
      <c r="C212" s="28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82" customFormat="1" ht="13.5">
      <c r="A213" s="281"/>
      <c r="B213" s="281"/>
      <c r="C213" s="28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82" customFormat="1" ht="13.5">
      <c r="A214" s="281"/>
      <c r="B214" s="281"/>
      <c r="C214" s="28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82" customFormat="1" ht="13.5">
      <c r="A215" s="281"/>
      <c r="B215" s="281"/>
      <c r="C215" s="28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82" customFormat="1" ht="13.5">
      <c r="A216" s="281"/>
      <c r="B216" s="281"/>
      <c r="C216" s="28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82" customFormat="1" ht="13.5">
      <c r="A217" s="281"/>
      <c r="B217" s="281"/>
      <c r="C217" s="28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82" customFormat="1" ht="13.5">
      <c r="A218" s="281"/>
      <c r="B218" s="281"/>
      <c r="C218" s="28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82" customFormat="1" ht="13.5">
      <c r="A219" s="281"/>
      <c r="B219" s="281"/>
      <c r="C219" s="28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82" customFormat="1" ht="13.5">
      <c r="A220" s="281"/>
      <c r="B220" s="281"/>
      <c r="C220" s="28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82" customFormat="1" ht="13.5">
      <c r="A221" s="281"/>
      <c r="B221" s="281"/>
      <c r="C221" s="28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82" customFormat="1" ht="13.5">
      <c r="A222" s="281"/>
      <c r="B222" s="281"/>
      <c r="C222" s="28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82" customFormat="1" ht="13.5">
      <c r="A223" s="281"/>
      <c r="B223" s="281"/>
      <c r="C223" s="28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82" customFormat="1" ht="13.5">
      <c r="A224" s="281"/>
      <c r="B224" s="281"/>
      <c r="C224" s="28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82" customFormat="1" ht="13.5">
      <c r="A225" s="281"/>
      <c r="B225" s="281"/>
      <c r="C225" s="28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82" customFormat="1" ht="13.5">
      <c r="A226" s="281"/>
      <c r="B226" s="281"/>
      <c r="C226" s="28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82" customFormat="1" ht="13.5">
      <c r="A227" s="281"/>
      <c r="B227" s="281"/>
      <c r="C227" s="28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82" customFormat="1" ht="13.5">
      <c r="A228" s="281"/>
      <c r="B228" s="281"/>
      <c r="C228" s="28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82" customFormat="1" ht="13.5">
      <c r="A229" s="281"/>
      <c r="B229" s="281"/>
      <c r="C229" s="28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82" customFormat="1" ht="13.5">
      <c r="A230" s="281"/>
      <c r="B230" s="281"/>
      <c r="C230" s="28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82" customFormat="1" ht="13.5">
      <c r="A231" s="281"/>
      <c r="B231" s="281"/>
      <c r="C231" s="28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82" customFormat="1" ht="13.5">
      <c r="A232" s="281"/>
      <c r="B232" s="281"/>
      <c r="C232" s="28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82" customFormat="1" ht="13.5">
      <c r="A233" s="281"/>
      <c r="B233" s="281"/>
      <c r="C233" s="28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82" customFormat="1" ht="13.5">
      <c r="A234" s="281"/>
      <c r="B234" s="281"/>
      <c r="C234" s="28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82" customFormat="1" ht="13.5">
      <c r="A235" s="281"/>
      <c r="B235" s="281"/>
      <c r="C235" s="28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82" customFormat="1" ht="13.5">
      <c r="A236" s="281"/>
      <c r="B236" s="281"/>
      <c r="C236" s="28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82" customFormat="1" ht="13.5">
      <c r="A237" s="281"/>
      <c r="B237" s="281"/>
      <c r="C237" s="28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82" customFormat="1" ht="13.5">
      <c r="A238" s="281"/>
      <c r="B238" s="281"/>
      <c r="C238" s="28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82" customFormat="1" ht="13.5">
      <c r="A239" s="281"/>
      <c r="B239" s="281"/>
      <c r="C239" s="28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82" customFormat="1" ht="13.5">
      <c r="A240" s="281"/>
      <c r="B240" s="281"/>
      <c r="C240" s="28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82" customFormat="1" ht="13.5">
      <c r="A241" s="281"/>
      <c r="B241" s="281"/>
      <c r="C241" s="28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82" customFormat="1" ht="13.5">
      <c r="A242" s="281"/>
      <c r="B242" s="281"/>
      <c r="C242" s="28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82" customFormat="1" ht="13.5">
      <c r="A243" s="281"/>
      <c r="B243" s="281"/>
      <c r="C243" s="28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82" customFormat="1" ht="13.5">
      <c r="A244" s="281"/>
      <c r="B244" s="281"/>
      <c r="C244" s="28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82" customFormat="1" ht="13.5">
      <c r="A245" s="281"/>
      <c r="B245" s="281"/>
      <c r="C245" s="28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82" customFormat="1" ht="13.5">
      <c r="A246" s="281"/>
      <c r="B246" s="281"/>
      <c r="C246" s="28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82" customFormat="1" ht="13.5">
      <c r="A247" s="281"/>
      <c r="B247" s="281"/>
      <c r="C247" s="28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82" customFormat="1" ht="13.5">
      <c r="A248" s="281"/>
      <c r="B248" s="281"/>
      <c r="C248" s="28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82" customFormat="1" ht="13.5">
      <c r="A249" s="281"/>
      <c r="B249" s="281"/>
      <c r="C249" s="28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82" customFormat="1" ht="13.5">
      <c r="A250" s="281"/>
      <c r="B250" s="281"/>
      <c r="C250" s="28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82" customFormat="1" ht="13.5">
      <c r="A251" s="281"/>
      <c r="B251" s="281"/>
      <c r="C251" s="28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82" customFormat="1" ht="13.5">
      <c r="A252" s="281"/>
      <c r="B252" s="281"/>
      <c r="C252" s="28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82" customFormat="1" ht="13.5">
      <c r="A253" s="281"/>
      <c r="B253" s="281"/>
      <c r="C253" s="28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82" customFormat="1" ht="13.5">
      <c r="A254" s="281"/>
      <c r="B254" s="281"/>
      <c r="C254" s="28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82" customFormat="1" ht="13.5">
      <c r="A255" s="281"/>
      <c r="B255" s="281"/>
      <c r="C255" s="28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82" customFormat="1" ht="13.5">
      <c r="A256" s="281"/>
      <c r="B256" s="281"/>
      <c r="C256" s="28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82" customFormat="1" ht="13.5">
      <c r="A257" s="281"/>
      <c r="B257" s="281"/>
      <c r="C257" s="28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82" customFormat="1" ht="13.5">
      <c r="A258" s="281"/>
      <c r="B258" s="281"/>
      <c r="C258" s="28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82" customFormat="1" ht="13.5">
      <c r="A259" s="281"/>
      <c r="B259" s="281"/>
      <c r="C259" s="28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82" customFormat="1" ht="13.5">
      <c r="A260" s="281"/>
      <c r="B260" s="281"/>
      <c r="C260" s="28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82" customFormat="1" ht="13.5">
      <c r="A261" s="281"/>
      <c r="B261" s="281"/>
      <c r="C261" s="28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82" customFormat="1" ht="13.5">
      <c r="A262" s="281"/>
      <c r="B262" s="281"/>
      <c r="C262" s="28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82" customFormat="1" ht="13.5">
      <c r="A263" s="281"/>
      <c r="B263" s="281"/>
      <c r="C263" s="28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82" customFormat="1" ht="13.5">
      <c r="A264" s="281"/>
      <c r="B264" s="281"/>
      <c r="C264" s="28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82" customFormat="1" ht="13.5">
      <c r="A265" s="281"/>
      <c r="B265" s="281"/>
      <c r="C265" s="28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82" customFormat="1" ht="13.5">
      <c r="A266" s="281"/>
      <c r="B266" s="281"/>
      <c r="C266" s="28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82" customFormat="1" ht="13.5">
      <c r="A267" s="281"/>
      <c r="B267" s="281"/>
      <c r="C267" s="28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82" customFormat="1" ht="13.5">
      <c r="A268" s="281"/>
      <c r="B268" s="281"/>
      <c r="C268" s="28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82" customFormat="1" ht="13.5">
      <c r="A269" s="281"/>
      <c r="B269" s="281"/>
      <c r="C269" s="28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82" customFormat="1" ht="13.5">
      <c r="A270" s="281"/>
      <c r="B270" s="281"/>
      <c r="C270" s="28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82" customFormat="1" ht="13.5">
      <c r="A271" s="281"/>
      <c r="B271" s="281"/>
      <c r="C271" s="28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82" customFormat="1" ht="13.5">
      <c r="A272" s="281"/>
      <c r="B272" s="281"/>
      <c r="C272" s="28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82" customFormat="1" ht="13.5">
      <c r="A273" s="281"/>
      <c r="B273" s="281"/>
      <c r="C273" s="28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82" customFormat="1" ht="13.5">
      <c r="A274" s="281"/>
      <c r="B274" s="281"/>
      <c r="C274" s="28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82" customFormat="1" ht="13.5">
      <c r="A275" s="281"/>
      <c r="B275" s="281"/>
      <c r="C275" s="28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82" customFormat="1" ht="13.5">
      <c r="A276" s="281"/>
      <c r="B276" s="281"/>
      <c r="C276" s="28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82" customFormat="1" ht="13.5">
      <c r="A277" s="281"/>
      <c r="B277" s="281"/>
      <c r="C277" s="28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82" customFormat="1" ht="13.5">
      <c r="A278" s="281"/>
      <c r="B278" s="281"/>
      <c r="C278" s="28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82" customFormat="1" ht="13.5">
      <c r="A279" s="281"/>
      <c r="B279" s="281"/>
      <c r="C279" s="28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82" customFormat="1" ht="13.5">
      <c r="A280" s="281"/>
      <c r="B280" s="281"/>
      <c r="C280" s="28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82" customFormat="1" ht="13.5">
      <c r="A281" s="281"/>
      <c r="B281" s="281"/>
      <c r="C281" s="28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82" customFormat="1" ht="13.5">
      <c r="A282" s="281"/>
      <c r="B282" s="281"/>
      <c r="C282" s="28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82" customFormat="1" ht="13.5">
      <c r="A283" s="281"/>
      <c r="B283" s="281"/>
      <c r="C283" s="28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82" customFormat="1" ht="13.5">
      <c r="A284" s="281"/>
      <c r="B284" s="281"/>
      <c r="C284" s="28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82" customFormat="1" ht="13.5">
      <c r="A285" s="281"/>
      <c r="B285" s="281"/>
      <c r="C285" s="28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82" customFormat="1" ht="13.5">
      <c r="A286" s="281"/>
      <c r="B286" s="281"/>
      <c r="C286" s="28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82" customFormat="1" ht="13.5">
      <c r="A287" s="281"/>
      <c r="B287" s="281"/>
      <c r="C287" s="28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82" customFormat="1" ht="13.5">
      <c r="A288" s="281"/>
      <c r="B288" s="281"/>
      <c r="C288" s="28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82" customFormat="1" ht="13.5">
      <c r="A289" s="281"/>
      <c r="B289" s="281"/>
      <c r="C289" s="28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82" customFormat="1" ht="13.5">
      <c r="A290" s="281"/>
      <c r="B290" s="281"/>
      <c r="C290" s="28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82" customFormat="1" ht="13.5">
      <c r="A291" s="281"/>
      <c r="B291" s="281"/>
      <c r="C291" s="28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82" customFormat="1" ht="13.5">
      <c r="A292" s="281"/>
      <c r="B292" s="281"/>
      <c r="C292" s="28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82" customFormat="1" ht="13.5">
      <c r="A293" s="281"/>
      <c r="B293" s="281"/>
      <c r="C293" s="28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82" customFormat="1" ht="13.5">
      <c r="A294" s="281"/>
      <c r="B294" s="281"/>
      <c r="C294" s="28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82" customFormat="1" ht="13.5">
      <c r="A295" s="281"/>
      <c r="B295" s="281"/>
      <c r="C295" s="28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82" customFormat="1" ht="13.5">
      <c r="A296" s="281"/>
      <c r="B296" s="281"/>
      <c r="C296" s="28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82" customFormat="1" ht="13.5">
      <c r="A297" s="281"/>
      <c r="B297" s="281"/>
      <c r="C297" s="28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82" customFormat="1" ht="13.5">
      <c r="A298" s="281"/>
      <c r="B298" s="281"/>
      <c r="C298" s="28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82" customFormat="1" ht="13.5">
      <c r="A299" s="281"/>
      <c r="B299" s="281"/>
      <c r="C299" s="28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82" customFormat="1" ht="13.5">
      <c r="A300" s="281"/>
      <c r="B300" s="281"/>
      <c r="C300" s="28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AR4:AR5"/>
    <mergeCell ref="AL4:AL5"/>
    <mergeCell ref="AM4:AM5"/>
    <mergeCell ref="AN4:AN5"/>
    <mergeCell ref="AO4:AO5"/>
    <mergeCell ref="G4:G5"/>
    <mergeCell ref="H4:H5"/>
    <mergeCell ref="I4:I5"/>
    <mergeCell ref="AC4:AC5"/>
    <mergeCell ref="J4:J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2" max="2" width="6.59765625" style="0" hidden="1" customWidth="1"/>
    <col min="3" max="3" width="12.59765625" style="0" hidden="1" customWidth="1"/>
    <col min="4" max="137" width="10.59765625" style="6" customWidth="1"/>
    <col min="138" max="138" width="9" style="38" customWidth="1"/>
    <col min="139" max="139" width="1.59765625" style="6" customWidth="1"/>
    <col min="140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9" customFormat="1" ht="19.5" customHeight="1">
      <c r="A2" s="319" t="s">
        <v>21</v>
      </c>
      <c r="B2" s="322" t="s">
        <v>299</v>
      </c>
      <c r="C2" s="324" t="s">
        <v>88</v>
      </c>
      <c r="D2" s="261" t="s">
        <v>89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3"/>
      <c r="R2" s="261" t="s">
        <v>286</v>
      </c>
      <c r="S2" s="262"/>
      <c r="T2" s="262"/>
      <c r="U2" s="262"/>
      <c r="V2" s="262"/>
      <c r="W2" s="262"/>
      <c r="X2" s="262"/>
      <c r="Y2" s="262"/>
      <c r="Z2" s="262"/>
      <c r="AA2" s="263"/>
      <c r="AB2" s="261" t="s">
        <v>287</v>
      </c>
      <c r="AC2" s="264"/>
      <c r="AD2" s="264"/>
      <c r="AE2" s="264"/>
      <c r="AF2" s="264"/>
      <c r="AG2" s="264"/>
      <c r="AH2" s="264"/>
      <c r="AI2" s="264"/>
      <c r="AJ2" s="264"/>
      <c r="AK2" s="264"/>
      <c r="AL2" s="262"/>
      <c r="AM2" s="262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5"/>
      <c r="AZ2" s="265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5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5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5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5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5"/>
      <c r="DI2" s="264"/>
      <c r="DJ2" s="264"/>
      <c r="DK2" s="266"/>
      <c r="DL2" s="267"/>
      <c r="DM2" s="39"/>
      <c r="DN2" s="39"/>
      <c r="DO2" s="39"/>
      <c r="DP2" s="39"/>
      <c r="DQ2" s="39"/>
      <c r="DR2" s="39"/>
      <c r="DS2" s="40"/>
      <c r="DT2" s="40"/>
      <c r="DU2" s="265"/>
      <c r="DV2" s="264"/>
      <c r="DW2" s="39"/>
      <c r="DX2" s="268" t="s">
        <v>288</v>
      </c>
      <c r="DY2" s="262"/>
      <c r="DZ2" s="262"/>
      <c r="EA2" s="262"/>
      <c r="EB2" s="262"/>
      <c r="EC2" s="262"/>
      <c r="ED2" s="262"/>
      <c r="EE2" s="265"/>
      <c r="EF2" s="264"/>
      <c r="EG2" s="263"/>
      <c r="EH2" s="332" t="s">
        <v>90</v>
      </c>
    </row>
    <row r="3" spans="1:138" s="269" customFormat="1" ht="19.5" customHeight="1">
      <c r="A3" s="320"/>
      <c r="B3" s="323"/>
      <c r="C3" s="310"/>
      <c r="D3" s="357" t="s">
        <v>7</v>
      </c>
      <c r="E3" s="327" t="s">
        <v>13</v>
      </c>
      <c r="F3" s="327" t="s">
        <v>289</v>
      </c>
      <c r="G3" s="327" t="s">
        <v>14</v>
      </c>
      <c r="H3" s="327" t="s">
        <v>91</v>
      </c>
      <c r="I3" s="327" t="s">
        <v>92</v>
      </c>
      <c r="J3" s="332" t="s">
        <v>16</v>
      </c>
      <c r="K3" s="332" t="s">
        <v>93</v>
      </c>
      <c r="L3" s="332" t="s">
        <v>94</v>
      </c>
      <c r="M3" s="332" t="s">
        <v>95</v>
      </c>
      <c r="N3" s="343" t="s">
        <v>255</v>
      </c>
      <c r="O3" s="343" t="s">
        <v>256</v>
      </c>
      <c r="P3" s="332" t="s">
        <v>96</v>
      </c>
      <c r="Q3" s="327" t="s">
        <v>290</v>
      </c>
      <c r="R3" s="357" t="s">
        <v>7</v>
      </c>
      <c r="S3" s="327" t="s">
        <v>13</v>
      </c>
      <c r="T3" s="327" t="s">
        <v>289</v>
      </c>
      <c r="U3" s="327" t="s">
        <v>14</v>
      </c>
      <c r="V3" s="327" t="s">
        <v>91</v>
      </c>
      <c r="W3" s="327" t="s">
        <v>92</v>
      </c>
      <c r="X3" s="332" t="s">
        <v>16</v>
      </c>
      <c r="Y3" s="343" t="s">
        <v>255</v>
      </c>
      <c r="Z3" s="343" t="s">
        <v>256</v>
      </c>
      <c r="AA3" s="327" t="s">
        <v>17</v>
      </c>
      <c r="AB3" s="357" t="s">
        <v>7</v>
      </c>
      <c r="AC3" s="327" t="s">
        <v>13</v>
      </c>
      <c r="AD3" s="327" t="s">
        <v>289</v>
      </c>
      <c r="AE3" s="327" t="s">
        <v>14</v>
      </c>
      <c r="AF3" s="327" t="s">
        <v>91</v>
      </c>
      <c r="AG3" s="327" t="s">
        <v>92</v>
      </c>
      <c r="AH3" s="332" t="s">
        <v>16</v>
      </c>
      <c r="AI3" s="332" t="s">
        <v>93</v>
      </c>
      <c r="AJ3" s="332" t="s">
        <v>94</v>
      </c>
      <c r="AK3" s="332" t="s">
        <v>95</v>
      </c>
      <c r="AL3" s="343" t="s">
        <v>255</v>
      </c>
      <c r="AM3" s="343" t="s">
        <v>256</v>
      </c>
      <c r="AN3" s="332" t="s">
        <v>96</v>
      </c>
      <c r="AO3" s="327" t="s">
        <v>290</v>
      </c>
      <c r="AP3" s="268" t="s">
        <v>291</v>
      </c>
      <c r="AQ3" s="262"/>
      <c r="AR3" s="262"/>
      <c r="AS3" s="262"/>
      <c r="AT3" s="262"/>
      <c r="AU3" s="262"/>
      <c r="AV3" s="262"/>
      <c r="AW3" s="262"/>
      <c r="AX3" s="262"/>
      <c r="AY3" s="262"/>
      <c r="AZ3" s="270"/>
      <c r="BA3" s="270"/>
      <c r="BB3" s="263"/>
      <c r="BC3" s="268" t="s">
        <v>292</v>
      </c>
      <c r="BD3" s="271"/>
      <c r="BE3" s="271"/>
      <c r="BF3" s="271"/>
      <c r="BG3" s="271"/>
      <c r="BH3" s="271"/>
      <c r="BI3" s="271"/>
      <c r="BJ3" s="271"/>
      <c r="BK3" s="271"/>
      <c r="BL3" s="270"/>
      <c r="BM3" s="270"/>
      <c r="BN3" s="272"/>
      <c r="BO3" s="268" t="s">
        <v>293</v>
      </c>
      <c r="BP3" s="262"/>
      <c r="BQ3" s="262"/>
      <c r="BR3" s="262"/>
      <c r="BS3" s="262"/>
      <c r="BT3" s="262"/>
      <c r="BU3" s="262"/>
      <c r="BV3" s="262"/>
      <c r="BW3" s="262"/>
      <c r="BX3" s="270"/>
      <c r="BY3" s="270"/>
      <c r="BZ3" s="263"/>
      <c r="CA3" s="268" t="s">
        <v>294</v>
      </c>
      <c r="CB3" s="262"/>
      <c r="CC3" s="262"/>
      <c r="CD3" s="262"/>
      <c r="CE3" s="262"/>
      <c r="CF3" s="262"/>
      <c r="CG3" s="262"/>
      <c r="CH3" s="262"/>
      <c r="CI3" s="262"/>
      <c r="CJ3" s="270"/>
      <c r="CK3" s="270"/>
      <c r="CL3" s="263"/>
      <c r="CM3" s="268" t="s">
        <v>295</v>
      </c>
      <c r="CN3" s="262"/>
      <c r="CO3" s="262"/>
      <c r="CP3" s="262"/>
      <c r="CQ3" s="262"/>
      <c r="CR3" s="262"/>
      <c r="CS3" s="262"/>
      <c r="CT3" s="262"/>
      <c r="CU3" s="262"/>
      <c r="CV3" s="270"/>
      <c r="CW3" s="270"/>
      <c r="CX3" s="263"/>
      <c r="CY3" s="268" t="s">
        <v>296</v>
      </c>
      <c r="CZ3" s="262"/>
      <c r="DA3" s="262"/>
      <c r="DB3" s="262"/>
      <c r="DC3" s="262"/>
      <c r="DD3" s="262"/>
      <c r="DE3" s="262"/>
      <c r="DF3" s="262"/>
      <c r="DG3" s="262"/>
      <c r="DH3" s="270"/>
      <c r="DI3" s="270"/>
      <c r="DJ3" s="262"/>
      <c r="DK3" s="263"/>
      <c r="DL3" s="268" t="s">
        <v>297</v>
      </c>
      <c r="DM3" s="273"/>
      <c r="DN3" s="273"/>
      <c r="DO3" s="273"/>
      <c r="DP3" s="273"/>
      <c r="DQ3" s="273"/>
      <c r="DR3" s="273"/>
      <c r="DS3" s="273"/>
      <c r="DT3" s="273"/>
      <c r="DU3" s="270"/>
      <c r="DV3" s="270"/>
      <c r="DW3" s="274"/>
      <c r="DX3" s="357" t="s">
        <v>7</v>
      </c>
      <c r="DY3" s="327" t="s">
        <v>13</v>
      </c>
      <c r="DZ3" s="327" t="s">
        <v>289</v>
      </c>
      <c r="EA3" s="327" t="s">
        <v>14</v>
      </c>
      <c r="EB3" s="327" t="s">
        <v>91</v>
      </c>
      <c r="EC3" s="327" t="s">
        <v>92</v>
      </c>
      <c r="ED3" s="332" t="s">
        <v>16</v>
      </c>
      <c r="EE3" s="343" t="s">
        <v>255</v>
      </c>
      <c r="EF3" s="343" t="s">
        <v>256</v>
      </c>
      <c r="EG3" s="327" t="s">
        <v>17</v>
      </c>
      <c r="EH3" s="345"/>
    </row>
    <row r="4" spans="1:138" s="269" customFormat="1" ht="17.25" customHeight="1">
      <c r="A4" s="320"/>
      <c r="B4" s="323"/>
      <c r="C4" s="310"/>
      <c r="D4" s="357"/>
      <c r="E4" s="333"/>
      <c r="F4" s="333"/>
      <c r="G4" s="333"/>
      <c r="H4" s="333"/>
      <c r="I4" s="333"/>
      <c r="J4" s="345"/>
      <c r="K4" s="345"/>
      <c r="L4" s="345"/>
      <c r="M4" s="345"/>
      <c r="N4" s="344"/>
      <c r="O4" s="344"/>
      <c r="P4" s="345"/>
      <c r="Q4" s="333"/>
      <c r="R4" s="357"/>
      <c r="S4" s="333"/>
      <c r="T4" s="333"/>
      <c r="U4" s="333"/>
      <c r="V4" s="333"/>
      <c r="W4" s="333"/>
      <c r="X4" s="345"/>
      <c r="Y4" s="344"/>
      <c r="Z4" s="344"/>
      <c r="AA4" s="333"/>
      <c r="AB4" s="357"/>
      <c r="AC4" s="333"/>
      <c r="AD4" s="333"/>
      <c r="AE4" s="333"/>
      <c r="AF4" s="333"/>
      <c r="AG4" s="333"/>
      <c r="AH4" s="345"/>
      <c r="AI4" s="345"/>
      <c r="AJ4" s="345"/>
      <c r="AK4" s="345"/>
      <c r="AL4" s="344"/>
      <c r="AM4" s="344"/>
      <c r="AN4" s="345"/>
      <c r="AO4" s="333"/>
      <c r="AP4" s="357" t="s">
        <v>7</v>
      </c>
      <c r="AQ4" s="327" t="s">
        <v>13</v>
      </c>
      <c r="AR4" s="327" t="s">
        <v>289</v>
      </c>
      <c r="AS4" s="327" t="s">
        <v>14</v>
      </c>
      <c r="AT4" s="327" t="s">
        <v>91</v>
      </c>
      <c r="AU4" s="327" t="s">
        <v>92</v>
      </c>
      <c r="AV4" s="332" t="s">
        <v>16</v>
      </c>
      <c r="AW4" s="332" t="s">
        <v>93</v>
      </c>
      <c r="AX4" s="332" t="s">
        <v>94</v>
      </c>
      <c r="AY4" s="332" t="s">
        <v>95</v>
      </c>
      <c r="AZ4" s="343" t="s">
        <v>255</v>
      </c>
      <c r="BA4" s="343" t="s">
        <v>256</v>
      </c>
      <c r="BB4" s="327" t="s">
        <v>17</v>
      </c>
      <c r="BC4" s="357" t="s">
        <v>7</v>
      </c>
      <c r="BD4" s="327" t="s">
        <v>13</v>
      </c>
      <c r="BE4" s="327" t="s">
        <v>289</v>
      </c>
      <c r="BF4" s="327" t="s">
        <v>14</v>
      </c>
      <c r="BG4" s="327" t="s">
        <v>91</v>
      </c>
      <c r="BH4" s="327" t="s">
        <v>92</v>
      </c>
      <c r="BI4" s="332" t="s">
        <v>16</v>
      </c>
      <c r="BJ4" s="332" t="s">
        <v>93</v>
      </c>
      <c r="BK4" s="332" t="s">
        <v>94</v>
      </c>
      <c r="BL4" s="343" t="s">
        <v>255</v>
      </c>
      <c r="BM4" s="343" t="s">
        <v>256</v>
      </c>
      <c r="BN4" s="327" t="s">
        <v>17</v>
      </c>
      <c r="BO4" s="357" t="s">
        <v>7</v>
      </c>
      <c r="BP4" s="327" t="s">
        <v>13</v>
      </c>
      <c r="BQ4" s="327" t="s">
        <v>289</v>
      </c>
      <c r="BR4" s="327" t="s">
        <v>14</v>
      </c>
      <c r="BS4" s="327" t="s">
        <v>91</v>
      </c>
      <c r="BT4" s="327" t="s">
        <v>92</v>
      </c>
      <c r="BU4" s="332" t="s">
        <v>16</v>
      </c>
      <c r="BV4" s="332" t="s">
        <v>93</v>
      </c>
      <c r="BW4" s="332" t="s">
        <v>94</v>
      </c>
      <c r="BX4" s="343" t="s">
        <v>255</v>
      </c>
      <c r="BY4" s="343" t="s">
        <v>256</v>
      </c>
      <c r="BZ4" s="327" t="s">
        <v>17</v>
      </c>
      <c r="CA4" s="357" t="s">
        <v>7</v>
      </c>
      <c r="CB4" s="327" t="s">
        <v>13</v>
      </c>
      <c r="CC4" s="327" t="s">
        <v>289</v>
      </c>
      <c r="CD4" s="327" t="s">
        <v>14</v>
      </c>
      <c r="CE4" s="327" t="s">
        <v>91</v>
      </c>
      <c r="CF4" s="327" t="s">
        <v>92</v>
      </c>
      <c r="CG4" s="332" t="s">
        <v>16</v>
      </c>
      <c r="CH4" s="332" t="s">
        <v>93</v>
      </c>
      <c r="CI4" s="332" t="s">
        <v>94</v>
      </c>
      <c r="CJ4" s="343" t="s">
        <v>255</v>
      </c>
      <c r="CK4" s="343" t="s">
        <v>256</v>
      </c>
      <c r="CL4" s="327" t="s">
        <v>17</v>
      </c>
      <c r="CM4" s="357" t="s">
        <v>7</v>
      </c>
      <c r="CN4" s="327" t="s">
        <v>13</v>
      </c>
      <c r="CO4" s="327" t="s">
        <v>289</v>
      </c>
      <c r="CP4" s="327" t="s">
        <v>14</v>
      </c>
      <c r="CQ4" s="327" t="s">
        <v>91</v>
      </c>
      <c r="CR4" s="327" t="s">
        <v>92</v>
      </c>
      <c r="CS4" s="332" t="s">
        <v>16</v>
      </c>
      <c r="CT4" s="332" t="s">
        <v>93</v>
      </c>
      <c r="CU4" s="332" t="s">
        <v>94</v>
      </c>
      <c r="CV4" s="343" t="s">
        <v>255</v>
      </c>
      <c r="CW4" s="343" t="s">
        <v>256</v>
      </c>
      <c r="CX4" s="327" t="s">
        <v>17</v>
      </c>
      <c r="CY4" s="357" t="s">
        <v>7</v>
      </c>
      <c r="CZ4" s="327" t="s">
        <v>13</v>
      </c>
      <c r="DA4" s="327" t="s">
        <v>289</v>
      </c>
      <c r="DB4" s="327" t="s">
        <v>14</v>
      </c>
      <c r="DC4" s="327" t="s">
        <v>91</v>
      </c>
      <c r="DD4" s="327" t="s">
        <v>92</v>
      </c>
      <c r="DE4" s="332" t="s">
        <v>16</v>
      </c>
      <c r="DF4" s="332" t="s">
        <v>93</v>
      </c>
      <c r="DG4" s="332" t="s">
        <v>94</v>
      </c>
      <c r="DH4" s="343" t="s">
        <v>255</v>
      </c>
      <c r="DI4" s="343" t="s">
        <v>256</v>
      </c>
      <c r="DJ4" s="332" t="s">
        <v>96</v>
      </c>
      <c r="DK4" s="327" t="s">
        <v>290</v>
      </c>
      <c r="DL4" s="357" t="s">
        <v>7</v>
      </c>
      <c r="DM4" s="327" t="s">
        <v>13</v>
      </c>
      <c r="DN4" s="327" t="s">
        <v>289</v>
      </c>
      <c r="DO4" s="327" t="s">
        <v>14</v>
      </c>
      <c r="DP4" s="327" t="s">
        <v>91</v>
      </c>
      <c r="DQ4" s="327" t="s">
        <v>92</v>
      </c>
      <c r="DR4" s="332" t="s">
        <v>16</v>
      </c>
      <c r="DS4" s="332" t="s">
        <v>93</v>
      </c>
      <c r="DT4" s="332" t="s">
        <v>94</v>
      </c>
      <c r="DU4" s="343" t="s">
        <v>255</v>
      </c>
      <c r="DV4" s="343" t="s">
        <v>256</v>
      </c>
      <c r="DW4" s="327" t="s">
        <v>17</v>
      </c>
      <c r="DX4" s="357"/>
      <c r="DY4" s="333"/>
      <c r="DZ4" s="333"/>
      <c r="EA4" s="333"/>
      <c r="EB4" s="333"/>
      <c r="EC4" s="333"/>
      <c r="ED4" s="345"/>
      <c r="EE4" s="344"/>
      <c r="EF4" s="344"/>
      <c r="EG4" s="333"/>
      <c r="EH4" s="345"/>
    </row>
    <row r="5" spans="1:138" s="269" customFormat="1" ht="17.25" customHeight="1">
      <c r="A5" s="320"/>
      <c r="B5" s="323"/>
      <c r="C5" s="310"/>
      <c r="D5" s="357"/>
      <c r="E5" s="333"/>
      <c r="F5" s="333"/>
      <c r="G5" s="333"/>
      <c r="H5" s="333"/>
      <c r="I5" s="333"/>
      <c r="J5" s="345"/>
      <c r="K5" s="345"/>
      <c r="L5" s="345"/>
      <c r="M5" s="345"/>
      <c r="N5" s="344"/>
      <c r="O5" s="344"/>
      <c r="P5" s="345"/>
      <c r="Q5" s="333"/>
      <c r="R5" s="357"/>
      <c r="S5" s="333"/>
      <c r="T5" s="333"/>
      <c r="U5" s="333"/>
      <c r="V5" s="333"/>
      <c r="W5" s="333"/>
      <c r="X5" s="345"/>
      <c r="Y5" s="344"/>
      <c r="Z5" s="344"/>
      <c r="AA5" s="333"/>
      <c r="AB5" s="357"/>
      <c r="AC5" s="333"/>
      <c r="AD5" s="333"/>
      <c r="AE5" s="333"/>
      <c r="AF5" s="333"/>
      <c r="AG5" s="333"/>
      <c r="AH5" s="345"/>
      <c r="AI5" s="345"/>
      <c r="AJ5" s="345"/>
      <c r="AK5" s="345"/>
      <c r="AL5" s="344"/>
      <c r="AM5" s="344"/>
      <c r="AN5" s="345"/>
      <c r="AO5" s="333"/>
      <c r="AP5" s="357"/>
      <c r="AQ5" s="333"/>
      <c r="AR5" s="333"/>
      <c r="AS5" s="333"/>
      <c r="AT5" s="333"/>
      <c r="AU5" s="333"/>
      <c r="AV5" s="345"/>
      <c r="AW5" s="345"/>
      <c r="AX5" s="345"/>
      <c r="AY5" s="345"/>
      <c r="AZ5" s="344"/>
      <c r="BA5" s="344"/>
      <c r="BB5" s="333"/>
      <c r="BC5" s="357"/>
      <c r="BD5" s="333"/>
      <c r="BE5" s="333"/>
      <c r="BF5" s="333"/>
      <c r="BG5" s="333"/>
      <c r="BH5" s="333"/>
      <c r="BI5" s="345"/>
      <c r="BJ5" s="345"/>
      <c r="BK5" s="345"/>
      <c r="BL5" s="344"/>
      <c r="BM5" s="344"/>
      <c r="BN5" s="333"/>
      <c r="BO5" s="357"/>
      <c r="BP5" s="333"/>
      <c r="BQ5" s="333"/>
      <c r="BR5" s="333"/>
      <c r="BS5" s="333"/>
      <c r="BT5" s="333"/>
      <c r="BU5" s="345"/>
      <c r="BV5" s="345"/>
      <c r="BW5" s="345"/>
      <c r="BX5" s="344"/>
      <c r="BY5" s="344"/>
      <c r="BZ5" s="333"/>
      <c r="CA5" s="357"/>
      <c r="CB5" s="333"/>
      <c r="CC5" s="333"/>
      <c r="CD5" s="333"/>
      <c r="CE5" s="333"/>
      <c r="CF5" s="333"/>
      <c r="CG5" s="345"/>
      <c r="CH5" s="345"/>
      <c r="CI5" s="345"/>
      <c r="CJ5" s="344"/>
      <c r="CK5" s="344"/>
      <c r="CL5" s="333"/>
      <c r="CM5" s="357"/>
      <c r="CN5" s="333"/>
      <c r="CO5" s="333"/>
      <c r="CP5" s="333"/>
      <c r="CQ5" s="333"/>
      <c r="CR5" s="333"/>
      <c r="CS5" s="345"/>
      <c r="CT5" s="345"/>
      <c r="CU5" s="345"/>
      <c r="CV5" s="344"/>
      <c r="CW5" s="344"/>
      <c r="CX5" s="333"/>
      <c r="CY5" s="357"/>
      <c r="CZ5" s="333"/>
      <c r="DA5" s="333"/>
      <c r="DB5" s="333"/>
      <c r="DC5" s="333"/>
      <c r="DD5" s="333"/>
      <c r="DE5" s="345"/>
      <c r="DF5" s="345"/>
      <c r="DG5" s="345"/>
      <c r="DH5" s="344"/>
      <c r="DI5" s="344"/>
      <c r="DJ5" s="345"/>
      <c r="DK5" s="333"/>
      <c r="DL5" s="357"/>
      <c r="DM5" s="333"/>
      <c r="DN5" s="333"/>
      <c r="DO5" s="333"/>
      <c r="DP5" s="333"/>
      <c r="DQ5" s="333"/>
      <c r="DR5" s="345"/>
      <c r="DS5" s="345"/>
      <c r="DT5" s="345"/>
      <c r="DU5" s="344"/>
      <c r="DV5" s="344"/>
      <c r="DW5" s="333"/>
      <c r="DX5" s="357"/>
      <c r="DY5" s="333"/>
      <c r="DZ5" s="333"/>
      <c r="EA5" s="333"/>
      <c r="EB5" s="333"/>
      <c r="EC5" s="333"/>
      <c r="ED5" s="345"/>
      <c r="EE5" s="344"/>
      <c r="EF5" s="344"/>
      <c r="EG5" s="333"/>
      <c r="EH5" s="345"/>
    </row>
    <row r="6" spans="1:138" s="269" customFormat="1" ht="15" customHeight="1">
      <c r="A6" s="321"/>
      <c r="B6" s="323"/>
      <c r="C6" s="310"/>
      <c r="D6" s="278" t="s">
        <v>65</v>
      </c>
      <c r="E6" s="286" t="s">
        <v>65</v>
      </c>
      <c r="F6" s="286" t="s">
        <v>65</v>
      </c>
      <c r="G6" s="286" t="s">
        <v>65</v>
      </c>
      <c r="H6" s="286" t="s">
        <v>65</v>
      </c>
      <c r="I6" s="286" t="s">
        <v>65</v>
      </c>
      <c r="J6" s="286" t="s">
        <v>65</v>
      </c>
      <c r="K6" s="286" t="s">
        <v>65</v>
      </c>
      <c r="L6" s="286" t="s">
        <v>65</v>
      </c>
      <c r="M6" s="286" t="s">
        <v>65</v>
      </c>
      <c r="N6" s="287" t="s">
        <v>65</v>
      </c>
      <c r="O6" s="287" t="s">
        <v>65</v>
      </c>
      <c r="P6" s="286" t="s">
        <v>65</v>
      </c>
      <c r="Q6" s="286" t="s">
        <v>65</v>
      </c>
      <c r="R6" s="278" t="s">
        <v>65</v>
      </c>
      <c r="S6" s="286" t="s">
        <v>65</v>
      </c>
      <c r="T6" s="286" t="s">
        <v>65</v>
      </c>
      <c r="U6" s="286" t="s">
        <v>65</v>
      </c>
      <c r="V6" s="286" t="s">
        <v>65</v>
      </c>
      <c r="W6" s="286" t="s">
        <v>65</v>
      </c>
      <c r="X6" s="286" t="s">
        <v>65</v>
      </c>
      <c r="Y6" s="287" t="s">
        <v>65</v>
      </c>
      <c r="Z6" s="287" t="s">
        <v>65</v>
      </c>
      <c r="AA6" s="286" t="s">
        <v>65</v>
      </c>
      <c r="AB6" s="278" t="s">
        <v>65</v>
      </c>
      <c r="AC6" s="286" t="s">
        <v>65</v>
      </c>
      <c r="AD6" s="286" t="s">
        <v>65</v>
      </c>
      <c r="AE6" s="286" t="s">
        <v>65</v>
      </c>
      <c r="AF6" s="286" t="s">
        <v>65</v>
      </c>
      <c r="AG6" s="286" t="s">
        <v>65</v>
      </c>
      <c r="AH6" s="286" t="s">
        <v>65</v>
      </c>
      <c r="AI6" s="286" t="s">
        <v>65</v>
      </c>
      <c r="AJ6" s="286" t="s">
        <v>65</v>
      </c>
      <c r="AK6" s="286" t="s">
        <v>65</v>
      </c>
      <c r="AL6" s="287" t="s">
        <v>65</v>
      </c>
      <c r="AM6" s="287" t="s">
        <v>65</v>
      </c>
      <c r="AN6" s="286" t="s">
        <v>65</v>
      </c>
      <c r="AO6" s="286" t="s">
        <v>65</v>
      </c>
      <c r="AP6" s="278" t="s">
        <v>65</v>
      </c>
      <c r="AQ6" s="286" t="s">
        <v>65</v>
      </c>
      <c r="AR6" s="286" t="s">
        <v>65</v>
      </c>
      <c r="AS6" s="286" t="s">
        <v>65</v>
      </c>
      <c r="AT6" s="286" t="s">
        <v>65</v>
      </c>
      <c r="AU6" s="286" t="s">
        <v>65</v>
      </c>
      <c r="AV6" s="286" t="s">
        <v>65</v>
      </c>
      <c r="AW6" s="286" t="s">
        <v>65</v>
      </c>
      <c r="AX6" s="286" t="s">
        <v>65</v>
      </c>
      <c r="AY6" s="286" t="s">
        <v>65</v>
      </c>
      <c r="AZ6" s="287" t="s">
        <v>65</v>
      </c>
      <c r="BA6" s="287" t="s">
        <v>65</v>
      </c>
      <c r="BB6" s="286" t="s">
        <v>65</v>
      </c>
      <c r="BC6" s="278" t="s">
        <v>65</v>
      </c>
      <c r="BD6" s="286" t="s">
        <v>65</v>
      </c>
      <c r="BE6" s="286" t="s">
        <v>65</v>
      </c>
      <c r="BF6" s="286" t="s">
        <v>65</v>
      </c>
      <c r="BG6" s="286" t="s">
        <v>65</v>
      </c>
      <c r="BH6" s="286" t="s">
        <v>65</v>
      </c>
      <c r="BI6" s="286" t="s">
        <v>65</v>
      </c>
      <c r="BJ6" s="286" t="s">
        <v>65</v>
      </c>
      <c r="BK6" s="286" t="s">
        <v>65</v>
      </c>
      <c r="BL6" s="287" t="s">
        <v>65</v>
      </c>
      <c r="BM6" s="287" t="s">
        <v>65</v>
      </c>
      <c r="BN6" s="286" t="s">
        <v>65</v>
      </c>
      <c r="BO6" s="278" t="s">
        <v>65</v>
      </c>
      <c r="BP6" s="286" t="s">
        <v>65</v>
      </c>
      <c r="BQ6" s="286" t="s">
        <v>65</v>
      </c>
      <c r="BR6" s="286" t="s">
        <v>65</v>
      </c>
      <c r="BS6" s="286" t="s">
        <v>65</v>
      </c>
      <c r="BT6" s="286" t="s">
        <v>65</v>
      </c>
      <c r="BU6" s="286" t="s">
        <v>65</v>
      </c>
      <c r="BV6" s="286" t="s">
        <v>65</v>
      </c>
      <c r="BW6" s="286" t="s">
        <v>65</v>
      </c>
      <c r="BX6" s="287" t="s">
        <v>65</v>
      </c>
      <c r="BY6" s="287" t="s">
        <v>65</v>
      </c>
      <c r="BZ6" s="286" t="s">
        <v>65</v>
      </c>
      <c r="CA6" s="278" t="s">
        <v>65</v>
      </c>
      <c r="CB6" s="286" t="s">
        <v>65</v>
      </c>
      <c r="CC6" s="286" t="s">
        <v>65</v>
      </c>
      <c r="CD6" s="286" t="s">
        <v>65</v>
      </c>
      <c r="CE6" s="286" t="s">
        <v>65</v>
      </c>
      <c r="CF6" s="286" t="s">
        <v>65</v>
      </c>
      <c r="CG6" s="286" t="s">
        <v>65</v>
      </c>
      <c r="CH6" s="286" t="s">
        <v>65</v>
      </c>
      <c r="CI6" s="286" t="s">
        <v>65</v>
      </c>
      <c r="CJ6" s="287" t="s">
        <v>65</v>
      </c>
      <c r="CK6" s="287" t="s">
        <v>65</v>
      </c>
      <c r="CL6" s="286" t="s">
        <v>65</v>
      </c>
      <c r="CM6" s="278" t="s">
        <v>65</v>
      </c>
      <c r="CN6" s="286" t="s">
        <v>65</v>
      </c>
      <c r="CO6" s="286" t="s">
        <v>65</v>
      </c>
      <c r="CP6" s="286" t="s">
        <v>65</v>
      </c>
      <c r="CQ6" s="286" t="s">
        <v>65</v>
      </c>
      <c r="CR6" s="286" t="s">
        <v>65</v>
      </c>
      <c r="CS6" s="286" t="s">
        <v>65</v>
      </c>
      <c r="CT6" s="286" t="s">
        <v>65</v>
      </c>
      <c r="CU6" s="286" t="s">
        <v>65</v>
      </c>
      <c r="CV6" s="287" t="s">
        <v>65</v>
      </c>
      <c r="CW6" s="287" t="s">
        <v>65</v>
      </c>
      <c r="CX6" s="286" t="s">
        <v>65</v>
      </c>
      <c r="CY6" s="278" t="s">
        <v>65</v>
      </c>
      <c r="CZ6" s="286" t="s">
        <v>65</v>
      </c>
      <c r="DA6" s="286" t="s">
        <v>65</v>
      </c>
      <c r="DB6" s="286" t="s">
        <v>65</v>
      </c>
      <c r="DC6" s="286" t="s">
        <v>65</v>
      </c>
      <c r="DD6" s="286" t="s">
        <v>65</v>
      </c>
      <c r="DE6" s="286" t="s">
        <v>65</v>
      </c>
      <c r="DF6" s="286" t="s">
        <v>65</v>
      </c>
      <c r="DG6" s="286" t="s">
        <v>65</v>
      </c>
      <c r="DH6" s="287" t="s">
        <v>65</v>
      </c>
      <c r="DI6" s="287" t="s">
        <v>65</v>
      </c>
      <c r="DJ6" s="286" t="s">
        <v>65</v>
      </c>
      <c r="DK6" s="286" t="s">
        <v>65</v>
      </c>
      <c r="DL6" s="278" t="s">
        <v>65</v>
      </c>
      <c r="DM6" s="286" t="s">
        <v>65</v>
      </c>
      <c r="DN6" s="286" t="s">
        <v>65</v>
      </c>
      <c r="DO6" s="286" t="s">
        <v>65</v>
      </c>
      <c r="DP6" s="286" t="s">
        <v>65</v>
      </c>
      <c r="DQ6" s="286" t="s">
        <v>65</v>
      </c>
      <c r="DR6" s="286" t="s">
        <v>65</v>
      </c>
      <c r="DS6" s="286" t="s">
        <v>65</v>
      </c>
      <c r="DT6" s="286" t="s">
        <v>65</v>
      </c>
      <c r="DU6" s="287" t="s">
        <v>65</v>
      </c>
      <c r="DV6" s="287" t="s">
        <v>65</v>
      </c>
      <c r="DW6" s="286" t="s">
        <v>65</v>
      </c>
      <c r="DX6" s="278" t="s">
        <v>65</v>
      </c>
      <c r="DY6" s="286" t="s">
        <v>65</v>
      </c>
      <c r="DZ6" s="286" t="s">
        <v>65</v>
      </c>
      <c r="EA6" s="286" t="s">
        <v>65</v>
      </c>
      <c r="EB6" s="286" t="s">
        <v>65</v>
      </c>
      <c r="EC6" s="286" t="s">
        <v>65</v>
      </c>
      <c r="ED6" s="286" t="s">
        <v>65</v>
      </c>
      <c r="EE6" s="287" t="s">
        <v>65</v>
      </c>
      <c r="EF6" s="287" t="s">
        <v>65</v>
      </c>
      <c r="EG6" s="286" t="s">
        <v>65</v>
      </c>
      <c r="EH6" s="345"/>
    </row>
    <row r="7" spans="1:138" s="282" customFormat="1" ht="13.5">
      <c r="A7" s="293" t="s">
        <v>353</v>
      </c>
      <c r="B7" s="293">
        <v>1</v>
      </c>
      <c r="C7" s="293"/>
      <c r="D7" s="294">
        <f>SUM(E7:Q7)</f>
        <v>446952</v>
      </c>
      <c r="E7" s="294">
        <f aca="true" t="shared" si="0" ref="E7:J7">SUM(S7,AC7,DY7)</f>
        <v>220571</v>
      </c>
      <c r="F7" s="294">
        <f t="shared" si="0"/>
        <v>48990</v>
      </c>
      <c r="G7" s="294">
        <f t="shared" si="0"/>
        <v>39204</v>
      </c>
      <c r="H7" s="294">
        <f t="shared" si="0"/>
        <v>18243</v>
      </c>
      <c r="I7" s="294">
        <f t="shared" si="0"/>
        <v>42401</v>
      </c>
      <c r="J7" s="294">
        <f t="shared" si="0"/>
        <v>149</v>
      </c>
      <c r="K7" s="294">
        <f>AI7</f>
        <v>8555</v>
      </c>
      <c r="L7" s="294">
        <f>AJ7</f>
        <v>32</v>
      </c>
      <c r="M7" s="294">
        <f>AK7</f>
        <v>15854</v>
      </c>
      <c r="N7" s="294">
        <f>SUM(Y7,AL7,EE7)</f>
        <v>0</v>
      </c>
      <c r="O7" s="294">
        <f>SUM(Z7,AM7,EF7)</f>
        <v>3277</v>
      </c>
      <c r="P7" s="294">
        <f>AN7</f>
        <v>27292</v>
      </c>
      <c r="Q7" s="294">
        <f>SUM(AA7,AO7,EG7)</f>
        <v>22384</v>
      </c>
      <c r="R7" s="294">
        <f>SUM(S7:AA7)</f>
        <v>34838</v>
      </c>
      <c r="S7" s="296">
        <v>25505</v>
      </c>
      <c r="T7" s="296">
        <v>3584</v>
      </c>
      <c r="U7" s="296">
        <v>2556</v>
      </c>
      <c r="V7" s="296">
        <v>898</v>
      </c>
      <c r="W7" s="296">
        <v>453</v>
      </c>
      <c r="X7" s="296">
        <v>26</v>
      </c>
      <c r="Y7" s="296">
        <v>0</v>
      </c>
      <c r="Z7" s="296">
        <v>0</v>
      </c>
      <c r="AA7" s="296">
        <v>1816</v>
      </c>
      <c r="AB7" s="294">
        <f>SUM(AC7:AO7)</f>
        <v>257242</v>
      </c>
      <c r="AC7" s="294">
        <f aca="true" t="shared" si="1" ref="AC7:AJ7">SUM(AQ7,BD7,BP7,CB7,CN7,CZ7,DM7)</f>
        <v>46505</v>
      </c>
      <c r="AD7" s="294">
        <f t="shared" si="1"/>
        <v>42407</v>
      </c>
      <c r="AE7" s="294">
        <f t="shared" si="1"/>
        <v>33884</v>
      </c>
      <c r="AF7" s="294">
        <f t="shared" si="1"/>
        <v>17230</v>
      </c>
      <c r="AG7" s="294">
        <f t="shared" si="1"/>
        <v>41947</v>
      </c>
      <c r="AH7" s="294">
        <f t="shared" si="1"/>
        <v>64</v>
      </c>
      <c r="AI7" s="294">
        <f t="shared" si="1"/>
        <v>8555</v>
      </c>
      <c r="AJ7" s="294">
        <f t="shared" si="1"/>
        <v>32</v>
      </c>
      <c r="AK7" s="294">
        <f>AY7</f>
        <v>15854</v>
      </c>
      <c r="AL7" s="294">
        <f>SUM(AZ7,BL7,BX7,CJ7,CV7,DH7,DU7)</f>
        <v>0</v>
      </c>
      <c r="AM7" s="294">
        <f>SUM(BA7,BM7,BY7,CK7,CW7,DI7,DV7)</f>
        <v>3277</v>
      </c>
      <c r="AN7" s="294">
        <f>DJ7</f>
        <v>27292</v>
      </c>
      <c r="AO7" s="294">
        <f>SUM(BB7,BN7,BZ7,CL7,CX7,DK7,DW7)</f>
        <v>20195</v>
      </c>
      <c r="AP7" s="294">
        <f>SUM(AQ7:BB7)</f>
        <v>18245</v>
      </c>
      <c r="AQ7" s="296">
        <v>0</v>
      </c>
      <c r="AR7" s="296">
        <v>2118</v>
      </c>
      <c r="AS7" s="296">
        <v>0</v>
      </c>
      <c r="AT7" s="296">
        <v>0</v>
      </c>
      <c r="AU7" s="296">
        <v>0</v>
      </c>
      <c r="AV7" s="296">
        <v>0</v>
      </c>
      <c r="AW7" s="296">
        <v>0</v>
      </c>
      <c r="AX7" s="296">
        <v>0</v>
      </c>
      <c r="AY7" s="296">
        <v>15854</v>
      </c>
      <c r="AZ7" s="296">
        <v>0</v>
      </c>
      <c r="BA7" s="296">
        <v>0</v>
      </c>
      <c r="BB7" s="296">
        <v>273</v>
      </c>
      <c r="BC7" s="294">
        <f>SUM(BD7:BN7)</f>
        <v>19244</v>
      </c>
      <c r="BD7" s="296">
        <v>95</v>
      </c>
      <c r="BE7" s="296">
        <v>18870</v>
      </c>
      <c r="BF7" s="296">
        <v>0</v>
      </c>
      <c r="BG7" s="296">
        <v>0</v>
      </c>
      <c r="BH7" s="296">
        <v>0</v>
      </c>
      <c r="BI7" s="296">
        <v>0</v>
      </c>
      <c r="BJ7" s="296">
        <v>0</v>
      </c>
      <c r="BK7" s="296">
        <v>0</v>
      </c>
      <c r="BL7" s="296">
        <v>0</v>
      </c>
      <c r="BM7" s="296">
        <v>0</v>
      </c>
      <c r="BN7" s="296">
        <v>279</v>
      </c>
      <c r="BO7" s="294">
        <f>SUM(BP7:BZ7)</f>
        <v>13909</v>
      </c>
      <c r="BP7" s="296">
        <v>0</v>
      </c>
      <c r="BQ7" s="296">
        <v>0</v>
      </c>
      <c r="BR7" s="296">
        <v>0</v>
      </c>
      <c r="BS7" s="296">
        <v>0</v>
      </c>
      <c r="BT7" s="296">
        <v>0</v>
      </c>
      <c r="BU7" s="296">
        <v>0</v>
      </c>
      <c r="BV7" s="296">
        <v>7310</v>
      </c>
      <c r="BW7" s="296">
        <v>20</v>
      </c>
      <c r="BX7" s="296">
        <v>0</v>
      </c>
      <c r="BY7" s="296">
        <v>0</v>
      </c>
      <c r="BZ7" s="296">
        <v>6579</v>
      </c>
      <c r="CA7" s="294">
        <f>SUM(CB7:CL7)</f>
        <v>0</v>
      </c>
      <c r="CB7" s="296">
        <v>0</v>
      </c>
      <c r="CC7" s="296">
        <v>0</v>
      </c>
      <c r="CD7" s="296">
        <v>0</v>
      </c>
      <c r="CE7" s="296">
        <v>0</v>
      </c>
      <c r="CF7" s="296">
        <v>0</v>
      </c>
      <c r="CG7" s="296">
        <v>0</v>
      </c>
      <c r="CH7" s="296">
        <v>0</v>
      </c>
      <c r="CI7" s="296">
        <v>0</v>
      </c>
      <c r="CJ7" s="296">
        <v>0</v>
      </c>
      <c r="CK7" s="296">
        <v>0</v>
      </c>
      <c r="CL7" s="296">
        <v>0</v>
      </c>
      <c r="CM7" s="294">
        <f>SUM(CN7:CX7)</f>
        <v>8615</v>
      </c>
      <c r="CN7" s="296">
        <v>0</v>
      </c>
      <c r="CO7" s="296">
        <v>0</v>
      </c>
      <c r="CP7" s="296">
        <v>0</v>
      </c>
      <c r="CQ7" s="296">
        <v>0</v>
      </c>
      <c r="CR7" s="296">
        <v>0</v>
      </c>
      <c r="CS7" s="296">
        <v>0</v>
      </c>
      <c r="CT7" s="296">
        <v>195</v>
      </c>
      <c r="CU7" s="296">
        <v>0</v>
      </c>
      <c r="CV7" s="296">
        <v>0</v>
      </c>
      <c r="CW7" s="296">
        <v>3277</v>
      </c>
      <c r="CX7" s="296">
        <v>5143</v>
      </c>
      <c r="CY7" s="294">
        <f>SUM(CZ7:DK7)</f>
        <v>30743</v>
      </c>
      <c r="CZ7" s="296">
        <v>0</v>
      </c>
      <c r="DA7" s="296">
        <v>25</v>
      </c>
      <c r="DB7" s="296">
        <v>0</v>
      </c>
      <c r="DC7" s="296">
        <v>0</v>
      </c>
      <c r="DD7" s="296">
        <v>1660</v>
      </c>
      <c r="DE7" s="296">
        <v>0</v>
      </c>
      <c r="DF7" s="296">
        <v>0</v>
      </c>
      <c r="DG7" s="296">
        <v>0</v>
      </c>
      <c r="DH7" s="296">
        <v>0</v>
      </c>
      <c r="DI7" s="296">
        <v>0</v>
      </c>
      <c r="DJ7" s="296">
        <v>27292</v>
      </c>
      <c r="DK7" s="296">
        <v>1766</v>
      </c>
      <c r="DL7" s="294">
        <f>SUM(DM7:DW7)</f>
        <v>166486</v>
      </c>
      <c r="DM7" s="296">
        <v>46410</v>
      </c>
      <c r="DN7" s="296">
        <v>21394</v>
      </c>
      <c r="DO7" s="296">
        <v>33884</v>
      </c>
      <c r="DP7" s="296">
        <v>17230</v>
      </c>
      <c r="DQ7" s="296">
        <v>40287</v>
      </c>
      <c r="DR7" s="296">
        <v>64</v>
      </c>
      <c r="DS7" s="296">
        <v>1050</v>
      </c>
      <c r="DT7" s="296">
        <v>12</v>
      </c>
      <c r="DU7" s="296">
        <v>0</v>
      </c>
      <c r="DV7" s="296">
        <v>0</v>
      </c>
      <c r="DW7" s="296">
        <v>6155</v>
      </c>
      <c r="DX7" s="294">
        <f aca="true" t="shared" si="2" ref="DX7:DX53">SUM(DY7:EG7)</f>
        <v>154872</v>
      </c>
      <c r="DY7" s="296">
        <v>148561</v>
      </c>
      <c r="DZ7" s="296">
        <v>2999</v>
      </c>
      <c r="EA7" s="296">
        <v>2764</v>
      </c>
      <c r="EB7" s="296">
        <v>115</v>
      </c>
      <c r="EC7" s="296">
        <v>1</v>
      </c>
      <c r="ED7" s="296">
        <v>59</v>
      </c>
      <c r="EE7" s="296">
        <v>0</v>
      </c>
      <c r="EF7" s="296">
        <v>0</v>
      </c>
      <c r="EG7" s="296">
        <v>373</v>
      </c>
      <c r="EH7" s="296">
        <v>170</v>
      </c>
    </row>
    <row r="8" spans="1:138" s="282" customFormat="1" ht="13.5">
      <c r="A8" s="293" t="s">
        <v>354</v>
      </c>
      <c r="B8" s="293">
        <v>2</v>
      </c>
      <c r="C8" s="293"/>
      <c r="D8" s="294">
        <f aca="true" t="shared" si="3" ref="D8:D53">SUM(E8:Q8)</f>
        <v>74171</v>
      </c>
      <c r="E8" s="294">
        <f aca="true" t="shared" si="4" ref="E8:E53">SUM(S8,AC8,DY8)</f>
        <v>33263</v>
      </c>
      <c r="F8" s="294">
        <f aca="true" t="shared" si="5" ref="F8:F53">SUM(T8,AD8,DZ8)</f>
        <v>16464</v>
      </c>
      <c r="G8" s="294">
        <f aca="true" t="shared" si="6" ref="G8:G53">SUM(U8,AE8,EA8)</f>
        <v>10863</v>
      </c>
      <c r="H8" s="294">
        <f aca="true" t="shared" si="7" ref="H8:H53">SUM(V8,AF8,EB8)</f>
        <v>2691</v>
      </c>
      <c r="I8" s="294">
        <f aca="true" t="shared" si="8" ref="I8:I53">SUM(W8,AG8,EC8)</f>
        <v>3265</v>
      </c>
      <c r="J8" s="294">
        <f aca="true" t="shared" si="9" ref="J8:J53">SUM(X8,AH8,ED8)</f>
        <v>86</v>
      </c>
      <c r="K8" s="294">
        <f aca="true" t="shared" si="10" ref="K8:K53">AI8</f>
        <v>113</v>
      </c>
      <c r="L8" s="294">
        <f aca="true" t="shared" si="11" ref="L8:L53">AJ8</f>
        <v>0</v>
      </c>
      <c r="M8" s="294">
        <f aca="true" t="shared" si="12" ref="M8:M53">AK8</f>
        <v>4072</v>
      </c>
      <c r="N8" s="294">
        <f aca="true" t="shared" si="13" ref="N8:N53">SUM(Y8,AL8,EE8)</f>
        <v>295</v>
      </c>
      <c r="O8" s="294">
        <f aca="true" t="shared" si="14" ref="O8:O53">SUM(Z8,AM8,EF8)</f>
        <v>0</v>
      </c>
      <c r="P8" s="294">
        <f aca="true" t="shared" si="15" ref="P8:P53">AN8</f>
        <v>0</v>
      </c>
      <c r="Q8" s="294">
        <f aca="true" t="shared" si="16" ref="Q8:Q53">SUM(AA8,AO8,EG8)</f>
        <v>3059</v>
      </c>
      <c r="R8" s="294">
        <f aca="true" t="shared" si="17" ref="R8:R53">SUM(S8:AA8)</f>
        <v>9374</v>
      </c>
      <c r="S8" s="296">
        <v>6562</v>
      </c>
      <c r="T8" s="296">
        <v>1411</v>
      </c>
      <c r="U8" s="296">
        <v>946</v>
      </c>
      <c r="V8" s="296">
        <v>373</v>
      </c>
      <c r="W8" s="296">
        <v>73</v>
      </c>
      <c r="X8" s="296">
        <v>5</v>
      </c>
      <c r="Y8" s="296">
        <v>0</v>
      </c>
      <c r="Z8" s="296">
        <v>0</v>
      </c>
      <c r="AA8" s="296">
        <v>4</v>
      </c>
      <c r="AB8" s="294">
        <f aca="true" t="shared" si="18" ref="AB8:AB53">SUM(AC8:AO8)</f>
        <v>50567</v>
      </c>
      <c r="AC8" s="294">
        <f aca="true" t="shared" si="19" ref="AC8:AC53">SUM(AQ8,BD8,BP8,CB8,CN8,CZ8,DM8)</f>
        <v>13609</v>
      </c>
      <c r="AD8" s="294">
        <f aca="true" t="shared" si="20" ref="AD8:AD53">SUM(AR8,BE8,BQ8,CC8,CO8,DA8,DN8)</f>
        <v>14472</v>
      </c>
      <c r="AE8" s="294">
        <f aca="true" t="shared" si="21" ref="AE8:AE53">SUM(AS8,BF8,BR8,CD8,CP8,DB8,DO8)</f>
        <v>9382</v>
      </c>
      <c r="AF8" s="294">
        <f aca="true" t="shared" si="22" ref="AF8:AF53">SUM(AT8,BG8,BS8,CE8,CQ8,DC8,DP8)</f>
        <v>2313</v>
      </c>
      <c r="AG8" s="294">
        <f aca="true" t="shared" si="23" ref="AG8:AG53">SUM(AU8,BH8,BT8,CF8,CR8,DD8,DQ8)</f>
        <v>3182</v>
      </c>
      <c r="AH8" s="294">
        <f aca="true" t="shared" si="24" ref="AH8:AH53">SUM(AV8,BI8,BU8,CG8,CS8,DE8,DR8)</f>
        <v>81</v>
      </c>
      <c r="AI8" s="294">
        <f aca="true" t="shared" si="25" ref="AI8:AI53">SUM(AW8,BJ8,BV8,CH8,CT8,DF8,DS8)</f>
        <v>113</v>
      </c>
      <c r="AJ8" s="294">
        <f aca="true" t="shared" si="26" ref="AJ8:AJ53">SUM(AX8,BK8,BW8,CI8,CU8,DG8,DT8)</f>
        <v>0</v>
      </c>
      <c r="AK8" s="294">
        <f aca="true" t="shared" si="27" ref="AK8:AK53">AY8</f>
        <v>4072</v>
      </c>
      <c r="AL8" s="294">
        <f aca="true" t="shared" si="28" ref="AL8:AL53">SUM(AZ8,BL8,BX8,CJ8,CV8,DH8,DU8)</f>
        <v>295</v>
      </c>
      <c r="AM8" s="294">
        <f aca="true" t="shared" si="29" ref="AM8:AM53">SUM(BA8,BM8,BY8,CK8,CW8,DI8,DV8)</f>
        <v>0</v>
      </c>
      <c r="AN8" s="294">
        <f aca="true" t="shared" si="30" ref="AN8:AN53">DJ8</f>
        <v>0</v>
      </c>
      <c r="AO8" s="294">
        <f aca="true" t="shared" si="31" ref="AO8:AO53">SUM(BB8,BN8,BZ8,CL8,CX8,DK8,DW8)</f>
        <v>3048</v>
      </c>
      <c r="AP8" s="294">
        <f aca="true" t="shared" si="32" ref="AP8:AP53">SUM(AQ8:BB8)</f>
        <v>7366</v>
      </c>
      <c r="AQ8" s="296">
        <v>0</v>
      </c>
      <c r="AR8" s="296">
        <v>122</v>
      </c>
      <c r="AS8" s="296">
        <v>0</v>
      </c>
      <c r="AT8" s="296">
        <v>0</v>
      </c>
      <c r="AU8" s="296">
        <v>0</v>
      </c>
      <c r="AV8" s="296">
        <v>0</v>
      </c>
      <c r="AW8" s="296">
        <v>0</v>
      </c>
      <c r="AX8" s="296">
        <v>0</v>
      </c>
      <c r="AY8" s="296">
        <v>4072</v>
      </c>
      <c r="AZ8" s="296">
        <v>295</v>
      </c>
      <c r="BA8" s="296">
        <v>0</v>
      </c>
      <c r="BB8" s="296">
        <v>2877</v>
      </c>
      <c r="BC8" s="294">
        <f aca="true" t="shared" si="33" ref="BC8:BC53">SUM(BD8:BN8)</f>
        <v>10776</v>
      </c>
      <c r="BD8" s="296">
        <v>280</v>
      </c>
      <c r="BE8" s="296">
        <v>10438</v>
      </c>
      <c r="BF8" s="296">
        <v>21</v>
      </c>
      <c r="BG8" s="296">
        <v>14</v>
      </c>
      <c r="BH8" s="296">
        <v>13</v>
      </c>
      <c r="BI8" s="296">
        <v>0</v>
      </c>
      <c r="BJ8" s="296">
        <v>0</v>
      </c>
      <c r="BK8" s="296">
        <v>0</v>
      </c>
      <c r="BL8" s="296">
        <v>0</v>
      </c>
      <c r="BM8" s="296">
        <v>0</v>
      </c>
      <c r="BN8" s="296">
        <v>10</v>
      </c>
      <c r="BO8" s="294">
        <f aca="true" t="shared" si="34" ref="BO8:BO53">SUM(BP8:BZ8)</f>
        <v>0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0</v>
      </c>
      <c r="CA8" s="294">
        <f aca="true" t="shared" si="35" ref="CA8:CA53">SUM(CB8:CL8)</f>
        <v>0</v>
      </c>
      <c r="CB8" s="296">
        <v>0</v>
      </c>
      <c r="CC8" s="296">
        <v>0</v>
      </c>
      <c r="CD8" s="296">
        <v>0</v>
      </c>
      <c r="CE8" s="296">
        <v>0</v>
      </c>
      <c r="CF8" s="296">
        <v>0</v>
      </c>
      <c r="CG8" s="296">
        <v>0</v>
      </c>
      <c r="CH8" s="296">
        <v>0</v>
      </c>
      <c r="CI8" s="296">
        <v>0</v>
      </c>
      <c r="CJ8" s="296">
        <v>0</v>
      </c>
      <c r="CK8" s="296">
        <v>0</v>
      </c>
      <c r="CL8" s="296">
        <v>0</v>
      </c>
      <c r="CM8" s="294">
        <f aca="true" t="shared" si="36" ref="CM8:CM53">SUM(CN8:CX8)</f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6">
        <v>0</v>
      </c>
      <c r="CX8" s="296">
        <v>0</v>
      </c>
      <c r="CY8" s="294">
        <f aca="true" t="shared" si="37" ref="CY8:CY53">SUM(CZ8:DK8)</f>
        <v>0</v>
      </c>
      <c r="CZ8" s="296">
        <v>0</v>
      </c>
      <c r="DA8" s="296">
        <v>0</v>
      </c>
      <c r="DB8" s="296">
        <v>0</v>
      </c>
      <c r="DC8" s="296">
        <v>0</v>
      </c>
      <c r="DD8" s="296">
        <v>0</v>
      </c>
      <c r="DE8" s="296"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4">
        <f aca="true" t="shared" si="38" ref="DL8:DL53">SUM(DM8:DW8)</f>
        <v>32425</v>
      </c>
      <c r="DM8" s="296">
        <v>13329</v>
      </c>
      <c r="DN8" s="296">
        <v>3912</v>
      </c>
      <c r="DO8" s="296">
        <v>9361</v>
      </c>
      <c r="DP8" s="296">
        <v>2299</v>
      </c>
      <c r="DQ8" s="296">
        <v>3169</v>
      </c>
      <c r="DR8" s="296">
        <v>81</v>
      </c>
      <c r="DS8" s="296">
        <v>113</v>
      </c>
      <c r="DT8" s="296">
        <v>0</v>
      </c>
      <c r="DU8" s="296">
        <v>0</v>
      </c>
      <c r="DV8" s="296">
        <v>0</v>
      </c>
      <c r="DW8" s="296">
        <v>161</v>
      </c>
      <c r="DX8" s="294">
        <f t="shared" si="2"/>
        <v>14230</v>
      </c>
      <c r="DY8" s="296">
        <v>13092</v>
      </c>
      <c r="DZ8" s="296">
        <v>581</v>
      </c>
      <c r="EA8" s="296">
        <v>535</v>
      </c>
      <c r="EB8" s="296">
        <v>5</v>
      </c>
      <c r="EC8" s="296">
        <v>10</v>
      </c>
      <c r="ED8" s="296">
        <v>0</v>
      </c>
      <c r="EE8" s="296">
        <v>0</v>
      </c>
      <c r="EF8" s="296">
        <v>0</v>
      </c>
      <c r="EG8" s="296">
        <v>7</v>
      </c>
      <c r="EH8" s="296">
        <v>38</v>
      </c>
    </row>
    <row r="9" spans="1:138" s="282" customFormat="1" ht="13.5">
      <c r="A9" s="293" t="s">
        <v>355</v>
      </c>
      <c r="B9" s="293">
        <v>3</v>
      </c>
      <c r="C9" s="293"/>
      <c r="D9" s="294">
        <f t="shared" si="3"/>
        <v>92720</v>
      </c>
      <c r="E9" s="294">
        <f t="shared" si="4"/>
        <v>47964</v>
      </c>
      <c r="F9" s="294">
        <f t="shared" si="5"/>
        <v>14364</v>
      </c>
      <c r="G9" s="294">
        <f t="shared" si="6"/>
        <v>13976</v>
      </c>
      <c r="H9" s="294">
        <f t="shared" si="7"/>
        <v>2713</v>
      </c>
      <c r="I9" s="294">
        <f t="shared" si="8"/>
        <v>1651</v>
      </c>
      <c r="J9" s="294">
        <f t="shared" si="9"/>
        <v>327</v>
      </c>
      <c r="K9" s="294">
        <f t="shared" si="10"/>
        <v>473</v>
      </c>
      <c r="L9" s="294">
        <f t="shared" si="11"/>
        <v>0</v>
      </c>
      <c r="M9" s="294">
        <f t="shared" si="12"/>
        <v>9927</v>
      </c>
      <c r="N9" s="294">
        <f t="shared" si="13"/>
        <v>887</v>
      </c>
      <c r="O9" s="294">
        <f t="shared" si="14"/>
        <v>0</v>
      </c>
      <c r="P9" s="294">
        <f t="shared" si="15"/>
        <v>0</v>
      </c>
      <c r="Q9" s="294">
        <f t="shared" si="16"/>
        <v>438</v>
      </c>
      <c r="R9" s="294">
        <f t="shared" si="17"/>
        <v>27074</v>
      </c>
      <c r="S9" s="296">
        <v>19968</v>
      </c>
      <c r="T9" s="296">
        <v>921</v>
      </c>
      <c r="U9" s="296">
        <v>4460</v>
      </c>
      <c r="V9" s="296">
        <v>685</v>
      </c>
      <c r="W9" s="296">
        <v>808</v>
      </c>
      <c r="X9" s="296">
        <v>106</v>
      </c>
      <c r="Y9" s="296">
        <v>0</v>
      </c>
      <c r="Z9" s="296">
        <v>0</v>
      </c>
      <c r="AA9" s="296">
        <v>126</v>
      </c>
      <c r="AB9" s="294">
        <f t="shared" si="18"/>
        <v>40783</v>
      </c>
      <c r="AC9" s="294">
        <f t="shared" si="19"/>
        <v>6058</v>
      </c>
      <c r="AD9" s="294">
        <f t="shared" si="20"/>
        <v>11898</v>
      </c>
      <c r="AE9" s="294">
        <f t="shared" si="21"/>
        <v>8246</v>
      </c>
      <c r="AF9" s="294">
        <f t="shared" si="22"/>
        <v>2028</v>
      </c>
      <c r="AG9" s="294">
        <f t="shared" si="23"/>
        <v>838</v>
      </c>
      <c r="AH9" s="294">
        <f t="shared" si="24"/>
        <v>141</v>
      </c>
      <c r="AI9" s="294">
        <f t="shared" si="25"/>
        <v>473</v>
      </c>
      <c r="AJ9" s="294">
        <f t="shared" si="26"/>
        <v>0</v>
      </c>
      <c r="AK9" s="294">
        <f t="shared" si="27"/>
        <v>9927</v>
      </c>
      <c r="AL9" s="294">
        <f t="shared" si="28"/>
        <v>887</v>
      </c>
      <c r="AM9" s="294">
        <f t="shared" si="29"/>
        <v>0</v>
      </c>
      <c r="AN9" s="294">
        <f t="shared" si="30"/>
        <v>0</v>
      </c>
      <c r="AO9" s="294">
        <f t="shared" si="31"/>
        <v>287</v>
      </c>
      <c r="AP9" s="294">
        <f t="shared" si="32"/>
        <v>12029</v>
      </c>
      <c r="AQ9" s="296">
        <v>493</v>
      </c>
      <c r="AR9" s="296">
        <v>722</v>
      </c>
      <c r="AS9" s="296">
        <v>0</v>
      </c>
      <c r="AT9" s="296">
        <v>0</v>
      </c>
      <c r="AU9" s="296">
        <v>0</v>
      </c>
      <c r="AV9" s="296">
        <v>0</v>
      </c>
      <c r="AW9" s="296">
        <v>0</v>
      </c>
      <c r="AX9" s="296">
        <v>0</v>
      </c>
      <c r="AY9" s="296">
        <v>9927</v>
      </c>
      <c r="AZ9" s="296">
        <v>887</v>
      </c>
      <c r="BA9" s="296">
        <v>0</v>
      </c>
      <c r="BB9" s="296">
        <v>0</v>
      </c>
      <c r="BC9" s="294">
        <f t="shared" si="33"/>
        <v>6719</v>
      </c>
      <c r="BD9" s="296">
        <v>148</v>
      </c>
      <c r="BE9" s="296">
        <v>6043</v>
      </c>
      <c r="BF9" s="296">
        <v>394</v>
      </c>
      <c r="BG9" s="296">
        <v>61</v>
      </c>
      <c r="BH9" s="296">
        <v>73</v>
      </c>
      <c r="BI9" s="296">
        <v>0</v>
      </c>
      <c r="BJ9" s="296">
        <v>0</v>
      </c>
      <c r="BK9" s="296">
        <v>0</v>
      </c>
      <c r="BL9" s="296">
        <v>0</v>
      </c>
      <c r="BM9" s="296">
        <v>0</v>
      </c>
      <c r="BN9" s="296">
        <v>0</v>
      </c>
      <c r="BO9" s="294">
        <f t="shared" si="34"/>
        <v>597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473</v>
      </c>
      <c r="BW9" s="296">
        <v>0</v>
      </c>
      <c r="BX9" s="296">
        <v>0</v>
      </c>
      <c r="BY9" s="296">
        <v>0</v>
      </c>
      <c r="BZ9" s="296">
        <v>124</v>
      </c>
      <c r="CA9" s="294">
        <f t="shared" si="35"/>
        <v>0</v>
      </c>
      <c r="CB9" s="296">
        <v>0</v>
      </c>
      <c r="CC9" s="296">
        <v>0</v>
      </c>
      <c r="CD9" s="296">
        <v>0</v>
      </c>
      <c r="CE9" s="296">
        <v>0</v>
      </c>
      <c r="CF9" s="296">
        <v>0</v>
      </c>
      <c r="CG9" s="296">
        <v>0</v>
      </c>
      <c r="CH9" s="296">
        <v>0</v>
      </c>
      <c r="CI9" s="296">
        <v>0</v>
      </c>
      <c r="CJ9" s="296">
        <v>0</v>
      </c>
      <c r="CK9" s="296">
        <v>0</v>
      </c>
      <c r="CL9" s="296">
        <v>0</v>
      </c>
      <c r="CM9" s="294">
        <f t="shared" si="36"/>
        <v>8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6">
        <v>0</v>
      </c>
      <c r="CX9" s="296">
        <v>8</v>
      </c>
      <c r="CY9" s="294">
        <f t="shared" si="37"/>
        <v>0</v>
      </c>
      <c r="CZ9" s="296">
        <v>0</v>
      </c>
      <c r="DA9" s="296">
        <v>0</v>
      </c>
      <c r="DB9" s="296">
        <v>0</v>
      </c>
      <c r="DC9" s="296">
        <v>0</v>
      </c>
      <c r="DD9" s="296">
        <v>0</v>
      </c>
      <c r="DE9" s="296"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4">
        <f t="shared" si="38"/>
        <v>21430</v>
      </c>
      <c r="DM9" s="296">
        <v>5417</v>
      </c>
      <c r="DN9" s="296">
        <v>5133</v>
      </c>
      <c r="DO9" s="296">
        <v>7852</v>
      </c>
      <c r="DP9" s="296">
        <v>1967</v>
      </c>
      <c r="DQ9" s="296">
        <v>765</v>
      </c>
      <c r="DR9" s="296">
        <v>141</v>
      </c>
      <c r="DS9" s="296">
        <v>0</v>
      </c>
      <c r="DT9" s="296">
        <v>0</v>
      </c>
      <c r="DU9" s="296">
        <v>0</v>
      </c>
      <c r="DV9" s="296">
        <v>0</v>
      </c>
      <c r="DW9" s="296">
        <v>155</v>
      </c>
      <c r="DX9" s="294">
        <f t="shared" si="2"/>
        <v>24863</v>
      </c>
      <c r="DY9" s="296">
        <v>21938</v>
      </c>
      <c r="DZ9" s="296">
        <v>1545</v>
      </c>
      <c r="EA9" s="296">
        <v>1270</v>
      </c>
      <c r="EB9" s="296">
        <v>0</v>
      </c>
      <c r="EC9" s="296">
        <v>5</v>
      </c>
      <c r="ED9" s="296">
        <v>80</v>
      </c>
      <c r="EE9" s="296">
        <v>0</v>
      </c>
      <c r="EF9" s="296">
        <v>0</v>
      </c>
      <c r="EG9" s="296">
        <v>25</v>
      </c>
      <c r="EH9" s="296">
        <v>34</v>
      </c>
    </row>
    <row r="10" spans="1:138" s="282" customFormat="1" ht="13.5">
      <c r="A10" s="293" t="s">
        <v>356</v>
      </c>
      <c r="B10" s="293">
        <v>4</v>
      </c>
      <c r="C10" s="293"/>
      <c r="D10" s="294">
        <f t="shared" si="3"/>
        <v>172238</v>
      </c>
      <c r="E10" s="294">
        <f t="shared" si="4"/>
        <v>83719</v>
      </c>
      <c r="F10" s="294">
        <f t="shared" si="5"/>
        <v>21064</v>
      </c>
      <c r="G10" s="294">
        <f t="shared" si="6"/>
        <v>23629</v>
      </c>
      <c r="H10" s="294">
        <f t="shared" si="7"/>
        <v>6026</v>
      </c>
      <c r="I10" s="294">
        <f t="shared" si="8"/>
        <v>17909</v>
      </c>
      <c r="J10" s="294">
        <f t="shared" si="9"/>
        <v>1363</v>
      </c>
      <c r="K10" s="294">
        <f t="shared" si="10"/>
        <v>1392</v>
      </c>
      <c r="L10" s="294">
        <f t="shared" si="11"/>
        <v>0</v>
      </c>
      <c r="M10" s="294">
        <f t="shared" si="12"/>
        <v>1754</v>
      </c>
      <c r="N10" s="294">
        <f t="shared" si="13"/>
        <v>0</v>
      </c>
      <c r="O10" s="294">
        <f t="shared" si="14"/>
        <v>0</v>
      </c>
      <c r="P10" s="294">
        <f t="shared" si="15"/>
        <v>0</v>
      </c>
      <c r="Q10" s="294">
        <f t="shared" si="16"/>
        <v>15382</v>
      </c>
      <c r="R10" s="294">
        <f t="shared" si="17"/>
        <v>5569</v>
      </c>
      <c r="S10" s="296">
        <v>4038</v>
      </c>
      <c r="T10" s="296">
        <v>426</v>
      </c>
      <c r="U10" s="296">
        <v>784</v>
      </c>
      <c r="V10" s="296">
        <v>121</v>
      </c>
      <c r="W10" s="296">
        <v>4</v>
      </c>
      <c r="X10" s="296">
        <v>59</v>
      </c>
      <c r="Y10" s="296">
        <v>0</v>
      </c>
      <c r="Z10" s="296">
        <v>0</v>
      </c>
      <c r="AA10" s="296">
        <v>137</v>
      </c>
      <c r="AB10" s="294">
        <f t="shared" si="18"/>
        <v>114038</v>
      </c>
      <c r="AC10" s="294">
        <f t="shared" si="19"/>
        <v>28935</v>
      </c>
      <c r="AD10" s="294">
        <f t="shared" si="20"/>
        <v>20189</v>
      </c>
      <c r="AE10" s="294">
        <f t="shared" si="21"/>
        <v>22278</v>
      </c>
      <c r="AF10" s="294">
        <f t="shared" si="22"/>
        <v>5905</v>
      </c>
      <c r="AG10" s="294">
        <f t="shared" si="23"/>
        <v>17905</v>
      </c>
      <c r="AH10" s="294">
        <f t="shared" si="24"/>
        <v>444</v>
      </c>
      <c r="AI10" s="294">
        <f t="shared" si="25"/>
        <v>1392</v>
      </c>
      <c r="AJ10" s="294">
        <f t="shared" si="26"/>
        <v>0</v>
      </c>
      <c r="AK10" s="294">
        <f t="shared" si="27"/>
        <v>1754</v>
      </c>
      <c r="AL10" s="294">
        <f t="shared" si="28"/>
        <v>0</v>
      </c>
      <c r="AM10" s="294">
        <f t="shared" si="29"/>
        <v>0</v>
      </c>
      <c r="AN10" s="294">
        <f t="shared" si="30"/>
        <v>0</v>
      </c>
      <c r="AO10" s="294">
        <f t="shared" si="31"/>
        <v>15236</v>
      </c>
      <c r="AP10" s="294">
        <f t="shared" si="32"/>
        <v>2583</v>
      </c>
      <c r="AQ10" s="296">
        <v>147</v>
      </c>
      <c r="AR10" s="296">
        <v>581</v>
      </c>
      <c r="AS10" s="296">
        <v>0</v>
      </c>
      <c r="AT10" s="296">
        <v>0</v>
      </c>
      <c r="AU10" s="296">
        <v>0</v>
      </c>
      <c r="AV10" s="296">
        <v>0</v>
      </c>
      <c r="AW10" s="296">
        <v>0</v>
      </c>
      <c r="AX10" s="296">
        <v>0</v>
      </c>
      <c r="AY10" s="296">
        <v>1754</v>
      </c>
      <c r="AZ10" s="296">
        <v>0</v>
      </c>
      <c r="BA10" s="296">
        <v>0</v>
      </c>
      <c r="BB10" s="296">
        <v>101</v>
      </c>
      <c r="BC10" s="294">
        <f t="shared" si="33"/>
        <v>17164</v>
      </c>
      <c r="BD10" s="296">
        <v>277</v>
      </c>
      <c r="BE10" s="296">
        <v>9527</v>
      </c>
      <c r="BF10" s="296">
        <v>5335</v>
      </c>
      <c r="BG10" s="296">
        <v>826</v>
      </c>
      <c r="BH10" s="296">
        <v>1096</v>
      </c>
      <c r="BI10" s="296">
        <v>0</v>
      </c>
      <c r="BJ10" s="296">
        <v>0</v>
      </c>
      <c r="BK10" s="296">
        <v>0</v>
      </c>
      <c r="BL10" s="296">
        <v>0</v>
      </c>
      <c r="BM10" s="296">
        <v>0</v>
      </c>
      <c r="BN10" s="296">
        <v>103</v>
      </c>
      <c r="BO10" s="294">
        <f t="shared" si="34"/>
        <v>1392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1392</v>
      </c>
      <c r="BW10" s="296">
        <v>0</v>
      </c>
      <c r="BX10" s="296">
        <v>0</v>
      </c>
      <c r="BY10" s="296">
        <v>0</v>
      </c>
      <c r="BZ10" s="296">
        <v>0</v>
      </c>
      <c r="CA10" s="294">
        <f t="shared" si="35"/>
        <v>0</v>
      </c>
      <c r="CB10" s="296">
        <v>0</v>
      </c>
      <c r="CC10" s="296">
        <v>0</v>
      </c>
      <c r="CD10" s="296">
        <v>0</v>
      </c>
      <c r="CE10" s="296">
        <v>0</v>
      </c>
      <c r="CF10" s="296">
        <v>0</v>
      </c>
      <c r="CG10" s="296">
        <v>0</v>
      </c>
      <c r="CH10" s="296">
        <v>0</v>
      </c>
      <c r="CI10" s="296">
        <v>0</v>
      </c>
      <c r="CJ10" s="296">
        <v>0</v>
      </c>
      <c r="CK10" s="296">
        <v>0</v>
      </c>
      <c r="CL10" s="296">
        <v>0</v>
      </c>
      <c r="CM10" s="294">
        <f t="shared" si="36"/>
        <v>44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6">
        <v>0</v>
      </c>
      <c r="CX10" s="296">
        <v>44</v>
      </c>
      <c r="CY10" s="294">
        <f t="shared" si="37"/>
        <v>0</v>
      </c>
      <c r="CZ10" s="296">
        <v>0</v>
      </c>
      <c r="DA10" s="296">
        <v>0</v>
      </c>
      <c r="DB10" s="296">
        <v>0</v>
      </c>
      <c r="DC10" s="296">
        <v>0</v>
      </c>
      <c r="DD10" s="296">
        <v>0</v>
      </c>
      <c r="DE10" s="296"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4">
        <f t="shared" si="38"/>
        <v>92855</v>
      </c>
      <c r="DM10" s="296">
        <v>28511</v>
      </c>
      <c r="DN10" s="296">
        <v>10081</v>
      </c>
      <c r="DO10" s="296">
        <v>16943</v>
      </c>
      <c r="DP10" s="296">
        <v>5079</v>
      </c>
      <c r="DQ10" s="296">
        <v>16809</v>
      </c>
      <c r="DR10" s="296">
        <v>444</v>
      </c>
      <c r="DS10" s="296">
        <v>0</v>
      </c>
      <c r="DT10" s="296">
        <v>0</v>
      </c>
      <c r="DU10" s="296">
        <v>0</v>
      </c>
      <c r="DV10" s="296">
        <v>0</v>
      </c>
      <c r="DW10" s="296">
        <v>14988</v>
      </c>
      <c r="DX10" s="294">
        <f t="shared" si="2"/>
        <v>52631</v>
      </c>
      <c r="DY10" s="296">
        <v>50746</v>
      </c>
      <c r="DZ10" s="296">
        <v>449</v>
      </c>
      <c r="EA10" s="296">
        <v>567</v>
      </c>
      <c r="EB10" s="296">
        <v>0</v>
      </c>
      <c r="EC10" s="296">
        <v>0</v>
      </c>
      <c r="ED10" s="296">
        <v>860</v>
      </c>
      <c r="EE10" s="296">
        <v>0</v>
      </c>
      <c r="EF10" s="296">
        <v>0</v>
      </c>
      <c r="EG10" s="296">
        <v>9</v>
      </c>
      <c r="EH10" s="296">
        <v>33</v>
      </c>
    </row>
    <row r="11" spans="1:138" s="282" customFormat="1" ht="13.5">
      <c r="A11" s="293" t="s">
        <v>357</v>
      </c>
      <c r="B11" s="293">
        <v>5</v>
      </c>
      <c r="C11" s="293"/>
      <c r="D11" s="294">
        <f t="shared" si="3"/>
        <v>102242</v>
      </c>
      <c r="E11" s="294">
        <f t="shared" si="4"/>
        <v>54958</v>
      </c>
      <c r="F11" s="294">
        <f t="shared" si="5"/>
        <v>13052</v>
      </c>
      <c r="G11" s="294">
        <f t="shared" si="6"/>
        <v>9114</v>
      </c>
      <c r="H11" s="294">
        <f t="shared" si="7"/>
        <v>2727</v>
      </c>
      <c r="I11" s="294">
        <f t="shared" si="8"/>
        <v>273</v>
      </c>
      <c r="J11" s="294">
        <f t="shared" si="9"/>
        <v>67</v>
      </c>
      <c r="K11" s="294">
        <f t="shared" si="10"/>
        <v>61</v>
      </c>
      <c r="L11" s="294">
        <f t="shared" si="11"/>
        <v>0</v>
      </c>
      <c r="M11" s="294">
        <f t="shared" si="12"/>
        <v>21323</v>
      </c>
      <c r="N11" s="294">
        <f t="shared" si="13"/>
        <v>0</v>
      </c>
      <c r="O11" s="294">
        <f t="shared" si="14"/>
        <v>0</v>
      </c>
      <c r="P11" s="294">
        <f t="shared" si="15"/>
        <v>0</v>
      </c>
      <c r="Q11" s="294">
        <f t="shared" si="16"/>
        <v>667</v>
      </c>
      <c r="R11" s="294">
        <f t="shared" si="17"/>
        <v>51155</v>
      </c>
      <c r="S11" s="296">
        <v>44575</v>
      </c>
      <c r="T11" s="296">
        <v>2385</v>
      </c>
      <c r="U11" s="296">
        <v>3071</v>
      </c>
      <c r="V11" s="296">
        <v>809</v>
      </c>
      <c r="W11" s="296">
        <v>114</v>
      </c>
      <c r="X11" s="296">
        <v>67</v>
      </c>
      <c r="Y11" s="296">
        <v>0</v>
      </c>
      <c r="Z11" s="296">
        <v>0</v>
      </c>
      <c r="AA11" s="296">
        <v>134</v>
      </c>
      <c r="AB11" s="294">
        <f t="shared" si="18"/>
        <v>43760</v>
      </c>
      <c r="AC11" s="294">
        <f t="shared" si="19"/>
        <v>3795</v>
      </c>
      <c r="AD11" s="294">
        <f t="shared" si="20"/>
        <v>10506</v>
      </c>
      <c r="AE11" s="294">
        <f t="shared" si="21"/>
        <v>5475</v>
      </c>
      <c r="AF11" s="294">
        <f t="shared" si="22"/>
        <v>1918</v>
      </c>
      <c r="AG11" s="294">
        <f t="shared" si="23"/>
        <v>159</v>
      </c>
      <c r="AH11" s="294">
        <f t="shared" si="24"/>
        <v>0</v>
      </c>
      <c r="AI11" s="294">
        <f t="shared" si="25"/>
        <v>61</v>
      </c>
      <c r="AJ11" s="294">
        <f t="shared" si="26"/>
        <v>0</v>
      </c>
      <c r="AK11" s="294">
        <f t="shared" si="27"/>
        <v>21323</v>
      </c>
      <c r="AL11" s="294">
        <f t="shared" si="28"/>
        <v>0</v>
      </c>
      <c r="AM11" s="294">
        <f t="shared" si="29"/>
        <v>0</v>
      </c>
      <c r="AN11" s="294">
        <f t="shared" si="30"/>
        <v>0</v>
      </c>
      <c r="AO11" s="294">
        <f t="shared" si="31"/>
        <v>523</v>
      </c>
      <c r="AP11" s="294">
        <f t="shared" si="32"/>
        <v>21391</v>
      </c>
      <c r="AQ11" s="296">
        <v>0</v>
      </c>
      <c r="AR11" s="296">
        <v>68</v>
      </c>
      <c r="AS11" s="296">
        <v>0</v>
      </c>
      <c r="AT11" s="296">
        <v>0</v>
      </c>
      <c r="AU11" s="296">
        <v>0</v>
      </c>
      <c r="AV11" s="296">
        <v>0</v>
      </c>
      <c r="AW11" s="296">
        <v>0</v>
      </c>
      <c r="AX11" s="296">
        <v>0</v>
      </c>
      <c r="AY11" s="296">
        <v>21323</v>
      </c>
      <c r="AZ11" s="296">
        <v>0</v>
      </c>
      <c r="BA11" s="296">
        <v>0</v>
      </c>
      <c r="BB11" s="296">
        <v>0</v>
      </c>
      <c r="BC11" s="294">
        <f t="shared" si="33"/>
        <v>5131</v>
      </c>
      <c r="BD11" s="296">
        <v>245</v>
      </c>
      <c r="BE11" s="296">
        <v>4761</v>
      </c>
      <c r="BF11" s="296">
        <v>32</v>
      </c>
      <c r="BG11" s="296">
        <v>50</v>
      </c>
      <c r="BH11" s="296">
        <v>0</v>
      </c>
      <c r="BI11" s="296">
        <v>0</v>
      </c>
      <c r="BJ11" s="296">
        <v>0</v>
      </c>
      <c r="BK11" s="296">
        <v>0</v>
      </c>
      <c r="BL11" s="296">
        <v>0</v>
      </c>
      <c r="BM11" s="296">
        <v>0</v>
      </c>
      <c r="BN11" s="296">
        <v>43</v>
      </c>
      <c r="BO11" s="294">
        <f t="shared" si="34"/>
        <v>321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61</v>
      </c>
      <c r="BW11" s="296">
        <v>0</v>
      </c>
      <c r="BX11" s="296">
        <v>0</v>
      </c>
      <c r="BY11" s="296">
        <v>0</v>
      </c>
      <c r="BZ11" s="296">
        <v>260</v>
      </c>
      <c r="CA11" s="294">
        <f t="shared" si="35"/>
        <v>0</v>
      </c>
      <c r="CB11" s="296">
        <v>0</v>
      </c>
      <c r="CC11" s="296">
        <v>0</v>
      </c>
      <c r="CD11" s="296">
        <v>0</v>
      </c>
      <c r="CE11" s="296">
        <v>0</v>
      </c>
      <c r="CF11" s="296">
        <v>0</v>
      </c>
      <c r="CG11" s="296">
        <v>0</v>
      </c>
      <c r="CH11" s="296">
        <v>0</v>
      </c>
      <c r="CI11" s="296">
        <v>0</v>
      </c>
      <c r="CJ11" s="296">
        <v>0</v>
      </c>
      <c r="CK11" s="296">
        <v>0</v>
      </c>
      <c r="CL11" s="296">
        <v>0</v>
      </c>
      <c r="CM11" s="294">
        <f t="shared" si="36"/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6">
        <v>0</v>
      </c>
      <c r="CX11" s="296">
        <v>0</v>
      </c>
      <c r="CY11" s="294">
        <f t="shared" si="37"/>
        <v>0</v>
      </c>
      <c r="CZ11" s="296">
        <v>0</v>
      </c>
      <c r="DA11" s="296">
        <v>0</v>
      </c>
      <c r="DB11" s="296">
        <v>0</v>
      </c>
      <c r="DC11" s="296">
        <v>0</v>
      </c>
      <c r="DD11" s="296">
        <v>0</v>
      </c>
      <c r="DE11" s="296"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4">
        <f t="shared" si="38"/>
        <v>16917</v>
      </c>
      <c r="DM11" s="296">
        <v>3550</v>
      </c>
      <c r="DN11" s="296">
        <v>5677</v>
      </c>
      <c r="DO11" s="296">
        <v>5443</v>
      </c>
      <c r="DP11" s="296">
        <v>1868</v>
      </c>
      <c r="DQ11" s="296">
        <v>159</v>
      </c>
      <c r="DR11" s="296">
        <v>0</v>
      </c>
      <c r="DS11" s="296">
        <v>0</v>
      </c>
      <c r="DT11" s="296">
        <v>0</v>
      </c>
      <c r="DU11" s="296">
        <v>0</v>
      </c>
      <c r="DV11" s="296">
        <v>0</v>
      </c>
      <c r="DW11" s="296">
        <v>220</v>
      </c>
      <c r="DX11" s="294">
        <f t="shared" si="2"/>
        <v>7327</v>
      </c>
      <c r="DY11" s="296">
        <v>6588</v>
      </c>
      <c r="DZ11" s="296">
        <v>161</v>
      </c>
      <c r="EA11" s="296">
        <v>568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10</v>
      </c>
      <c r="EH11" s="296">
        <v>25</v>
      </c>
    </row>
    <row r="12" spans="1:138" s="282" customFormat="1" ht="13.5">
      <c r="A12" s="293" t="s">
        <v>358</v>
      </c>
      <c r="B12" s="293">
        <v>6</v>
      </c>
      <c r="C12" s="293"/>
      <c r="D12" s="294">
        <f t="shared" si="3"/>
        <v>76198</v>
      </c>
      <c r="E12" s="294">
        <f t="shared" si="4"/>
        <v>44890</v>
      </c>
      <c r="F12" s="294">
        <f t="shared" si="5"/>
        <v>10396</v>
      </c>
      <c r="G12" s="294">
        <f t="shared" si="6"/>
        <v>9897</v>
      </c>
      <c r="H12" s="294">
        <f t="shared" si="7"/>
        <v>2769</v>
      </c>
      <c r="I12" s="294">
        <f t="shared" si="8"/>
        <v>2494</v>
      </c>
      <c r="J12" s="294">
        <f t="shared" si="9"/>
        <v>1230</v>
      </c>
      <c r="K12" s="294">
        <f t="shared" si="10"/>
        <v>474</v>
      </c>
      <c r="L12" s="294">
        <f t="shared" si="11"/>
        <v>0</v>
      </c>
      <c r="M12" s="294">
        <f t="shared" si="12"/>
        <v>1831</v>
      </c>
      <c r="N12" s="294">
        <f t="shared" si="13"/>
        <v>0</v>
      </c>
      <c r="O12" s="294">
        <f t="shared" si="14"/>
        <v>0</v>
      </c>
      <c r="P12" s="294">
        <f t="shared" si="15"/>
        <v>0</v>
      </c>
      <c r="Q12" s="294">
        <f t="shared" si="16"/>
        <v>2217</v>
      </c>
      <c r="R12" s="294">
        <f t="shared" si="17"/>
        <v>5698</v>
      </c>
      <c r="S12" s="296">
        <v>2815</v>
      </c>
      <c r="T12" s="296">
        <v>444</v>
      </c>
      <c r="U12" s="296">
        <v>1724</v>
      </c>
      <c r="V12" s="296">
        <v>67</v>
      </c>
      <c r="W12" s="296">
        <v>123</v>
      </c>
      <c r="X12" s="296">
        <v>169</v>
      </c>
      <c r="Y12" s="296">
        <v>0</v>
      </c>
      <c r="Z12" s="296">
        <v>0</v>
      </c>
      <c r="AA12" s="296">
        <v>356</v>
      </c>
      <c r="AB12" s="294">
        <f t="shared" si="18"/>
        <v>28648</v>
      </c>
      <c r="AC12" s="294">
        <f t="shared" si="19"/>
        <v>3799</v>
      </c>
      <c r="AD12" s="294">
        <f t="shared" si="20"/>
        <v>9423</v>
      </c>
      <c r="AE12" s="294">
        <f t="shared" si="21"/>
        <v>6649</v>
      </c>
      <c r="AF12" s="294">
        <f t="shared" si="22"/>
        <v>2702</v>
      </c>
      <c r="AG12" s="294">
        <f t="shared" si="23"/>
        <v>2305</v>
      </c>
      <c r="AH12" s="294">
        <f t="shared" si="24"/>
        <v>455</v>
      </c>
      <c r="AI12" s="294">
        <f t="shared" si="25"/>
        <v>474</v>
      </c>
      <c r="AJ12" s="294">
        <f t="shared" si="26"/>
        <v>0</v>
      </c>
      <c r="AK12" s="294">
        <f t="shared" si="27"/>
        <v>1831</v>
      </c>
      <c r="AL12" s="294">
        <f t="shared" si="28"/>
        <v>0</v>
      </c>
      <c r="AM12" s="294">
        <f t="shared" si="29"/>
        <v>0</v>
      </c>
      <c r="AN12" s="294">
        <f t="shared" si="30"/>
        <v>0</v>
      </c>
      <c r="AO12" s="294">
        <f t="shared" si="31"/>
        <v>1010</v>
      </c>
      <c r="AP12" s="294">
        <f t="shared" si="32"/>
        <v>2339</v>
      </c>
      <c r="AQ12" s="296">
        <v>0</v>
      </c>
      <c r="AR12" s="296">
        <v>129</v>
      </c>
      <c r="AS12" s="296">
        <v>0</v>
      </c>
      <c r="AT12" s="296">
        <v>0</v>
      </c>
      <c r="AU12" s="296">
        <v>0</v>
      </c>
      <c r="AV12" s="296">
        <v>0</v>
      </c>
      <c r="AW12" s="296">
        <v>0</v>
      </c>
      <c r="AX12" s="296">
        <v>0</v>
      </c>
      <c r="AY12" s="296">
        <v>1831</v>
      </c>
      <c r="AZ12" s="296">
        <v>0</v>
      </c>
      <c r="BA12" s="296">
        <v>0</v>
      </c>
      <c r="BB12" s="296">
        <v>379</v>
      </c>
      <c r="BC12" s="294">
        <f t="shared" si="33"/>
        <v>3708</v>
      </c>
      <c r="BD12" s="296">
        <v>0</v>
      </c>
      <c r="BE12" s="296">
        <v>3668</v>
      </c>
      <c r="BF12" s="296">
        <v>0</v>
      </c>
      <c r="BG12" s="296">
        <v>0</v>
      </c>
      <c r="BH12" s="296">
        <v>0</v>
      </c>
      <c r="BI12" s="296">
        <v>0</v>
      </c>
      <c r="BJ12" s="296">
        <v>0</v>
      </c>
      <c r="BK12" s="296">
        <v>0</v>
      </c>
      <c r="BL12" s="296">
        <v>0</v>
      </c>
      <c r="BM12" s="296">
        <v>0</v>
      </c>
      <c r="BN12" s="296">
        <v>40</v>
      </c>
      <c r="BO12" s="294">
        <f t="shared" si="34"/>
        <v>896</v>
      </c>
      <c r="BP12" s="296">
        <v>0</v>
      </c>
      <c r="BQ12" s="296">
        <v>0</v>
      </c>
      <c r="BR12" s="296">
        <v>0</v>
      </c>
      <c r="BS12" s="296">
        <v>0</v>
      </c>
      <c r="BT12" s="296">
        <v>0</v>
      </c>
      <c r="BU12" s="296">
        <v>0</v>
      </c>
      <c r="BV12" s="296">
        <v>474</v>
      </c>
      <c r="BW12" s="296">
        <v>0</v>
      </c>
      <c r="BX12" s="296">
        <v>0</v>
      </c>
      <c r="BY12" s="296">
        <v>0</v>
      </c>
      <c r="BZ12" s="296">
        <v>422</v>
      </c>
      <c r="CA12" s="294">
        <f t="shared" si="35"/>
        <v>0</v>
      </c>
      <c r="CB12" s="296">
        <v>0</v>
      </c>
      <c r="CC12" s="296">
        <v>0</v>
      </c>
      <c r="CD12" s="296">
        <v>0</v>
      </c>
      <c r="CE12" s="296">
        <v>0</v>
      </c>
      <c r="CF12" s="296">
        <v>0</v>
      </c>
      <c r="CG12" s="296">
        <v>0</v>
      </c>
      <c r="CH12" s="296">
        <v>0</v>
      </c>
      <c r="CI12" s="296">
        <v>0</v>
      </c>
      <c r="CJ12" s="296">
        <v>0</v>
      </c>
      <c r="CK12" s="296">
        <v>0</v>
      </c>
      <c r="CL12" s="296">
        <v>0</v>
      </c>
      <c r="CM12" s="294">
        <f t="shared" si="36"/>
        <v>0</v>
      </c>
      <c r="CN12" s="296">
        <v>0</v>
      </c>
      <c r="CO12" s="296">
        <v>0</v>
      </c>
      <c r="CP12" s="296">
        <v>0</v>
      </c>
      <c r="CQ12" s="296">
        <v>0</v>
      </c>
      <c r="CR12" s="296">
        <v>0</v>
      </c>
      <c r="CS12" s="296">
        <v>0</v>
      </c>
      <c r="CT12" s="296">
        <v>0</v>
      </c>
      <c r="CU12" s="296">
        <v>0</v>
      </c>
      <c r="CV12" s="296">
        <v>0</v>
      </c>
      <c r="CW12" s="296">
        <v>0</v>
      </c>
      <c r="CX12" s="296">
        <v>0</v>
      </c>
      <c r="CY12" s="294">
        <f t="shared" si="37"/>
        <v>35</v>
      </c>
      <c r="CZ12" s="296">
        <v>0</v>
      </c>
      <c r="DA12" s="296">
        <v>0</v>
      </c>
      <c r="DB12" s="296">
        <v>0</v>
      </c>
      <c r="DC12" s="296">
        <v>0</v>
      </c>
      <c r="DD12" s="296">
        <v>0</v>
      </c>
      <c r="DE12" s="296">
        <v>0</v>
      </c>
      <c r="DF12" s="296">
        <v>0</v>
      </c>
      <c r="DG12" s="296">
        <v>0</v>
      </c>
      <c r="DH12" s="296">
        <v>0</v>
      </c>
      <c r="DI12" s="296">
        <v>0</v>
      </c>
      <c r="DJ12" s="296">
        <v>0</v>
      </c>
      <c r="DK12" s="296">
        <v>35</v>
      </c>
      <c r="DL12" s="294">
        <f t="shared" si="38"/>
        <v>21670</v>
      </c>
      <c r="DM12" s="296">
        <v>3799</v>
      </c>
      <c r="DN12" s="296">
        <v>5626</v>
      </c>
      <c r="DO12" s="296">
        <v>6649</v>
      </c>
      <c r="DP12" s="296">
        <v>2702</v>
      </c>
      <c r="DQ12" s="296">
        <v>2305</v>
      </c>
      <c r="DR12" s="296">
        <v>455</v>
      </c>
      <c r="DS12" s="296">
        <v>0</v>
      </c>
      <c r="DT12" s="296">
        <v>0</v>
      </c>
      <c r="DU12" s="296">
        <v>0</v>
      </c>
      <c r="DV12" s="296">
        <v>0</v>
      </c>
      <c r="DW12" s="296">
        <v>134</v>
      </c>
      <c r="DX12" s="294">
        <f t="shared" si="2"/>
        <v>41852</v>
      </c>
      <c r="DY12" s="296">
        <v>38276</v>
      </c>
      <c r="DZ12" s="296">
        <v>529</v>
      </c>
      <c r="EA12" s="296">
        <v>1524</v>
      </c>
      <c r="EB12" s="296">
        <v>0</v>
      </c>
      <c r="EC12" s="296">
        <v>66</v>
      </c>
      <c r="ED12" s="296">
        <v>606</v>
      </c>
      <c r="EE12" s="296">
        <v>0</v>
      </c>
      <c r="EF12" s="296">
        <v>0</v>
      </c>
      <c r="EG12" s="296">
        <v>851</v>
      </c>
      <c r="EH12" s="296">
        <v>24</v>
      </c>
    </row>
    <row r="13" spans="1:138" s="282" customFormat="1" ht="13.5">
      <c r="A13" s="293" t="s">
        <v>359</v>
      </c>
      <c r="B13" s="293">
        <v>7</v>
      </c>
      <c r="C13" s="293"/>
      <c r="D13" s="294">
        <f t="shared" si="3"/>
        <v>129381</v>
      </c>
      <c r="E13" s="294">
        <f t="shared" si="4"/>
        <v>76079</v>
      </c>
      <c r="F13" s="294">
        <f t="shared" si="5"/>
        <v>20531</v>
      </c>
      <c r="G13" s="294">
        <f t="shared" si="6"/>
        <v>17960</v>
      </c>
      <c r="H13" s="294">
        <f t="shared" si="7"/>
        <v>4343</v>
      </c>
      <c r="I13" s="294">
        <f t="shared" si="8"/>
        <v>8654</v>
      </c>
      <c r="J13" s="294">
        <f t="shared" si="9"/>
        <v>288</v>
      </c>
      <c r="K13" s="294">
        <f t="shared" si="10"/>
        <v>0</v>
      </c>
      <c r="L13" s="294">
        <f t="shared" si="11"/>
        <v>0</v>
      </c>
      <c r="M13" s="294">
        <f t="shared" si="12"/>
        <v>712</v>
      </c>
      <c r="N13" s="294">
        <f t="shared" si="13"/>
        <v>0</v>
      </c>
      <c r="O13" s="294">
        <f t="shared" si="14"/>
        <v>0</v>
      </c>
      <c r="P13" s="294">
        <f t="shared" si="15"/>
        <v>0</v>
      </c>
      <c r="Q13" s="294">
        <f t="shared" si="16"/>
        <v>814</v>
      </c>
      <c r="R13" s="294">
        <f t="shared" si="17"/>
        <v>39400</v>
      </c>
      <c r="S13" s="296">
        <v>34140</v>
      </c>
      <c r="T13" s="296">
        <v>2591</v>
      </c>
      <c r="U13" s="296">
        <v>2211</v>
      </c>
      <c r="V13" s="296">
        <v>205</v>
      </c>
      <c r="W13" s="296">
        <v>12</v>
      </c>
      <c r="X13" s="296">
        <v>5</v>
      </c>
      <c r="Y13" s="296">
        <v>0</v>
      </c>
      <c r="Z13" s="296">
        <v>0</v>
      </c>
      <c r="AA13" s="296">
        <v>236</v>
      </c>
      <c r="AB13" s="294">
        <f t="shared" si="18"/>
        <v>46840</v>
      </c>
      <c r="AC13" s="294">
        <f t="shared" si="19"/>
        <v>408</v>
      </c>
      <c r="AD13" s="294">
        <f t="shared" si="20"/>
        <v>17498</v>
      </c>
      <c r="AE13" s="294">
        <f t="shared" si="21"/>
        <v>14615</v>
      </c>
      <c r="AF13" s="294">
        <f t="shared" si="22"/>
        <v>4136</v>
      </c>
      <c r="AG13" s="294">
        <f t="shared" si="23"/>
        <v>8642</v>
      </c>
      <c r="AH13" s="294">
        <f t="shared" si="24"/>
        <v>252</v>
      </c>
      <c r="AI13" s="294">
        <f t="shared" si="25"/>
        <v>0</v>
      </c>
      <c r="AJ13" s="294">
        <f t="shared" si="26"/>
        <v>0</v>
      </c>
      <c r="AK13" s="294">
        <f t="shared" si="27"/>
        <v>712</v>
      </c>
      <c r="AL13" s="294">
        <f t="shared" si="28"/>
        <v>0</v>
      </c>
      <c r="AM13" s="294">
        <f t="shared" si="29"/>
        <v>0</v>
      </c>
      <c r="AN13" s="294">
        <f t="shared" si="30"/>
        <v>0</v>
      </c>
      <c r="AO13" s="294">
        <f t="shared" si="31"/>
        <v>577</v>
      </c>
      <c r="AP13" s="294">
        <f t="shared" si="32"/>
        <v>937</v>
      </c>
      <c r="AQ13" s="296">
        <v>0</v>
      </c>
      <c r="AR13" s="296">
        <v>131</v>
      </c>
      <c r="AS13" s="296">
        <v>0</v>
      </c>
      <c r="AT13" s="296">
        <v>0</v>
      </c>
      <c r="AU13" s="296">
        <v>0</v>
      </c>
      <c r="AV13" s="296">
        <v>0</v>
      </c>
      <c r="AW13" s="296">
        <v>0</v>
      </c>
      <c r="AX13" s="296">
        <v>0</v>
      </c>
      <c r="AY13" s="296">
        <v>712</v>
      </c>
      <c r="AZ13" s="296">
        <v>0</v>
      </c>
      <c r="BA13" s="296">
        <v>0</v>
      </c>
      <c r="BB13" s="296">
        <v>94</v>
      </c>
      <c r="BC13" s="294">
        <f t="shared" si="33"/>
        <v>16542</v>
      </c>
      <c r="BD13" s="296">
        <v>18</v>
      </c>
      <c r="BE13" s="296">
        <v>12339</v>
      </c>
      <c r="BF13" s="296">
        <v>2303</v>
      </c>
      <c r="BG13" s="296">
        <v>758</v>
      </c>
      <c r="BH13" s="296">
        <v>721</v>
      </c>
      <c r="BI13" s="296">
        <v>15</v>
      </c>
      <c r="BJ13" s="296">
        <v>0</v>
      </c>
      <c r="BK13" s="296">
        <v>0</v>
      </c>
      <c r="BL13" s="296">
        <v>0</v>
      </c>
      <c r="BM13" s="296">
        <v>0</v>
      </c>
      <c r="BN13" s="296">
        <v>388</v>
      </c>
      <c r="BO13" s="294">
        <f t="shared" si="34"/>
        <v>0</v>
      </c>
      <c r="BP13" s="296">
        <v>0</v>
      </c>
      <c r="BQ13" s="296">
        <v>0</v>
      </c>
      <c r="BR13" s="296">
        <v>0</v>
      </c>
      <c r="BS13" s="296">
        <v>0</v>
      </c>
      <c r="BT13" s="296">
        <v>0</v>
      </c>
      <c r="BU13" s="296">
        <v>0</v>
      </c>
      <c r="BV13" s="296">
        <v>0</v>
      </c>
      <c r="BW13" s="296">
        <v>0</v>
      </c>
      <c r="BX13" s="296">
        <v>0</v>
      </c>
      <c r="BY13" s="296">
        <v>0</v>
      </c>
      <c r="BZ13" s="296">
        <v>0</v>
      </c>
      <c r="CA13" s="294">
        <f t="shared" si="35"/>
        <v>0</v>
      </c>
      <c r="CB13" s="296">
        <v>0</v>
      </c>
      <c r="CC13" s="296">
        <v>0</v>
      </c>
      <c r="CD13" s="296">
        <v>0</v>
      </c>
      <c r="CE13" s="296">
        <v>0</v>
      </c>
      <c r="CF13" s="296">
        <v>0</v>
      </c>
      <c r="CG13" s="296">
        <v>0</v>
      </c>
      <c r="CH13" s="296">
        <v>0</v>
      </c>
      <c r="CI13" s="296">
        <v>0</v>
      </c>
      <c r="CJ13" s="296">
        <v>0</v>
      </c>
      <c r="CK13" s="296">
        <v>0</v>
      </c>
      <c r="CL13" s="296">
        <v>0</v>
      </c>
      <c r="CM13" s="294">
        <f t="shared" si="36"/>
        <v>164</v>
      </c>
      <c r="CN13" s="296">
        <v>0</v>
      </c>
      <c r="CO13" s="296">
        <v>0</v>
      </c>
      <c r="CP13" s="296">
        <v>164</v>
      </c>
      <c r="CQ13" s="296">
        <v>0</v>
      </c>
      <c r="CR13" s="296">
        <v>0</v>
      </c>
      <c r="CS13" s="296">
        <v>0</v>
      </c>
      <c r="CT13" s="296">
        <v>0</v>
      </c>
      <c r="CU13" s="296">
        <v>0</v>
      </c>
      <c r="CV13" s="296">
        <v>0</v>
      </c>
      <c r="CW13" s="296">
        <v>0</v>
      </c>
      <c r="CX13" s="296">
        <v>0</v>
      </c>
      <c r="CY13" s="294">
        <f t="shared" si="37"/>
        <v>426</v>
      </c>
      <c r="CZ13" s="296">
        <v>0</v>
      </c>
      <c r="DA13" s="296">
        <v>0</v>
      </c>
      <c r="DB13" s="296">
        <v>0</v>
      </c>
      <c r="DC13" s="296">
        <v>0</v>
      </c>
      <c r="DD13" s="296">
        <v>426</v>
      </c>
      <c r="DE13" s="296">
        <v>0</v>
      </c>
      <c r="DF13" s="296">
        <v>0</v>
      </c>
      <c r="DG13" s="296">
        <v>0</v>
      </c>
      <c r="DH13" s="296">
        <v>0</v>
      </c>
      <c r="DI13" s="296">
        <v>0</v>
      </c>
      <c r="DJ13" s="296">
        <v>0</v>
      </c>
      <c r="DK13" s="296">
        <v>0</v>
      </c>
      <c r="DL13" s="294">
        <f t="shared" si="38"/>
        <v>28771</v>
      </c>
      <c r="DM13" s="296">
        <v>390</v>
      </c>
      <c r="DN13" s="296">
        <v>5028</v>
      </c>
      <c r="DO13" s="296">
        <v>12148</v>
      </c>
      <c r="DP13" s="296">
        <v>3378</v>
      </c>
      <c r="DQ13" s="296">
        <v>7495</v>
      </c>
      <c r="DR13" s="296">
        <v>237</v>
      </c>
      <c r="DS13" s="296">
        <v>0</v>
      </c>
      <c r="DT13" s="296">
        <v>0</v>
      </c>
      <c r="DU13" s="296">
        <v>0</v>
      </c>
      <c r="DV13" s="296">
        <v>0</v>
      </c>
      <c r="DW13" s="296">
        <v>95</v>
      </c>
      <c r="DX13" s="294">
        <f t="shared" si="2"/>
        <v>43141</v>
      </c>
      <c r="DY13" s="296">
        <v>41531</v>
      </c>
      <c r="DZ13" s="296">
        <v>442</v>
      </c>
      <c r="EA13" s="296">
        <v>1134</v>
      </c>
      <c r="EB13" s="296">
        <v>2</v>
      </c>
      <c r="EC13" s="296">
        <v>0</v>
      </c>
      <c r="ED13" s="296">
        <v>31</v>
      </c>
      <c r="EE13" s="296">
        <v>0</v>
      </c>
      <c r="EF13" s="296">
        <v>0</v>
      </c>
      <c r="EG13" s="296">
        <v>1</v>
      </c>
      <c r="EH13" s="296">
        <v>52</v>
      </c>
    </row>
    <row r="14" spans="1:138" s="282" customFormat="1" ht="13.5">
      <c r="A14" s="293" t="s">
        <v>360</v>
      </c>
      <c r="B14" s="293">
        <v>8</v>
      </c>
      <c r="C14" s="293"/>
      <c r="D14" s="294">
        <f t="shared" si="3"/>
        <v>203769</v>
      </c>
      <c r="E14" s="294">
        <f t="shared" si="4"/>
        <v>87397</v>
      </c>
      <c r="F14" s="294">
        <f t="shared" si="5"/>
        <v>35803</v>
      </c>
      <c r="G14" s="294">
        <f t="shared" si="6"/>
        <v>21713</v>
      </c>
      <c r="H14" s="294">
        <f t="shared" si="7"/>
        <v>4985</v>
      </c>
      <c r="I14" s="294">
        <f t="shared" si="8"/>
        <v>1793</v>
      </c>
      <c r="J14" s="294">
        <f t="shared" si="9"/>
        <v>3236</v>
      </c>
      <c r="K14" s="294">
        <f t="shared" si="10"/>
        <v>3</v>
      </c>
      <c r="L14" s="294">
        <f t="shared" si="11"/>
        <v>0</v>
      </c>
      <c r="M14" s="294">
        <f t="shared" si="12"/>
        <v>9854</v>
      </c>
      <c r="N14" s="294">
        <f t="shared" si="13"/>
        <v>3322</v>
      </c>
      <c r="O14" s="294">
        <f t="shared" si="14"/>
        <v>0</v>
      </c>
      <c r="P14" s="294">
        <f t="shared" si="15"/>
        <v>31226</v>
      </c>
      <c r="Q14" s="294">
        <f t="shared" si="16"/>
        <v>4437</v>
      </c>
      <c r="R14" s="294">
        <f t="shared" si="17"/>
        <v>61894</v>
      </c>
      <c r="S14" s="296">
        <v>49057</v>
      </c>
      <c r="T14" s="296">
        <v>2293</v>
      </c>
      <c r="U14" s="296">
        <v>6987</v>
      </c>
      <c r="V14" s="296">
        <v>1268</v>
      </c>
      <c r="W14" s="296">
        <v>11</v>
      </c>
      <c r="X14" s="296">
        <v>2048</v>
      </c>
      <c r="Y14" s="296">
        <v>0</v>
      </c>
      <c r="Z14" s="296">
        <v>0</v>
      </c>
      <c r="AA14" s="296">
        <v>230</v>
      </c>
      <c r="AB14" s="294">
        <f t="shared" si="18"/>
        <v>105211</v>
      </c>
      <c r="AC14" s="294">
        <f t="shared" si="19"/>
        <v>5645</v>
      </c>
      <c r="AD14" s="294">
        <f t="shared" si="20"/>
        <v>32175</v>
      </c>
      <c r="AE14" s="294">
        <f t="shared" si="21"/>
        <v>12758</v>
      </c>
      <c r="AF14" s="294">
        <f t="shared" si="22"/>
        <v>3571</v>
      </c>
      <c r="AG14" s="294">
        <f t="shared" si="23"/>
        <v>1773</v>
      </c>
      <c r="AH14" s="294">
        <f t="shared" si="24"/>
        <v>679</v>
      </c>
      <c r="AI14" s="294">
        <f t="shared" si="25"/>
        <v>3</v>
      </c>
      <c r="AJ14" s="294">
        <f t="shared" si="26"/>
        <v>0</v>
      </c>
      <c r="AK14" s="294">
        <f t="shared" si="27"/>
        <v>9854</v>
      </c>
      <c r="AL14" s="294">
        <f t="shared" si="28"/>
        <v>3322</v>
      </c>
      <c r="AM14" s="294">
        <f t="shared" si="29"/>
        <v>0</v>
      </c>
      <c r="AN14" s="294">
        <f t="shared" si="30"/>
        <v>31226</v>
      </c>
      <c r="AO14" s="294">
        <f t="shared" si="31"/>
        <v>4205</v>
      </c>
      <c r="AP14" s="294">
        <f t="shared" si="32"/>
        <v>17846</v>
      </c>
      <c r="AQ14" s="296">
        <v>1158</v>
      </c>
      <c r="AR14" s="296">
        <v>941</v>
      </c>
      <c r="AS14" s="296">
        <v>0</v>
      </c>
      <c r="AT14" s="296">
        <v>10</v>
      </c>
      <c r="AU14" s="296">
        <v>0</v>
      </c>
      <c r="AV14" s="296">
        <v>47</v>
      </c>
      <c r="AW14" s="296">
        <v>0</v>
      </c>
      <c r="AX14" s="296">
        <v>0</v>
      </c>
      <c r="AY14" s="296">
        <v>9854</v>
      </c>
      <c r="AZ14" s="296">
        <v>3322</v>
      </c>
      <c r="BA14" s="296">
        <v>0</v>
      </c>
      <c r="BB14" s="296">
        <v>2514</v>
      </c>
      <c r="BC14" s="294">
        <f t="shared" si="33"/>
        <v>27391</v>
      </c>
      <c r="BD14" s="296">
        <v>127</v>
      </c>
      <c r="BE14" s="296">
        <v>20953</v>
      </c>
      <c r="BF14" s="296">
        <v>4702</v>
      </c>
      <c r="BG14" s="296">
        <v>660</v>
      </c>
      <c r="BH14" s="296">
        <v>0</v>
      </c>
      <c r="BI14" s="296">
        <v>0</v>
      </c>
      <c r="BJ14" s="296">
        <v>0</v>
      </c>
      <c r="BK14" s="296">
        <v>0</v>
      </c>
      <c r="BL14" s="296">
        <v>0</v>
      </c>
      <c r="BM14" s="296">
        <v>0</v>
      </c>
      <c r="BN14" s="296">
        <v>949</v>
      </c>
      <c r="BO14" s="294">
        <f t="shared" si="34"/>
        <v>3</v>
      </c>
      <c r="BP14" s="296">
        <v>0</v>
      </c>
      <c r="BQ14" s="296">
        <v>0</v>
      </c>
      <c r="BR14" s="296">
        <v>0</v>
      </c>
      <c r="BS14" s="296">
        <v>0</v>
      </c>
      <c r="BT14" s="296">
        <v>0</v>
      </c>
      <c r="BU14" s="296">
        <v>0</v>
      </c>
      <c r="BV14" s="296">
        <v>3</v>
      </c>
      <c r="BW14" s="296">
        <v>0</v>
      </c>
      <c r="BX14" s="296">
        <v>0</v>
      </c>
      <c r="BY14" s="296">
        <v>0</v>
      </c>
      <c r="BZ14" s="296">
        <v>0</v>
      </c>
      <c r="CA14" s="294">
        <f t="shared" si="35"/>
        <v>0</v>
      </c>
      <c r="CB14" s="296">
        <v>0</v>
      </c>
      <c r="CC14" s="296">
        <v>0</v>
      </c>
      <c r="CD14" s="296">
        <v>0</v>
      </c>
      <c r="CE14" s="296">
        <v>0</v>
      </c>
      <c r="CF14" s="296">
        <v>0</v>
      </c>
      <c r="CG14" s="296">
        <v>0</v>
      </c>
      <c r="CH14" s="296">
        <v>0</v>
      </c>
      <c r="CI14" s="296">
        <v>0</v>
      </c>
      <c r="CJ14" s="296">
        <v>0</v>
      </c>
      <c r="CK14" s="296">
        <v>0</v>
      </c>
      <c r="CL14" s="296">
        <v>0</v>
      </c>
      <c r="CM14" s="294">
        <f t="shared" si="36"/>
        <v>0</v>
      </c>
      <c r="CN14" s="296">
        <v>0</v>
      </c>
      <c r="CO14" s="296">
        <v>0</v>
      </c>
      <c r="CP14" s="296">
        <v>0</v>
      </c>
      <c r="CQ14" s="296">
        <v>0</v>
      </c>
      <c r="CR14" s="296">
        <v>0</v>
      </c>
      <c r="CS14" s="296">
        <v>0</v>
      </c>
      <c r="CT14" s="296">
        <v>0</v>
      </c>
      <c r="CU14" s="296">
        <v>0</v>
      </c>
      <c r="CV14" s="296">
        <v>0</v>
      </c>
      <c r="CW14" s="296">
        <v>0</v>
      </c>
      <c r="CX14" s="296">
        <v>0</v>
      </c>
      <c r="CY14" s="294">
        <f t="shared" si="37"/>
        <v>31226</v>
      </c>
      <c r="CZ14" s="296">
        <v>0</v>
      </c>
      <c r="DA14" s="296">
        <v>0</v>
      </c>
      <c r="DB14" s="296">
        <v>0</v>
      </c>
      <c r="DC14" s="296">
        <v>0</v>
      </c>
      <c r="DD14" s="296">
        <v>0</v>
      </c>
      <c r="DE14" s="296">
        <v>0</v>
      </c>
      <c r="DF14" s="296">
        <v>0</v>
      </c>
      <c r="DG14" s="296">
        <v>0</v>
      </c>
      <c r="DH14" s="296">
        <v>0</v>
      </c>
      <c r="DI14" s="296">
        <v>0</v>
      </c>
      <c r="DJ14" s="296">
        <v>31226</v>
      </c>
      <c r="DK14" s="296">
        <v>0</v>
      </c>
      <c r="DL14" s="294">
        <f t="shared" si="38"/>
        <v>28745</v>
      </c>
      <c r="DM14" s="296">
        <v>4360</v>
      </c>
      <c r="DN14" s="296">
        <v>10281</v>
      </c>
      <c r="DO14" s="296">
        <v>8056</v>
      </c>
      <c r="DP14" s="296">
        <v>2901</v>
      </c>
      <c r="DQ14" s="296">
        <v>1773</v>
      </c>
      <c r="DR14" s="296">
        <v>632</v>
      </c>
      <c r="DS14" s="296">
        <v>0</v>
      </c>
      <c r="DT14" s="296">
        <v>0</v>
      </c>
      <c r="DU14" s="296">
        <v>0</v>
      </c>
      <c r="DV14" s="296">
        <v>0</v>
      </c>
      <c r="DW14" s="296">
        <v>742</v>
      </c>
      <c r="DX14" s="294">
        <f t="shared" si="2"/>
        <v>36664</v>
      </c>
      <c r="DY14" s="296">
        <v>32695</v>
      </c>
      <c r="DZ14" s="296">
        <v>1335</v>
      </c>
      <c r="EA14" s="296">
        <v>1968</v>
      </c>
      <c r="EB14" s="296">
        <v>146</v>
      </c>
      <c r="EC14" s="296">
        <v>9</v>
      </c>
      <c r="ED14" s="296">
        <v>509</v>
      </c>
      <c r="EE14" s="296">
        <v>0</v>
      </c>
      <c r="EF14" s="296">
        <v>0</v>
      </c>
      <c r="EG14" s="296">
        <v>2</v>
      </c>
      <c r="EH14" s="296">
        <v>17</v>
      </c>
    </row>
    <row r="15" spans="1:138" s="282" customFormat="1" ht="13.5">
      <c r="A15" s="293" t="s">
        <v>361</v>
      </c>
      <c r="B15" s="293">
        <v>9</v>
      </c>
      <c r="C15" s="293"/>
      <c r="D15" s="294">
        <f t="shared" si="3"/>
        <v>142439</v>
      </c>
      <c r="E15" s="294">
        <f t="shared" si="4"/>
        <v>86599</v>
      </c>
      <c r="F15" s="294">
        <f t="shared" si="5"/>
        <v>19674</v>
      </c>
      <c r="G15" s="294">
        <f t="shared" si="6"/>
        <v>14472</v>
      </c>
      <c r="H15" s="294">
        <f t="shared" si="7"/>
        <v>5083</v>
      </c>
      <c r="I15" s="294">
        <f t="shared" si="8"/>
        <v>5015</v>
      </c>
      <c r="J15" s="294">
        <f t="shared" si="9"/>
        <v>3800</v>
      </c>
      <c r="K15" s="294">
        <f t="shared" si="10"/>
        <v>1339</v>
      </c>
      <c r="L15" s="294">
        <f t="shared" si="11"/>
        <v>0</v>
      </c>
      <c r="M15" s="294">
        <f t="shared" si="12"/>
        <v>938</v>
      </c>
      <c r="N15" s="294">
        <f t="shared" si="13"/>
        <v>43</v>
      </c>
      <c r="O15" s="294">
        <f t="shared" si="14"/>
        <v>16</v>
      </c>
      <c r="P15" s="294">
        <f t="shared" si="15"/>
        <v>2958</v>
      </c>
      <c r="Q15" s="294">
        <f t="shared" si="16"/>
        <v>2502</v>
      </c>
      <c r="R15" s="294">
        <f t="shared" si="17"/>
        <v>43162</v>
      </c>
      <c r="S15" s="296">
        <v>38929</v>
      </c>
      <c r="T15" s="296">
        <v>181</v>
      </c>
      <c r="U15" s="296">
        <v>2186</v>
      </c>
      <c r="V15" s="296">
        <v>177</v>
      </c>
      <c r="W15" s="296">
        <v>20</v>
      </c>
      <c r="X15" s="296">
        <v>1578</v>
      </c>
      <c r="Y15" s="296">
        <v>0</v>
      </c>
      <c r="Z15" s="296">
        <v>0</v>
      </c>
      <c r="AA15" s="296">
        <v>91</v>
      </c>
      <c r="AB15" s="294">
        <f t="shared" si="18"/>
        <v>66263</v>
      </c>
      <c r="AC15" s="294">
        <f t="shared" si="19"/>
        <v>16243</v>
      </c>
      <c r="AD15" s="294">
        <f t="shared" si="20"/>
        <v>18732</v>
      </c>
      <c r="AE15" s="294">
        <f t="shared" si="21"/>
        <v>11787</v>
      </c>
      <c r="AF15" s="294">
        <f t="shared" si="22"/>
        <v>4692</v>
      </c>
      <c r="AG15" s="294">
        <f t="shared" si="23"/>
        <v>4995</v>
      </c>
      <c r="AH15" s="294">
        <f t="shared" si="24"/>
        <v>2118</v>
      </c>
      <c r="AI15" s="294">
        <f t="shared" si="25"/>
        <v>1339</v>
      </c>
      <c r="AJ15" s="294">
        <f t="shared" si="26"/>
        <v>0</v>
      </c>
      <c r="AK15" s="294">
        <f t="shared" si="27"/>
        <v>938</v>
      </c>
      <c r="AL15" s="294">
        <f t="shared" si="28"/>
        <v>43</v>
      </c>
      <c r="AM15" s="294">
        <f t="shared" si="29"/>
        <v>16</v>
      </c>
      <c r="AN15" s="294">
        <f t="shared" si="30"/>
        <v>2958</v>
      </c>
      <c r="AO15" s="294">
        <f t="shared" si="31"/>
        <v>2402</v>
      </c>
      <c r="AP15" s="294">
        <f t="shared" si="32"/>
        <v>3782</v>
      </c>
      <c r="AQ15" s="296">
        <v>198</v>
      </c>
      <c r="AR15" s="296">
        <v>431</v>
      </c>
      <c r="AS15" s="296">
        <v>0</v>
      </c>
      <c r="AT15" s="296">
        <v>0</v>
      </c>
      <c r="AU15" s="296">
        <v>0</v>
      </c>
      <c r="AV15" s="296">
        <v>146</v>
      </c>
      <c r="AW15" s="296">
        <v>0</v>
      </c>
      <c r="AX15" s="296">
        <v>0</v>
      </c>
      <c r="AY15" s="296">
        <v>938</v>
      </c>
      <c r="AZ15" s="296">
        <v>43</v>
      </c>
      <c r="BA15" s="296">
        <v>16</v>
      </c>
      <c r="BB15" s="296">
        <v>2010</v>
      </c>
      <c r="BC15" s="294">
        <f t="shared" si="33"/>
        <v>15312</v>
      </c>
      <c r="BD15" s="296">
        <v>0</v>
      </c>
      <c r="BE15" s="296">
        <v>9840</v>
      </c>
      <c r="BF15" s="296">
        <v>4477</v>
      </c>
      <c r="BG15" s="296">
        <v>995</v>
      </c>
      <c r="BH15" s="296">
        <v>0</v>
      </c>
      <c r="BI15" s="296">
        <v>0</v>
      </c>
      <c r="BJ15" s="296">
        <v>0</v>
      </c>
      <c r="BK15" s="296">
        <v>0</v>
      </c>
      <c r="BL15" s="296">
        <v>0</v>
      </c>
      <c r="BM15" s="296">
        <v>0</v>
      </c>
      <c r="BN15" s="296">
        <v>0</v>
      </c>
      <c r="BO15" s="294">
        <f t="shared" si="34"/>
        <v>1339</v>
      </c>
      <c r="BP15" s="296">
        <v>0</v>
      </c>
      <c r="BQ15" s="296">
        <v>0</v>
      </c>
      <c r="BR15" s="296">
        <v>0</v>
      </c>
      <c r="BS15" s="296">
        <v>0</v>
      </c>
      <c r="BT15" s="296">
        <v>0</v>
      </c>
      <c r="BU15" s="296">
        <v>0</v>
      </c>
      <c r="BV15" s="296">
        <v>1339</v>
      </c>
      <c r="BW15" s="296">
        <v>0</v>
      </c>
      <c r="BX15" s="296">
        <v>0</v>
      </c>
      <c r="BY15" s="296">
        <v>0</v>
      </c>
      <c r="BZ15" s="296">
        <v>0</v>
      </c>
      <c r="CA15" s="294">
        <f t="shared" si="35"/>
        <v>0</v>
      </c>
      <c r="CB15" s="296">
        <v>0</v>
      </c>
      <c r="CC15" s="296">
        <v>0</v>
      </c>
      <c r="CD15" s="296">
        <v>0</v>
      </c>
      <c r="CE15" s="296">
        <v>0</v>
      </c>
      <c r="CF15" s="296">
        <v>0</v>
      </c>
      <c r="CG15" s="296">
        <v>0</v>
      </c>
      <c r="CH15" s="296">
        <v>0</v>
      </c>
      <c r="CI15" s="296">
        <v>0</v>
      </c>
      <c r="CJ15" s="296">
        <v>0</v>
      </c>
      <c r="CK15" s="296">
        <v>0</v>
      </c>
      <c r="CL15" s="296">
        <v>0</v>
      </c>
      <c r="CM15" s="294">
        <f t="shared" si="36"/>
        <v>0</v>
      </c>
      <c r="CN15" s="296">
        <v>0</v>
      </c>
      <c r="CO15" s="296">
        <v>0</v>
      </c>
      <c r="CP15" s="296">
        <v>0</v>
      </c>
      <c r="CQ15" s="296">
        <v>0</v>
      </c>
      <c r="CR15" s="296">
        <v>0</v>
      </c>
      <c r="CS15" s="296">
        <v>0</v>
      </c>
      <c r="CT15" s="296">
        <v>0</v>
      </c>
      <c r="CU15" s="296">
        <v>0</v>
      </c>
      <c r="CV15" s="296">
        <v>0</v>
      </c>
      <c r="CW15" s="296">
        <v>0</v>
      </c>
      <c r="CX15" s="296">
        <v>0</v>
      </c>
      <c r="CY15" s="294">
        <f t="shared" si="37"/>
        <v>2959</v>
      </c>
      <c r="CZ15" s="296">
        <v>0</v>
      </c>
      <c r="DA15" s="296">
        <v>0</v>
      </c>
      <c r="DB15" s="296">
        <v>0</v>
      </c>
      <c r="DC15" s="296">
        <v>0</v>
      </c>
      <c r="DD15" s="296">
        <v>0</v>
      </c>
      <c r="DE15" s="296">
        <v>0</v>
      </c>
      <c r="DF15" s="296">
        <v>0</v>
      </c>
      <c r="DG15" s="296">
        <v>0</v>
      </c>
      <c r="DH15" s="296">
        <v>0</v>
      </c>
      <c r="DI15" s="296">
        <v>0</v>
      </c>
      <c r="DJ15" s="296">
        <v>2958</v>
      </c>
      <c r="DK15" s="296">
        <v>1</v>
      </c>
      <c r="DL15" s="294">
        <f t="shared" si="38"/>
        <v>42871</v>
      </c>
      <c r="DM15" s="296">
        <v>16045</v>
      </c>
      <c r="DN15" s="296">
        <v>8461</v>
      </c>
      <c r="DO15" s="296">
        <v>7310</v>
      </c>
      <c r="DP15" s="296">
        <v>3697</v>
      </c>
      <c r="DQ15" s="296">
        <v>4995</v>
      </c>
      <c r="DR15" s="296">
        <v>1972</v>
      </c>
      <c r="DS15" s="296">
        <v>0</v>
      </c>
      <c r="DT15" s="296">
        <v>0</v>
      </c>
      <c r="DU15" s="296">
        <v>0</v>
      </c>
      <c r="DV15" s="296">
        <v>0</v>
      </c>
      <c r="DW15" s="296">
        <v>391</v>
      </c>
      <c r="DX15" s="294">
        <f t="shared" si="2"/>
        <v>33014</v>
      </c>
      <c r="DY15" s="296">
        <v>31427</v>
      </c>
      <c r="DZ15" s="296">
        <v>761</v>
      </c>
      <c r="EA15" s="296">
        <v>499</v>
      </c>
      <c r="EB15" s="296">
        <v>214</v>
      </c>
      <c r="EC15" s="296">
        <v>0</v>
      </c>
      <c r="ED15" s="296">
        <v>104</v>
      </c>
      <c r="EE15" s="296">
        <v>0</v>
      </c>
      <c r="EF15" s="296">
        <v>0</v>
      </c>
      <c r="EG15" s="296">
        <v>9</v>
      </c>
      <c r="EH15" s="296">
        <v>16</v>
      </c>
    </row>
    <row r="16" spans="1:138" s="282" customFormat="1" ht="13.5">
      <c r="A16" s="293" t="s">
        <v>362</v>
      </c>
      <c r="B16" s="293">
        <v>10</v>
      </c>
      <c r="C16" s="293"/>
      <c r="D16" s="294">
        <f t="shared" si="3"/>
        <v>131035</v>
      </c>
      <c r="E16" s="294">
        <f t="shared" si="4"/>
        <v>77316</v>
      </c>
      <c r="F16" s="294">
        <f t="shared" si="5"/>
        <v>22091</v>
      </c>
      <c r="G16" s="294">
        <f t="shared" si="6"/>
        <v>13364</v>
      </c>
      <c r="H16" s="294">
        <f t="shared" si="7"/>
        <v>3835</v>
      </c>
      <c r="I16" s="294">
        <f t="shared" si="8"/>
        <v>3198</v>
      </c>
      <c r="J16" s="294">
        <f t="shared" si="9"/>
        <v>405</v>
      </c>
      <c r="K16" s="294">
        <f t="shared" si="10"/>
        <v>391</v>
      </c>
      <c r="L16" s="294">
        <f t="shared" si="11"/>
        <v>0</v>
      </c>
      <c r="M16" s="294">
        <f t="shared" si="12"/>
        <v>4000</v>
      </c>
      <c r="N16" s="294">
        <f t="shared" si="13"/>
        <v>0</v>
      </c>
      <c r="O16" s="294">
        <f t="shared" si="14"/>
        <v>0</v>
      </c>
      <c r="P16" s="294">
        <f t="shared" si="15"/>
        <v>4287</v>
      </c>
      <c r="Q16" s="294">
        <f t="shared" si="16"/>
        <v>2148</v>
      </c>
      <c r="R16" s="294">
        <f t="shared" si="17"/>
        <v>28307</v>
      </c>
      <c r="S16" s="296">
        <v>25013</v>
      </c>
      <c r="T16" s="296">
        <v>862</v>
      </c>
      <c r="U16" s="296">
        <v>1185</v>
      </c>
      <c r="V16" s="296">
        <v>434</v>
      </c>
      <c r="W16" s="296">
        <v>268</v>
      </c>
      <c r="X16" s="296">
        <v>305</v>
      </c>
      <c r="Y16" s="296">
        <v>0</v>
      </c>
      <c r="Z16" s="296">
        <v>0</v>
      </c>
      <c r="AA16" s="296">
        <v>240</v>
      </c>
      <c r="AB16" s="294">
        <f t="shared" si="18"/>
        <v>50400</v>
      </c>
      <c r="AC16" s="294">
        <f t="shared" si="19"/>
        <v>2150</v>
      </c>
      <c r="AD16" s="294">
        <f t="shared" si="20"/>
        <v>19989</v>
      </c>
      <c r="AE16" s="294">
        <f t="shared" si="21"/>
        <v>11509</v>
      </c>
      <c r="AF16" s="294">
        <f t="shared" si="22"/>
        <v>3261</v>
      </c>
      <c r="AG16" s="294">
        <f t="shared" si="23"/>
        <v>2929</v>
      </c>
      <c r="AH16" s="294">
        <f t="shared" si="24"/>
        <v>24</v>
      </c>
      <c r="AI16" s="294">
        <f t="shared" si="25"/>
        <v>391</v>
      </c>
      <c r="AJ16" s="294">
        <f t="shared" si="26"/>
        <v>0</v>
      </c>
      <c r="AK16" s="294">
        <f t="shared" si="27"/>
        <v>4000</v>
      </c>
      <c r="AL16" s="294">
        <f t="shared" si="28"/>
        <v>0</v>
      </c>
      <c r="AM16" s="294">
        <f t="shared" si="29"/>
        <v>0</v>
      </c>
      <c r="AN16" s="294">
        <f t="shared" si="30"/>
        <v>4287</v>
      </c>
      <c r="AO16" s="294">
        <f t="shared" si="31"/>
        <v>1860</v>
      </c>
      <c r="AP16" s="294">
        <f t="shared" si="32"/>
        <v>4728</v>
      </c>
      <c r="AQ16" s="296">
        <v>185</v>
      </c>
      <c r="AR16" s="296">
        <v>524</v>
      </c>
      <c r="AS16" s="296">
        <v>0</v>
      </c>
      <c r="AT16" s="296">
        <v>0</v>
      </c>
      <c r="AU16" s="296">
        <v>0</v>
      </c>
      <c r="AV16" s="296">
        <v>0</v>
      </c>
      <c r="AW16" s="296">
        <v>0</v>
      </c>
      <c r="AX16" s="296">
        <v>0</v>
      </c>
      <c r="AY16" s="296">
        <v>4000</v>
      </c>
      <c r="AZ16" s="296">
        <v>0</v>
      </c>
      <c r="BA16" s="296">
        <v>0</v>
      </c>
      <c r="BB16" s="296">
        <v>19</v>
      </c>
      <c r="BC16" s="294">
        <f t="shared" si="33"/>
        <v>25626</v>
      </c>
      <c r="BD16" s="296">
        <v>319</v>
      </c>
      <c r="BE16" s="296">
        <v>16630</v>
      </c>
      <c r="BF16" s="296">
        <v>4927</v>
      </c>
      <c r="BG16" s="296">
        <v>1035</v>
      </c>
      <c r="BH16" s="296">
        <v>2617</v>
      </c>
      <c r="BI16" s="296">
        <v>0</v>
      </c>
      <c r="BJ16" s="296">
        <v>0</v>
      </c>
      <c r="BK16" s="296">
        <v>0</v>
      </c>
      <c r="BL16" s="296">
        <v>0</v>
      </c>
      <c r="BM16" s="296">
        <v>0</v>
      </c>
      <c r="BN16" s="296">
        <v>98</v>
      </c>
      <c r="BO16" s="294">
        <f t="shared" si="34"/>
        <v>459</v>
      </c>
      <c r="BP16" s="296">
        <v>0</v>
      </c>
      <c r="BQ16" s="296">
        <v>0</v>
      </c>
      <c r="BR16" s="296">
        <v>0</v>
      </c>
      <c r="BS16" s="296">
        <v>0</v>
      </c>
      <c r="BT16" s="296">
        <v>0</v>
      </c>
      <c r="BU16" s="296">
        <v>0</v>
      </c>
      <c r="BV16" s="296">
        <v>391</v>
      </c>
      <c r="BW16" s="296">
        <v>0</v>
      </c>
      <c r="BX16" s="296">
        <v>0</v>
      </c>
      <c r="BY16" s="296">
        <v>0</v>
      </c>
      <c r="BZ16" s="296">
        <v>68</v>
      </c>
      <c r="CA16" s="294">
        <f t="shared" si="35"/>
        <v>0</v>
      </c>
      <c r="CB16" s="296">
        <v>0</v>
      </c>
      <c r="CC16" s="296">
        <v>0</v>
      </c>
      <c r="CD16" s="296">
        <v>0</v>
      </c>
      <c r="CE16" s="296">
        <v>0</v>
      </c>
      <c r="CF16" s="296">
        <v>0</v>
      </c>
      <c r="CG16" s="296">
        <v>0</v>
      </c>
      <c r="CH16" s="296">
        <v>0</v>
      </c>
      <c r="CI16" s="296">
        <v>0</v>
      </c>
      <c r="CJ16" s="296">
        <v>0</v>
      </c>
      <c r="CK16" s="296">
        <v>0</v>
      </c>
      <c r="CL16" s="296">
        <v>0</v>
      </c>
      <c r="CM16" s="294">
        <f t="shared" si="36"/>
        <v>0</v>
      </c>
      <c r="CN16" s="296">
        <v>0</v>
      </c>
      <c r="CO16" s="296">
        <v>0</v>
      </c>
      <c r="CP16" s="296">
        <v>0</v>
      </c>
      <c r="CQ16" s="296">
        <v>0</v>
      </c>
      <c r="CR16" s="296">
        <v>0</v>
      </c>
      <c r="CS16" s="296">
        <v>0</v>
      </c>
      <c r="CT16" s="296">
        <v>0</v>
      </c>
      <c r="CU16" s="296">
        <v>0</v>
      </c>
      <c r="CV16" s="296">
        <v>0</v>
      </c>
      <c r="CW16" s="296">
        <v>0</v>
      </c>
      <c r="CX16" s="296">
        <v>0</v>
      </c>
      <c r="CY16" s="294">
        <f t="shared" si="37"/>
        <v>4353</v>
      </c>
      <c r="CZ16" s="296">
        <v>0</v>
      </c>
      <c r="DA16" s="296">
        <v>0</v>
      </c>
      <c r="DB16" s="296">
        <v>0</v>
      </c>
      <c r="DC16" s="296">
        <v>0</v>
      </c>
      <c r="DD16" s="296">
        <v>0</v>
      </c>
      <c r="DE16" s="296">
        <v>0</v>
      </c>
      <c r="DF16" s="296">
        <v>0</v>
      </c>
      <c r="DG16" s="296">
        <v>0</v>
      </c>
      <c r="DH16" s="296">
        <v>0</v>
      </c>
      <c r="DI16" s="296">
        <v>0</v>
      </c>
      <c r="DJ16" s="296">
        <v>4287</v>
      </c>
      <c r="DK16" s="296">
        <v>66</v>
      </c>
      <c r="DL16" s="294">
        <f t="shared" si="38"/>
        <v>15234</v>
      </c>
      <c r="DM16" s="296">
        <v>1646</v>
      </c>
      <c r="DN16" s="296">
        <v>2835</v>
      </c>
      <c r="DO16" s="296">
        <v>6582</v>
      </c>
      <c r="DP16" s="296">
        <v>2226</v>
      </c>
      <c r="DQ16" s="296">
        <v>312</v>
      </c>
      <c r="DR16" s="296">
        <v>24</v>
      </c>
      <c r="DS16" s="296">
        <v>0</v>
      </c>
      <c r="DT16" s="296">
        <v>0</v>
      </c>
      <c r="DU16" s="296">
        <v>0</v>
      </c>
      <c r="DV16" s="296">
        <v>0</v>
      </c>
      <c r="DW16" s="296">
        <v>1609</v>
      </c>
      <c r="DX16" s="294">
        <f t="shared" si="2"/>
        <v>52328</v>
      </c>
      <c r="DY16" s="296">
        <v>50153</v>
      </c>
      <c r="DZ16" s="296">
        <v>1240</v>
      </c>
      <c r="EA16" s="296">
        <v>670</v>
      </c>
      <c r="EB16" s="296">
        <v>140</v>
      </c>
      <c r="EC16" s="296">
        <v>1</v>
      </c>
      <c r="ED16" s="296">
        <v>76</v>
      </c>
      <c r="EE16" s="296">
        <v>0</v>
      </c>
      <c r="EF16" s="296">
        <v>0</v>
      </c>
      <c r="EG16" s="296">
        <v>48</v>
      </c>
      <c r="EH16" s="296">
        <v>23</v>
      </c>
    </row>
    <row r="17" spans="1:138" s="282" customFormat="1" ht="13.5">
      <c r="A17" s="293" t="s">
        <v>363</v>
      </c>
      <c r="B17" s="293">
        <v>11</v>
      </c>
      <c r="C17" s="293"/>
      <c r="D17" s="294">
        <f t="shared" si="3"/>
        <v>675184</v>
      </c>
      <c r="E17" s="294">
        <f t="shared" si="4"/>
        <v>350923</v>
      </c>
      <c r="F17" s="294">
        <f t="shared" si="5"/>
        <v>69932</v>
      </c>
      <c r="G17" s="294">
        <f t="shared" si="6"/>
        <v>43459</v>
      </c>
      <c r="H17" s="294">
        <f t="shared" si="7"/>
        <v>18795</v>
      </c>
      <c r="I17" s="294">
        <f t="shared" si="8"/>
        <v>47032</v>
      </c>
      <c r="J17" s="294">
        <f t="shared" si="9"/>
        <v>17898</v>
      </c>
      <c r="K17" s="294">
        <f t="shared" si="10"/>
        <v>2029</v>
      </c>
      <c r="L17" s="294">
        <f t="shared" si="11"/>
        <v>0</v>
      </c>
      <c r="M17" s="294">
        <f t="shared" si="12"/>
        <v>24453</v>
      </c>
      <c r="N17" s="294">
        <f t="shared" si="13"/>
        <v>64316</v>
      </c>
      <c r="O17" s="294">
        <f t="shared" si="14"/>
        <v>0</v>
      </c>
      <c r="P17" s="294">
        <f t="shared" si="15"/>
        <v>2091</v>
      </c>
      <c r="Q17" s="294">
        <f t="shared" si="16"/>
        <v>34256</v>
      </c>
      <c r="R17" s="294">
        <f t="shared" si="17"/>
        <v>214828</v>
      </c>
      <c r="S17" s="296">
        <v>172273</v>
      </c>
      <c r="T17" s="296">
        <v>4133</v>
      </c>
      <c r="U17" s="296">
        <v>6711</v>
      </c>
      <c r="V17" s="296">
        <v>5769</v>
      </c>
      <c r="W17" s="296">
        <v>12645</v>
      </c>
      <c r="X17" s="296">
        <v>11989</v>
      </c>
      <c r="Y17" s="296">
        <v>0</v>
      </c>
      <c r="Z17" s="296">
        <v>0</v>
      </c>
      <c r="AA17" s="296">
        <v>1308</v>
      </c>
      <c r="AB17" s="294">
        <f t="shared" si="18"/>
        <v>295227</v>
      </c>
      <c r="AC17" s="294">
        <f t="shared" si="19"/>
        <v>20671</v>
      </c>
      <c r="AD17" s="294">
        <f t="shared" si="20"/>
        <v>63512</v>
      </c>
      <c r="AE17" s="294">
        <f t="shared" si="21"/>
        <v>35538</v>
      </c>
      <c r="AF17" s="294">
        <f t="shared" si="22"/>
        <v>13025</v>
      </c>
      <c r="AG17" s="294">
        <f t="shared" si="23"/>
        <v>34387</v>
      </c>
      <c r="AH17" s="294">
        <f t="shared" si="24"/>
        <v>2285</v>
      </c>
      <c r="AI17" s="294">
        <f t="shared" si="25"/>
        <v>2029</v>
      </c>
      <c r="AJ17" s="294">
        <f t="shared" si="26"/>
        <v>0</v>
      </c>
      <c r="AK17" s="294">
        <f t="shared" si="27"/>
        <v>24453</v>
      </c>
      <c r="AL17" s="294">
        <f t="shared" si="28"/>
        <v>64316</v>
      </c>
      <c r="AM17" s="294">
        <f t="shared" si="29"/>
        <v>0</v>
      </c>
      <c r="AN17" s="294">
        <f t="shared" si="30"/>
        <v>2091</v>
      </c>
      <c r="AO17" s="294">
        <f t="shared" si="31"/>
        <v>32920</v>
      </c>
      <c r="AP17" s="294">
        <f t="shared" si="32"/>
        <v>103470</v>
      </c>
      <c r="AQ17" s="296">
        <v>713</v>
      </c>
      <c r="AR17" s="296">
        <v>4395</v>
      </c>
      <c r="AS17" s="296">
        <v>0</v>
      </c>
      <c r="AT17" s="296">
        <v>18</v>
      </c>
      <c r="AU17" s="296">
        <v>322</v>
      </c>
      <c r="AV17" s="296">
        <v>23</v>
      </c>
      <c r="AW17" s="296">
        <v>0</v>
      </c>
      <c r="AX17" s="296">
        <v>0</v>
      </c>
      <c r="AY17" s="296">
        <v>24453</v>
      </c>
      <c r="AZ17" s="296">
        <v>64316</v>
      </c>
      <c r="BA17" s="296">
        <v>0</v>
      </c>
      <c r="BB17" s="296">
        <v>9230</v>
      </c>
      <c r="BC17" s="294">
        <f t="shared" si="33"/>
        <v>37336</v>
      </c>
      <c r="BD17" s="296">
        <v>464</v>
      </c>
      <c r="BE17" s="296">
        <v>30617</v>
      </c>
      <c r="BF17" s="296">
        <v>3063</v>
      </c>
      <c r="BG17" s="296">
        <v>482</v>
      </c>
      <c r="BH17" s="296">
        <v>1136</v>
      </c>
      <c r="BI17" s="296">
        <v>87</v>
      </c>
      <c r="BJ17" s="296">
        <v>0</v>
      </c>
      <c r="BK17" s="296">
        <v>0</v>
      </c>
      <c r="BL17" s="296">
        <v>0</v>
      </c>
      <c r="BM17" s="296">
        <v>0</v>
      </c>
      <c r="BN17" s="296">
        <v>1487</v>
      </c>
      <c r="BO17" s="294">
        <f t="shared" si="34"/>
        <v>2312</v>
      </c>
      <c r="BP17" s="296">
        <v>0</v>
      </c>
      <c r="BQ17" s="296">
        <v>0</v>
      </c>
      <c r="BR17" s="296">
        <v>0</v>
      </c>
      <c r="BS17" s="296">
        <v>0</v>
      </c>
      <c r="BT17" s="296">
        <v>0</v>
      </c>
      <c r="BU17" s="296">
        <v>0</v>
      </c>
      <c r="BV17" s="296">
        <v>2029</v>
      </c>
      <c r="BW17" s="296">
        <v>0</v>
      </c>
      <c r="BX17" s="296">
        <v>0</v>
      </c>
      <c r="BY17" s="296">
        <v>0</v>
      </c>
      <c r="BZ17" s="296">
        <v>283</v>
      </c>
      <c r="CA17" s="294">
        <f t="shared" si="35"/>
        <v>0</v>
      </c>
      <c r="CB17" s="296">
        <v>0</v>
      </c>
      <c r="CC17" s="296">
        <v>0</v>
      </c>
      <c r="CD17" s="296">
        <v>0</v>
      </c>
      <c r="CE17" s="296">
        <v>0</v>
      </c>
      <c r="CF17" s="296">
        <v>0</v>
      </c>
      <c r="CG17" s="296">
        <v>0</v>
      </c>
      <c r="CH17" s="296">
        <v>0</v>
      </c>
      <c r="CI17" s="296">
        <v>0</v>
      </c>
      <c r="CJ17" s="296">
        <v>0</v>
      </c>
      <c r="CK17" s="296">
        <v>0</v>
      </c>
      <c r="CL17" s="296">
        <v>0</v>
      </c>
      <c r="CM17" s="294">
        <f t="shared" si="36"/>
        <v>0</v>
      </c>
      <c r="CN17" s="296">
        <v>0</v>
      </c>
      <c r="CO17" s="296">
        <v>0</v>
      </c>
      <c r="CP17" s="296">
        <v>0</v>
      </c>
      <c r="CQ17" s="296">
        <v>0</v>
      </c>
      <c r="CR17" s="296">
        <v>0</v>
      </c>
      <c r="CS17" s="296">
        <v>0</v>
      </c>
      <c r="CT17" s="296">
        <v>0</v>
      </c>
      <c r="CU17" s="296">
        <v>0</v>
      </c>
      <c r="CV17" s="296">
        <v>0</v>
      </c>
      <c r="CW17" s="296">
        <v>0</v>
      </c>
      <c r="CX17" s="296">
        <v>0</v>
      </c>
      <c r="CY17" s="294">
        <f t="shared" si="37"/>
        <v>2091</v>
      </c>
      <c r="CZ17" s="296">
        <v>0</v>
      </c>
      <c r="DA17" s="296">
        <v>0</v>
      </c>
      <c r="DB17" s="296">
        <v>0</v>
      </c>
      <c r="DC17" s="296">
        <v>0</v>
      </c>
      <c r="DD17" s="296">
        <v>0</v>
      </c>
      <c r="DE17" s="296">
        <v>0</v>
      </c>
      <c r="DF17" s="296">
        <v>0</v>
      </c>
      <c r="DG17" s="296">
        <v>0</v>
      </c>
      <c r="DH17" s="296">
        <v>0</v>
      </c>
      <c r="DI17" s="296">
        <v>0</v>
      </c>
      <c r="DJ17" s="296">
        <v>2091</v>
      </c>
      <c r="DK17" s="296">
        <v>0</v>
      </c>
      <c r="DL17" s="294">
        <f t="shared" si="38"/>
        <v>150018</v>
      </c>
      <c r="DM17" s="296">
        <v>19494</v>
      </c>
      <c r="DN17" s="296">
        <v>28500</v>
      </c>
      <c r="DO17" s="296">
        <v>32475</v>
      </c>
      <c r="DP17" s="296">
        <v>12525</v>
      </c>
      <c r="DQ17" s="296">
        <v>32929</v>
      </c>
      <c r="DR17" s="296">
        <v>2175</v>
      </c>
      <c r="DS17" s="296">
        <v>0</v>
      </c>
      <c r="DT17" s="296">
        <v>0</v>
      </c>
      <c r="DU17" s="296">
        <v>0</v>
      </c>
      <c r="DV17" s="296">
        <v>0</v>
      </c>
      <c r="DW17" s="296">
        <v>21920</v>
      </c>
      <c r="DX17" s="294">
        <f t="shared" si="2"/>
        <v>165129</v>
      </c>
      <c r="DY17" s="296">
        <v>157979</v>
      </c>
      <c r="DZ17" s="296">
        <v>2287</v>
      </c>
      <c r="EA17" s="296">
        <v>1210</v>
      </c>
      <c r="EB17" s="296">
        <v>1</v>
      </c>
      <c r="EC17" s="296">
        <v>0</v>
      </c>
      <c r="ED17" s="296">
        <v>3624</v>
      </c>
      <c r="EE17" s="296">
        <v>0</v>
      </c>
      <c r="EF17" s="296">
        <v>0</v>
      </c>
      <c r="EG17" s="296">
        <v>28</v>
      </c>
      <c r="EH17" s="296">
        <v>54</v>
      </c>
    </row>
    <row r="18" spans="1:138" s="282" customFormat="1" ht="13.5">
      <c r="A18" s="293" t="s">
        <v>364</v>
      </c>
      <c r="B18" s="293">
        <v>12</v>
      </c>
      <c r="C18" s="293"/>
      <c r="D18" s="294">
        <f t="shared" si="3"/>
        <v>605542</v>
      </c>
      <c r="E18" s="294">
        <f t="shared" si="4"/>
        <v>299760</v>
      </c>
      <c r="F18" s="294">
        <f t="shared" si="5"/>
        <v>72775</v>
      </c>
      <c r="G18" s="294">
        <f t="shared" si="6"/>
        <v>54394</v>
      </c>
      <c r="H18" s="294">
        <f t="shared" si="7"/>
        <v>14274</v>
      </c>
      <c r="I18" s="294">
        <f t="shared" si="8"/>
        <v>35291</v>
      </c>
      <c r="J18" s="294">
        <f t="shared" si="9"/>
        <v>13788</v>
      </c>
      <c r="K18" s="294">
        <f t="shared" si="10"/>
        <v>3779</v>
      </c>
      <c r="L18" s="294">
        <f t="shared" si="11"/>
        <v>0</v>
      </c>
      <c r="M18" s="294">
        <f t="shared" si="12"/>
        <v>30688</v>
      </c>
      <c r="N18" s="294">
        <f t="shared" si="13"/>
        <v>51976</v>
      </c>
      <c r="O18" s="294">
        <f t="shared" si="14"/>
        <v>0</v>
      </c>
      <c r="P18" s="294">
        <f t="shared" si="15"/>
        <v>0</v>
      </c>
      <c r="Q18" s="294">
        <f t="shared" si="16"/>
        <v>28817</v>
      </c>
      <c r="R18" s="294">
        <f t="shared" si="17"/>
        <v>158521</v>
      </c>
      <c r="S18" s="296">
        <v>126991</v>
      </c>
      <c r="T18" s="296">
        <v>10328</v>
      </c>
      <c r="U18" s="296">
        <v>4830</v>
      </c>
      <c r="V18" s="296">
        <v>1095</v>
      </c>
      <c r="W18" s="296">
        <v>591</v>
      </c>
      <c r="X18" s="296">
        <v>4841</v>
      </c>
      <c r="Y18" s="296">
        <v>0</v>
      </c>
      <c r="Z18" s="296">
        <v>0</v>
      </c>
      <c r="AA18" s="296">
        <v>9845</v>
      </c>
      <c r="AB18" s="294">
        <f t="shared" si="18"/>
        <v>286286</v>
      </c>
      <c r="AC18" s="294">
        <f t="shared" si="19"/>
        <v>32490</v>
      </c>
      <c r="AD18" s="294">
        <f t="shared" si="20"/>
        <v>56093</v>
      </c>
      <c r="AE18" s="294">
        <f t="shared" si="21"/>
        <v>41882</v>
      </c>
      <c r="AF18" s="294">
        <f t="shared" si="22"/>
        <v>12630</v>
      </c>
      <c r="AG18" s="294">
        <f t="shared" si="23"/>
        <v>34699</v>
      </c>
      <c r="AH18" s="294">
        <f t="shared" si="24"/>
        <v>3089</v>
      </c>
      <c r="AI18" s="294">
        <f t="shared" si="25"/>
        <v>3779</v>
      </c>
      <c r="AJ18" s="294">
        <f t="shared" si="26"/>
        <v>0</v>
      </c>
      <c r="AK18" s="294">
        <f t="shared" si="27"/>
        <v>30688</v>
      </c>
      <c r="AL18" s="294">
        <f t="shared" si="28"/>
        <v>51976</v>
      </c>
      <c r="AM18" s="294">
        <f t="shared" si="29"/>
        <v>0</v>
      </c>
      <c r="AN18" s="294">
        <f t="shared" si="30"/>
        <v>0</v>
      </c>
      <c r="AO18" s="294">
        <f t="shared" si="31"/>
        <v>18960</v>
      </c>
      <c r="AP18" s="294">
        <f t="shared" si="32"/>
        <v>99059</v>
      </c>
      <c r="AQ18" s="296">
        <v>0</v>
      </c>
      <c r="AR18" s="296">
        <v>4426</v>
      </c>
      <c r="AS18" s="296">
        <v>0</v>
      </c>
      <c r="AT18" s="296">
        <v>0</v>
      </c>
      <c r="AU18" s="296">
        <v>0</v>
      </c>
      <c r="AV18" s="296">
        <v>0</v>
      </c>
      <c r="AW18" s="296">
        <v>0</v>
      </c>
      <c r="AX18" s="296">
        <v>0</v>
      </c>
      <c r="AY18" s="296">
        <v>30688</v>
      </c>
      <c r="AZ18" s="296">
        <v>51976</v>
      </c>
      <c r="BA18" s="296">
        <v>0</v>
      </c>
      <c r="BB18" s="296">
        <v>11969</v>
      </c>
      <c r="BC18" s="294">
        <f t="shared" si="33"/>
        <v>42433</v>
      </c>
      <c r="BD18" s="296">
        <v>1088</v>
      </c>
      <c r="BE18" s="296">
        <v>25615</v>
      </c>
      <c r="BF18" s="296">
        <v>4407</v>
      </c>
      <c r="BG18" s="296">
        <v>780</v>
      </c>
      <c r="BH18" s="296">
        <v>7988</v>
      </c>
      <c r="BI18" s="296">
        <v>330</v>
      </c>
      <c r="BJ18" s="296">
        <v>0</v>
      </c>
      <c r="BK18" s="296">
        <v>0</v>
      </c>
      <c r="BL18" s="296">
        <v>0</v>
      </c>
      <c r="BM18" s="296">
        <v>0</v>
      </c>
      <c r="BN18" s="296">
        <v>2225</v>
      </c>
      <c r="BO18" s="294">
        <f t="shared" si="34"/>
        <v>3779</v>
      </c>
      <c r="BP18" s="296">
        <v>0</v>
      </c>
      <c r="BQ18" s="296">
        <v>0</v>
      </c>
      <c r="BR18" s="296">
        <v>0</v>
      </c>
      <c r="BS18" s="296">
        <v>0</v>
      </c>
      <c r="BT18" s="296">
        <v>0</v>
      </c>
      <c r="BU18" s="296">
        <v>0</v>
      </c>
      <c r="BV18" s="296">
        <v>3779</v>
      </c>
      <c r="BW18" s="296">
        <v>0</v>
      </c>
      <c r="BX18" s="296">
        <v>0</v>
      </c>
      <c r="BY18" s="296">
        <v>0</v>
      </c>
      <c r="BZ18" s="296">
        <v>0</v>
      </c>
      <c r="CA18" s="294">
        <f t="shared" si="35"/>
        <v>0</v>
      </c>
      <c r="CB18" s="296">
        <v>0</v>
      </c>
      <c r="CC18" s="296">
        <v>0</v>
      </c>
      <c r="CD18" s="296">
        <v>0</v>
      </c>
      <c r="CE18" s="296">
        <v>0</v>
      </c>
      <c r="CF18" s="296">
        <v>0</v>
      </c>
      <c r="CG18" s="296">
        <v>0</v>
      </c>
      <c r="CH18" s="296">
        <v>0</v>
      </c>
      <c r="CI18" s="296">
        <v>0</v>
      </c>
      <c r="CJ18" s="296">
        <v>0</v>
      </c>
      <c r="CK18" s="296">
        <v>0</v>
      </c>
      <c r="CL18" s="296">
        <v>0</v>
      </c>
      <c r="CM18" s="294">
        <f t="shared" si="36"/>
        <v>0</v>
      </c>
      <c r="CN18" s="296">
        <v>0</v>
      </c>
      <c r="CO18" s="296">
        <v>0</v>
      </c>
      <c r="CP18" s="296">
        <v>0</v>
      </c>
      <c r="CQ18" s="296">
        <v>0</v>
      </c>
      <c r="CR18" s="296">
        <v>0</v>
      </c>
      <c r="CS18" s="296">
        <v>0</v>
      </c>
      <c r="CT18" s="296">
        <v>0</v>
      </c>
      <c r="CU18" s="296">
        <v>0</v>
      </c>
      <c r="CV18" s="296">
        <v>0</v>
      </c>
      <c r="CW18" s="296">
        <v>0</v>
      </c>
      <c r="CX18" s="296">
        <v>0</v>
      </c>
      <c r="CY18" s="294">
        <f t="shared" si="37"/>
        <v>2900</v>
      </c>
      <c r="CZ18" s="296">
        <v>0</v>
      </c>
      <c r="DA18" s="296">
        <v>0</v>
      </c>
      <c r="DB18" s="296">
        <v>0</v>
      </c>
      <c r="DC18" s="296">
        <v>0</v>
      </c>
      <c r="DD18" s="296">
        <v>2900</v>
      </c>
      <c r="DE18" s="296">
        <v>0</v>
      </c>
      <c r="DF18" s="296">
        <v>0</v>
      </c>
      <c r="DG18" s="296">
        <v>0</v>
      </c>
      <c r="DH18" s="296">
        <v>0</v>
      </c>
      <c r="DI18" s="296">
        <v>0</v>
      </c>
      <c r="DJ18" s="296">
        <v>0</v>
      </c>
      <c r="DK18" s="296">
        <v>0</v>
      </c>
      <c r="DL18" s="294">
        <f t="shared" si="38"/>
        <v>138115</v>
      </c>
      <c r="DM18" s="296">
        <v>31402</v>
      </c>
      <c r="DN18" s="296">
        <v>26052</v>
      </c>
      <c r="DO18" s="296">
        <v>37475</v>
      </c>
      <c r="DP18" s="296">
        <v>11850</v>
      </c>
      <c r="DQ18" s="296">
        <v>23811</v>
      </c>
      <c r="DR18" s="296">
        <v>2759</v>
      </c>
      <c r="DS18" s="296">
        <v>0</v>
      </c>
      <c r="DT18" s="296">
        <v>0</v>
      </c>
      <c r="DU18" s="296">
        <v>0</v>
      </c>
      <c r="DV18" s="296">
        <v>0</v>
      </c>
      <c r="DW18" s="296">
        <v>4766</v>
      </c>
      <c r="DX18" s="294">
        <f t="shared" si="2"/>
        <v>160735</v>
      </c>
      <c r="DY18" s="296">
        <v>140279</v>
      </c>
      <c r="DZ18" s="296">
        <v>6354</v>
      </c>
      <c r="EA18" s="296">
        <v>7682</v>
      </c>
      <c r="EB18" s="296">
        <v>549</v>
      </c>
      <c r="EC18" s="296">
        <v>1</v>
      </c>
      <c r="ED18" s="296">
        <v>5858</v>
      </c>
      <c r="EE18" s="296">
        <v>0</v>
      </c>
      <c r="EF18" s="296">
        <v>0</v>
      </c>
      <c r="EG18" s="296">
        <v>12</v>
      </c>
      <c r="EH18" s="296">
        <v>44</v>
      </c>
    </row>
    <row r="19" spans="1:138" s="282" customFormat="1" ht="13.5">
      <c r="A19" s="293" t="s">
        <v>365</v>
      </c>
      <c r="B19" s="293">
        <v>13</v>
      </c>
      <c r="C19" s="293"/>
      <c r="D19" s="294">
        <f t="shared" si="3"/>
        <v>1123002</v>
      </c>
      <c r="E19" s="294">
        <f t="shared" si="4"/>
        <v>679198</v>
      </c>
      <c r="F19" s="294">
        <f t="shared" si="5"/>
        <v>99015</v>
      </c>
      <c r="G19" s="294">
        <f t="shared" si="6"/>
        <v>106264</v>
      </c>
      <c r="H19" s="294">
        <f t="shared" si="7"/>
        <v>29795</v>
      </c>
      <c r="I19" s="294">
        <f t="shared" si="8"/>
        <v>41300</v>
      </c>
      <c r="J19" s="294">
        <f t="shared" si="9"/>
        <v>20198</v>
      </c>
      <c r="K19" s="294">
        <f t="shared" si="10"/>
        <v>2003</v>
      </c>
      <c r="L19" s="294">
        <f t="shared" si="11"/>
        <v>0</v>
      </c>
      <c r="M19" s="294">
        <f t="shared" si="12"/>
        <v>62980</v>
      </c>
      <c r="N19" s="294">
        <f t="shared" si="13"/>
        <v>75582</v>
      </c>
      <c r="O19" s="294">
        <f t="shared" si="14"/>
        <v>0</v>
      </c>
      <c r="P19" s="294">
        <f t="shared" si="15"/>
        <v>232</v>
      </c>
      <c r="Q19" s="294">
        <f t="shared" si="16"/>
        <v>6435</v>
      </c>
      <c r="R19" s="294">
        <f t="shared" si="17"/>
        <v>464170</v>
      </c>
      <c r="S19" s="296">
        <v>330534</v>
      </c>
      <c r="T19" s="296">
        <v>24523</v>
      </c>
      <c r="U19" s="296">
        <v>76226</v>
      </c>
      <c r="V19" s="296">
        <v>19111</v>
      </c>
      <c r="W19" s="296">
        <v>3543</v>
      </c>
      <c r="X19" s="296">
        <v>9488</v>
      </c>
      <c r="Y19" s="296">
        <v>0</v>
      </c>
      <c r="Z19" s="296">
        <v>0</v>
      </c>
      <c r="AA19" s="296">
        <v>745</v>
      </c>
      <c r="AB19" s="294">
        <f t="shared" si="18"/>
        <v>346979</v>
      </c>
      <c r="AC19" s="294">
        <f t="shared" si="19"/>
        <v>47918</v>
      </c>
      <c r="AD19" s="294">
        <f t="shared" si="20"/>
        <v>70955</v>
      </c>
      <c r="AE19" s="294">
        <f t="shared" si="21"/>
        <v>27839</v>
      </c>
      <c r="AF19" s="294">
        <f t="shared" si="22"/>
        <v>10650</v>
      </c>
      <c r="AG19" s="294">
        <f t="shared" si="23"/>
        <v>37757</v>
      </c>
      <c r="AH19" s="294">
        <f t="shared" si="24"/>
        <v>5432</v>
      </c>
      <c r="AI19" s="294">
        <f t="shared" si="25"/>
        <v>2003</v>
      </c>
      <c r="AJ19" s="294">
        <f t="shared" si="26"/>
        <v>0</v>
      </c>
      <c r="AK19" s="294">
        <f t="shared" si="27"/>
        <v>62980</v>
      </c>
      <c r="AL19" s="294">
        <f t="shared" si="28"/>
        <v>75582</v>
      </c>
      <c r="AM19" s="294">
        <f t="shared" si="29"/>
        <v>0</v>
      </c>
      <c r="AN19" s="294">
        <f t="shared" si="30"/>
        <v>232</v>
      </c>
      <c r="AO19" s="294">
        <f t="shared" si="31"/>
        <v>5631</v>
      </c>
      <c r="AP19" s="294">
        <f t="shared" si="32"/>
        <v>147894</v>
      </c>
      <c r="AQ19" s="296">
        <v>0</v>
      </c>
      <c r="AR19" s="296">
        <v>8645</v>
      </c>
      <c r="AS19" s="296">
        <v>0</v>
      </c>
      <c r="AT19" s="296">
        <v>0</v>
      </c>
      <c r="AU19" s="296">
        <v>0</v>
      </c>
      <c r="AV19" s="296">
        <v>0</v>
      </c>
      <c r="AW19" s="296">
        <v>0</v>
      </c>
      <c r="AX19" s="296">
        <v>0</v>
      </c>
      <c r="AY19" s="296">
        <v>62980</v>
      </c>
      <c r="AZ19" s="296">
        <v>75582</v>
      </c>
      <c r="BA19" s="296">
        <v>0</v>
      </c>
      <c r="BB19" s="296">
        <v>687</v>
      </c>
      <c r="BC19" s="294">
        <f t="shared" si="33"/>
        <v>74490</v>
      </c>
      <c r="BD19" s="296">
        <v>10998</v>
      </c>
      <c r="BE19" s="296">
        <v>29204</v>
      </c>
      <c r="BF19" s="296">
        <v>6351</v>
      </c>
      <c r="BG19" s="296">
        <v>2049</v>
      </c>
      <c r="BH19" s="296">
        <v>21196</v>
      </c>
      <c r="BI19" s="296">
        <v>1234</v>
      </c>
      <c r="BJ19" s="296">
        <v>758</v>
      </c>
      <c r="BK19" s="296">
        <v>0</v>
      </c>
      <c r="BL19" s="296">
        <v>0</v>
      </c>
      <c r="BM19" s="296">
        <v>0</v>
      </c>
      <c r="BN19" s="296">
        <v>2700</v>
      </c>
      <c r="BO19" s="294">
        <f t="shared" si="34"/>
        <v>1149</v>
      </c>
      <c r="BP19" s="296">
        <v>0</v>
      </c>
      <c r="BQ19" s="296">
        <v>0</v>
      </c>
      <c r="BR19" s="296">
        <v>0</v>
      </c>
      <c r="BS19" s="296">
        <v>0</v>
      </c>
      <c r="BT19" s="296">
        <v>0</v>
      </c>
      <c r="BU19" s="296">
        <v>0</v>
      </c>
      <c r="BV19" s="296">
        <v>1149</v>
      </c>
      <c r="BW19" s="296">
        <v>0</v>
      </c>
      <c r="BX19" s="296">
        <v>0</v>
      </c>
      <c r="BY19" s="296">
        <v>0</v>
      </c>
      <c r="BZ19" s="296">
        <v>0</v>
      </c>
      <c r="CA19" s="294">
        <f t="shared" si="35"/>
        <v>0</v>
      </c>
      <c r="CB19" s="296">
        <v>0</v>
      </c>
      <c r="CC19" s="296">
        <v>0</v>
      </c>
      <c r="CD19" s="296">
        <v>0</v>
      </c>
      <c r="CE19" s="296">
        <v>0</v>
      </c>
      <c r="CF19" s="296">
        <v>0</v>
      </c>
      <c r="CG19" s="296">
        <v>0</v>
      </c>
      <c r="CH19" s="296">
        <v>0</v>
      </c>
      <c r="CI19" s="296">
        <v>0</v>
      </c>
      <c r="CJ19" s="296">
        <v>0</v>
      </c>
      <c r="CK19" s="296">
        <v>0</v>
      </c>
      <c r="CL19" s="296">
        <v>0</v>
      </c>
      <c r="CM19" s="294">
        <f t="shared" si="36"/>
        <v>0</v>
      </c>
      <c r="CN19" s="296">
        <v>0</v>
      </c>
      <c r="CO19" s="296">
        <v>0</v>
      </c>
      <c r="CP19" s="296">
        <v>0</v>
      </c>
      <c r="CQ19" s="296">
        <v>0</v>
      </c>
      <c r="CR19" s="296">
        <v>0</v>
      </c>
      <c r="CS19" s="296">
        <v>0</v>
      </c>
      <c r="CT19" s="296">
        <v>0</v>
      </c>
      <c r="CU19" s="296">
        <v>0</v>
      </c>
      <c r="CV19" s="296">
        <v>0</v>
      </c>
      <c r="CW19" s="296">
        <v>0</v>
      </c>
      <c r="CX19" s="296">
        <v>0</v>
      </c>
      <c r="CY19" s="294">
        <f t="shared" si="37"/>
        <v>232</v>
      </c>
      <c r="CZ19" s="296">
        <v>0</v>
      </c>
      <c r="DA19" s="296">
        <v>0</v>
      </c>
      <c r="DB19" s="296">
        <v>0</v>
      </c>
      <c r="DC19" s="296">
        <v>0</v>
      </c>
      <c r="DD19" s="296">
        <v>0</v>
      </c>
      <c r="DE19" s="296">
        <v>0</v>
      </c>
      <c r="DF19" s="296">
        <v>0</v>
      </c>
      <c r="DG19" s="296">
        <v>0</v>
      </c>
      <c r="DH19" s="296">
        <v>0</v>
      </c>
      <c r="DI19" s="296">
        <v>0</v>
      </c>
      <c r="DJ19" s="296">
        <v>232</v>
      </c>
      <c r="DK19" s="296">
        <v>0</v>
      </c>
      <c r="DL19" s="294">
        <f t="shared" si="38"/>
        <v>123214</v>
      </c>
      <c r="DM19" s="296">
        <v>36920</v>
      </c>
      <c r="DN19" s="296">
        <v>33106</v>
      </c>
      <c r="DO19" s="296">
        <v>21488</v>
      </c>
      <c r="DP19" s="296">
        <v>8601</v>
      </c>
      <c r="DQ19" s="296">
        <v>16561</v>
      </c>
      <c r="DR19" s="296">
        <v>4198</v>
      </c>
      <c r="DS19" s="296">
        <v>96</v>
      </c>
      <c r="DT19" s="296">
        <v>0</v>
      </c>
      <c r="DU19" s="296">
        <v>0</v>
      </c>
      <c r="DV19" s="296">
        <v>0</v>
      </c>
      <c r="DW19" s="296">
        <v>2244</v>
      </c>
      <c r="DX19" s="294">
        <f t="shared" si="2"/>
        <v>311853</v>
      </c>
      <c r="DY19" s="296">
        <v>300746</v>
      </c>
      <c r="DZ19" s="296">
        <v>3537</v>
      </c>
      <c r="EA19" s="296">
        <v>2199</v>
      </c>
      <c r="EB19" s="296">
        <v>34</v>
      </c>
      <c r="EC19" s="296">
        <v>0</v>
      </c>
      <c r="ED19" s="296">
        <v>5278</v>
      </c>
      <c r="EE19" s="296">
        <v>0</v>
      </c>
      <c r="EF19" s="296">
        <v>0</v>
      </c>
      <c r="EG19" s="296">
        <v>59</v>
      </c>
      <c r="EH19" s="296">
        <v>63</v>
      </c>
    </row>
    <row r="20" spans="1:138" s="282" customFormat="1" ht="13.5">
      <c r="A20" s="293" t="s">
        <v>366</v>
      </c>
      <c r="B20" s="293">
        <v>14</v>
      </c>
      <c r="C20" s="293"/>
      <c r="D20" s="294">
        <f t="shared" si="3"/>
        <v>835461</v>
      </c>
      <c r="E20" s="294">
        <f t="shared" si="4"/>
        <v>476214</v>
      </c>
      <c r="F20" s="294">
        <f t="shared" si="5"/>
        <v>73395</v>
      </c>
      <c r="G20" s="294">
        <f t="shared" si="6"/>
        <v>63572</v>
      </c>
      <c r="H20" s="294">
        <f t="shared" si="7"/>
        <v>26495</v>
      </c>
      <c r="I20" s="294">
        <f t="shared" si="8"/>
        <v>81077</v>
      </c>
      <c r="J20" s="294">
        <f t="shared" si="9"/>
        <v>26960</v>
      </c>
      <c r="K20" s="294">
        <f t="shared" si="10"/>
        <v>6681</v>
      </c>
      <c r="L20" s="294">
        <f t="shared" si="11"/>
        <v>0</v>
      </c>
      <c r="M20" s="294">
        <f t="shared" si="12"/>
        <v>35022</v>
      </c>
      <c r="N20" s="294">
        <f t="shared" si="13"/>
        <v>18490</v>
      </c>
      <c r="O20" s="294">
        <f t="shared" si="14"/>
        <v>0</v>
      </c>
      <c r="P20" s="294">
        <f t="shared" si="15"/>
        <v>0</v>
      </c>
      <c r="Q20" s="294">
        <f t="shared" si="16"/>
        <v>27555</v>
      </c>
      <c r="R20" s="294">
        <f t="shared" si="17"/>
        <v>228245</v>
      </c>
      <c r="S20" s="296">
        <v>129624</v>
      </c>
      <c r="T20" s="296">
        <v>8707</v>
      </c>
      <c r="U20" s="296">
        <v>5720</v>
      </c>
      <c r="V20" s="296">
        <v>3968</v>
      </c>
      <c r="W20" s="296">
        <v>54971</v>
      </c>
      <c r="X20" s="296">
        <v>11265</v>
      </c>
      <c r="Y20" s="296">
        <v>0</v>
      </c>
      <c r="Z20" s="296">
        <v>0</v>
      </c>
      <c r="AA20" s="296">
        <v>13990</v>
      </c>
      <c r="AB20" s="294">
        <f t="shared" si="18"/>
        <v>242195</v>
      </c>
      <c r="AC20" s="294">
        <f t="shared" si="19"/>
        <v>16805</v>
      </c>
      <c r="AD20" s="294">
        <f t="shared" si="20"/>
        <v>54980</v>
      </c>
      <c r="AE20" s="294">
        <f t="shared" si="21"/>
        <v>46965</v>
      </c>
      <c r="AF20" s="294">
        <f t="shared" si="22"/>
        <v>22527</v>
      </c>
      <c r="AG20" s="294">
        <f t="shared" si="23"/>
        <v>26106</v>
      </c>
      <c r="AH20" s="294">
        <f t="shared" si="24"/>
        <v>1222</v>
      </c>
      <c r="AI20" s="294">
        <f t="shared" si="25"/>
        <v>6681</v>
      </c>
      <c r="AJ20" s="294">
        <f t="shared" si="26"/>
        <v>0</v>
      </c>
      <c r="AK20" s="294">
        <f t="shared" si="27"/>
        <v>35022</v>
      </c>
      <c r="AL20" s="294">
        <f t="shared" si="28"/>
        <v>18490</v>
      </c>
      <c r="AM20" s="294">
        <f t="shared" si="29"/>
        <v>0</v>
      </c>
      <c r="AN20" s="294">
        <f t="shared" si="30"/>
        <v>0</v>
      </c>
      <c r="AO20" s="294">
        <f t="shared" si="31"/>
        <v>13397</v>
      </c>
      <c r="AP20" s="294">
        <f t="shared" si="32"/>
        <v>59313</v>
      </c>
      <c r="AQ20" s="296">
        <v>0</v>
      </c>
      <c r="AR20" s="296">
        <v>1363</v>
      </c>
      <c r="AS20" s="296">
        <v>0</v>
      </c>
      <c r="AT20" s="296">
        <v>0</v>
      </c>
      <c r="AU20" s="296">
        <v>0</v>
      </c>
      <c r="AV20" s="296">
        <v>0</v>
      </c>
      <c r="AW20" s="296">
        <v>0</v>
      </c>
      <c r="AX20" s="296">
        <v>0</v>
      </c>
      <c r="AY20" s="296">
        <v>35022</v>
      </c>
      <c r="AZ20" s="296">
        <v>18490</v>
      </c>
      <c r="BA20" s="296">
        <v>0</v>
      </c>
      <c r="BB20" s="296">
        <v>4438</v>
      </c>
      <c r="BC20" s="294">
        <f t="shared" si="33"/>
        <v>22051</v>
      </c>
      <c r="BD20" s="296">
        <v>99</v>
      </c>
      <c r="BE20" s="296">
        <v>18267</v>
      </c>
      <c r="BF20" s="296">
        <v>913</v>
      </c>
      <c r="BG20" s="296">
        <v>0</v>
      </c>
      <c r="BH20" s="296">
        <v>0</v>
      </c>
      <c r="BI20" s="296">
        <v>0</v>
      </c>
      <c r="BJ20" s="296">
        <v>0</v>
      </c>
      <c r="BK20" s="296">
        <v>0</v>
      </c>
      <c r="BL20" s="296">
        <v>0</v>
      </c>
      <c r="BM20" s="296">
        <v>0</v>
      </c>
      <c r="BN20" s="296">
        <v>2772</v>
      </c>
      <c r="BO20" s="294">
        <f t="shared" si="34"/>
        <v>4255</v>
      </c>
      <c r="BP20" s="296">
        <v>0</v>
      </c>
      <c r="BQ20" s="296">
        <v>0</v>
      </c>
      <c r="BR20" s="296">
        <v>0</v>
      </c>
      <c r="BS20" s="296">
        <v>0</v>
      </c>
      <c r="BT20" s="296">
        <v>0</v>
      </c>
      <c r="BU20" s="296">
        <v>0</v>
      </c>
      <c r="BV20" s="296">
        <v>4255</v>
      </c>
      <c r="BW20" s="296">
        <v>0</v>
      </c>
      <c r="BX20" s="296">
        <v>0</v>
      </c>
      <c r="BY20" s="296">
        <v>0</v>
      </c>
      <c r="BZ20" s="296">
        <v>0</v>
      </c>
      <c r="CA20" s="294">
        <f t="shared" si="35"/>
        <v>0</v>
      </c>
      <c r="CB20" s="296">
        <v>0</v>
      </c>
      <c r="CC20" s="296">
        <v>0</v>
      </c>
      <c r="CD20" s="296">
        <v>0</v>
      </c>
      <c r="CE20" s="296">
        <v>0</v>
      </c>
      <c r="CF20" s="296">
        <v>0</v>
      </c>
      <c r="CG20" s="296">
        <v>0</v>
      </c>
      <c r="CH20" s="296">
        <v>0</v>
      </c>
      <c r="CI20" s="296">
        <v>0</v>
      </c>
      <c r="CJ20" s="296">
        <v>0</v>
      </c>
      <c r="CK20" s="296">
        <v>0</v>
      </c>
      <c r="CL20" s="296">
        <v>0</v>
      </c>
      <c r="CM20" s="294">
        <f t="shared" si="36"/>
        <v>0</v>
      </c>
      <c r="CN20" s="296">
        <v>0</v>
      </c>
      <c r="CO20" s="296">
        <v>0</v>
      </c>
      <c r="CP20" s="296">
        <v>0</v>
      </c>
      <c r="CQ20" s="296">
        <v>0</v>
      </c>
      <c r="CR20" s="296">
        <v>0</v>
      </c>
      <c r="CS20" s="296">
        <v>0</v>
      </c>
      <c r="CT20" s="296">
        <v>0</v>
      </c>
      <c r="CU20" s="296">
        <v>0</v>
      </c>
      <c r="CV20" s="296">
        <v>0</v>
      </c>
      <c r="CW20" s="296">
        <v>0</v>
      </c>
      <c r="CX20" s="296">
        <v>0</v>
      </c>
      <c r="CY20" s="294">
        <f t="shared" si="37"/>
        <v>6</v>
      </c>
      <c r="CZ20" s="296">
        <v>0</v>
      </c>
      <c r="DA20" s="296">
        <v>0</v>
      </c>
      <c r="DB20" s="296">
        <v>0</v>
      </c>
      <c r="DC20" s="296">
        <v>0</v>
      </c>
      <c r="DD20" s="296">
        <v>0</v>
      </c>
      <c r="DE20" s="296">
        <v>0</v>
      </c>
      <c r="DF20" s="296">
        <v>0</v>
      </c>
      <c r="DG20" s="296">
        <v>0</v>
      </c>
      <c r="DH20" s="296">
        <v>0</v>
      </c>
      <c r="DI20" s="296">
        <v>0</v>
      </c>
      <c r="DJ20" s="296">
        <v>0</v>
      </c>
      <c r="DK20" s="296">
        <v>6</v>
      </c>
      <c r="DL20" s="294">
        <f t="shared" si="38"/>
        <v>156570</v>
      </c>
      <c r="DM20" s="296">
        <v>16706</v>
      </c>
      <c r="DN20" s="296">
        <v>35350</v>
      </c>
      <c r="DO20" s="296">
        <v>46052</v>
      </c>
      <c r="DP20" s="296">
        <v>22527</v>
      </c>
      <c r="DQ20" s="296">
        <v>26106</v>
      </c>
      <c r="DR20" s="296">
        <v>1222</v>
      </c>
      <c r="DS20" s="296">
        <v>2426</v>
      </c>
      <c r="DT20" s="296">
        <v>0</v>
      </c>
      <c r="DU20" s="296">
        <v>0</v>
      </c>
      <c r="DV20" s="296">
        <v>0</v>
      </c>
      <c r="DW20" s="296">
        <v>6181</v>
      </c>
      <c r="DX20" s="294">
        <f t="shared" si="2"/>
        <v>365021</v>
      </c>
      <c r="DY20" s="296">
        <v>329785</v>
      </c>
      <c r="DZ20" s="296">
        <v>9708</v>
      </c>
      <c r="EA20" s="296">
        <v>10887</v>
      </c>
      <c r="EB20" s="296">
        <v>0</v>
      </c>
      <c r="EC20" s="296">
        <v>0</v>
      </c>
      <c r="ED20" s="296">
        <v>14473</v>
      </c>
      <c r="EE20" s="296">
        <v>0</v>
      </c>
      <c r="EF20" s="296">
        <v>0</v>
      </c>
      <c r="EG20" s="296">
        <v>168</v>
      </c>
      <c r="EH20" s="296">
        <v>22</v>
      </c>
    </row>
    <row r="21" spans="1:138" s="282" customFormat="1" ht="13.5">
      <c r="A21" s="293" t="s">
        <v>367</v>
      </c>
      <c r="B21" s="293">
        <v>15</v>
      </c>
      <c r="C21" s="293"/>
      <c r="D21" s="294">
        <f t="shared" si="3"/>
        <v>256484</v>
      </c>
      <c r="E21" s="294">
        <f t="shared" si="4"/>
        <v>102340</v>
      </c>
      <c r="F21" s="294">
        <f t="shared" si="5"/>
        <v>29860</v>
      </c>
      <c r="G21" s="294">
        <f t="shared" si="6"/>
        <v>17188</v>
      </c>
      <c r="H21" s="294">
        <f t="shared" si="7"/>
        <v>5621</v>
      </c>
      <c r="I21" s="294">
        <f t="shared" si="8"/>
        <v>19814</v>
      </c>
      <c r="J21" s="294">
        <f t="shared" si="9"/>
        <v>430</v>
      </c>
      <c r="K21" s="294">
        <f t="shared" si="10"/>
        <v>3748</v>
      </c>
      <c r="L21" s="294">
        <f t="shared" si="11"/>
        <v>0</v>
      </c>
      <c r="M21" s="294">
        <f t="shared" si="12"/>
        <v>9110</v>
      </c>
      <c r="N21" s="294">
        <f t="shared" si="13"/>
        <v>95</v>
      </c>
      <c r="O21" s="294">
        <f t="shared" si="14"/>
        <v>0</v>
      </c>
      <c r="P21" s="294">
        <f t="shared" si="15"/>
        <v>7123</v>
      </c>
      <c r="Q21" s="294">
        <f t="shared" si="16"/>
        <v>61155</v>
      </c>
      <c r="R21" s="294">
        <f t="shared" si="17"/>
        <v>67090</v>
      </c>
      <c r="S21" s="296">
        <v>50347</v>
      </c>
      <c r="T21" s="296">
        <v>5845</v>
      </c>
      <c r="U21" s="296">
        <v>5616</v>
      </c>
      <c r="V21" s="296">
        <v>2166</v>
      </c>
      <c r="W21" s="296">
        <v>1718</v>
      </c>
      <c r="X21" s="296">
        <v>317</v>
      </c>
      <c r="Y21" s="296">
        <v>0</v>
      </c>
      <c r="Z21" s="296">
        <v>0</v>
      </c>
      <c r="AA21" s="296">
        <v>1081</v>
      </c>
      <c r="AB21" s="294">
        <f t="shared" si="18"/>
        <v>153948</v>
      </c>
      <c r="AC21" s="294">
        <f t="shared" si="19"/>
        <v>17140</v>
      </c>
      <c r="AD21" s="294">
        <f t="shared" si="20"/>
        <v>23779</v>
      </c>
      <c r="AE21" s="294">
        <f t="shared" si="21"/>
        <v>11248</v>
      </c>
      <c r="AF21" s="294">
        <f t="shared" si="22"/>
        <v>3454</v>
      </c>
      <c r="AG21" s="294">
        <f t="shared" si="23"/>
        <v>18096</v>
      </c>
      <c r="AH21" s="294">
        <f t="shared" si="24"/>
        <v>81</v>
      </c>
      <c r="AI21" s="294">
        <f t="shared" si="25"/>
        <v>3748</v>
      </c>
      <c r="AJ21" s="294">
        <f t="shared" si="26"/>
        <v>0</v>
      </c>
      <c r="AK21" s="294">
        <f t="shared" si="27"/>
        <v>9110</v>
      </c>
      <c r="AL21" s="294">
        <f t="shared" si="28"/>
        <v>95</v>
      </c>
      <c r="AM21" s="294">
        <f t="shared" si="29"/>
        <v>0</v>
      </c>
      <c r="AN21" s="294">
        <f t="shared" si="30"/>
        <v>7123</v>
      </c>
      <c r="AO21" s="294">
        <f t="shared" si="31"/>
        <v>60074</v>
      </c>
      <c r="AP21" s="294">
        <f t="shared" si="32"/>
        <v>14475</v>
      </c>
      <c r="AQ21" s="296">
        <v>549</v>
      </c>
      <c r="AR21" s="296">
        <v>1015</v>
      </c>
      <c r="AS21" s="296">
        <v>1</v>
      </c>
      <c r="AT21" s="296">
        <v>0</v>
      </c>
      <c r="AU21" s="296">
        <v>0</v>
      </c>
      <c r="AV21" s="296">
        <v>0</v>
      </c>
      <c r="AW21" s="296">
        <v>0</v>
      </c>
      <c r="AX21" s="296">
        <v>0</v>
      </c>
      <c r="AY21" s="296">
        <v>9110</v>
      </c>
      <c r="AZ21" s="296">
        <v>95</v>
      </c>
      <c r="BA21" s="296">
        <v>0</v>
      </c>
      <c r="BB21" s="296">
        <v>3705</v>
      </c>
      <c r="BC21" s="294">
        <f t="shared" si="33"/>
        <v>12691</v>
      </c>
      <c r="BD21" s="296">
        <v>0</v>
      </c>
      <c r="BE21" s="296">
        <v>10840</v>
      </c>
      <c r="BF21" s="296">
        <v>1403</v>
      </c>
      <c r="BG21" s="296">
        <v>161</v>
      </c>
      <c r="BH21" s="296">
        <v>21</v>
      </c>
      <c r="BI21" s="296">
        <v>0</v>
      </c>
      <c r="BJ21" s="296">
        <v>0</v>
      </c>
      <c r="BK21" s="296">
        <v>0</v>
      </c>
      <c r="BL21" s="296">
        <v>0</v>
      </c>
      <c r="BM21" s="296">
        <v>0</v>
      </c>
      <c r="BN21" s="296">
        <v>266</v>
      </c>
      <c r="BO21" s="294">
        <f t="shared" si="34"/>
        <v>5141</v>
      </c>
      <c r="BP21" s="296">
        <v>0</v>
      </c>
      <c r="BQ21" s="296">
        <v>0</v>
      </c>
      <c r="BR21" s="296">
        <v>0</v>
      </c>
      <c r="BS21" s="296">
        <v>0</v>
      </c>
      <c r="BT21" s="296">
        <v>0</v>
      </c>
      <c r="BU21" s="296">
        <v>0</v>
      </c>
      <c r="BV21" s="296">
        <v>3748</v>
      </c>
      <c r="BW21" s="296">
        <v>0</v>
      </c>
      <c r="BX21" s="296">
        <v>0</v>
      </c>
      <c r="BY21" s="296">
        <v>0</v>
      </c>
      <c r="BZ21" s="296">
        <v>1393</v>
      </c>
      <c r="CA21" s="294">
        <f t="shared" si="35"/>
        <v>14</v>
      </c>
      <c r="CB21" s="296">
        <v>0</v>
      </c>
      <c r="CC21" s="296">
        <v>0</v>
      </c>
      <c r="CD21" s="296">
        <v>0</v>
      </c>
      <c r="CE21" s="296">
        <v>0</v>
      </c>
      <c r="CF21" s="296">
        <v>0</v>
      </c>
      <c r="CG21" s="296">
        <v>0</v>
      </c>
      <c r="CH21" s="296">
        <v>0</v>
      </c>
      <c r="CI21" s="296">
        <v>0</v>
      </c>
      <c r="CJ21" s="296">
        <v>0</v>
      </c>
      <c r="CK21" s="296">
        <v>0</v>
      </c>
      <c r="CL21" s="296">
        <v>14</v>
      </c>
      <c r="CM21" s="294">
        <f t="shared" si="36"/>
        <v>3782</v>
      </c>
      <c r="CN21" s="296">
        <v>0</v>
      </c>
      <c r="CO21" s="296">
        <v>0</v>
      </c>
      <c r="CP21" s="296">
        <v>0</v>
      </c>
      <c r="CQ21" s="296">
        <v>0</v>
      </c>
      <c r="CR21" s="296">
        <v>0</v>
      </c>
      <c r="CS21" s="296">
        <v>0</v>
      </c>
      <c r="CT21" s="296">
        <v>0</v>
      </c>
      <c r="CU21" s="296">
        <v>0</v>
      </c>
      <c r="CV21" s="296">
        <v>0</v>
      </c>
      <c r="CW21" s="296">
        <v>0</v>
      </c>
      <c r="CX21" s="296">
        <v>3782</v>
      </c>
      <c r="CY21" s="294">
        <f t="shared" si="37"/>
        <v>7205</v>
      </c>
      <c r="CZ21" s="296">
        <v>0</v>
      </c>
      <c r="DA21" s="296">
        <v>0</v>
      </c>
      <c r="DB21" s="296">
        <v>0</v>
      </c>
      <c r="DC21" s="296">
        <v>0</v>
      </c>
      <c r="DD21" s="296">
        <v>0</v>
      </c>
      <c r="DE21" s="296">
        <v>0</v>
      </c>
      <c r="DF21" s="296">
        <v>0</v>
      </c>
      <c r="DG21" s="296">
        <v>0</v>
      </c>
      <c r="DH21" s="296">
        <v>0</v>
      </c>
      <c r="DI21" s="296">
        <v>0</v>
      </c>
      <c r="DJ21" s="296">
        <v>7123</v>
      </c>
      <c r="DK21" s="296">
        <v>82</v>
      </c>
      <c r="DL21" s="294">
        <f t="shared" si="38"/>
        <v>110640</v>
      </c>
      <c r="DM21" s="296">
        <v>16591</v>
      </c>
      <c r="DN21" s="296">
        <v>11924</v>
      </c>
      <c r="DO21" s="296">
        <v>9844</v>
      </c>
      <c r="DP21" s="296">
        <v>3293</v>
      </c>
      <c r="DQ21" s="296">
        <v>18075</v>
      </c>
      <c r="DR21" s="296">
        <v>81</v>
      </c>
      <c r="DS21" s="296">
        <v>0</v>
      </c>
      <c r="DT21" s="296">
        <v>0</v>
      </c>
      <c r="DU21" s="296">
        <v>0</v>
      </c>
      <c r="DV21" s="296">
        <v>0</v>
      </c>
      <c r="DW21" s="296">
        <v>50832</v>
      </c>
      <c r="DX21" s="294">
        <f t="shared" si="2"/>
        <v>35446</v>
      </c>
      <c r="DY21" s="296">
        <v>34853</v>
      </c>
      <c r="DZ21" s="296">
        <v>236</v>
      </c>
      <c r="EA21" s="296">
        <v>324</v>
      </c>
      <c r="EB21" s="296">
        <v>1</v>
      </c>
      <c r="EC21" s="296">
        <v>0</v>
      </c>
      <c r="ED21" s="296">
        <v>32</v>
      </c>
      <c r="EE21" s="296">
        <v>0</v>
      </c>
      <c r="EF21" s="296">
        <v>0</v>
      </c>
      <c r="EG21" s="296">
        <v>0</v>
      </c>
      <c r="EH21" s="296">
        <v>26</v>
      </c>
    </row>
    <row r="22" spans="1:138" s="282" customFormat="1" ht="13.5">
      <c r="A22" s="293" t="s">
        <v>368</v>
      </c>
      <c r="B22" s="293">
        <v>16</v>
      </c>
      <c r="C22" s="293"/>
      <c r="D22" s="294">
        <f t="shared" si="3"/>
        <v>87473</v>
      </c>
      <c r="E22" s="294">
        <f t="shared" si="4"/>
        <v>49487</v>
      </c>
      <c r="F22" s="294">
        <f t="shared" si="5"/>
        <v>11927</v>
      </c>
      <c r="G22" s="294">
        <f t="shared" si="6"/>
        <v>6138</v>
      </c>
      <c r="H22" s="294">
        <f t="shared" si="7"/>
        <v>1862</v>
      </c>
      <c r="I22" s="294">
        <f t="shared" si="8"/>
        <v>6535</v>
      </c>
      <c r="J22" s="294">
        <f t="shared" si="9"/>
        <v>320</v>
      </c>
      <c r="K22" s="294">
        <f t="shared" si="10"/>
        <v>0</v>
      </c>
      <c r="L22" s="294">
        <f t="shared" si="11"/>
        <v>0</v>
      </c>
      <c r="M22" s="294">
        <f t="shared" si="12"/>
        <v>1819</v>
      </c>
      <c r="N22" s="294">
        <f t="shared" si="13"/>
        <v>0</v>
      </c>
      <c r="O22" s="294">
        <f t="shared" si="14"/>
        <v>80</v>
      </c>
      <c r="P22" s="294">
        <f t="shared" si="15"/>
        <v>6685</v>
      </c>
      <c r="Q22" s="294">
        <f t="shared" si="16"/>
        <v>2620</v>
      </c>
      <c r="R22" s="294">
        <f t="shared" si="17"/>
        <v>21136</v>
      </c>
      <c r="S22" s="296">
        <v>12716</v>
      </c>
      <c r="T22" s="296">
        <v>1363</v>
      </c>
      <c r="U22" s="296">
        <v>1722</v>
      </c>
      <c r="V22" s="296">
        <v>1090</v>
      </c>
      <c r="W22" s="296">
        <v>4142</v>
      </c>
      <c r="X22" s="296">
        <v>43</v>
      </c>
      <c r="Y22" s="296">
        <v>0</v>
      </c>
      <c r="Z22" s="296">
        <v>0</v>
      </c>
      <c r="AA22" s="296">
        <v>60</v>
      </c>
      <c r="AB22" s="294">
        <f t="shared" si="18"/>
        <v>31720</v>
      </c>
      <c r="AC22" s="294">
        <f t="shared" si="19"/>
        <v>2851</v>
      </c>
      <c r="AD22" s="294">
        <f t="shared" si="20"/>
        <v>10251</v>
      </c>
      <c r="AE22" s="294">
        <f t="shared" si="21"/>
        <v>4394</v>
      </c>
      <c r="AF22" s="294">
        <f t="shared" si="22"/>
        <v>761</v>
      </c>
      <c r="AG22" s="294">
        <f t="shared" si="23"/>
        <v>2393</v>
      </c>
      <c r="AH22" s="294">
        <f t="shared" si="24"/>
        <v>26</v>
      </c>
      <c r="AI22" s="294">
        <f t="shared" si="25"/>
        <v>0</v>
      </c>
      <c r="AJ22" s="294">
        <f t="shared" si="26"/>
        <v>0</v>
      </c>
      <c r="AK22" s="294">
        <f t="shared" si="27"/>
        <v>1819</v>
      </c>
      <c r="AL22" s="294">
        <f t="shared" si="28"/>
        <v>0</v>
      </c>
      <c r="AM22" s="294">
        <f t="shared" si="29"/>
        <v>80</v>
      </c>
      <c r="AN22" s="294">
        <f t="shared" si="30"/>
        <v>6685</v>
      </c>
      <c r="AO22" s="294">
        <f t="shared" si="31"/>
        <v>2460</v>
      </c>
      <c r="AP22" s="294">
        <f t="shared" si="32"/>
        <v>2123</v>
      </c>
      <c r="AQ22" s="296">
        <v>0</v>
      </c>
      <c r="AR22" s="296">
        <v>304</v>
      </c>
      <c r="AS22" s="296">
        <v>0</v>
      </c>
      <c r="AT22" s="296">
        <v>0</v>
      </c>
      <c r="AU22" s="296">
        <v>0</v>
      </c>
      <c r="AV22" s="296">
        <v>0</v>
      </c>
      <c r="AW22" s="296">
        <v>0</v>
      </c>
      <c r="AX22" s="296">
        <v>0</v>
      </c>
      <c r="AY22" s="296">
        <v>1819</v>
      </c>
      <c r="AZ22" s="296">
        <v>0</v>
      </c>
      <c r="BA22" s="296">
        <v>0</v>
      </c>
      <c r="BB22" s="296">
        <v>0</v>
      </c>
      <c r="BC22" s="294">
        <f t="shared" si="33"/>
        <v>6567</v>
      </c>
      <c r="BD22" s="296">
        <v>0</v>
      </c>
      <c r="BE22" s="296">
        <v>6567</v>
      </c>
      <c r="BF22" s="296">
        <v>0</v>
      </c>
      <c r="BG22" s="296">
        <v>0</v>
      </c>
      <c r="BH22" s="296">
        <v>0</v>
      </c>
      <c r="BI22" s="296">
        <v>0</v>
      </c>
      <c r="BJ22" s="296">
        <v>0</v>
      </c>
      <c r="BK22" s="296">
        <v>0</v>
      </c>
      <c r="BL22" s="296">
        <v>0</v>
      </c>
      <c r="BM22" s="296">
        <v>0</v>
      </c>
      <c r="BN22" s="296">
        <v>0</v>
      </c>
      <c r="BO22" s="294">
        <f t="shared" si="34"/>
        <v>0</v>
      </c>
      <c r="BP22" s="296">
        <v>0</v>
      </c>
      <c r="BQ22" s="296">
        <v>0</v>
      </c>
      <c r="BR22" s="296">
        <v>0</v>
      </c>
      <c r="BS22" s="296">
        <v>0</v>
      </c>
      <c r="BT22" s="296">
        <v>0</v>
      </c>
      <c r="BU22" s="296">
        <v>0</v>
      </c>
      <c r="BV22" s="296">
        <v>0</v>
      </c>
      <c r="BW22" s="296">
        <v>0</v>
      </c>
      <c r="BX22" s="296">
        <v>0</v>
      </c>
      <c r="BY22" s="296">
        <v>0</v>
      </c>
      <c r="BZ22" s="296">
        <v>0</v>
      </c>
      <c r="CA22" s="294">
        <f t="shared" si="35"/>
        <v>0</v>
      </c>
      <c r="CB22" s="296">
        <v>0</v>
      </c>
      <c r="CC22" s="296">
        <v>0</v>
      </c>
      <c r="CD22" s="296">
        <v>0</v>
      </c>
      <c r="CE22" s="296">
        <v>0</v>
      </c>
      <c r="CF22" s="296">
        <v>0</v>
      </c>
      <c r="CG22" s="296">
        <v>0</v>
      </c>
      <c r="CH22" s="296">
        <v>0</v>
      </c>
      <c r="CI22" s="296">
        <v>0</v>
      </c>
      <c r="CJ22" s="296">
        <v>0</v>
      </c>
      <c r="CK22" s="296">
        <v>0</v>
      </c>
      <c r="CL22" s="296">
        <v>0</v>
      </c>
      <c r="CM22" s="294">
        <f t="shared" si="36"/>
        <v>80</v>
      </c>
      <c r="CN22" s="296">
        <v>0</v>
      </c>
      <c r="CO22" s="296">
        <v>0</v>
      </c>
      <c r="CP22" s="296">
        <v>0</v>
      </c>
      <c r="CQ22" s="296">
        <v>0</v>
      </c>
      <c r="CR22" s="296">
        <v>0</v>
      </c>
      <c r="CS22" s="296">
        <v>0</v>
      </c>
      <c r="CT22" s="296">
        <v>0</v>
      </c>
      <c r="CU22" s="296">
        <v>0</v>
      </c>
      <c r="CV22" s="296">
        <v>0</v>
      </c>
      <c r="CW22" s="296">
        <v>80</v>
      </c>
      <c r="CX22" s="296">
        <v>0</v>
      </c>
      <c r="CY22" s="294">
        <f t="shared" si="37"/>
        <v>6685</v>
      </c>
      <c r="CZ22" s="296">
        <v>0</v>
      </c>
      <c r="DA22" s="296">
        <v>0</v>
      </c>
      <c r="DB22" s="296">
        <v>0</v>
      </c>
      <c r="DC22" s="296">
        <v>0</v>
      </c>
      <c r="DD22" s="296">
        <v>0</v>
      </c>
      <c r="DE22" s="296">
        <v>0</v>
      </c>
      <c r="DF22" s="296">
        <v>0</v>
      </c>
      <c r="DG22" s="296">
        <v>0</v>
      </c>
      <c r="DH22" s="296">
        <v>0</v>
      </c>
      <c r="DI22" s="296">
        <v>0</v>
      </c>
      <c r="DJ22" s="296">
        <v>6685</v>
      </c>
      <c r="DK22" s="296">
        <v>0</v>
      </c>
      <c r="DL22" s="294">
        <f t="shared" si="38"/>
        <v>16265</v>
      </c>
      <c r="DM22" s="296">
        <v>2851</v>
      </c>
      <c r="DN22" s="296">
        <v>3380</v>
      </c>
      <c r="DO22" s="296">
        <v>4394</v>
      </c>
      <c r="DP22" s="296">
        <v>761</v>
      </c>
      <c r="DQ22" s="296">
        <v>2393</v>
      </c>
      <c r="DR22" s="296">
        <v>26</v>
      </c>
      <c r="DS22" s="296">
        <v>0</v>
      </c>
      <c r="DT22" s="296">
        <v>0</v>
      </c>
      <c r="DU22" s="296">
        <v>0</v>
      </c>
      <c r="DV22" s="296">
        <v>0</v>
      </c>
      <c r="DW22" s="296">
        <v>2460</v>
      </c>
      <c r="DX22" s="294">
        <f t="shared" si="2"/>
        <v>34617</v>
      </c>
      <c r="DY22" s="296">
        <v>33920</v>
      </c>
      <c r="DZ22" s="296">
        <v>313</v>
      </c>
      <c r="EA22" s="296">
        <v>22</v>
      </c>
      <c r="EB22" s="296">
        <v>11</v>
      </c>
      <c r="EC22" s="296">
        <v>0</v>
      </c>
      <c r="ED22" s="296">
        <v>251</v>
      </c>
      <c r="EE22" s="296">
        <v>0</v>
      </c>
      <c r="EF22" s="296">
        <v>0</v>
      </c>
      <c r="EG22" s="296">
        <v>100</v>
      </c>
      <c r="EH22" s="296">
        <v>15</v>
      </c>
    </row>
    <row r="23" spans="1:138" s="282" customFormat="1" ht="13.5">
      <c r="A23" s="293" t="s">
        <v>369</v>
      </c>
      <c r="B23" s="293">
        <v>17</v>
      </c>
      <c r="C23" s="293"/>
      <c r="D23" s="294">
        <f t="shared" si="3"/>
        <v>79764</v>
      </c>
      <c r="E23" s="294">
        <f t="shared" si="4"/>
        <v>36840</v>
      </c>
      <c r="F23" s="294">
        <f t="shared" si="5"/>
        <v>17574</v>
      </c>
      <c r="G23" s="294">
        <f t="shared" si="6"/>
        <v>8204</v>
      </c>
      <c r="H23" s="294">
        <f t="shared" si="7"/>
        <v>2372</v>
      </c>
      <c r="I23" s="294">
        <f t="shared" si="8"/>
        <v>8389</v>
      </c>
      <c r="J23" s="294">
        <f t="shared" si="9"/>
        <v>72</v>
      </c>
      <c r="K23" s="294">
        <f t="shared" si="10"/>
        <v>0</v>
      </c>
      <c r="L23" s="294">
        <f t="shared" si="11"/>
        <v>0</v>
      </c>
      <c r="M23" s="294">
        <f t="shared" si="12"/>
        <v>3012</v>
      </c>
      <c r="N23" s="294">
        <f t="shared" si="13"/>
        <v>143</v>
      </c>
      <c r="O23" s="294">
        <f t="shared" si="14"/>
        <v>0</v>
      </c>
      <c r="P23" s="294">
        <f t="shared" si="15"/>
        <v>136</v>
      </c>
      <c r="Q23" s="294">
        <f t="shared" si="16"/>
        <v>3022</v>
      </c>
      <c r="R23" s="294">
        <f t="shared" si="17"/>
        <v>28737</v>
      </c>
      <c r="S23" s="296">
        <v>14624</v>
      </c>
      <c r="T23" s="296">
        <v>10225</v>
      </c>
      <c r="U23" s="296">
        <v>2598</v>
      </c>
      <c r="V23" s="296">
        <v>209</v>
      </c>
      <c r="W23" s="296">
        <v>441</v>
      </c>
      <c r="X23" s="296">
        <v>72</v>
      </c>
      <c r="Y23" s="296">
        <v>0</v>
      </c>
      <c r="Z23" s="296">
        <v>0</v>
      </c>
      <c r="AA23" s="296">
        <v>568</v>
      </c>
      <c r="AB23" s="294">
        <f t="shared" si="18"/>
        <v>30505</v>
      </c>
      <c r="AC23" s="294">
        <f t="shared" si="19"/>
        <v>2492</v>
      </c>
      <c r="AD23" s="294">
        <f t="shared" si="20"/>
        <v>7092</v>
      </c>
      <c r="AE23" s="294">
        <f t="shared" si="21"/>
        <v>5283</v>
      </c>
      <c r="AF23" s="294">
        <f t="shared" si="22"/>
        <v>2107</v>
      </c>
      <c r="AG23" s="294">
        <f t="shared" si="23"/>
        <v>7823</v>
      </c>
      <c r="AH23" s="294">
        <f t="shared" si="24"/>
        <v>0</v>
      </c>
      <c r="AI23" s="294">
        <f t="shared" si="25"/>
        <v>0</v>
      </c>
      <c r="AJ23" s="294">
        <f t="shared" si="26"/>
        <v>0</v>
      </c>
      <c r="AK23" s="294">
        <f t="shared" si="27"/>
        <v>3012</v>
      </c>
      <c r="AL23" s="294">
        <f t="shared" si="28"/>
        <v>143</v>
      </c>
      <c r="AM23" s="294">
        <f t="shared" si="29"/>
        <v>0</v>
      </c>
      <c r="AN23" s="294">
        <f t="shared" si="30"/>
        <v>136</v>
      </c>
      <c r="AO23" s="294">
        <f t="shared" si="31"/>
        <v>2417</v>
      </c>
      <c r="AP23" s="294">
        <f t="shared" si="32"/>
        <v>3531</v>
      </c>
      <c r="AQ23" s="296">
        <v>376</v>
      </c>
      <c r="AR23" s="296">
        <v>0</v>
      </c>
      <c r="AS23" s="296">
        <v>0</v>
      </c>
      <c r="AT23" s="296">
        <v>0</v>
      </c>
      <c r="AU23" s="296">
        <v>0</v>
      </c>
      <c r="AV23" s="296">
        <v>0</v>
      </c>
      <c r="AW23" s="296">
        <v>0</v>
      </c>
      <c r="AX23" s="296">
        <v>0</v>
      </c>
      <c r="AY23" s="296">
        <v>3012</v>
      </c>
      <c r="AZ23" s="296">
        <v>143</v>
      </c>
      <c r="BA23" s="296">
        <v>0</v>
      </c>
      <c r="BB23" s="296">
        <v>0</v>
      </c>
      <c r="BC23" s="294">
        <f t="shared" si="33"/>
        <v>291</v>
      </c>
      <c r="BD23" s="296">
        <v>0</v>
      </c>
      <c r="BE23" s="296">
        <v>291</v>
      </c>
      <c r="BF23" s="296">
        <v>0</v>
      </c>
      <c r="BG23" s="296">
        <v>0</v>
      </c>
      <c r="BH23" s="296">
        <v>0</v>
      </c>
      <c r="BI23" s="296">
        <v>0</v>
      </c>
      <c r="BJ23" s="296">
        <v>0</v>
      </c>
      <c r="BK23" s="296">
        <v>0</v>
      </c>
      <c r="BL23" s="296">
        <v>0</v>
      </c>
      <c r="BM23" s="296">
        <v>0</v>
      </c>
      <c r="BN23" s="296">
        <v>0</v>
      </c>
      <c r="BO23" s="294">
        <f t="shared" si="34"/>
        <v>0</v>
      </c>
      <c r="BP23" s="296">
        <v>0</v>
      </c>
      <c r="BQ23" s="296">
        <v>0</v>
      </c>
      <c r="BR23" s="296">
        <v>0</v>
      </c>
      <c r="BS23" s="296">
        <v>0</v>
      </c>
      <c r="BT23" s="296">
        <v>0</v>
      </c>
      <c r="BU23" s="296">
        <v>0</v>
      </c>
      <c r="BV23" s="296">
        <v>0</v>
      </c>
      <c r="BW23" s="296">
        <v>0</v>
      </c>
      <c r="BX23" s="296">
        <v>0</v>
      </c>
      <c r="BY23" s="296">
        <v>0</v>
      </c>
      <c r="BZ23" s="296">
        <v>0</v>
      </c>
      <c r="CA23" s="294">
        <f t="shared" si="35"/>
        <v>0</v>
      </c>
      <c r="CB23" s="296">
        <v>0</v>
      </c>
      <c r="CC23" s="296">
        <v>0</v>
      </c>
      <c r="CD23" s="296">
        <v>0</v>
      </c>
      <c r="CE23" s="296">
        <v>0</v>
      </c>
      <c r="CF23" s="296">
        <v>0</v>
      </c>
      <c r="CG23" s="296">
        <v>0</v>
      </c>
      <c r="CH23" s="296">
        <v>0</v>
      </c>
      <c r="CI23" s="296">
        <v>0</v>
      </c>
      <c r="CJ23" s="296">
        <v>0</v>
      </c>
      <c r="CK23" s="296">
        <v>0</v>
      </c>
      <c r="CL23" s="296">
        <v>0</v>
      </c>
      <c r="CM23" s="294">
        <f t="shared" si="36"/>
        <v>0</v>
      </c>
      <c r="CN23" s="296">
        <v>0</v>
      </c>
      <c r="CO23" s="296">
        <v>0</v>
      </c>
      <c r="CP23" s="296">
        <v>0</v>
      </c>
      <c r="CQ23" s="296">
        <v>0</v>
      </c>
      <c r="CR23" s="296">
        <v>0</v>
      </c>
      <c r="CS23" s="296">
        <v>0</v>
      </c>
      <c r="CT23" s="296">
        <v>0</v>
      </c>
      <c r="CU23" s="296">
        <v>0</v>
      </c>
      <c r="CV23" s="296">
        <v>0</v>
      </c>
      <c r="CW23" s="296">
        <v>0</v>
      </c>
      <c r="CX23" s="296">
        <v>0</v>
      </c>
      <c r="CY23" s="294">
        <f t="shared" si="37"/>
        <v>312</v>
      </c>
      <c r="CZ23" s="296">
        <v>72</v>
      </c>
      <c r="DA23" s="296">
        <v>104</v>
      </c>
      <c r="DB23" s="296">
        <v>0</v>
      </c>
      <c r="DC23" s="296">
        <v>0</v>
      </c>
      <c r="DD23" s="296">
        <v>0</v>
      </c>
      <c r="DE23" s="296">
        <v>0</v>
      </c>
      <c r="DF23" s="296">
        <v>0</v>
      </c>
      <c r="DG23" s="296">
        <v>0</v>
      </c>
      <c r="DH23" s="296">
        <v>0</v>
      </c>
      <c r="DI23" s="296">
        <v>0</v>
      </c>
      <c r="DJ23" s="296">
        <v>136</v>
      </c>
      <c r="DK23" s="296">
        <v>0</v>
      </c>
      <c r="DL23" s="294">
        <f t="shared" si="38"/>
        <v>26371</v>
      </c>
      <c r="DM23" s="296">
        <v>2044</v>
      </c>
      <c r="DN23" s="296">
        <v>6697</v>
      </c>
      <c r="DO23" s="296">
        <v>5283</v>
      </c>
      <c r="DP23" s="296">
        <v>2107</v>
      </c>
      <c r="DQ23" s="296">
        <v>7823</v>
      </c>
      <c r="DR23" s="296">
        <v>0</v>
      </c>
      <c r="DS23" s="296">
        <v>0</v>
      </c>
      <c r="DT23" s="296">
        <v>0</v>
      </c>
      <c r="DU23" s="296">
        <v>0</v>
      </c>
      <c r="DV23" s="296">
        <v>0</v>
      </c>
      <c r="DW23" s="296">
        <v>2417</v>
      </c>
      <c r="DX23" s="294">
        <f t="shared" si="2"/>
        <v>20522</v>
      </c>
      <c r="DY23" s="296">
        <v>19724</v>
      </c>
      <c r="DZ23" s="296">
        <v>257</v>
      </c>
      <c r="EA23" s="296">
        <v>323</v>
      </c>
      <c r="EB23" s="296">
        <v>56</v>
      </c>
      <c r="EC23" s="296">
        <v>125</v>
      </c>
      <c r="ED23" s="296">
        <v>0</v>
      </c>
      <c r="EE23" s="296">
        <v>0</v>
      </c>
      <c r="EF23" s="296">
        <v>0</v>
      </c>
      <c r="EG23" s="296">
        <v>37</v>
      </c>
      <c r="EH23" s="296">
        <v>18</v>
      </c>
    </row>
    <row r="24" spans="1:138" s="282" customFormat="1" ht="13.5">
      <c r="A24" s="293" t="s">
        <v>370</v>
      </c>
      <c r="B24" s="293">
        <v>18</v>
      </c>
      <c r="C24" s="293"/>
      <c r="D24" s="294">
        <f t="shared" si="3"/>
        <v>61267</v>
      </c>
      <c r="E24" s="294">
        <f t="shared" si="4"/>
        <v>35828</v>
      </c>
      <c r="F24" s="294">
        <f t="shared" si="5"/>
        <v>11672</v>
      </c>
      <c r="G24" s="294">
        <f t="shared" si="6"/>
        <v>6075</v>
      </c>
      <c r="H24" s="294">
        <f t="shared" si="7"/>
        <v>1330</v>
      </c>
      <c r="I24" s="294">
        <f t="shared" si="8"/>
        <v>4315</v>
      </c>
      <c r="J24" s="294">
        <f t="shared" si="9"/>
        <v>221</v>
      </c>
      <c r="K24" s="294">
        <f t="shared" si="10"/>
        <v>84</v>
      </c>
      <c r="L24" s="294">
        <f t="shared" si="11"/>
        <v>0</v>
      </c>
      <c r="M24" s="294">
        <f t="shared" si="12"/>
        <v>874</v>
      </c>
      <c r="N24" s="294">
        <f t="shared" si="13"/>
        <v>0</v>
      </c>
      <c r="O24" s="294">
        <f t="shared" si="14"/>
        <v>0</v>
      </c>
      <c r="P24" s="294">
        <f t="shared" si="15"/>
        <v>0</v>
      </c>
      <c r="Q24" s="294">
        <f t="shared" si="16"/>
        <v>868</v>
      </c>
      <c r="R24" s="294">
        <f t="shared" si="17"/>
        <v>6974</v>
      </c>
      <c r="S24" s="296">
        <v>5250</v>
      </c>
      <c r="T24" s="296">
        <v>432</v>
      </c>
      <c r="U24" s="296">
        <v>614</v>
      </c>
      <c r="V24" s="296">
        <v>104</v>
      </c>
      <c r="W24" s="296">
        <v>481</v>
      </c>
      <c r="X24" s="296">
        <v>87</v>
      </c>
      <c r="Y24" s="296">
        <v>0</v>
      </c>
      <c r="Z24" s="296">
        <v>0</v>
      </c>
      <c r="AA24" s="296">
        <v>6</v>
      </c>
      <c r="AB24" s="294">
        <f t="shared" si="18"/>
        <v>28649</v>
      </c>
      <c r="AC24" s="294">
        <f t="shared" si="19"/>
        <v>5684</v>
      </c>
      <c r="AD24" s="294">
        <f t="shared" si="20"/>
        <v>10827</v>
      </c>
      <c r="AE24" s="294">
        <f t="shared" si="21"/>
        <v>5461</v>
      </c>
      <c r="AF24" s="294">
        <f t="shared" si="22"/>
        <v>1226</v>
      </c>
      <c r="AG24" s="294">
        <f t="shared" si="23"/>
        <v>3834</v>
      </c>
      <c r="AH24" s="294">
        <f t="shared" si="24"/>
        <v>83</v>
      </c>
      <c r="AI24" s="294">
        <f t="shared" si="25"/>
        <v>84</v>
      </c>
      <c r="AJ24" s="294">
        <f t="shared" si="26"/>
        <v>0</v>
      </c>
      <c r="AK24" s="294">
        <f t="shared" si="27"/>
        <v>874</v>
      </c>
      <c r="AL24" s="294">
        <f t="shared" si="28"/>
        <v>0</v>
      </c>
      <c r="AM24" s="294">
        <f t="shared" si="29"/>
        <v>0</v>
      </c>
      <c r="AN24" s="294">
        <f t="shared" si="30"/>
        <v>0</v>
      </c>
      <c r="AO24" s="294">
        <f t="shared" si="31"/>
        <v>576</v>
      </c>
      <c r="AP24" s="294">
        <f t="shared" si="32"/>
        <v>1819</v>
      </c>
      <c r="AQ24" s="296">
        <v>323</v>
      </c>
      <c r="AR24" s="296">
        <v>474</v>
      </c>
      <c r="AS24" s="296">
        <v>0</v>
      </c>
      <c r="AT24" s="296">
        <v>0</v>
      </c>
      <c r="AU24" s="296">
        <v>0</v>
      </c>
      <c r="AV24" s="296">
        <v>0</v>
      </c>
      <c r="AW24" s="296">
        <v>0</v>
      </c>
      <c r="AX24" s="296">
        <v>0</v>
      </c>
      <c r="AY24" s="296">
        <v>874</v>
      </c>
      <c r="AZ24" s="296">
        <v>0</v>
      </c>
      <c r="BA24" s="296">
        <v>0</v>
      </c>
      <c r="BB24" s="296">
        <v>148</v>
      </c>
      <c r="BC24" s="294">
        <f t="shared" si="33"/>
        <v>10134</v>
      </c>
      <c r="BD24" s="296">
        <v>205</v>
      </c>
      <c r="BE24" s="296">
        <v>7157</v>
      </c>
      <c r="BF24" s="296">
        <v>918</v>
      </c>
      <c r="BG24" s="296">
        <v>196</v>
      </c>
      <c r="BH24" s="296">
        <v>1438</v>
      </c>
      <c r="BI24" s="296">
        <v>0</v>
      </c>
      <c r="BJ24" s="296">
        <v>0</v>
      </c>
      <c r="BK24" s="296">
        <v>0</v>
      </c>
      <c r="BL24" s="296">
        <v>0</v>
      </c>
      <c r="BM24" s="296">
        <v>0</v>
      </c>
      <c r="BN24" s="296">
        <v>220</v>
      </c>
      <c r="BO24" s="294">
        <f t="shared" si="34"/>
        <v>130</v>
      </c>
      <c r="BP24" s="296">
        <v>0</v>
      </c>
      <c r="BQ24" s="296">
        <v>0</v>
      </c>
      <c r="BR24" s="296">
        <v>0</v>
      </c>
      <c r="BS24" s="296">
        <v>0</v>
      </c>
      <c r="BT24" s="296">
        <v>0</v>
      </c>
      <c r="BU24" s="296">
        <v>0</v>
      </c>
      <c r="BV24" s="296">
        <v>84</v>
      </c>
      <c r="BW24" s="296">
        <v>0</v>
      </c>
      <c r="BX24" s="296">
        <v>0</v>
      </c>
      <c r="BY24" s="296">
        <v>0</v>
      </c>
      <c r="BZ24" s="296">
        <v>46</v>
      </c>
      <c r="CA24" s="294">
        <f t="shared" si="35"/>
        <v>0</v>
      </c>
      <c r="CB24" s="296">
        <v>0</v>
      </c>
      <c r="CC24" s="296">
        <v>0</v>
      </c>
      <c r="CD24" s="296">
        <v>0</v>
      </c>
      <c r="CE24" s="296">
        <v>0</v>
      </c>
      <c r="CF24" s="296">
        <v>0</v>
      </c>
      <c r="CG24" s="296">
        <v>0</v>
      </c>
      <c r="CH24" s="296">
        <v>0</v>
      </c>
      <c r="CI24" s="296">
        <v>0</v>
      </c>
      <c r="CJ24" s="296">
        <v>0</v>
      </c>
      <c r="CK24" s="296">
        <v>0</v>
      </c>
      <c r="CL24" s="296">
        <v>0</v>
      </c>
      <c r="CM24" s="294">
        <f t="shared" si="36"/>
        <v>0</v>
      </c>
      <c r="CN24" s="296">
        <v>0</v>
      </c>
      <c r="CO24" s="296">
        <v>0</v>
      </c>
      <c r="CP24" s="296">
        <v>0</v>
      </c>
      <c r="CQ24" s="296">
        <v>0</v>
      </c>
      <c r="CR24" s="296">
        <v>0</v>
      </c>
      <c r="CS24" s="296">
        <v>0</v>
      </c>
      <c r="CT24" s="296">
        <v>0</v>
      </c>
      <c r="CU24" s="296">
        <v>0</v>
      </c>
      <c r="CV24" s="296">
        <v>0</v>
      </c>
      <c r="CW24" s="296">
        <v>0</v>
      </c>
      <c r="CX24" s="296">
        <v>0</v>
      </c>
      <c r="CY24" s="294">
        <f t="shared" si="37"/>
        <v>0</v>
      </c>
      <c r="CZ24" s="296">
        <v>0</v>
      </c>
      <c r="DA24" s="296">
        <v>0</v>
      </c>
      <c r="DB24" s="296">
        <v>0</v>
      </c>
      <c r="DC24" s="296">
        <v>0</v>
      </c>
      <c r="DD24" s="296">
        <v>0</v>
      </c>
      <c r="DE24" s="296">
        <v>0</v>
      </c>
      <c r="DF24" s="296">
        <v>0</v>
      </c>
      <c r="DG24" s="296">
        <v>0</v>
      </c>
      <c r="DH24" s="296">
        <v>0</v>
      </c>
      <c r="DI24" s="296">
        <v>0</v>
      </c>
      <c r="DJ24" s="296">
        <v>0</v>
      </c>
      <c r="DK24" s="296">
        <v>0</v>
      </c>
      <c r="DL24" s="294">
        <f t="shared" si="38"/>
        <v>16566</v>
      </c>
      <c r="DM24" s="296">
        <v>5156</v>
      </c>
      <c r="DN24" s="296">
        <v>3196</v>
      </c>
      <c r="DO24" s="296">
        <v>4543</v>
      </c>
      <c r="DP24" s="296">
        <v>1030</v>
      </c>
      <c r="DQ24" s="296">
        <v>2396</v>
      </c>
      <c r="DR24" s="296">
        <v>83</v>
      </c>
      <c r="DS24" s="296">
        <v>0</v>
      </c>
      <c r="DT24" s="296">
        <v>0</v>
      </c>
      <c r="DU24" s="296">
        <v>0</v>
      </c>
      <c r="DV24" s="296">
        <v>0</v>
      </c>
      <c r="DW24" s="296">
        <v>162</v>
      </c>
      <c r="DX24" s="294">
        <f t="shared" si="2"/>
        <v>25644</v>
      </c>
      <c r="DY24" s="296">
        <v>24894</v>
      </c>
      <c r="DZ24" s="296">
        <v>413</v>
      </c>
      <c r="EA24" s="296">
        <v>0</v>
      </c>
      <c r="EB24" s="296">
        <v>0</v>
      </c>
      <c r="EC24" s="296">
        <v>0</v>
      </c>
      <c r="ED24" s="296">
        <v>51</v>
      </c>
      <c r="EE24" s="296">
        <v>0</v>
      </c>
      <c r="EF24" s="296">
        <v>0</v>
      </c>
      <c r="EG24" s="296">
        <v>286</v>
      </c>
      <c r="EH24" s="296">
        <v>17</v>
      </c>
    </row>
    <row r="25" spans="1:138" s="282" customFormat="1" ht="13.5">
      <c r="A25" s="293" t="s">
        <v>371</v>
      </c>
      <c r="B25" s="293">
        <v>19</v>
      </c>
      <c r="C25" s="293"/>
      <c r="D25" s="294">
        <f t="shared" si="3"/>
        <v>63955</v>
      </c>
      <c r="E25" s="294">
        <f t="shared" si="4"/>
        <v>36928</v>
      </c>
      <c r="F25" s="294">
        <f t="shared" si="5"/>
        <v>11144</v>
      </c>
      <c r="G25" s="294">
        <f t="shared" si="6"/>
        <v>5603</v>
      </c>
      <c r="H25" s="294">
        <f t="shared" si="7"/>
        <v>1241</v>
      </c>
      <c r="I25" s="294">
        <f t="shared" si="8"/>
        <v>665</v>
      </c>
      <c r="J25" s="294">
        <f t="shared" si="9"/>
        <v>454</v>
      </c>
      <c r="K25" s="294">
        <f t="shared" si="10"/>
        <v>3</v>
      </c>
      <c r="L25" s="294">
        <f t="shared" si="11"/>
        <v>56</v>
      </c>
      <c r="M25" s="294">
        <f t="shared" si="12"/>
        <v>3918</v>
      </c>
      <c r="N25" s="294">
        <f t="shared" si="13"/>
        <v>618</v>
      </c>
      <c r="O25" s="294">
        <f t="shared" si="14"/>
        <v>0</v>
      </c>
      <c r="P25" s="294">
        <f t="shared" si="15"/>
        <v>1029</v>
      </c>
      <c r="Q25" s="294">
        <f t="shared" si="16"/>
        <v>2296</v>
      </c>
      <c r="R25" s="294">
        <f t="shared" si="17"/>
        <v>11568</v>
      </c>
      <c r="S25" s="296">
        <v>9431</v>
      </c>
      <c r="T25" s="296">
        <v>439</v>
      </c>
      <c r="U25" s="296">
        <v>980</v>
      </c>
      <c r="V25" s="296">
        <v>333</v>
      </c>
      <c r="W25" s="296">
        <v>255</v>
      </c>
      <c r="X25" s="296">
        <v>86</v>
      </c>
      <c r="Y25" s="296">
        <v>0</v>
      </c>
      <c r="Z25" s="296">
        <v>0</v>
      </c>
      <c r="AA25" s="296">
        <v>44</v>
      </c>
      <c r="AB25" s="294">
        <f t="shared" si="18"/>
        <v>35134</v>
      </c>
      <c r="AC25" s="294">
        <f t="shared" si="19"/>
        <v>12718</v>
      </c>
      <c r="AD25" s="294">
        <f t="shared" si="20"/>
        <v>9909</v>
      </c>
      <c r="AE25" s="294">
        <f t="shared" si="21"/>
        <v>3523</v>
      </c>
      <c r="AF25" s="294">
        <f t="shared" si="22"/>
        <v>617</v>
      </c>
      <c r="AG25" s="294">
        <f t="shared" si="23"/>
        <v>367</v>
      </c>
      <c r="AH25" s="294">
        <f t="shared" si="24"/>
        <v>147</v>
      </c>
      <c r="AI25" s="294">
        <f t="shared" si="25"/>
        <v>3</v>
      </c>
      <c r="AJ25" s="294">
        <f t="shared" si="26"/>
        <v>56</v>
      </c>
      <c r="AK25" s="294">
        <f t="shared" si="27"/>
        <v>3918</v>
      </c>
      <c r="AL25" s="294">
        <f t="shared" si="28"/>
        <v>618</v>
      </c>
      <c r="AM25" s="294">
        <f t="shared" si="29"/>
        <v>0</v>
      </c>
      <c r="AN25" s="294">
        <f t="shared" si="30"/>
        <v>1029</v>
      </c>
      <c r="AO25" s="294">
        <f t="shared" si="31"/>
        <v>2229</v>
      </c>
      <c r="AP25" s="294">
        <f t="shared" si="32"/>
        <v>7035</v>
      </c>
      <c r="AQ25" s="296">
        <v>0</v>
      </c>
      <c r="AR25" s="296">
        <v>1557</v>
      </c>
      <c r="AS25" s="296">
        <v>0</v>
      </c>
      <c r="AT25" s="296">
        <v>0</v>
      </c>
      <c r="AU25" s="296">
        <v>0</v>
      </c>
      <c r="AV25" s="296">
        <v>0</v>
      </c>
      <c r="AW25" s="296">
        <v>0</v>
      </c>
      <c r="AX25" s="296">
        <v>0</v>
      </c>
      <c r="AY25" s="296">
        <v>3918</v>
      </c>
      <c r="AZ25" s="296">
        <v>618</v>
      </c>
      <c r="BA25" s="296">
        <v>0</v>
      </c>
      <c r="BB25" s="296">
        <v>942</v>
      </c>
      <c r="BC25" s="294">
        <f t="shared" si="33"/>
        <v>10587</v>
      </c>
      <c r="BD25" s="296">
        <v>3774</v>
      </c>
      <c r="BE25" s="296">
        <v>4858</v>
      </c>
      <c r="BF25" s="296">
        <v>925</v>
      </c>
      <c r="BG25" s="296">
        <v>139</v>
      </c>
      <c r="BH25" s="296">
        <v>2</v>
      </c>
      <c r="BI25" s="296">
        <v>47</v>
      </c>
      <c r="BJ25" s="296">
        <v>0</v>
      </c>
      <c r="BK25" s="296">
        <v>0</v>
      </c>
      <c r="BL25" s="296">
        <v>0</v>
      </c>
      <c r="BM25" s="296">
        <v>0</v>
      </c>
      <c r="BN25" s="296">
        <v>842</v>
      </c>
      <c r="BO25" s="294">
        <f t="shared" si="34"/>
        <v>59</v>
      </c>
      <c r="BP25" s="296">
        <v>0</v>
      </c>
      <c r="BQ25" s="296">
        <v>0</v>
      </c>
      <c r="BR25" s="296">
        <v>0</v>
      </c>
      <c r="BS25" s="296">
        <v>0</v>
      </c>
      <c r="BT25" s="296">
        <v>0</v>
      </c>
      <c r="BU25" s="296">
        <v>0</v>
      </c>
      <c r="BV25" s="296">
        <v>3</v>
      </c>
      <c r="BW25" s="296">
        <v>56</v>
      </c>
      <c r="BX25" s="296">
        <v>0</v>
      </c>
      <c r="BY25" s="296">
        <v>0</v>
      </c>
      <c r="BZ25" s="296">
        <v>0</v>
      </c>
      <c r="CA25" s="294">
        <f t="shared" si="35"/>
        <v>0</v>
      </c>
      <c r="CB25" s="296">
        <v>0</v>
      </c>
      <c r="CC25" s="296">
        <v>0</v>
      </c>
      <c r="CD25" s="296">
        <v>0</v>
      </c>
      <c r="CE25" s="296">
        <v>0</v>
      </c>
      <c r="CF25" s="296">
        <v>0</v>
      </c>
      <c r="CG25" s="296">
        <v>0</v>
      </c>
      <c r="CH25" s="296">
        <v>0</v>
      </c>
      <c r="CI25" s="296">
        <v>0</v>
      </c>
      <c r="CJ25" s="296">
        <v>0</v>
      </c>
      <c r="CK25" s="296">
        <v>0</v>
      </c>
      <c r="CL25" s="296">
        <v>0</v>
      </c>
      <c r="CM25" s="294">
        <f t="shared" si="36"/>
        <v>0</v>
      </c>
      <c r="CN25" s="296">
        <v>0</v>
      </c>
      <c r="CO25" s="296">
        <v>0</v>
      </c>
      <c r="CP25" s="296">
        <v>0</v>
      </c>
      <c r="CQ25" s="296">
        <v>0</v>
      </c>
      <c r="CR25" s="296">
        <v>0</v>
      </c>
      <c r="CS25" s="296">
        <v>0</v>
      </c>
      <c r="CT25" s="296">
        <v>0</v>
      </c>
      <c r="CU25" s="296">
        <v>0</v>
      </c>
      <c r="CV25" s="296">
        <v>0</v>
      </c>
      <c r="CW25" s="296">
        <v>0</v>
      </c>
      <c r="CX25" s="296">
        <v>0</v>
      </c>
      <c r="CY25" s="294">
        <f t="shared" si="37"/>
        <v>1029</v>
      </c>
      <c r="CZ25" s="296">
        <v>0</v>
      </c>
      <c r="DA25" s="296">
        <v>0</v>
      </c>
      <c r="DB25" s="296">
        <v>0</v>
      </c>
      <c r="DC25" s="296">
        <v>0</v>
      </c>
      <c r="DD25" s="296">
        <v>0</v>
      </c>
      <c r="DE25" s="296">
        <v>0</v>
      </c>
      <c r="DF25" s="296">
        <v>0</v>
      </c>
      <c r="DG25" s="296">
        <v>0</v>
      </c>
      <c r="DH25" s="296">
        <v>0</v>
      </c>
      <c r="DI25" s="296">
        <v>0</v>
      </c>
      <c r="DJ25" s="296">
        <v>1029</v>
      </c>
      <c r="DK25" s="296">
        <v>0</v>
      </c>
      <c r="DL25" s="294">
        <f t="shared" si="38"/>
        <v>16424</v>
      </c>
      <c r="DM25" s="296">
        <v>8944</v>
      </c>
      <c r="DN25" s="296">
        <v>3494</v>
      </c>
      <c r="DO25" s="296">
        <v>2598</v>
      </c>
      <c r="DP25" s="296">
        <v>478</v>
      </c>
      <c r="DQ25" s="296">
        <v>365</v>
      </c>
      <c r="DR25" s="296">
        <v>100</v>
      </c>
      <c r="DS25" s="296">
        <v>0</v>
      </c>
      <c r="DT25" s="296">
        <v>0</v>
      </c>
      <c r="DU25" s="296">
        <v>0</v>
      </c>
      <c r="DV25" s="296">
        <v>0</v>
      </c>
      <c r="DW25" s="296">
        <v>445</v>
      </c>
      <c r="DX25" s="294">
        <f t="shared" si="2"/>
        <v>17253</v>
      </c>
      <c r="DY25" s="296">
        <v>14779</v>
      </c>
      <c r="DZ25" s="296">
        <v>796</v>
      </c>
      <c r="EA25" s="296">
        <v>1100</v>
      </c>
      <c r="EB25" s="296">
        <v>291</v>
      </c>
      <c r="EC25" s="296">
        <v>43</v>
      </c>
      <c r="ED25" s="296">
        <v>221</v>
      </c>
      <c r="EE25" s="296">
        <v>0</v>
      </c>
      <c r="EF25" s="296">
        <v>0</v>
      </c>
      <c r="EG25" s="296">
        <v>23</v>
      </c>
      <c r="EH25" s="296">
        <v>1</v>
      </c>
    </row>
    <row r="26" spans="1:138" s="282" customFormat="1" ht="13.5">
      <c r="A26" s="293" t="s">
        <v>372</v>
      </c>
      <c r="B26" s="293">
        <v>20</v>
      </c>
      <c r="C26" s="293"/>
      <c r="D26" s="294">
        <f t="shared" si="3"/>
        <v>184665</v>
      </c>
      <c r="E26" s="294">
        <f t="shared" si="4"/>
        <v>116098</v>
      </c>
      <c r="F26" s="294">
        <f t="shared" si="5"/>
        <v>18500</v>
      </c>
      <c r="G26" s="294">
        <f t="shared" si="6"/>
        <v>16387</v>
      </c>
      <c r="H26" s="294">
        <f t="shared" si="7"/>
        <v>3627</v>
      </c>
      <c r="I26" s="294">
        <f t="shared" si="8"/>
        <v>18325</v>
      </c>
      <c r="J26" s="294">
        <f t="shared" si="9"/>
        <v>2760</v>
      </c>
      <c r="K26" s="294">
        <f t="shared" si="10"/>
        <v>1796</v>
      </c>
      <c r="L26" s="294">
        <f t="shared" si="11"/>
        <v>0</v>
      </c>
      <c r="M26" s="294">
        <f t="shared" si="12"/>
        <v>588</v>
      </c>
      <c r="N26" s="294">
        <f t="shared" si="13"/>
        <v>1</v>
      </c>
      <c r="O26" s="294">
        <f t="shared" si="14"/>
        <v>3</v>
      </c>
      <c r="P26" s="294">
        <f t="shared" si="15"/>
        <v>0</v>
      </c>
      <c r="Q26" s="294">
        <f t="shared" si="16"/>
        <v>6580</v>
      </c>
      <c r="R26" s="294">
        <f t="shared" si="17"/>
        <v>95325</v>
      </c>
      <c r="S26" s="296">
        <v>69694</v>
      </c>
      <c r="T26" s="296">
        <v>5408</v>
      </c>
      <c r="U26" s="296">
        <v>10403</v>
      </c>
      <c r="V26" s="296">
        <v>1412</v>
      </c>
      <c r="W26" s="296">
        <v>4693</v>
      </c>
      <c r="X26" s="296">
        <v>2405</v>
      </c>
      <c r="Y26" s="296">
        <v>0</v>
      </c>
      <c r="Z26" s="296">
        <v>0</v>
      </c>
      <c r="AA26" s="296">
        <v>1310</v>
      </c>
      <c r="AB26" s="294">
        <f t="shared" si="18"/>
        <v>61209</v>
      </c>
      <c r="AC26" s="294">
        <f t="shared" si="19"/>
        <v>19240</v>
      </c>
      <c r="AD26" s="294">
        <f t="shared" si="20"/>
        <v>12820</v>
      </c>
      <c r="AE26" s="294">
        <f t="shared" si="21"/>
        <v>5438</v>
      </c>
      <c r="AF26" s="294">
        <f t="shared" si="22"/>
        <v>2214</v>
      </c>
      <c r="AG26" s="294">
        <f t="shared" si="23"/>
        <v>13632</v>
      </c>
      <c r="AH26" s="294">
        <f t="shared" si="24"/>
        <v>208</v>
      </c>
      <c r="AI26" s="294">
        <f t="shared" si="25"/>
        <v>1796</v>
      </c>
      <c r="AJ26" s="294">
        <f t="shared" si="26"/>
        <v>0</v>
      </c>
      <c r="AK26" s="294">
        <f t="shared" si="27"/>
        <v>588</v>
      </c>
      <c r="AL26" s="294">
        <f t="shared" si="28"/>
        <v>1</v>
      </c>
      <c r="AM26" s="294">
        <f t="shared" si="29"/>
        <v>3</v>
      </c>
      <c r="AN26" s="294">
        <f t="shared" si="30"/>
        <v>0</v>
      </c>
      <c r="AO26" s="294">
        <f t="shared" si="31"/>
        <v>5269</v>
      </c>
      <c r="AP26" s="294">
        <f t="shared" si="32"/>
        <v>789</v>
      </c>
      <c r="AQ26" s="296">
        <v>0</v>
      </c>
      <c r="AR26" s="296">
        <v>150</v>
      </c>
      <c r="AS26" s="296">
        <v>0</v>
      </c>
      <c r="AT26" s="296">
        <v>0</v>
      </c>
      <c r="AU26" s="296">
        <v>0</v>
      </c>
      <c r="AV26" s="296">
        <v>0</v>
      </c>
      <c r="AW26" s="296">
        <v>0</v>
      </c>
      <c r="AX26" s="296">
        <v>0</v>
      </c>
      <c r="AY26" s="296">
        <v>588</v>
      </c>
      <c r="AZ26" s="296">
        <v>1</v>
      </c>
      <c r="BA26" s="296">
        <v>0</v>
      </c>
      <c r="BB26" s="296">
        <v>50</v>
      </c>
      <c r="BC26" s="294">
        <f t="shared" si="33"/>
        <v>6425</v>
      </c>
      <c r="BD26" s="296">
        <v>71</v>
      </c>
      <c r="BE26" s="296">
        <v>5466</v>
      </c>
      <c r="BF26" s="296">
        <v>183</v>
      </c>
      <c r="BG26" s="296">
        <v>3</v>
      </c>
      <c r="BH26" s="296">
        <v>7</v>
      </c>
      <c r="BI26" s="296">
        <v>2</v>
      </c>
      <c r="BJ26" s="296">
        <v>0</v>
      </c>
      <c r="BK26" s="296">
        <v>0</v>
      </c>
      <c r="BL26" s="296">
        <v>0</v>
      </c>
      <c r="BM26" s="296">
        <v>0</v>
      </c>
      <c r="BN26" s="296">
        <v>693</v>
      </c>
      <c r="BO26" s="294">
        <f t="shared" si="34"/>
        <v>4031</v>
      </c>
      <c r="BP26" s="296">
        <v>0</v>
      </c>
      <c r="BQ26" s="296">
        <v>0</v>
      </c>
      <c r="BR26" s="296">
        <v>0</v>
      </c>
      <c r="BS26" s="296">
        <v>0</v>
      </c>
      <c r="BT26" s="296">
        <v>0</v>
      </c>
      <c r="BU26" s="296">
        <v>0</v>
      </c>
      <c r="BV26" s="296">
        <v>1702</v>
      </c>
      <c r="BW26" s="296">
        <v>0</v>
      </c>
      <c r="BX26" s="296">
        <v>0</v>
      </c>
      <c r="BY26" s="296">
        <v>0</v>
      </c>
      <c r="BZ26" s="296">
        <v>2329</v>
      </c>
      <c r="CA26" s="294">
        <f t="shared" si="35"/>
        <v>13</v>
      </c>
      <c r="CB26" s="296">
        <v>0</v>
      </c>
      <c r="CC26" s="296">
        <v>0</v>
      </c>
      <c r="CD26" s="296">
        <v>0</v>
      </c>
      <c r="CE26" s="296">
        <v>0</v>
      </c>
      <c r="CF26" s="296">
        <v>0</v>
      </c>
      <c r="CG26" s="296">
        <v>0</v>
      </c>
      <c r="CH26" s="296">
        <v>13</v>
      </c>
      <c r="CI26" s="296">
        <v>0</v>
      </c>
      <c r="CJ26" s="296">
        <v>0</v>
      </c>
      <c r="CK26" s="296">
        <v>0</v>
      </c>
      <c r="CL26" s="296">
        <v>0</v>
      </c>
      <c r="CM26" s="294">
        <f t="shared" si="36"/>
        <v>491</v>
      </c>
      <c r="CN26" s="296">
        <v>0</v>
      </c>
      <c r="CO26" s="296">
        <v>0</v>
      </c>
      <c r="CP26" s="296">
        <v>0</v>
      </c>
      <c r="CQ26" s="296">
        <v>0</v>
      </c>
      <c r="CR26" s="296">
        <v>0</v>
      </c>
      <c r="CS26" s="296">
        <v>0</v>
      </c>
      <c r="CT26" s="296">
        <v>0</v>
      </c>
      <c r="CU26" s="296">
        <v>0</v>
      </c>
      <c r="CV26" s="296">
        <v>0</v>
      </c>
      <c r="CW26" s="296">
        <v>3</v>
      </c>
      <c r="CX26" s="296">
        <v>488</v>
      </c>
      <c r="CY26" s="294">
        <f t="shared" si="37"/>
        <v>47</v>
      </c>
      <c r="CZ26" s="296">
        <v>0</v>
      </c>
      <c r="DA26" s="296">
        <v>0</v>
      </c>
      <c r="DB26" s="296">
        <v>0</v>
      </c>
      <c r="DC26" s="296">
        <v>0</v>
      </c>
      <c r="DD26" s="296">
        <v>47</v>
      </c>
      <c r="DE26" s="296">
        <v>0</v>
      </c>
      <c r="DF26" s="296">
        <v>0</v>
      </c>
      <c r="DG26" s="296">
        <v>0</v>
      </c>
      <c r="DH26" s="296">
        <v>0</v>
      </c>
      <c r="DI26" s="296">
        <v>0</v>
      </c>
      <c r="DJ26" s="296">
        <v>0</v>
      </c>
      <c r="DK26" s="296">
        <v>0</v>
      </c>
      <c r="DL26" s="294">
        <f t="shared" si="38"/>
        <v>49413</v>
      </c>
      <c r="DM26" s="296">
        <v>19169</v>
      </c>
      <c r="DN26" s="296">
        <v>7204</v>
      </c>
      <c r="DO26" s="296">
        <v>5255</v>
      </c>
      <c r="DP26" s="296">
        <v>2211</v>
      </c>
      <c r="DQ26" s="296">
        <v>13578</v>
      </c>
      <c r="DR26" s="296">
        <v>206</v>
      </c>
      <c r="DS26" s="296">
        <v>81</v>
      </c>
      <c r="DT26" s="296">
        <v>0</v>
      </c>
      <c r="DU26" s="296">
        <v>0</v>
      </c>
      <c r="DV26" s="296">
        <v>0</v>
      </c>
      <c r="DW26" s="296">
        <v>1709</v>
      </c>
      <c r="DX26" s="294">
        <f t="shared" si="2"/>
        <v>28131</v>
      </c>
      <c r="DY26" s="296">
        <v>27164</v>
      </c>
      <c r="DZ26" s="296">
        <v>272</v>
      </c>
      <c r="EA26" s="296">
        <v>546</v>
      </c>
      <c r="EB26" s="296">
        <v>1</v>
      </c>
      <c r="EC26" s="296">
        <v>0</v>
      </c>
      <c r="ED26" s="296">
        <v>147</v>
      </c>
      <c r="EE26" s="296">
        <v>0</v>
      </c>
      <c r="EF26" s="296">
        <v>0</v>
      </c>
      <c r="EG26" s="296">
        <v>1</v>
      </c>
      <c r="EH26" s="296">
        <v>57</v>
      </c>
    </row>
    <row r="27" spans="1:138" s="282" customFormat="1" ht="13.5">
      <c r="A27" s="293" t="s">
        <v>373</v>
      </c>
      <c r="B27" s="293">
        <v>21</v>
      </c>
      <c r="C27" s="293"/>
      <c r="D27" s="294">
        <f t="shared" si="3"/>
        <v>184453</v>
      </c>
      <c r="E27" s="294">
        <f t="shared" si="4"/>
        <v>107200</v>
      </c>
      <c r="F27" s="294">
        <f t="shared" si="5"/>
        <v>22549</v>
      </c>
      <c r="G27" s="294">
        <f t="shared" si="6"/>
        <v>18750</v>
      </c>
      <c r="H27" s="294">
        <f t="shared" si="7"/>
        <v>4708</v>
      </c>
      <c r="I27" s="294">
        <f t="shared" si="8"/>
        <v>3066</v>
      </c>
      <c r="J27" s="294">
        <f t="shared" si="9"/>
        <v>4665</v>
      </c>
      <c r="K27" s="294">
        <f t="shared" si="10"/>
        <v>179</v>
      </c>
      <c r="L27" s="294">
        <f t="shared" si="11"/>
        <v>0</v>
      </c>
      <c r="M27" s="294">
        <f t="shared" si="12"/>
        <v>11755</v>
      </c>
      <c r="N27" s="294">
        <f t="shared" si="13"/>
        <v>4143</v>
      </c>
      <c r="O27" s="294">
        <f t="shared" si="14"/>
        <v>0</v>
      </c>
      <c r="P27" s="294">
        <f t="shared" si="15"/>
        <v>1350</v>
      </c>
      <c r="Q27" s="294">
        <f t="shared" si="16"/>
        <v>6088</v>
      </c>
      <c r="R27" s="294">
        <f t="shared" si="17"/>
        <v>32801</v>
      </c>
      <c r="S27" s="296">
        <v>20848</v>
      </c>
      <c r="T27" s="296">
        <v>3622</v>
      </c>
      <c r="U27" s="296">
        <v>4453</v>
      </c>
      <c r="V27" s="296">
        <v>784</v>
      </c>
      <c r="W27" s="296">
        <v>961</v>
      </c>
      <c r="X27" s="296">
        <v>613</v>
      </c>
      <c r="Y27" s="296">
        <v>0</v>
      </c>
      <c r="Z27" s="296">
        <v>0</v>
      </c>
      <c r="AA27" s="296">
        <v>1520</v>
      </c>
      <c r="AB27" s="294">
        <f t="shared" si="18"/>
        <v>64639</v>
      </c>
      <c r="AC27" s="294">
        <f t="shared" si="19"/>
        <v>4648</v>
      </c>
      <c r="AD27" s="294">
        <f t="shared" si="20"/>
        <v>18026</v>
      </c>
      <c r="AE27" s="294">
        <f t="shared" si="21"/>
        <v>13797</v>
      </c>
      <c r="AF27" s="294">
        <f t="shared" si="22"/>
        <v>3924</v>
      </c>
      <c r="AG27" s="294">
        <f t="shared" si="23"/>
        <v>2105</v>
      </c>
      <c r="AH27" s="294">
        <f t="shared" si="24"/>
        <v>316</v>
      </c>
      <c r="AI27" s="294">
        <f t="shared" si="25"/>
        <v>179</v>
      </c>
      <c r="AJ27" s="294">
        <f t="shared" si="26"/>
        <v>0</v>
      </c>
      <c r="AK27" s="294">
        <f t="shared" si="27"/>
        <v>11755</v>
      </c>
      <c r="AL27" s="294">
        <f t="shared" si="28"/>
        <v>4143</v>
      </c>
      <c r="AM27" s="294">
        <f t="shared" si="29"/>
        <v>0</v>
      </c>
      <c r="AN27" s="294">
        <f t="shared" si="30"/>
        <v>1350</v>
      </c>
      <c r="AO27" s="294">
        <f t="shared" si="31"/>
        <v>4396</v>
      </c>
      <c r="AP27" s="294">
        <f t="shared" si="32"/>
        <v>21087</v>
      </c>
      <c r="AQ27" s="296">
        <v>358</v>
      </c>
      <c r="AR27" s="296">
        <v>1776</v>
      </c>
      <c r="AS27" s="296">
        <v>0</v>
      </c>
      <c r="AT27" s="296">
        <v>0</v>
      </c>
      <c r="AU27" s="296">
        <v>0</v>
      </c>
      <c r="AV27" s="296">
        <v>0</v>
      </c>
      <c r="AW27" s="296">
        <v>0</v>
      </c>
      <c r="AX27" s="296">
        <v>0</v>
      </c>
      <c r="AY27" s="296">
        <v>11755</v>
      </c>
      <c r="AZ27" s="296">
        <v>4143</v>
      </c>
      <c r="BA27" s="296">
        <v>0</v>
      </c>
      <c r="BB27" s="296">
        <v>3055</v>
      </c>
      <c r="BC27" s="294">
        <f t="shared" si="33"/>
        <v>6991</v>
      </c>
      <c r="BD27" s="296">
        <v>0</v>
      </c>
      <c r="BE27" s="296">
        <v>6446</v>
      </c>
      <c r="BF27" s="296">
        <v>0</v>
      </c>
      <c r="BG27" s="296">
        <v>0</v>
      </c>
      <c r="BH27" s="296">
        <v>0</v>
      </c>
      <c r="BI27" s="296">
        <v>0</v>
      </c>
      <c r="BJ27" s="296">
        <v>0</v>
      </c>
      <c r="BK27" s="296">
        <v>0</v>
      </c>
      <c r="BL27" s="296">
        <v>0</v>
      </c>
      <c r="BM27" s="296">
        <v>0</v>
      </c>
      <c r="BN27" s="296">
        <v>545</v>
      </c>
      <c r="BO27" s="294">
        <f t="shared" si="34"/>
        <v>179</v>
      </c>
      <c r="BP27" s="296">
        <v>0</v>
      </c>
      <c r="BQ27" s="296">
        <v>0</v>
      </c>
      <c r="BR27" s="296">
        <v>0</v>
      </c>
      <c r="BS27" s="296">
        <v>0</v>
      </c>
      <c r="BT27" s="296">
        <v>0</v>
      </c>
      <c r="BU27" s="296">
        <v>0</v>
      </c>
      <c r="BV27" s="296">
        <v>179</v>
      </c>
      <c r="BW27" s="296">
        <v>0</v>
      </c>
      <c r="BX27" s="296">
        <v>0</v>
      </c>
      <c r="BY27" s="296">
        <v>0</v>
      </c>
      <c r="BZ27" s="296">
        <v>0</v>
      </c>
      <c r="CA27" s="294">
        <f t="shared" si="35"/>
        <v>0</v>
      </c>
      <c r="CB27" s="296">
        <v>0</v>
      </c>
      <c r="CC27" s="296">
        <v>0</v>
      </c>
      <c r="CD27" s="296">
        <v>0</v>
      </c>
      <c r="CE27" s="296">
        <v>0</v>
      </c>
      <c r="CF27" s="296">
        <v>0</v>
      </c>
      <c r="CG27" s="296">
        <v>0</v>
      </c>
      <c r="CH27" s="296">
        <v>0</v>
      </c>
      <c r="CI27" s="296">
        <v>0</v>
      </c>
      <c r="CJ27" s="296">
        <v>0</v>
      </c>
      <c r="CK27" s="296">
        <v>0</v>
      </c>
      <c r="CL27" s="296">
        <v>0</v>
      </c>
      <c r="CM27" s="294">
        <f t="shared" si="36"/>
        <v>0</v>
      </c>
      <c r="CN27" s="296">
        <v>0</v>
      </c>
      <c r="CO27" s="296">
        <v>0</v>
      </c>
      <c r="CP27" s="296">
        <v>0</v>
      </c>
      <c r="CQ27" s="296">
        <v>0</v>
      </c>
      <c r="CR27" s="296">
        <v>0</v>
      </c>
      <c r="CS27" s="296">
        <v>0</v>
      </c>
      <c r="CT27" s="296">
        <v>0</v>
      </c>
      <c r="CU27" s="296">
        <v>0</v>
      </c>
      <c r="CV27" s="296">
        <v>0</v>
      </c>
      <c r="CW27" s="296">
        <v>0</v>
      </c>
      <c r="CX27" s="296">
        <v>0</v>
      </c>
      <c r="CY27" s="294">
        <f t="shared" si="37"/>
        <v>1350</v>
      </c>
      <c r="CZ27" s="296">
        <v>0</v>
      </c>
      <c r="DA27" s="296">
        <v>0</v>
      </c>
      <c r="DB27" s="296">
        <v>0</v>
      </c>
      <c r="DC27" s="296">
        <v>0</v>
      </c>
      <c r="DD27" s="296">
        <v>0</v>
      </c>
      <c r="DE27" s="296">
        <v>0</v>
      </c>
      <c r="DF27" s="296">
        <v>0</v>
      </c>
      <c r="DG27" s="296">
        <v>0</v>
      </c>
      <c r="DH27" s="296">
        <v>0</v>
      </c>
      <c r="DI27" s="296">
        <v>0</v>
      </c>
      <c r="DJ27" s="296">
        <v>1350</v>
      </c>
      <c r="DK27" s="296">
        <v>0</v>
      </c>
      <c r="DL27" s="294">
        <f t="shared" si="38"/>
        <v>35032</v>
      </c>
      <c r="DM27" s="296">
        <v>4290</v>
      </c>
      <c r="DN27" s="296">
        <v>9804</v>
      </c>
      <c r="DO27" s="296">
        <v>13797</v>
      </c>
      <c r="DP27" s="296">
        <v>3924</v>
      </c>
      <c r="DQ27" s="296">
        <v>2105</v>
      </c>
      <c r="DR27" s="296">
        <v>316</v>
      </c>
      <c r="DS27" s="296">
        <v>0</v>
      </c>
      <c r="DT27" s="296">
        <v>0</v>
      </c>
      <c r="DU27" s="296">
        <v>0</v>
      </c>
      <c r="DV27" s="296">
        <v>0</v>
      </c>
      <c r="DW27" s="296">
        <v>796</v>
      </c>
      <c r="DX27" s="294">
        <f t="shared" si="2"/>
        <v>87013</v>
      </c>
      <c r="DY27" s="296">
        <v>81704</v>
      </c>
      <c r="DZ27" s="296">
        <v>901</v>
      </c>
      <c r="EA27" s="296">
        <v>500</v>
      </c>
      <c r="EB27" s="296">
        <v>0</v>
      </c>
      <c r="EC27" s="296">
        <v>0</v>
      </c>
      <c r="ED27" s="296">
        <v>3736</v>
      </c>
      <c r="EE27" s="296">
        <v>0</v>
      </c>
      <c r="EF27" s="296">
        <v>0</v>
      </c>
      <c r="EG27" s="296">
        <v>172</v>
      </c>
      <c r="EH27" s="296">
        <v>38</v>
      </c>
    </row>
    <row r="28" spans="1:138" s="282" customFormat="1" ht="13.5">
      <c r="A28" s="293" t="s">
        <v>374</v>
      </c>
      <c r="B28" s="293">
        <v>22</v>
      </c>
      <c r="C28" s="293"/>
      <c r="D28" s="294">
        <f t="shared" si="3"/>
        <v>337308</v>
      </c>
      <c r="E28" s="294">
        <f t="shared" si="4"/>
        <v>166986</v>
      </c>
      <c r="F28" s="294">
        <f t="shared" si="5"/>
        <v>38306</v>
      </c>
      <c r="G28" s="294">
        <f t="shared" si="6"/>
        <v>30369</v>
      </c>
      <c r="H28" s="294">
        <f t="shared" si="7"/>
        <v>7751</v>
      </c>
      <c r="I28" s="294">
        <f t="shared" si="8"/>
        <v>30892</v>
      </c>
      <c r="J28" s="294">
        <f t="shared" si="9"/>
        <v>2195</v>
      </c>
      <c r="K28" s="294">
        <f t="shared" si="10"/>
        <v>1157</v>
      </c>
      <c r="L28" s="294">
        <f t="shared" si="11"/>
        <v>0</v>
      </c>
      <c r="M28" s="294">
        <f t="shared" si="12"/>
        <v>11503</v>
      </c>
      <c r="N28" s="294">
        <f t="shared" si="13"/>
        <v>9199</v>
      </c>
      <c r="O28" s="294">
        <f t="shared" si="14"/>
        <v>0</v>
      </c>
      <c r="P28" s="294">
        <f t="shared" si="15"/>
        <v>19166</v>
      </c>
      <c r="Q28" s="294">
        <f t="shared" si="16"/>
        <v>19784</v>
      </c>
      <c r="R28" s="294">
        <f t="shared" si="17"/>
        <v>97348</v>
      </c>
      <c r="S28" s="296">
        <v>55932</v>
      </c>
      <c r="T28" s="296">
        <v>9730</v>
      </c>
      <c r="U28" s="296">
        <v>15589</v>
      </c>
      <c r="V28" s="296">
        <v>1288</v>
      </c>
      <c r="W28" s="296">
        <v>5000</v>
      </c>
      <c r="X28" s="296">
        <v>642</v>
      </c>
      <c r="Y28" s="296">
        <v>0</v>
      </c>
      <c r="Z28" s="296">
        <v>0</v>
      </c>
      <c r="AA28" s="296">
        <v>9167</v>
      </c>
      <c r="AB28" s="294">
        <f t="shared" si="18"/>
        <v>138809</v>
      </c>
      <c r="AC28" s="294">
        <f t="shared" si="19"/>
        <v>12656</v>
      </c>
      <c r="AD28" s="294">
        <f t="shared" si="20"/>
        <v>27546</v>
      </c>
      <c r="AE28" s="294">
        <f t="shared" si="21"/>
        <v>14463</v>
      </c>
      <c r="AF28" s="294">
        <f t="shared" si="22"/>
        <v>6463</v>
      </c>
      <c r="AG28" s="294">
        <f t="shared" si="23"/>
        <v>25891</v>
      </c>
      <c r="AH28" s="294">
        <f t="shared" si="24"/>
        <v>179</v>
      </c>
      <c r="AI28" s="294">
        <f t="shared" si="25"/>
        <v>1157</v>
      </c>
      <c r="AJ28" s="294">
        <f t="shared" si="26"/>
        <v>0</v>
      </c>
      <c r="AK28" s="294">
        <f t="shared" si="27"/>
        <v>11503</v>
      </c>
      <c r="AL28" s="294">
        <f t="shared" si="28"/>
        <v>9199</v>
      </c>
      <c r="AM28" s="294">
        <f t="shared" si="29"/>
        <v>0</v>
      </c>
      <c r="AN28" s="294">
        <f t="shared" si="30"/>
        <v>19166</v>
      </c>
      <c r="AO28" s="294">
        <f t="shared" si="31"/>
        <v>10586</v>
      </c>
      <c r="AP28" s="294">
        <f t="shared" si="32"/>
        <v>26053</v>
      </c>
      <c r="AQ28" s="296">
        <v>0</v>
      </c>
      <c r="AR28" s="296">
        <v>216</v>
      </c>
      <c r="AS28" s="296">
        <v>0</v>
      </c>
      <c r="AT28" s="296">
        <v>0</v>
      </c>
      <c r="AU28" s="296">
        <v>0</v>
      </c>
      <c r="AV28" s="296">
        <v>0</v>
      </c>
      <c r="AW28" s="296">
        <v>0</v>
      </c>
      <c r="AX28" s="296">
        <v>0</v>
      </c>
      <c r="AY28" s="296">
        <v>11503</v>
      </c>
      <c r="AZ28" s="296">
        <v>9199</v>
      </c>
      <c r="BA28" s="296">
        <v>0</v>
      </c>
      <c r="BB28" s="296">
        <v>5135</v>
      </c>
      <c r="BC28" s="294">
        <f t="shared" si="33"/>
        <v>15340</v>
      </c>
      <c r="BD28" s="296">
        <v>6</v>
      </c>
      <c r="BE28" s="296">
        <v>14918</v>
      </c>
      <c r="BF28" s="296">
        <v>0</v>
      </c>
      <c r="BG28" s="296">
        <v>0</v>
      </c>
      <c r="BH28" s="296">
        <v>165</v>
      </c>
      <c r="BI28" s="296">
        <v>0</v>
      </c>
      <c r="BJ28" s="296">
        <v>0</v>
      </c>
      <c r="BK28" s="296">
        <v>0</v>
      </c>
      <c r="BL28" s="296">
        <v>0</v>
      </c>
      <c r="BM28" s="296">
        <v>0</v>
      </c>
      <c r="BN28" s="296">
        <v>251</v>
      </c>
      <c r="BO28" s="294">
        <f t="shared" si="34"/>
        <v>140</v>
      </c>
      <c r="BP28" s="296">
        <v>0</v>
      </c>
      <c r="BQ28" s="296">
        <v>0</v>
      </c>
      <c r="BR28" s="296">
        <v>0</v>
      </c>
      <c r="BS28" s="296">
        <v>0</v>
      </c>
      <c r="BT28" s="296">
        <v>0</v>
      </c>
      <c r="BU28" s="296">
        <v>0</v>
      </c>
      <c r="BV28" s="296">
        <v>128</v>
      </c>
      <c r="BW28" s="296">
        <v>0</v>
      </c>
      <c r="BX28" s="296">
        <v>0</v>
      </c>
      <c r="BY28" s="296">
        <v>0</v>
      </c>
      <c r="BZ28" s="296">
        <v>12</v>
      </c>
      <c r="CA28" s="294">
        <f t="shared" si="35"/>
        <v>0</v>
      </c>
      <c r="CB28" s="296">
        <v>0</v>
      </c>
      <c r="CC28" s="296">
        <v>0</v>
      </c>
      <c r="CD28" s="296">
        <v>0</v>
      </c>
      <c r="CE28" s="296">
        <v>0</v>
      </c>
      <c r="CF28" s="296">
        <v>0</v>
      </c>
      <c r="CG28" s="296">
        <v>0</v>
      </c>
      <c r="CH28" s="296">
        <v>0</v>
      </c>
      <c r="CI28" s="296">
        <v>0</v>
      </c>
      <c r="CJ28" s="296">
        <v>0</v>
      </c>
      <c r="CK28" s="296">
        <v>0</v>
      </c>
      <c r="CL28" s="296">
        <v>0</v>
      </c>
      <c r="CM28" s="294">
        <f t="shared" si="36"/>
        <v>0</v>
      </c>
      <c r="CN28" s="296">
        <v>0</v>
      </c>
      <c r="CO28" s="296">
        <v>0</v>
      </c>
      <c r="CP28" s="296">
        <v>0</v>
      </c>
      <c r="CQ28" s="296">
        <v>0</v>
      </c>
      <c r="CR28" s="296">
        <v>0</v>
      </c>
      <c r="CS28" s="296">
        <v>0</v>
      </c>
      <c r="CT28" s="296">
        <v>0</v>
      </c>
      <c r="CU28" s="296">
        <v>0</v>
      </c>
      <c r="CV28" s="296">
        <v>0</v>
      </c>
      <c r="CW28" s="296">
        <v>0</v>
      </c>
      <c r="CX28" s="296">
        <v>0</v>
      </c>
      <c r="CY28" s="294">
        <f t="shared" si="37"/>
        <v>19166</v>
      </c>
      <c r="CZ28" s="296">
        <v>0</v>
      </c>
      <c r="DA28" s="296">
        <v>0</v>
      </c>
      <c r="DB28" s="296">
        <v>0</v>
      </c>
      <c r="DC28" s="296">
        <v>0</v>
      </c>
      <c r="DD28" s="296">
        <v>0</v>
      </c>
      <c r="DE28" s="296">
        <v>0</v>
      </c>
      <c r="DF28" s="296">
        <v>0</v>
      </c>
      <c r="DG28" s="296">
        <v>0</v>
      </c>
      <c r="DH28" s="296">
        <v>0</v>
      </c>
      <c r="DI28" s="296">
        <v>0</v>
      </c>
      <c r="DJ28" s="296">
        <v>19166</v>
      </c>
      <c r="DK28" s="296">
        <v>0</v>
      </c>
      <c r="DL28" s="294">
        <f t="shared" si="38"/>
        <v>78110</v>
      </c>
      <c r="DM28" s="296">
        <v>12650</v>
      </c>
      <c r="DN28" s="296">
        <v>12412</v>
      </c>
      <c r="DO28" s="296">
        <v>14463</v>
      </c>
      <c r="DP28" s="296">
        <v>6463</v>
      </c>
      <c r="DQ28" s="296">
        <v>25726</v>
      </c>
      <c r="DR28" s="296">
        <v>179</v>
      </c>
      <c r="DS28" s="296">
        <v>1029</v>
      </c>
      <c r="DT28" s="296">
        <v>0</v>
      </c>
      <c r="DU28" s="296">
        <v>0</v>
      </c>
      <c r="DV28" s="296">
        <v>0</v>
      </c>
      <c r="DW28" s="296">
        <v>5188</v>
      </c>
      <c r="DX28" s="294">
        <f t="shared" si="2"/>
        <v>101151</v>
      </c>
      <c r="DY28" s="296">
        <v>98398</v>
      </c>
      <c r="DZ28" s="296">
        <v>1030</v>
      </c>
      <c r="EA28" s="296">
        <v>317</v>
      </c>
      <c r="EB28" s="296">
        <v>0</v>
      </c>
      <c r="EC28" s="296">
        <v>1</v>
      </c>
      <c r="ED28" s="296">
        <v>1374</v>
      </c>
      <c r="EE28" s="296">
        <v>0</v>
      </c>
      <c r="EF28" s="296">
        <v>0</v>
      </c>
      <c r="EG28" s="296">
        <v>31</v>
      </c>
      <c r="EH28" s="296">
        <v>35</v>
      </c>
    </row>
    <row r="29" spans="1:138" s="282" customFormat="1" ht="13.5">
      <c r="A29" s="293" t="s">
        <v>375</v>
      </c>
      <c r="B29" s="293">
        <v>23</v>
      </c>
      <c r="C29" s="293"/>
      <c r="D29" s="294">
        <f t="shared" si="3"/>
        <v>649385</v>
      </c>
      <c r="E29" s="294">
        <f t="shared" si="4"/>
        <v>400760</v>
      </c>
      <c r="F29" s="294">
        <f t="shared" si="5"/>
        <v>60115</v>
      </c>
      <c r="G29" s="294">
        <f t="shared" si="6"/>
        <v>50348</v>
      </c>
      <c r="H29" s="294">
        <f t="shared" si="7"/>
        <v>16963</v>
      </c>
      <c r="I29" s="294">
        <f t="shared" si="8"/>
        <v>57458</v>
      </c>
      <c r="J29" s="294">
        <f t="shared" si="9"/>
        <v>17070</v>
      </c>
      <c r="K29" s="294">
        <f t="shared" si="10"/>
        <v>2944</v>
      </c>
      <c r="L29" s="294">
        <f t="shared" si="11"/>
        <v>0</v>
      </c>
      <c r="M29" s="294">
        <f t="shared" si="12"/>
        <v>30697</v>
      </c>
      <c r="N29" s="294">
        <f t="shared" si="13"/>
        <v>1823</v>
      </c>
      <c r="O29" s="294">
        <f t="shared" si="14"/>
        <v>0</v>
      </c>
      <c r="P29" s="294">
        <f t="shared" si="15"/>
        <v>112</v>
      </c>
      <c r="Q29" s="294">
        <f t="shared" si="16"/>
        <v>11095</v>
      </c>
      <c r="R29" s="294">
        <f t="shared" si="17"/>
        <v>167995</v>
      </c>
      <c r="S29" s="296">
        <v>116666</v>
      </c>
      <c r="T29" s="296">
        <v>8715</v>
      </c>
      <c r="U29" s="296">
        <v>13958</v>
      </c>
      <c r="V29" s="296">
        <v>4457</v>
      </c>
      <c r="W29" s="296">
        <v>11328</v>
      </c>
      <c r="X29" s="296">
        <v>7772</v>
      </c>
      <c r="Y29" s="296">
        <v>0</v>
      </c>
      <c r="Z29" s="296">
        <v>0</v>
      </c>
      <c r="AA29" s="296">
        <v>5099</v>
      </c>
      <c r="AB29" s="294">
        <f t="shared" si="18"/>
        <v>226233</v>
      </c>
      <c r="AC29" s="294">
        <f t="shared" si="19"/>
        <v>40237</v>
      </c>
      <c r="AD29" s="294">
        <f t="shared" si="20"/>
        <v>49073</v>
      </c>
      <c r="AE29" s="294">
        <f t="shared" si="21"/>
        <v>35251</v>
      </c>
      <c r="AF29" s="294">
        <f t="shared" si="22"/>
        <v>12456</v>
      </c>
      <c r="AG29" s="294">
        <f t="shared" si="23"/>
        <v>46130</v>
      </c>
      <c r="AH29" s="294">
        <f t="shared" si="24"/>
        <v>1514</v>
      </c>
      <c r="AI29" s="294">
        <f t="shared" si="25"/>
        <v>2944</v>
      </c>
      <c r="AJ29" s="294">
        <f t="shared" si="26"/>
        <v>0</v>
      </c>
      <c r="AK29" s="294">
        <f t="shared" si="27"/>
        <v>30697</v>
      </c>
      <c r="AL29" s="294">
        <f t="shared" si="28"/>
        <v>1823</v>
      </c>
      <c r="AM29" s="294">
        <f t="shared" si="29"/>
        <v>0</v>
      </c>
      <c r="AN29" s="294">
        <f t="shared" si="30"/>
        <v>112</v>
      </c>
      <c r="AO29" s="294">
        <f t="shared" si="31"/>
        <v>5996</v>
      </c>
      <c r="AP29" s="294">
        <f t="shared" si="32"/>
        <v>38313</v>
      </c>
      <c r="AQ29" s="296">
        <v>504</v>
      </c>
      <c r="AR29" s="296">
        <v>3422</v>
      </c>
      <c r="AS29" s="296">
        <v>145</v>
      </c>
      <c r="AT29" s="296">
        <v>11</v>
      </c>
      <c r="AU29" s="296">
        <v>1</v>
      </c>
      <c r="AV29" s="296">
        <v>0</v>
      </c>
      <c r="AW29" s="296">
        <v>0</v>
      </c>
      <c r="AX29" s="296">
        <v>0</v>
      </c>
      <c r="AY29" s="296">
        <v>30697</v>
      </c>
      <c r="AZ29" s="296">
        <v>1823</v>
      </c>
      <c r="BA29" s="296">
        <v>0</v>
      </c>
      <c r="BB29" s="296">
        <v>1710</v>
      </c>
      <c r="BC29" s="294">
        <f t="shared" si="33"/>
        <v>31924</v>
      </c>
      <c r="BD29" s="296">
        <v>0</v>
      </c>
      <c r="BE29" s="296">
        <v>28494</v>
      </c>
      <c r="BF29" s="296">
        <v>0</v>
      </c>
      <c r="BG29" s="296">
        <v>9</v>
      </c>
      <c r="BH29" s="296">
        <v>3261</v>
      </c>
      <c r="BI29" s="296">
        <v>0</v>
      </c>
      <c r="BJ29" s="296">
        <v>0</v>
      </c>
      <c r="BK29" s="296">
        <v>0</v>
      </c>
      <c r="BL29" s="296">
        <v>0</v>
      </c>
      <c r="BM29" s="296">
        <v>0</v>
      </c>
      <c r="BN29" s="296">
        <v>160</v>
      </c>
      <c r="BO29" s="294">
        <f t="shared" si="34"/>
        <v>5357</v>
      </c>
      <c r="BP29" s="296">
        <v>0</v>
      </c>
      <c r="BQ29" s="296">
        <v>0</v>
      </c>
      <c r="BR29" s="296">
        <v>0</v>
      </c>
      <c r="BS29" s="296">
        <v>0</v>
      </c>
      <c r="BT29" s="296">
        <v>0</v>
      </c>
      <c r="BU29" s="296">
        <v>0</v>
      </c>
      <c r="BV29" s="296">
        <v>2607</v>
      </c>
      <c r="BW29" s="296">
        <v>0</v>
      </c>
      <c r="BX29" s="296">
        <v>0</v>
      </c>
      <c r="BY29" s="296">
        <v>0</v>
      </c>
      <c r="BZ29" s="296">
        <v>2750</v>
      </c>
      <c r="CA29" s="294">
        <f t="shared" si="35"/>
        <v>0</v>
      </c>
      <c r="CB29" s="296">
        <v>0</v>
      </c>
      <c r="CC29" s="296">
        <v>0</v>
      </c>
      <c r="CD29" s="296">
        <v>0</v>
      </c>
      <c r="CE29" s="296">
        <v>0</v>
      </c>
      <c r="CF29" s="296">
        <v>0</v>
      </c>
      <c r="CG29" s="296">
        <v>0</v>
      </c>
      <c r="CH29" s="296">
        <v>0</v>
      </c>
      <c r="CI29" s="296">
        <v>0</v>
      </c>
      <c r="CJ29" s="296">
        <v>0</v>
      </c>
      <c r="CK29" s="296">
        <v>0</v>
      </c>
      <c r="CL29" s="296">
        <v>0</v>
      </c>
      <c r="CM29" s="294">
        <f t="shared" si="36"/>
        <v>0</v>
      </c>
      <c r="CN29" s="296">
        <v>0</v>
      </c>
      <c r="CO29" s="296">
        <v>0</v>
      </c>
      <c r="CP29" s="296">
        <v>0</v>
      </c>
      <c r="CQ29" s="296">
        <v>0</v>
      </c>
      <c r="CR29" s="296">
        <v>0</v>
      </c>
      <c r="CS29" s="296">
        <v>0</v>
      </c>
      <c r="CT29" s="296">
        <v>0</v>
      </c>
      <c r="CU29" s="296">
        <v>0</v>
      </c>
      <c r="CV29" s="296">
        <v>0</v>
      </c>
      <c r="CW29" s="296">
        <v>0</v>
      </c>
      <c r="CX29" s="296">
        <v>0</v>
      </c>
      <c r="CY29" s="294">
        <f t="shared" si="37"/>
        <v>234</v>
      </c>
      <c r="CZ29" s="296">
        <v>0</v>
      </c>
      <c r="DA29" s="296">
        <v>0</v>
      </c>
      <c r="DB29" s="296">
        <v>0</v>
      </c>
      <c r="DC29" s="296">
        <v>0</v>
      </c>
      <c r="DD29" s="296">
        <v>0</v>
      </c>
      <c r="DE29" s="296">
        <v>0</v>
      </c>
      <c r="DF29" s="296">
        <v>0</v>
      </c>
      <c r="DG29" s="296">
        <v>0</v>
      </c>
      <c r="DH29" s="296">
        <v>0</v>
      </c>
      <c r="DI29" s="296">
        <v>0</v>
      </c>
      <c r="DJ29" s="296">
        <v>112</v>
      </c>
      <c r="DK29" s="296">
        <v>122</v>
      </c>
      <c r="DL29" s="294">
        <f t="shared" si="38"/>
        <v>150405</v>
      </c>
      <c r="DM29" s="296">
        <v>39733</v>
      </c>
      <c r="DN29" s="296">
        <v>17157</v>
      </c>
      <c r="DO29" s="296">
        <v>35106</v>
      </c>
      <c r="DP29" s="296">
        <v>12436</v>
      </c>
      <c r="DQ29" s="296">
        <v>42868</v>
      </c>
      <c r="DR29" s="296">
        <v>1514</v>
      </c>
      <c r="DS29" s="296">
        <v>337</v>
      </c>
      <c r="DT29" s="296">
        <v>0</v>
      </c>
      <c r="DU29" s="296">
        <v>0</v>
      </c>
      <c r="DV29" s="296">
        <v>0</v>
      </c>
      <c r="DW29" s="296">
        <v>1254</v>
      </c>
      <c r="DX29" s="294">
        <f t="shared" si="2"/>
        <v>255157</v>
      </c>
      <c r="DY29" s="296">
        <v>243857</v>
      </c>
      <c r="DZ29" s="296">
        <v>2327</v>
      </c>
      <c r="EA29" s="296">
        <v>1139</v>
      </c>
      <c r="EB29" s="296">
        <v>50</v>
      </c>
      <c r="EC29" s="296">
        <v>0</v>
      </c>
      <c r="ED29" s="296">
        <v>7784</v>
      </c>
      <c r="EE29" s="296">
        <v>0</v>
      </c>
      <c r="EF29" s="296">
        <v>0</v>
      </c>
      <c r="EG29" s="296">
        <v>0</v>
      </c>
      <c r="EH29" s="296">
        <v>63</v>
      </c>
    </row>
    <row r="30" spans="1:138" s="282" customFormat="1" ht="13.5">
      <c r="A30" s="293" t="s">
        <v>376</v>
      </c>
      <c r="B30" s="293">
        <v>24</v>
      </c>
      <c r="C30" s="293"/>
      <c r="D30" s="294">
        <f t="shared" si="3"/>
        <v>243623</v>
      </c>
      <c r="E30" s="294">
        <f t="shared" si="4"/>
        <v>89815</v>
      </c>
      <c r="F30" s="294">
        <f t="shared" si="5"/>
        <v>20927</v>
      </c>
      <c r="G30" s="294">
        <f t="shared" si="6"/>
        <v>10969</v>
      </c>
      <c r="H30" s="294">
        <f t="shared" si="7"/>
        <v>3482</v>
      </c>
      <c r="I30" s="294">
        <f t="shared" si="8"/>
        <v>12298</v>
      </c>
      <c r="J30" s="294">
        <f t="shared" si="9"/>
        <v>5562</v>
      </c>
      <c r="K30" s="294">
        <f t="shared" si="10"/>
        <v>965</v>
      </c>
      <c r="L30" s="294">
        <f t="shared" si="11"/>
        <v>0</v>
      </c>
      <c r="M30" s="294">
        <f t="shared" si="12"/>
        <v>46189</v>
      </c>
      <c r="N30" s="294">
        <f t="shared" si="13"/>
        <v>0</v>
      </c>
      <c r="O30" s="294">
        <f t="shared" si="14"/>
        <v>0</v>
      </c>
      <c r="P30" s="294">
        <f t="shared" si="15"/>
        <v>51495</v>
      </c>
      <c r="Q30" s="294">
        <f t="shared" si="16"/>
        <v>1921</v>
      </c>
      <c r="R30" s="294">
        <f t="shared" si="17"/>
        <v>70648</v>
      </c>
      <c r="S30" s="296">
        <v>56972</v>
      </c>
      <c r="T30" s="296">
        <v>2861</v>
      </c>
      <c r="U30" s="296">
        <v>3470</v>
      </c>
      <c r="V30" s="296">
        <v>936</v>
      </c>
      <c r="W30" s="296">
        <v>894</v>
      </c>
      <c r="X30" s="296">
        <v>4172</v>
      </c>
      <c r="Y30" s="296">
        <v>0</v>
      </c>
      <c r="Z30" s="296">
        <v>0</v>
      </c>
      <c r="AA30" s="296">
        <v>1343</v>
      </c>
      <c r="AB30" s="294">
        <f t="shared" si="18"/>
        <v>147812</v>
      </c>
      <c r="AC30" s="294">
        <f t="shared" si="19"/>
        <v>8480</v>
      </c>
      <c r="AD30" s="294">
        <f t="shared" si="20"/>
        <v>17822</v>
      </c>
      <c r="AE30" s="294">
        <f t="shared" si="21"/>
        <v>7392</v>
      </c>
      <c r="AF30" s="294">
        <f t="shared" si="22"/>
        <v>2546</v>
      </c>
      <c r="AG30" s="294">
        <f t="shared" si="23"/>
        <v>11404</v>
      </c>
      <c r="AH30" s="294">
        <f t="shared" si="24"/>
        <v>954</v>
      </c>
      <c r="AI30" s="294">
        <f t="shared" si="25"/>
        <v>965</v>
      </c>
      <c r="AJ30" s="294">
        <f t="shared" si="26"/>
        <v>0</v>
      </c>
      <c r="AK30" s="294">
        <f t="shared" si="27"/>
        <v>46189</v>
      </c>
      <c r="AL30" s="294">
        <f t="shared" si="28"/>
        <v>0</v>
      </c>
      <c r="AM30" s="294">
        <f t="shared" si="29"/>
        <v>0</v>
      </c>
      <c r="AN30" s="294">
        <f t="shared" si="30"/>
        <v>51495</v>
      </c>
      <c r="AO30" s="294">
        <f t="shared" si="31"/>
        <v>565</v>
      </c>
      <c r="AP30" s="294">
        <f t="shared" si="32"/>
        <v>46460</v>
      </c>
      <c r="AQ30" s="296">
        <v>0</v>
      </c>
      <c r="AR30" s="296">
        <v>271</v>
      </c>
      <c r="AS30" s="296">
        <v>0</v>
      </c>
      <c r="AT30" s="296">
        <v>0</v>
      </c>
      <c r="AU30" s="296">
        <v>0</v>
      </c>
      <c r="AV30" s="296">
        <v>0</v>
      </c>
      <c r="AW30" s="296">
        <v>0</v>
      </c>
      <c r="AX30" s="296">
        <v>0</v>
      </c>
      <c r="AY30" s="296">
        <v>46189</v>
      </c>
      <c r="AZ30" s="296">
        <v>0</v>
      </c>
      <c r="BA30" s="296">
        <v>0</v>
      </c>
      <c r="BB30" s="296">
        <v>0</v>
      </c>
      <c r="BC30" s="294">
        <f t="shared" si="33"/>
        <v>9088</v>
      </c>
      <c r="BD30" s="296">
        <v>0</v>
      </c>
      <c r="BE30" s="296">
        <v>9008</v>
      </c>
      <c r="BF30" s="296">
        <v>53</v>
      </c>
      <c r="BG30" s="296">
        <v>0</v>
      </c>
      <c r="BH30" s="296">
        <v>0</v>
      </c>
      <c r="BI30" s="296">
        <v>0</v>
      </c>
      <c r="BJ30" s="296">
        <v>0</v>
      </c>
      <c r="BK30" s="296">
        <v>0</v>
      </c>
      <c r="BL30" s="296">
        <v>0</v>
      </c>
      <c r="BM30" s="296">
        <v>0</v>
      </c>
      <c r="BN30" s="296">
        <v>27</v>
      </c>
      <c r="BO30" s="294">
        <f t="shared" si="34"/>
        <v>965</v>
      </c>
      <c r="BP30" s="296">
        <v>0</v>
      </c>
      <c r="BQ30" s="296">
        <v>0</v>
      </c>
      <c r="BR30" s="296">
        <v>0</v>
      </c>
      <c r="BS30" s="296">
        <v>0</v>
      </c>
      <c r="BT30" s="296">
        <v>0</v>
      </c>
      <c r="BU30" s="296">
        <v>0</v>
      </c>
      <c r="BV30" s="296">
        <v>965</v>
      </c>
      <c r="BW30" s="296">
        <v>0</v>
      </c>
      <c r="BX30" s="296">
        <v>0</v>
      </c>
      <c r="BY30" s="296">
        <v>0</v>
      </c>
      <c r="BZ30" s="296">
        <v>0</v>
      </c>
      <c r="CA30" s="294">
        <f t="shared" si="35"/>
        <v>0</v>
      </c>
      <c r="CB30" s="296">
        <v>0</v>
      </c>
      <c r="CC30" s="296">
        <v>0</v>
      </c>
      <c r="CD30" s="296">
        <v>0</v>
      </c>
      <c r="CE30" s="296">
        <v>0</v>
      </c>
      <c r="CF30" s="296">
        <v>0</v>
      </c>
      <c r="CG30" s="296">
        <v>0</v>
      </c>
      <c r="CH30" s="296">
        <v>0</v>
      </c>
      <c r="CI30" s="296">
        <v>0</v>
      </c>
      <c r="CJ30" s="296">
        <v>0</v>
      </c>
      <c r="CK30" s="296">
        <v>0</v>
      </c>
      <c r="CL30" s="296">
        <v>0</v>
      </c>
      <c r="CM30" s="294">
        <f t="shared" si="36"/>
        <v>0</v>
      </c>
      <c r="CN30" s="296">
        <v>0</v>
      </c>
      <c r="CO30" s="296">
        <v>0</v>
      </c>
      <c r="CP30" s="296">
        <v>0</v>
      </c>
      <c r="CQ30" s="296">
        <v>0</v>
      </c>
      <c r="CR30" s="296">
        <v>0</v>
      </c>
      <c r="CS30" s="296">
        <v>0</v>
      </c>
      <c r="CT30" s="296">
        <v>0</v>
      </c>
      <c r="CU30" s="296">
        <v>0</v>
      </c>
      <c r="CV30" s="296">
        <v>0</v>
      </c>
      <c r="CW30" s="296">
        <v>0</v>
      </c>
      <c r="CX30" s="296">
        <v>0</v>
      </c>
      <c r="CY30" s="294">
        <f t="shared" si="37"/>
        <v>51593</v>
      </c>
      <c r="CZ30" s="296">
        <v>0</v>
      </c>
      <c r="DA30" s="296">
        <v>98</v>
      </c>
      <c r="DB30" s="296">
        <v>0</v>
      </c>
      <c r="DC30" s="296">
        <v>0</v>
      </c>
      <c r="DD30" s="296">
        <v>0</v>
      </c>
      <c r="DE30" s="296">
        <v>0</v>
      </c>
      <c r="DF30" s="296">
        <v>0</v>
      </c>
      <c r="DG30" s="296">
        <v>0</v>
      </c>
      <c r="DH30" s="296">
        <v>0</v>
      </c>
      <c r="DI30" s="296">
        <v>0</v>
      </c>
      <c r="DJ30" s="296">
        <v>51495</v>
      </c>
      <c r="DK30" s="296">
        <v>0</v>
      </c>
      <c r="DL30" s="294">
        <f t="shared" si="38"/>
        <v>39706</v>
      </c>
      <c r="DM30" s="296">
        <v>8480</v>
      </c>
      <c r="DN30" s="296">
        <v>8445</v>
      </c>
      <c r="DO30" s="296">
        <v>7339</v>
      </c>
      <c r="DP30" s="296">
        <v>2546</v>
      </c>
      <c r="DQ30" s="296">
        <v>11404</v>
      </c>
      <c r="DR30" s="296">
        <v>954</v>
      </c>
      <c r="DS30" s="296">
        <v>0</v>
      </c>
      <c r="DT30" s="296">
        <v>0</v>
      </c>
      <c r="DU30" s="296">
        <v>0</v>
      </c>
      <c r="DV30" s="296">
        <v>0</v>
      </c>
      <c r="DW30" s="296">
        <v>538</v>
      </c>
      <c r="DX30" s="294">
        <f t="shared" si="2"/>
        <v>25163</v>
      </c>
      <c r="DY30" s="296">
        <v>24363</v>
      </c>
      <c r="DZ30" s="296">
        <v>244</v>
      </c>
      <c r="EA30" s="296">
        <v>107</v>
      </c>
      <c r="EB30" s="296">
        <v>0</v>
      </c>
      <c r="EC30" s="296">
        <v>0</v>
      </c>
      <c r="ED30" s="296">
        <v>436</v>
      </c>
      <c r="EE30" s="296">
        <v>0</v>
      </c>
      <c r="EF30" s="296">
        <v>0</v>
      </c>
      <c r="EG30" s="296">
        <v>13</v>
      </c>
      <c r="EH30" s="296">
        <v>28</v>
      </c>
    </row>
    <row r="31" spans="1:138" s="282" customFormat="1" ht="13.5">
      <c r="A31" s="293" t="s">
        <v>377</v>
      </c>
      <c r="B31" s="293">
        <v>25</v>
      </c>
      <c r="C31" s="293"/>
      <c r="D31" s="294">
        <f t="shared" si="3"/>
        <v>96963</v>
      </c>
      <c r="E31" s="294">
        <f t="shared" si="4"/>
        <v>50274</v>
      </c>
      <c r="F31" s="294">
        <f t="shared" si="5"/>
        <v>12870</v>
      </c>
      <c r="G31" s="294">
        <f t="shared" si="6"/>
        <v>8195</v>
      </c>
      <c r="H31" s="294">
        <f t="shared" si="7"/>
        <v>2782</v>
      </c>
      <c r="I31" s="294">
        <f t="shared" si="8"/>
        <v>6753</v>
      </c>
      <c r="J31" s="294">
        <f t="shared" si="9"/>
        <v>1872</v>
      </c>
      <c r="K31" s="294">
        <f t="shared" si="10"/>
        <v>873</v>
      </c>
      <c r="L31" s="294">
        <f t="shared" si="11"/>
        <v>0</v>
      </c>
      <c r="M31" s="294">
        <f t="shared" si="12"/>
        <v>1692</v>
      </c>
      <c r="N31" s="294">
        <f t="shared" si="13"/>
        <v>44</v>
      </c>
      <c r="O31" s="294">
        <f t="shared" si="14"/>
        <v>0</v>
      </c>
      <c r="P31" s="294">
        <f t="shared" si="15"/>
        <v>9300</v>
      </c>
      <c r="Q31" s="294">
        <f t="shared" si="16"/>
        <v>2308</v>
      </c>
      <c r="R31" s="294">
        <f t="shared" si="17"/>
        <v>30427</v>
      </c>
      <c r="S31" s="296">
        <v>21312</v>
      </c>
      <c r="T31" s="296">
        <v>2716</v>
      </c>
      <c r="U31" s="296">
        <v>4136</v>
      </c>
      <c r="V31" s="296">
        <v>386</v>
      </c>
      <c r="W31" s="296">
        <v>1</v>
      </c>
      <c r="X31" s="296">
        <v>1317</v>
      </c>
      <c r="Y31" s="296">
        <v>44</v>
      </c>
      <c r="Z31" s="296">
        <v>0</v>
      </c>
      <c r="AA31" s="296">
        <v>515</v>
      </c>
      <c r="AB31" s="294">
        <f t="shared" si="18"/>
        <v>38169</v>
      </c>
      <c r="AC31" s="294">
        <f t="shared" si="19"/>
        <v>1117</v>
      </c>
      <c r="AD31" s="294">
        <f t="shared" si="20"/>
        <v>10087</v>
      </c>
      <c r="AE31" s="294">
        <f t="shared" si="21"/>
        <v>4051</v>
      </c>
      <c r="AF31" s="294">
        <f t="shared" si="22"/>
        <v>2395</v>
      </c>
      <c r="AG31" s="294">
        <f t="shared" si="23"/>
        <v>6752</v>
      </c>
      <c r="AH31" s="294">
        <f t="shared" si="24"/>
        <v>109</v>
      </c>
      <c r="AI31" s="294">
        <f t="shared" si="25"/>
        <v>873</v>
      </c>
      <c r="AJ31" s="294">
        <f t="shared" si="26"/>
        <v>0</v>
      </c>
      <c r="AK31" s="294">
        <f t="shared" si="27"/>
        <v>1692</v>
      </c>
      <c r="AL31" s="294">
        <f t="shared" si="28"/>
        <v>0</v>
      </c>
      <c r="AM31" s="294">
        <f t="shared" si="29"/>
        <v>0</v>
      </c>
      <c r="AN31" s="294">
        <f t="shared" si="30"/>
        <v>9300</v>
      </c>
      <c r="AO31" s="294">
        <f t="shared" si="31"/>
        <v>1793</v>
      </c>
      <c r="AP31" s="294">
        <f t="shared" si="32"/>
        <v>1809</v>
      </c>
      <c r="AQ31" s="296">
        <v>23</v>
      </c>
      <c r="AR31" s="296">
        <v>94</v>
      </c>
      <c r="AS31" s="296">
        <v>0</v>
      </c>
      <c r="AT31" s="296">
        <v>0</v>
      </c>
      <c r="AU31" s="296">
        <v>0</v>
      </c>
      <c r="AV31" s="296">
        <v>0</v>
      </c>
      <c r="AW31" s="296">
        <v>0</v>
      </c>
      <c r="AX31" s="296">
        <v>0</v>
      </c>
      <c r="AY31" s="296">
        <v>1692</v>
      </c>
      <c r="AZ31" s="296">
        <v>0</v>
      </c>
      <c r="BA31" s="296">
        <v>0</v>
      </c>
      <c r="BB31" s="296">
        <v>0</v>
      </c>
      <c r="BC31" s="294">
        <f t="shared" si="33"/>
        <v>6865</v>
      </c>
      <c r="BD31" s="296">
        <v>13</v>
      </c>
      <c r="BE31" s="296">
        <v>6593</v>
      </c>
      <c r="BF31" s="296">
        <v>57</v>
      </c>
      <c r="BG31" s="296">
        <v>0</v>
      </c>
      <c r="BH31" s="296">
        <v>0</v>
      </c>
      <c r="BI31" s="296">
        <v>0</v>
      </c>
      <c r="BJ31" s="296">
        <v>0</v>
      </c>
      <c r="BK31" s="296">
        <v>0</v>
      </c>
      <c r="BL31" s="296">
        <v>0</v>
      </c>
      <c r="BM31" s="296">
        <v>0</v>
      </c>
      <c r="BN31" s="296">
        <v>202</v>
      </c>
      <c r="BO31" s="294">
        <f t="shared" si="34"/>
        <v>1098</v>
      </c>
      <c r="BP31" s="296">
        <v>0</v>
      </c>
      <c r="BQ31" s="296">
        <v>0</v>
      </c>
      <c r="BR31" s="296">
        <v>0</v>
      </c>
      <c r="BS31" s="296">
        <v>0</v>
      </c>
      <c r="BT31" s="296">
        <v>0</v>
      </c>
      <c r="BU31" s="296">
        <v>0</v>
      </c>
      <c r="BV31" s="296">
        <v>46</v>
      </c>
      <c r="BW31" s="296">
        <v>0</v>
      </c>
      <c r="BX31" s="296">
        <v>0</v>
      </c>
      <c r="BY31" s="296">
        <v>0</v>
      </c>
      <c r="BZ31" s="296">
        <v>1052</v>
      </c>
      <c r="CA31" s="294">
        <f t="shared" si="35"/>
        <v>0</v>
      </c>
      <c r="CB31" s="296">
        <v>0</v>
      </c>
      <c r="CC31" s="296">
        <v>0</v>
      </c>
      <c r="CD31" s="296">
        <v>0</v>
      </c>
      <c r="CE31" s="296">
        <v>0</v>
      </c>
      <c r="CF31" s="296">
        <v>0</v>
      </c>
      <c r="CG31" s="296">
        <v>0</v>
      </c>
      <c r="CH31" s="296">
        <v>0</v>
      </c>
      <c r="CI31" s="296">
        <v>0</v>
      </c>
      <c r="CJ31" s="296">
        <v>0</v>
      </c>
      <c r="CK31" s="296">
        <v>0</v>
      </c>
      <c r="CL31" s="296">
        <v>0</v>
      </c>
      <c r="CM31" s="294">
        <f t="shared" si="36"/>
        <v>0</v>
      </c>
      <c r="CN31" s="296">
        <v>0</v>
      </c>
      <c r="CO31" s="296">
        <v>0</v>
      </c>
      <c r="CP31" s="296">
        <v>0</v>
      </c>
      <c r="CQ31" s="296">
        <v>0</v>
      </c>
      <c r="CR31" s="296">
        <v>0</v>
      </c>
      <c r="CS31" s="296">
        <v>0</v>
      </c>
      <c r="CT31" s="296">
        <v>0</v>
      </c>
      <c r="CU31" s="296">
        <v>0</v>
      </c>
      <c r="CV31" s="296">
        <v>0</v>
      </c>
      <c r="CW31" s="296">
        <v>0</v>
      </c>
      <c r="CX31" s="296">
        <v>0</v>
      </c>
      <c r="CY31" s="294">
        <f t="shared" si="37"/>
        <v>9318</v>
      </c>
      <c r="CZ31" s="296">
        <v>0</v>
      </c>
      <c r="DA31" s="296">
        <v>0</v>
      </c>
      <c r="DB31" s="296">
        <v>0</v>
      </c>
      <c r="DC31" s="296">
        <v>0</v>
      </c>
      <c r="DD31" s="296">
        <v>0</v>
      </c>
      <c r="DE31" s="296">
        <v>0</v>
      </c>
      <c r="DF31" s="296">
        <v>0</v>
      </c>
      <c r="DG31" s="296">
        <v>0</v>
      </c>
      <c r="DH31" s="296">
        <v>0</v>
      </c>
      <c r="DI31" s="296">
        <v>0</v>
      </c>
      <c r="DJ31" s="296">
        <v>9300</v>
      </c>
      <c r="DK31" s="296">
        <v>18</v>
      </c>
      <c r="DL31" s="294">
        <f t="shared" si="38"/>
        <v>19079</v>
      </c>
      <c r="DM31" s="296">
        <v>1081</v>
      </c>
      <c r="DN31" s="296">
        <v>3400</v>
      </c>
      <c r="DO31" s="296">
        <v>3994</v>
      </c>
      <c r="DP31" s="296">
        <v>2395</v>
      </c>
      <c r="DQ31" s="296">
        <v>6752</v>
      </c>
      <c r="DR31" s="296">
        <v>109</v>
      </c>
      <c r="DS31" s="296">
        <v>827</v>
      </c>
      <c r="DT31" s="296">
        <v>0</v>
      </c>
      <c r="DU31" s="296">
        <v>0</v>
      </c>
      <c r="DV31" s="296">
        <v>0</v>
      </c>
      <c r="DW31" s="296">
        <v>521</v>
      </c>
      <c r="DX31" s="294">
        <f t="shared" si="2"/>
        <v>28367</v>
      </c>
      <c r="DY31" s="296">
        <v>27845</v>
      </c>
      <c r="DZ31" s="296">
        <v>67</v>
      </c>
      <c r="EA31" s="296">
        <v>8</v>
      </c>
      <c r="EB31" s="296">
        <v>1</v>
      </c>
      <c r="EC31" s="296">
        <v>0</v>
      </c>
      <c r="ED31" s="296">
        <v>446</v>
      </c>
      <c r="EE31" s="296">
        <v>0</v>
      </c>
      <c r="EF31" s="296">
        <v>0</v>
      </c>
      <c r="EG31" s="296">
        <v>0</v>
      </c>
      <c r="EH31" s="296">
        <v>24</v>
      </c>
    </row>
    <row r="32" spans="1:138" s="282" customFormat="1" ht="13.5">
      <c r="A32" s="293" t="s">
        <v>378</v>
      </c>
      <c r="B32" s="293">
        <v>26</v>
      </c>
      <c r="C32" s="293"/>
      <c r="D32" s="294">
        <f t="shared" si="3"/>
        <v>116869</v>
      </c>
      <c r="E32" s="294">
        <f t="shared" si="4"/>
        <v>53616</v>
      </c>
      <c r="F32" s="294">
        <f t="shared" si="5"/>
        <v>13621</v>
      </c>
      <c r="G32" s="294">
        <f t="shared" si="6"/>
        <v>12613</v>
      </c>
      <c r="H32" s="294">
        <f t="shared" si="7"/>
        <v>4472</v>
      </c>
      <c r="I32" s="294">
        <f t="shared" si="8"/>
        <v>7096</v>
      </c>
      <c r="J32" s="294">
        <f t="shared" si="9"/>
        <v>2110</v>
      </c>
      <c r="K32" s="294">
        <f t="shared" si="10"/>
        <v>93</v>
      </c>
      <c r="L32" s="294">
        <f t="shared" si="11"/>
        <v>0</v>
      </c>
      <c r="M32" s="294">
        <f t="shared" si="12"/>
        <v>2835</v>
      </c>
      <c r="N32" s="294">
        <f t="shared" si="13"/>
        <v>0</v>
      </c>
      <c r="O32" s="294">
        <f t="shared" si="14"/>
        <v>0</v>
      </c>
      <c r="P32" s="294">
        <f t="shared" si="15"/>
        <v>0</v>
      </c>
      <c r="Q32" s="294">
        <f t="shared" si="16"/>
        <v>20413</v>
      </c>
      <c r="R32" s="294">
        <f t="shared" si="17"/>
        <v>21804</v>
      </c>
      <c r="S32" s="296">
        <v>1904</v>
      </c>
      <c r="T32" s="296">
        <v>798</v>
      </c>
      <c r="U32" s="296">
        <v>986</v>
      </c>
      <c r="V32" s="296">
        <v>181</v>
      </c>
      <c r="W32" s="296">
        <v>1543</v>
      </c>
      <c r="X32" s="296">
        <v>32</v>
      </c>
      <c r="Y32" s="296">
        <v>0</v>
      </c>
      <c r="Z32" s="296">
        <v>0</v>
      </c>
      <c r="AA32" s="296">
        <v>16360</v>
      </c>
      <c r="AB32" s="294">
        <f t="shared" si="18"/>
        <v>44454</v>
      </c>
      <c r="AC32" s="294">
        <f t="shared" si="19"/>
        <v>3285</v>
      </c>
      <c r="AD32" s="294">
        <f t="shared" si="20"/>
        <v>12631</v>
      </c>
      <c r="AE32" s="294">
        <f t="shared" si="21"/>
        <v>11540</v>
      </c>
      <c r="AF32" s="294">
        <f t="shared" si="22"/>
        <v>4291</v>
      </c>
      <c r="AG32" s="294">
        <f t="shared" si="23"/>
        <v>5553</v>
      </c>
      <c r="AH32" s="294">
        <f t="shared" si="24"/>
        <v>187</v>
      </c>
      <c r="AI32" s="294">
        <f t="shared" si="25"/>
        <v>93</v>
      </c>
      <c r="AJ32" s="294">
        <f t="shared" si="26"/>
        <v>0</v>
      </c>
      <c r="AK32" s="294">
        <f t="shared" si="27"/>
        <v>2835</v>
      </c>
      <c r="AL32" s="294">
        <f t="shared" si="28"/>
        <v>0</v>
      </c>
      <c r="AM32" s="294">
        <f t="shared" si="29"/>
        <v>0</v>
      </c>
      <c r="AN32" s="294">
        <f t="shared" si="30"/>
        <v>0</v>
      </c>
      <c r="AO32" s="294">
        <f t="shared" si="31"/>
        <v>4039</v>
      </c>
      <c r="AP32" s="294">
        <f t="shared" si="32"/>
        <v>4407</v>
      </c>
      <c r="AQ32" s="296">
        <v>1142</v>
      </c>
      <c r="AR32" s="296">
        <v>430</v>
      </c>
      <c r="AS32" s="296">
        <v>0</v>
      </c>
      <c r="AT32" s="296">
        <v>0</v>
      </c>
      <c r="AU32" s="296">
        <v>0</v>
      </c>
      <c r="AV32" s="296">
        <v>0</v>
      </c>
      <c r="AW32" s="296">
        <v>0</v>
      </c>
      <c r="AX32" s="296">
        <v>0</v>
      </c>
      <c r="AY32" s="296">
        <v>2835</v>
      </c>
      <c r="AZ32" s="296">
        <v>0</v>
      </c>
      <c r="BA32" s="296">
        <v>0</v>
      </c>
      <c r="BB32" s="296">
        <v>0</v>
      </c>
      <c r="BC32" s="294">
        <f t="shared" si="33"/>
        <v>6002</v>
      </c>
      <c r="BD32" s="296">
        <v>11</v>
      </c>
      <c r="BE32" s="296">
        <v>4542</v>
      </c>
      <c r="BF32" s="296">
        <v>387</v>
      </c>
      <c r="BG32" s="296">
        <v>52</v>
      </c>
      <c r="BH32" s="296">
        <v>480</v>
      </c>
      <c r="BI32" s="296">
        <v>0</v>
      </c>
      <c r="BJ32" s="296">
        <v>0</v>
      </c>
      <c r="BK32" s="296">
        <v>0</v>
      </c>
      <c r="BL32" s="296">
        <v>0</v>
      </c>
      <c r="BM32" s="296">
        <v>0</v>
      </c>
      <c r="BN32" s="296">
        <v>530</v>
      </c>
      <c r="BO32" s="294">
        <f t="shared" si="34"/>
        <v>300</v>
      </c>
      <c r="BP32" s="296">
        <v>0</v>
      </c>
      <c r="BQ32" s="296">
        <v>0</v>
      </c>
      <c r="BR32" s="296">
        <v>0</v>
      </c>
      <c r="BS32" s="296">
        <v>0</v>
      </c>
      <c r="BT32" s="296">
        <v>0</v>
      </c>
      <c r="BU32" s="296">
        <v>0</v>
      </c>
      <c r="BV32" s="296">
        <v>93</v>
      </c>
      <c r="BW32" s="296">
        <v>0</v>
      </c>
      <c r="BX32" s="296">
        <v>0</v>
      </c>
      <c r="BY32" s="296">
        <v>0</v>
      </c>
      <c r="BZ32" s="296">
        <v>207</v>
      </c>
      <c r="CA32" s="294">
        <f t="shared" si="35"/>
        <v>0</v>
      </c>
      <c r="CB32" s="296">
        <v>0</v>
      </c>
      <c r="CC32" s="296">
        <v>0</v>
      </c>
      <c r="CD32" s="296">
        <v>0</v>
      </c>
      <c r="CE32" s="296">
        <v>0</v>
      </c>
      <c r="CF32" s="296">
        <v>0</v>
      </c>
      <c r="CG32" s="296">
        <v>0</v>
      </c>
      <c r="CH32" s="296">
        <v>0</v>
      </c>
      <c r="CI32" s="296">
        <v>0</v>
      </c>
      <c r="CJ32" s="296">
        <v>0</v>
      </c>
      <c r="CK32" s="296">
        <v>0</v>
      </c>
      <c r="CL32" s="296">
        <v>0</v>
      </c>
      <c r="CM32" s="294">
        <f t="shared" si="36"/>
        <v>1998</v>
      </c>
      <c r="CN32" s="296">
        <v>0</v>
      </c>
      <c r="CO32" s="296">
        <v>0</v>
      </c>
      <c r="CP32" s="296">
        <v>0</v>
      </c>
      <c r="CQ32" s="296">
        <v>0</v>
      </c>
      <c r="CR32" s="296">
        <v>0</v>
      </c>
      <c r="CS32" s="296">
        <v>0</v>
      </c>
      <c r="CT32" s="296">
        <v>0</v>
      </c>
      <c r="CU32" s="296">
        <v>0</v>
      </c>
      <c r="CV32" s="296">
        <v>0</v>
      </c>
      <c r="CW32" s="296">
        <v>0</v>
      </c>
      <c r="CX32" s="296">
        <v>1998</v>
      </c>
      <c r="CY32" s="294">
        <f t="shared" si="37"/>
        <v>1240</v>
      </c>
      <c r="CZ32" s="296">
        <v>0</v>
      </c>
      <c r="DA32" s="296">
        <v>0</v>
      </c>
      <c r="DB32" s="296">
        <v>0</v>
      </c>
      <c r="DC32" s="296">
        <v>1</v>
      </c>
      <c r="DD32" s="296">
        <v>946</v>
      </c>
      <c r="DE32" s="296">
        <v>0</v>
      </c>
      <c r="DF32" s="296">
        <v>0</v>
      </c>
      <c r="DG32" s="296">
        <v>0</v>
      </c>
      <c r="DH32" s="296">
        <v>0</v>
      </c>
      <c r="DI32" s="296">
        <v>0</v>
      </c>
      <c r="DJ32" s="296">
        <v>0</v>
      </c>
      <c r="DK32" s="296">
        <v>293</v>
      </c>
      <c r="DL32" s="294">
        <f t="shared" si="38"/>
        <v>30507</v>
      </c>
      <c r="DM32" s="296">
        <v>2132</v>
      </c>
      <c r="DN32" s="296">
        <v>7659</v>
      </c>
      <c r="DO32" s="296">
        <v>11153</v>
      </c>
      <c r="DP32" s="296">
        <v>4238</v>
      </c>
      <c r="DQ32" s="296">
        <v>4127</v>
      </c>
      <c r="DR32" s="296">
        <v>187</v>
      </c>
      <c r="DS32" s="296">
        <v>0</v>
      </c>
      <c r="DT32" s="296">
        <v>0</v>
      </c>
      <c r="DU32" s="296">
        <v>0</v>
      </c>
      <c r="DV32" s="296">
        <v>0</v>
      </c>
      <c r="DW32" s="296">
        <v>1011</v>
      </c>
      <c r="DX32" s="294">
        <f t="shared" si="2"/>
        <v>50611</v>
      </c>
      <c r="DY32" s="296">
        <v>48427</v>
      </c>
      <c r="DZ32" s="296">
        <v>192</v>
      </c>
      <c r="EA32" s="296">
        <v>87</v>
      </c>
      <c r="EB32" s="296">
        <v>0</v>
      </c>
      <c r="EC32" s="296">
        <v>0</v>
      </c>
      <c r="ED32" s="296">
        <v>1891</v>
      </c>
      <c r="EE32" s="296">
        <v>0</v>
      </c>
      <c r="EF32" s="296">
        <v>0</v>
      </c>
      <c r="EG32" s="296">
        <v>14</v>
      </c>
      <c r="EH32" s="296">
        <v>22</v>
      </c>
    </row>
    <row r="33" spans="1:138" s="282" customFormat="1" ht="13.5">
      <c r="A33" s="293" t="s">
        <v>379</v>
      </c>
      <c r="B33" s="293">
        <v>27</v>
      </c>
      <c r="C33" s="293"/>
      <c r="D33" s="294">
        <f t="shared" si="3"/>
        <v>451378</v>
      </c>
      <c r="E33" s="294">
        <f t="shared" si="4"/>
        <v>276148</v>
      </c>
      <c r="F33" s="294">
        <f t="shared" si="5"/>
        <v>57727</v>
      </c>
      <c r="G33" s="294">
        <f t="shared" si="6"/>
        <v>44605</v>
      </c>
      <c r="H33" s="294">
        <f t="shared" si="7"/>
        <v>11518</v>
      </c>
      <c r="I33" s="294">
        <f t="shared" si="8"/>
        <v>29641</v>
      </c>
      <c r="J33" s="294">
        <f t="shared" si="9"/>
        <v>12578</v>
      </c>
      <c r="K33" s="294">
        <f t="shared" si="10"/>
        <v>0</v>
      </c>
      <c r="L33" s="294">
        <f t="shared" si="11"/>
        <v>0</v>
      </c>
      <c r="M33" s="294">
        <f t="shared" si="12"/>
        <v>12612</v>
      </c>
      <c r="N33" s="294">
        <f t="shared" si="13"/>
        <v>0</v>
      </c>
      <c r="O33" s="294">
        <f t="shared" si="14"/>
        <v>0</v>
      </c>
      <c r="P33" s="294">
        <f t="shared" si="15"/>
        <v>0</v>
      </c>
      <c r="Q33" s="294">
        <f t="shared" si="16"/>
        <v>6549</v>
      </c>
      <c r="R33" s="294">
        <f t="shared" si="17"/>
        <v>18838</v>
      </c>
      <c r="S33" s="296">
        <v>8572</v>
      </c>
      <c r="T33" s="296">
        <v>2594</v>
      </c>
      <c r="U33" s="296">
        <v>3486</v>
      </c>
      <c r="V33" s="296">
        <v>1496</v>
      </c>
      <c r="W33" s="296">
        <v>79</v>
      </c>
      <c r="X33" s="296">
        <v>520</v>
      </c>
      <c r="Y33" s="296">
        <v>0</v>
      </c>
      <c r="Z33" s="296">
        <v>0</v>
      </c>
      <c r="AA33" s="296">
        <v>2091</v>
      </c>
      <c r="AB33" s="294">
        <f t="shared" si="18"/>
        <v>166189</v>
      </c>
      <c r="AC33" s="294">
        <f t="shared" si="19"/>
        <v>13009</v>
      </c>
      <c r="AD33" s="294">
        <f t="shared" si="20"/>
        <v>53645</v>
      </c>
      <c r="AE33" s="294">
        <f t="shared" si="21"/>
        <v>41044</v>
      </c>
      <c r="AF33" s="294">
        <f t="shared" si="22"/>
        <v>10015</v>
      </c>
      <c r="AG33" s="294">
        <f t="shared" si="23"/>
        <v>29562</v>
      </c>
      <c r="AH33" s="294">
        <f t="shared" si="24"/>
        <v>1877</v>
      </c>
      <c r="AI33" s="294">
        <f t="shared" si="25"/>
        <v>0</v>
      </c>
      <c r="AJ33" s="294">
        <f t="shared" si="26"/>
        <v>0</v>
      </c>
      <c r="AK33" s="294">
        <f t="shared" si="27"/>
        <v>12612</v>
      </c>
      <c r="AL33" s="294">
        <f t="shared" si="28"/>
        <v>0</v>
      </c>
      <c r="AM33" s="294">
        <f t="shared" si="29"/>
        <v>0</v>
      </c>
      <c r="AN33" s="294">
        <f t="shared" si="30"/>
        <v>0</v>
      </c>
      <c r="AO33" s="294">
        <f t="shared" si="31"/>
        <v>4425</v>
      </c>
      <c r="AP33" s="294">
        <f t="shared" si="32"/>
        <v>20191</v>
      </c>
      <c r="AQ33" s="296">
        <v>0</v>
      </c>
      <c r="AR33" s="296">
        <v>7125</v>
      </c>
      <c r="AS33" s="296">
        <v>0</v>
      </c>
      <c r="AT33" s="296">
        <v>0</v>
      </c>
      <c r="AU33" s="296">
        <v>0</v>
      </c>
      <c r="AV33" s="296">
        <v>0</v>
      </c>
      <c r="AW33" s="296">
        <v>0</v>
      </c>
      <c r="AX33" s="296">
        <v>0</v>
      </c>
      <c r="AY33" s="296">
        <v>12612</v>
      </c>
      <c r="AZ33" s="296">
        <v>0</v>
      </c>
      <c r="BA33" s="296">
        <v>0</v>
      </c>
      <c r="BB33" s="296">
        <v>454</v>
      </c>
      <c r="BC33" s="294">
        <f t="shared" si="33"/>
        <v>36337</v>
      </c>
      <c r="BD33" s="296">
        <v>2301</v>
      </c>
      <c r="BE33" s="296">
        <v>28110</v>
      </c>
      <c r="BF33" s="296">
        <v>2893</v>
      </c>
      <c r="BG33" s="296">
        <v>262</v>
      </c>
      <c r="BH33" s="296">
        <v>60</v>
      </c>
      <c r="BI33" s="296">
        <v>441</v>
      </c>
      <c r="BJ33" s="296">
        <v>0</v>
      </c>
      <c r="BK33" s="296">
        <v>0</v>
      </c>
      <c r="BL33" s="296">
        <v>0</v>
      </c>
      <c r="BM33" s="296">
        <v>0</v>
      </c>
      <c r="BN33" s="296">
        <v>2270</v>
      </c>
      <c r="BO33" s="294">
        <f t="shared" si="34"/>
        <v>0</v>
      </c>
      <c r="BP33" s="296">
        <v>0</v>
      </c>
      <c r="BQ33" s="296">
        <v>0</v>
      </c>
      <c r="BR33" s="296">
        <v>0</v>
      </c>
      <c r="BS33" s="296">
        <v>0</v>
      </c>
      <c r="BT33" s="296">
        <v>0</v>
      </c>
      <c r="BU33" s="296">
        <v>0</v>
      </c>
      <c r="BV33" s="296">
        <v>0</v>
      </c>
      <c r="BW33" s="296">
        <v>0</v>
      </c>
      <c r="BX33" s="296">
        <v>0</v>
      </c>
      <c r="BY33" s="296">
        <v>0</v>
      </c>
      <c r="BZ33" s="296">
        <v>0</v>
      </c>
      <c r="CA33" s="294">
        <f t="shared" si="35"/>
        <v>0</v>
      </c>
      <c r="CB33" s="296">
        <v>0</v>
      </c>
      <c r="CC33" s="296">
        <v>0</v>
      </c>
      <c r="CD33" s="296">
        <v>0</v>
      </c>
      <c r="CE33" s="296">
        <v>0</v>
      </c>
      <c r="CF33" s="296">
        <v>0</v>
      </c>
      <c r="CG33" s="296">
        <v>0</v>
      </c>
      <c r="CH33" s="296">
        <v>0</v>
      </c>
      <c r="CI33" s="296">
        <v>0</v>
      </c>
      <c r="CJ33" s="296">
        <v>0</v>
      </c>
      <c r="CK33" s="296">
        <v>0</v>
      </c>
      <c r="CL33" s="296">
        <v>0</v>
      </c>
      <c r="CM33" s="294">
        <f t="shared" si="36"/>
        <v>0</v>
      </c>
      <c r="CN33" s="296">
        <v>0</v>
      </c>
      <c r="CO33" s="296">
        <v>0</v>
      </c>
      <c r="CP33" s="296">
        <v>0</v>
      </c>
      <c r="CQ33" s="296">
        <v>0</v>
      </c>
      <c r="CR33" s="296">
        <v>0</v>
      </c>
      <c r="CS33" s="296">
        <v>0</v>
      </c>
      <c r="CT33" s="296">
        <v>0</v>
      </c>
      <c r="CU33" s="296">
        <v>0</v>
      </c>
      <c r="CV33" s="296">
        <v>0</v>
      </c>
      <c r="CW33" s="296">
        <v>0</v>
      </c>
      <c r="CX33" s="296">
        <v>0</v>
      </c>
      <c r="CY33" s="294">
        <f t="shared" si="37"/>
        <v>0</v>
      </c>
      <c r="CZ33" s="296">
        <v>0</v>
      </c>
      <c r="DA33" s="296">
        <v>0</v>
      </c>
      <c r="DB33" s="296">
        <v>0</v>
      </c>
      <c r="DC33" s="296">
        <v>0</v>
      </c>
      <c r="DD33" s="296">
        <v>0</v>
      </c>
      <c r="DE33" s="296">
        <v>0</v>
      </c>
      <c r="DF33" s="296">
        <v>0</v>
      </c>
      <c r="DG33" s="296">
        <v>0</v>
      </c>
      <c r="DH33" s="296">
        <v>0</v>
      </c>
      <c r="DI33" s="296">
        <v>0</v>
      </c>
      <c r="DJ33" s="296">
        <v>0</v>
      </c>
      <c r="DK33" s="296">
        <v>0</v>
      </c>
      <c r="DL33" s="294">
        <f t="shared" si="38"/>
        <v>109661</v>
      </c>
      <c r="DM33" s="296">
        <v>10708</v>
      </c>
      <c r="DN33" s="296">
        <v>18410</v>
      </c>
      <c r="DO33" s="296">
        <v>38151</v>
      </c>
      <c r="DP33" s="296">
        <v>9753</v>
      </c>
      <c r="DQ33" s="296">
        <v>29502</v>
      </c>
      <c r="DR33" s="296">
        <v>1436</v>
      </c>
      <c r="DS33" s="296">
        <v>0</v>
      </c>
      <c r="DT33" s="296">
        <v>0</v>
      </c>
      <c r="DU33" s="296">
        <v>0</v>
      </c>
      <c r="DV33" s="296">
        <v>0</v>
      </c>
      <c r="DW33" s="296">
        <v>1701</v>
      </c>
      <c r="DX33" s="294">
        <f t="shared" si="2"/>
        <v>266351</v>
      </c>
      <c r="DY33" s="296">
        <v>254567</v>
      </c>
      <c r="DZ33" s="296">
        <v>1488</v>
      </c>
      <c r="EA33" s="296">
        <v>75</v>
      </c>
      <c r="EB33" s="296">
        <v>7</v>
      </c>
      <c r="EC33" s="296">
        <v>0</v>
      </c>
      <c r="ED33" s="296">
        <v>10181</v>
      </c>
      <c r="EE33" s="296">
        <v>0</v>
      </c>
      <c r="EF33" s="296">
        <v>0</v>
      </c>
      <c r="EG33" s="296">
        <v>33</v>
      </c>
      <c r="EH33" s="296">
        <v>43</v>
      </c>
    </row>
    <row r="34" spans="1:138" s="282" customFormat="1" ht="13.5">
      <c r="A34" s="293" t="s">
        <v>380</v>
      </c>
      <c r="B34" s="293">
        <v>28</v>
      </c>
      <c r="C34" s="293"/>
      <c r="D34" s="294">
        <f t="shared" si="3"/>
        <v>384858</v>
      </c>
      <c r="E34" s="294">
        <f t="shared" si="4"/>
        <v>257111</v>
      </c>
      <c r="F34" s="294">
        <f t="shared" si="5"/>
        <v>41240</v>
      </c>
      <c r="G34" s="294">
        <f t="shared" si="6"/>
        <v>22098</v>
      </c>
      <c r="H34" s="294">
        <f t="shared" si="7"/>
        <v>8745</v>
      </c>
      <c r="I34" s="294">
        <f t="shared" si="8"/>
        <v>14703</v>
      </c>
      <c r="J34" s="294">
        <f t="shared" si="9"/>
        <v>8608</v>
      </c>
      <c r="K34" s="294">
        <f t="shared" si="10"/>
        <v>6884</v>
      </c>
      <c r="L34" s="294">
        <f t="shared" si="11"/>
        <v>0</v>
      </c>
      <c r="M34" s="294">
        <f t="shared" si="12"/>
        <v>5490</v>
      </c>
      <c r="N34" s="294">
        <f t="shared" si="13"/>
        <v>122</v>
      </c>
      <c r="O34" s="294">
        <f t="shared" si="14"/>
        <v>0</v>
      </c>
      <c r="P34" s="294">
        <f t="shared" si="15"/>
        <v>6496</v>
      </c>
      <c r="Q34" s="294">
        <f t="shared" si="16"/>
        <v>13361</v>
      </c>
      <c r="R34" s="294">
        <f t="shared" si="17"/>
        <v>83165</v>
      </c>
      <c r="S34" s="296">
        <v>56174</v>
      </c>
      <c r="T34" s="296">
        <v>5798</v>
      </c>
      <c r="U34" s="296">
        <v>10342</v>
      </c>
      <c r="V34" s="296">
        <v>708</v>
      </c>
      <c r="W34" s="296">
        <v>7955</v>
      </c>
      <c r="X34" s="296">
        <v>1678</v>
      </c>
      <c r="Y34" s="296">
        <v>0</v>
      </c>
      <c r="Z34" s="296">
        <v>0</v>
      </c>
      <c r="AA34" s="296">
        <v>510</v>
      </c>
      <c r="AB34" s="294">
        <f t="shared" si="18"/>
        <v>101886</v>
      </c>
      <c r="AC34" s="294">
        <f t="shared" si="19"/>
        <v>9403</v>
      </c>
      <c r="AD34" s="294">
        <f t="shared" si="20"/>
        <v>33807</v>
      </c>
      <c r="AE34" s="294">
        <f t="shared" si="21"/>
        <v>11019</v>
      </c>
      <c r="AF34" s="294">
        <f t="shared" si="22"/>
        <v>8037</v>
      </c>
      <c r="AG34" s="294">
        <f t="shared" si="23"/>
        <v>6747</v>
      </c>
      <c r="AH34" s="294">
        <f t="shared" si="24"/>
        <v>1139</v>
      </c>
      <c r="AI34" s="294">
        <f t="shared" si="25"/>
        <v>6884</v>
      </c>
      <c r="AJ34" s="294">
        <f t="shared" si="26"/>
        <v>0</v>
      </c>
      <c r="AK34" s="294">
        <f t="shared" si="27"/>
        <v>5490</v>
      </c>
      <c r="AL34" s="294">
        <f t="shared" si="28"/>
        <v>122</v>
      </c>
      <c r="AM34" s="294">
        <f t="shared" si="29"/>
        <v>0</v>
      </c>
      <c r="AN34" s="294">
        <f t="shared" si="30"/>
        <v>6496</v>
      </c>
      <c r="AO34" s="294">
        <f t="shared" si="31"/>
        <v>12742</v>
      </c>
      <c r="AP34" s="294">
        <f t="shared" si="32"/>
        <v>13009</v>
      </c>
      <c r="AQ34" s="296">
        <v>128</v>
      </c>
      <c r="AR34" s="296">
        <v>459</v>
      </c>
      <c r="AS34" s="296">
        <v>0</v>
      </c>
      <c r="AT34" s="296">
        <v>0</v>
      </c>
      <c r="AU34" s="296">
        <v>4</v>
      </c>
      <c r="AV34" s="296">
        <v>6</v>
      </c>
      <c r="AW34" s="296">
        <v>0</v>
      </c>
      <c r="AX34" s="296">
        <v>0</v>
      </c>
      <c r="AY34" s="296">
        <v>5490</v>
      </c>
      <c r="AZ34" s="296">
        <v>122</v>
      </c>
      <c r="BA34" s="296">
        <v>0</v>
      </c>
      <c r="BB34" s="296">
        <v>6800</v>
      </c>
      <c r="BC34" s="294">
        <f t="shared" si="33"/>
        <v>25867</v>
      </c>
      <c r="BD34" s="296">
        <v>411</v>
      </c>
      <c r="BE34" s="296">
        <v>23376</v>
      </c>
      <c r="BF34" s="296">
        <v>1547</v>
      </c>
      <c r="BG34" s="296">
        <v>37</v>
      </c>
      <c r="BH34" s="296">
        <v>0</v>
      </c>
      <c r="BI34" s="296">
        <v>10</v>
      </c>
      <c r="BJ34" s="296">
        <v>0</v>
      </c>
      <c r="BK34" s="296">
        <v>0</v>
      </c>
      <c r="BL34" s="296">
        <v>0</v>
      </c>
      <c r="BM34" s="296">
        <v>0</v>
      </c>
      <c r="BN34" s="296">
        <v>486</v>
      </c>
      <c r="BO34" s="294">
        <f t="shared" si="34"/>
        <v>6884</v>
      </c>
      <c r="BP34" s="296">
        <v>0</v>
      </c>
      <c r="BQ34" s="296">
        <v>0</v>
      </c>
      <c r="BR34" s="296">
        <v>0</v>
      </c>
      <c r="BS34" s="296">
        <v>0</v>
      </c>
      <c r="BT34" s="296">
        <v>0</v>
      </c>
      <c r="BU34" s="296">
        <v>0</v>
      </c>
      <c r="BV34" s="296">
        <v>6884</v>
      </c>
      <c r="BW34" s="296">
        <v>0</v>
      </c>
      <c r="BX34" s="296">
        <v>0</v>
      </c>
      <c r="BY34" s="296">
        <v>0</v>
      </c>
      <c r="BZ34" s="296">
        <v>0</v>
      </c>
      <c r="CA34" s="294">
        <f t="shared" si="35"/>
        <v>0</v>
      </c>
      <c r="CB34" s="296">
        <v>0</v>
      </c>
      <c r="CC34" s="296">
        <v>0</v>
      </c>
      <c r="CD34" s="296">
        <v>0</v>
      </c>
      <c r="CE34" s="296">
        <v>0</v>
      </c>
      <c r="CF34" s="296">
        <v>0</v>
      </c>
      <c r="CG34" s="296">
        <v>0</v>
      </c>
      <c r="CH34" s="296">
        <v>0</v>
      </c>
      <c r="CI34" s="296">
        <v>0</v>
      </c>
      <c r="CJ34" s="296">
        <v>0</v>
      </c>
      <c r="CK34" s="296">
        <v>0</v>
      </c>
      <c r="CL34" s="296">
        <v>0</v>
      </c>
      <c r="CM34" s="294">
        <f t="shared" si="36"/>
        <v>0</v>
      </c>
      <c r="CN34" s="296">
        <v>0</v>
      </c>
      <c r="CO34" s="296">
        <v>0</v>
      </c>
      <c r="CP34" s="296">
        <v>0</v>
      </c>
      <c r="CQ34" s="296">
        <v>0</v>
      </c>
      <c r="CR34" s="296">
        <v>0</v>
      </c>
      <c r="CS34" s="296">
        <v>0</v>
      </c>
      <c r="CT34" s="296">
        <v>0</v>
      </c>
      <c r="CU34" s="296">
        <v>0</v>
      </c>
      <c r="CV34" s="296">
        <v>0</v>
      </c>
      <c r="CW34" s="296">
        <v>0</v>
      </c>
      <c r="CX34" s="296">
        <v>0</v>
      </c>
      <c r="CY34" s="294">
        <f t="shared" si="37"/>
        <v>7967</v>
      </c>
      <c r="CZ34" s="296">
        <v>0</v>
      </c>
      <c r="DA34" s="296">
        <v>0</v>
      </c>
      <c r="DB34" s="296">
        <v>0</v>
      </c>
      <c r="DC34" s="296">
        <v>0</v>
      </c>
      <c r="DD34" s="296">
        <v>0</v>
      </c>
      <c r="DE34" s="296">
        <v>0</v>
      </c>
      <c r="DF34" s="296">
        <v>0</v>
      </c>
      <c r="DG34" s="296">
        <v>0</v>
      </c>
      <c r="DH34" s="296">
        <v>0</v>
      </c>
      <c r="DI34" s="296">
        <v>0</v>
      </c>
      <c r="DJ34" s="296">
        <v>6496</v>
      </c>
      <c r="DK34" s="296">
        <v>1471</v>
      </c>
      <c r="DL34" s="294">
        <f t="shared" si="38"/>
        <v>48159</v>
      </c>
      <c r="DM34" s="296">
        <v>8864</v>
      </c>
      <c r="DN34" s="296">
        <v>9972</v>
      </c>
      <c r="DO34" s="296">
        <v>9472</v>
      </c>
      <c r="DP34" s="296">
        <v>8000</v>
      </c>
      <c r="DQ34" s="296">
        <v>6743</v>
      </c>
      <c r="DR34" s="296">
        <v>1123</v>
      </c>
      <c r="DS34" s="296">
        <v>0</v>
      </c>
      <c r="DT34" s="296">
        <v>0</v>
      </c>
      <c r="DU34" s="296">
        <v>0</v>
      </c>
      <c r="DV34" s="296">
        <v>0</v>
      </c>
      <c r="DW34" s="296">
        <v>3985</v>
      </c>
      <c r="DX34" s="294">
        <f t="shared" si="2"/>
        <v>199807</v>
      </c>
      <c r="DY34" s="296">
        <v>191534</v>
      </c>
      <c r="DZ34" s="296">
        <v>1635</v>
      </c>
      <c r="EA34" s="296">
        <v>737</v>
      </c>
      <c r="EB34" s="296">
        <v>0</v>
      </c>
      <c r="EC34" s="296">
        <v>1</v>
      </c>
      <c r="ED34" s="296">
        <v>5791</v>
      </c>
      <c r="EE34" s="296">
        <v>0</v>
      </c>
      <c r="EF34" s="296">
        <v>0</v>
      </c>
      <c r="EG34" s="296">
        <v>109</v>
      </c>
      <c r="EH34" s="296">
        <v>35</v>
      </c>
    </row>
    <row r="35" spans="1:138" s="282" customFormat="1" ht="13.5">
      <c r="A35" s="293" t="s">
        <v>381</v>
      </c>
      <c r="B35" s="293">
        <v>29</v>
      </c>
      <c r="C35" s="293"/>
      <c r="D35" s="294">
        <f t="shared" si="3"/>
        <v>88347</v>
      </c>
      <c r="E35" s="294">
        <f t="shared" si="4"/>
        <v>46503</v>
      </c>
      <c r="F35" s="294">
        <f t="shared" si="5"/>
        <v>14401</v>
      </c>
      <c r="G35" s="294">
        <f t="shared" si="6"/>
        <v>8574</v>
      </c>
      <c r="H35" s="294">
        <f t="shared" si="7"/>
        <v>1799</v>
      </c>
      <c r="I35" s="294">
        <f t="shared" si="8"/>
        <v>7965</v>
      </c>
      <c r="J35" s="294">
        <f t="shared" si="9"/>
        <v>2072</v>
      </c>
      <c r="K35" s="294">
        <f t="shared" si="10"/>
        <v>364</v>
      </c>
      <c r="L35" s="294">
        <f t="shared" si="11"/>
        <v>0</v>
      </c>
      <c r="M35" s="294">
        <f t="shared" si="12"/>
        <v>20</v>
      </c>
      <c r="N35" s="294">
        <f t="shared" si="13"/>
        <v>0</v>
      </c>
      <c r="O35" s="294">
        <f t="shared" si="14"/>
        <v>0</v>
      </c>
      <c r="P35" s="294">
        <f t="shared" si="15"/>
        <v>2201</v>
      </c>
      <c r="Q35" s="294">
        <f t="shared" si="16"/>
        <v>4448</v>
      </c>
      <c r="R35" s="294">
        <f t="shared" si="17"/>
        <v>17844</v>
      </c>
      <c r="S35" s="296">
        <v>14480</v>
      </c>
      <c r="T35" s="296">
        <v>1336</v>
      </c>
      <c r="U35" s="296">
        <v>1054</v>
      </c>
      <c r="V35" s="296">
        <v>403</v>
      </c>
      <c r="W35" s="296">
        <v>59</v>
      </c>
      <c r="X35" s="296">
        <v>414</v>
      </c>
      <c r="Y35" s="296">
        <v>0</v>
      </c>
      <c r="Z35" s="296">
        <v>0</v>
      </c>
      <c r="AA35" s="296">
        <v>98</v>
      </c>
      <c r="AB35" s="294">
        <f t="shared" si="18"/>
        <v>39818</v>
      </c>
      <c r="AC35" s="294">
        <f t="shared" si="19"/>
        <v>3038</v>
      </c>
      <c r="AD35" s="294">
        <f t="shared" si="20"/>
        <v>12796</v>
      </c>
      <c r="AE35" s="294">
        <f t="shared" si="21"/>
        <v>7488</v>
      </c>
      <c r="AF35" s="294">
        <f t="shared" si="22"/>
        <v>1396</v>
      </c>
      <c r="AG35" s="294">
        <f t="shared" si="23"/>
        <v>7906</v>
      </c>
      <c r="AH35" s="294">
        <f t="shared" si="24"/>
        <v>261</v>
      </c>
      <c r="AI35" s="294">
        <f t="shared" si="25"/>
        <v>364</v>
      </c>
      <c r="AJ35" s="294">
        <f t="shared" si="26"/>
        <v>0</v>
      </c>
      <c r="AK35" s="294">
        <f t="shared" si="27"/>
        <v>20</v>
      </c>
      <c r="AL35" s="294">
        <f t="shared" si="28"/>
        <v>0</v>
      </c>
      <c r="AM35" s="294">
        <f t="shared" si="29"/>
        <v>0</v>
      </c>
      <c r="AN35" s="294">
        <f t="shared" si="30"/>
        <v>2201</v>
      </c>
      <c r="AO35" s="294">
        <f t="shared" si="31"/>
        <v>4348</v>
      </c>
      <c r="AP35" s="294">
        <f t="shared" si="32"/>
        <v>1253</v>
      </c>
      <c r="AQ35" s="296">
        <v>494</v>
      </c>
      <c r="AR35" s="296">
        <v>595</v>
      </c>
      <c r="AS35" s="296">
        <v>0</v>
      </c>
      <c r="AT35" s="296">
        <v>0</v>
      </c>
      <c r="AU35" s="296">
        <v>0</v>
      </c>
      <c r="AV35" s="296">
        <v>0</v>
      </c>
      <c r="AW35" s="296">
        <v>0</v>
      </c>
      <c r="AX35" s="296">
        <v>0</v>
      </c>
      <c r="AY35" s="296">
        <v>20</v>
      </c>
      <c r="AZ35" s="296">
        <v>0</v>
      </c>
      <c r="BA35" s="296">
        <v>0</v>
      </c>
      <c r="BB35" s="296">
        <v>144</v>
      </c>
      <c r="BC35" s="294">
        <f t="shared" si="33"/>
        <v>6879</v>
      </c>
      <c r="BD35" s="296">
        <v>8</v>
      </c>
      <c r="BE35" s="296">
        <v>6754</v>
      </c>
      <c r="BF35" s="296">
        <v>8</v>
      </c>
      <c r="BG35" s="296">
        <v>0</v>
      </c>
      <c r="BH35" s="296">
        <v>0</v>
      </c>
      <c r="BI35" s="296">
        <v>0</v>
      </c>
      <c r="BJ35" s="296">
        <v>0</v>
      </c>
      <c r="BK35" s="296">
        <v>0</v>
      </c>
      <c r="BL35" s="296">
        <v>0</v>
      </c>
      <c r="BM35" s="296">
        <v>0</v>
      </c>
      <c r="BN35" s="296">
        <v>109</v>
      </c>
      <c r="BO35" s="294">
        <f t="shared" si="34"/>
        <v>301</v>
      </c>
      <c r="BP35" s="296">
        <v>0</v>
      </c>
      <c r="BQ35" s="296">
        <v>0</v>
      </c>
      <c r="BR35" s="296">
        <v>0</v>
      </c>
      <c r="BS35" s="296">
        <v>0</v>
      </c>
      <c r="BT35" s="296">
        <v>0</v>
      </c>
      <c r="BU35" s="296">
        <v>0</v>
      </c>
      <c r="BV35" s="296">
        <v>301</v>
      </c>
      <c r="BW35" s="296">
        <v>0</v>
      </c>
      <c r="BX35" s="296">
        <v>0</v>
      </c>
      <c r="BY35" s="296">
        <v>0</v>
      </c>
      <c r="BZ35" s="296">
        <v>0</v>
      </c>
      <c r="CA35" s="294">
        <f t="shared" si="35"/>
        <v>0</v>
      </c>
      <c r="CB35" s="296">
        <v>0</v>
      </c>
      <c r="CC35" s="296">
        <v>0</v>
      </c>
      <c r="CD35" s="296">
        <v>0</v>
      </c>
      <c r="CE35" s="296">
        <v>0</v>
      </c>
      <c r="CF35" s="296">
        <v>0</v>
      </c>
      <c r="CG35" s="296">
        <v>0</v>
      </c>
      <c r="CH35" s="296">
        <v>0</v>
      </c>
      <c r="CI35" s="296">
        <v>0</v>
      </c>
      <c r="CJ35" s="296">
        <v>0</v>
      </c>
      <c r="CK35" s="296">
        <v>0</v>
      </c>
      <c r="CL35" s="296">
        <v>0</v>
      </c>
      <c r="CM35" s="294">
        <f t="shared" si="36"/>
        <v>0</v>
      </c>
      <c r="CN35" s="296">
        <v>0</v>
      </c>
      <c r="CO35" s="296">
        <v>0</v>
      </c>
      <c r="CP35" s="296">
        <v>0</v>
      </c>
      <c r="CQ35" s="296">
        <v>0</v>
      </c>
      <c r="CR35" s="296">
        <v>0</v>
      </c>
      <c r="CS35" s="296">
        <v>0</v>
      </c>
      <c r="CT35" s="296">
        <v>0</v>
      </c>
      <c r="CU35" s="296">
        <v>0</v>
      </c>
      <c r="CV35" s="296">
        <v>0</v>
      </c>
      <c r="CW35" s="296">
        <v>0</v>
      </c>
      <c r="CX35" s="296">
        <v>0</v>
      </c>
      <c r="CY35" s="294">
        <f t="shared" si="37"/>
        <v>2201</v>
      </c>
      <c r="CZ35" s="296">
        <v>0</v>
      </c>
      <c r="DA35" s="296">
        <v>0</v>
      </c>
      <c r="DB35" s="296">
        <v>0</v>
      </c>
      <c r="DC35" s="296">
        <v>0</v>
      </c>
      <c r="DD35" s="296">
        <v>0</v>
      </c>
      <c r="DE35" s="296">
        <v>0</v>
      </c>
      <c r="DF35" s="296">
        <v>0</v>
      </c>
      <c r="DG35" s="296">
        <v>0</v>
      </c>
      <c r="DH35" s="296">
        <v>0</v>
      </c>
      <c r="DI35" s="296">
        <v>0</v>
      </c>
      <c r="DJ35" s="296">
        <v>2201</v>
      </c>
      <c r="DK35" s="296">
        <v>0</v>
      </c>
      <c r="DL35" s="294">
        <f t="shared" si="38"/>
        <v>29184</v>
      </c>
      <c r="DM35" s="296">
        <v>2536</v>
      </c>
      <c r="DN35" s="296">
        <v>5447</v>
      </c>
      <c r="DO35" s="296">
        <v>7480</v>
      </c>
      <c r="DP35" s="296">
        <v>1396</v>
      </c>
      <c r="DQ35" s="296">
        <v>7906</v>
      </c>
      <c r="DR35" s="296">
        <v>261</v>
      </c>
      <c r="DS35" s="296">
        <v>63</v>
      </c>
      <c r="DT35" s="296">
        <v>0</v>
      </c>
      <c r="DU35" s="296">
        <v>0</v>
      </c>
      <c r="DV35" s="296">
        <v>0</v>
      </c>
      <c r="DW35" s="296">
        <v>4095</v>
      </c>
      <c r="DX35" s="294">
        <f t="shared" si="2"/>
        <v>30685</v>
      </c>
      <c r="DY35" s="296">
        <v>28985</v>
      </c>
      <c r="DZ35" s="296">
        <v>269</v>
      </c>
      <c r="EA35" s="296">
        <v>32</v>
      </c>
      <c r="EB35" s="296">
        <v>0</v>
      </c>
      <c r="EC35" s="296">
        <v>0</v>
      </c>
      <c r="ED35" s="296">
        <v>1397</v>
      </c>
      <c r="EE35" s="296">
        <v>0</v>
      </c>
      <c r="EF35" s="296">
        <v>0</v>
      </c>
      <c r="EG35" s="296">
        <v>2</v>
      </c>
      <c r="EH35" s="296">
        <v>32</v>
      </c>
    </row>
    <row r="36" spans="1:138" s="282" customFormat="1" ht="13.5">
      <c r="A36" s="293" t="s">
        <v>382</v>
      </c>
      <c r="B36" s="293">
        <v>30</v>
      </c>
      <c r="C36" s="293"/>
      <c r="D36" s="294">
        <f t="shared" si="3"/>
        <v>60622</v>
      </c>
      <c r="E36" s="294">
        <f t="shared" si="4"/>
        <v>24137</v>
      </c>
      <c r="F36" s="294">
        <f t="shared" si="5"/>
        <v>14542</v>
      </c>
      <c r="G36" s="294">
        <f t="shared" si="6"/>
        <v>7919</v>
      </c>
      <c r="H36" s="294">
        <f t="shared" si="7"/>
        <v>1944</v>
      </c>
      <c r="I36" s="294">
        <f t="shared" si="8"/>
        <v>7822</v>
      </c>
      <c r="J36" s="294">
        <f t="shared" si="9"/>
        <v>1633</v>
      </c>
      <c r="K36" s="294">
        <f t="shared" si="10"/>
        <v>0</v>
      </c>
      <c r="L36" s="294">
        <f t="shared" si="11"/>
        <v>0</v>
      </c>
      <c r="M36" s="294">
        <f t="shared" si="12"/>
        <v>0</v>
      </c>
      <c r="N36" s="294">
        <f t="shared" si="13"/>
        <v>0</v>
      </c>
      <c r="O36" s="294">
        <f t="shared" si="14"/>
        <v>0</v>
      </c>
      <c r="P36" s="294">
        <f t="shared" si="15"/>
        <v>0</v>
      </c>
      <c r="Q36" s="294">
        <f t="shared" si="16"/>
        <v>2625</v>
      </c>
      <c r="R36" s="294">
        <f t="shared" si="17"/>
        <v>11156</v>
      </c>
      <c r="S36" s="296">
        <v>5963</v>
      </c>
      <c r="T36" s="296">
        <v>2251</v>
      </c>
      <c r="U36" s="296">
        <v>714</v>
      </c>
      <c r="V36" s="296">
        <v>308</v>
      </c>
      <c r="W36" s="296">
        <v>672</v>
      </c>
      <c r="X36" s="296">
        <v>396</v>
      </c>
      <c r="Y36" s="296">
        <v>0</v>
      </c>
      <c r="Z36" s="296">
        <v>0</v>
      </c>
      <c r="AA36" s="296">
        <v>852</v>
      </c>
      <c r="AB36" s="294">
        <f t="shared" si="18"/>
        <v>38532</v>
      </c>
      <c r="AC36" s="294">
        <f t="shared" si="19"/>
        <v>8388</v>
      </c>
      <c r="AD36" s="294">
        <f t="shared" si="20"/>
        <v>12180</v>
      </c>
      <c r="AE36" s="294">
        <f t="shared" si="21"/>
        <v>7195</v>
      </c>
      <c r="AF36" s="294">
        <f t="shared" si="22"/>
        <v>1636</v>
      </c>
      <c r="AG36" s="294">
        <f t="shared" si="23"/>
        <v>7150</v>
      </c>
      <c r="AH36" s="294">
        <f t="shared" si="24"/>
        <v>211</v>
      </c>
      <c r="AI36" s="294">
        <f t="shared" si="25"/>
        <v>0</v>
      </c>
      <c r="AJ36" s="294">
        <f t="shared" si="26"/>
        <v>0</v>
      </c>
      <c r="AK36" s="294">
        <f t="shared" si="27"/>
        <v>0</v>
      </c>
      <c r="AL36" s="294">
        <f t="shared" si="28"/>
        <v>0</v>
      </c>
      <c r="AM36" s="294">
        <f t="shared" si="29"/>
        <v>0</v>
      </c>
      <c r="AN36" s="294">
        <f t="shared" si="30"/>
        <v>0</v>
      </c>
      <c r="AO36" s="294">
        <f t="shared" si="31"/>
        <v>1772</v>
      </c>
      <c r="AP36" s="294">
        <f t="shared" si="32"/>
        <v>1049</v>
      </c>
      <c r="AQ36" s="296">
        <v>0</v>
      </c>
      <c r="AR36" s="296">
        <v>452</v>
      </c>
      <c r="AS36" s="296">
        <v>0</v>
      </c>
      <c r="AT36" s="296">
        <v>0</v>
      </c>
      <c r="AU36" s="296">
        <v>597</v>
      </c>
      <c r="AV36" s="296">
        <v>0</v>
      </c>
      <c r="AW36" s="296">
        <v>0</v>
      </c>
      <c r="AX36" s="296">
        <v>0</v>
      </c>
      <c r="AY36" s="296">
        <v>0</v>
      </c>
      <c r="AZ36" s="296">
        <v>0</v>
      </c>
      <c r="BA36" s="296">
        <v>0</v>
      </c>
      <c r="BB36" s="296">
        <v>0</v>
      </c>
      <c r="BC36" s="294">
        <f t="shared" si="33"/>
        <v>3830</v>
      </c>
      <c r="BD36" s="296">
        <v>0</v>
      </c>
      <c r="BE36" s="296">
        <v>3759</v>
      </c>
      <c r="BF36" s="296">
        <v>0</v>
      </c>
      <c r="BG36" s="296">
        <v>0</v>
      </c>
      <c r="BH36" s="296">
        <v>0</v>
      </c>
      <c r="BI36" s="296">
        <v>0</v>
      </c>
      <c r="BJ36" s="296">
        <v>0</v>
      </c>
      <c r="BK36" s="296">
        <v>0</v>
      </c>
      <c r="BL36" s="296">
        <v>0</v>
      </c>
      <c r="BM36" s="296">
        <v>0</v>
      </c>
      <c r="BN36" s="296">
        <v>71</v>
      </c>
      <c r="BO36" s="294">
        <f t="shared" si="34"/>
        <v>0</v>
      </c>
      <c r="BP36" s="296">
        <v>0</v>
      </c>
      <c r="BQ36" s="296">
        <v>0</v>
      </c>
      <c r="BR36" s="296">
        <v>0</v>
      </c>
      <c r="BS36" s="296">
        <v>0</v>
      </c>
      <c r="BT36" s="296">
        <v>0</v>
      </c>
      <c r="BU36" s="296">
        <v>0</v>
      </c>
      <c r="BV36" s="296">
        <v>0</v>
      </c>
      <c r="BW36" s="296">
        <v>0</v>
      </c>
      <c r="BX36" s="296">
        <v>0</v>
      </c>
      <c r="BY36" s="296">
        <v>0</v>
      </c>
      <c r="BZ36" s="296">
        <v>0</v>
      </c>
      <c r="CA36" s="294">
        <f t="shared" si="35"/>
        <v>0</v>
      </c>
      <c r="CB36" s="296">
        <v>0</v>
      </c>
      <c r="CC36" s="296">
        <v>0</v>
      </c>
      <c r="CD36" s="296">
        <v>0</v>
      </c>
      <c r="CE36" s="296">
        <v>0</v>
      </c>
      <c r="CF36" s="296">
        <v>0</v>
      </c>
      <c r="CG36" s="296">
        <v>0</v>
      </c>
      <c r="CH36" s="296">
        <v>0</v>
      </c>
      <c r="CI36" s="296">
        <v>0</v>
      </c>
      <c r="CJ36" s="296">
        <v>0</v>
      </c>
      <c r="CK36" s="296">
        <v>0</v>
      </c>
      <c r="CL36" s="296">
        <v>0</v>
      </c>
      <c r="CM36" s="294">
        <f t="shared" si="36"/>
        <v>0</v>
      </c>
      <c r="CN36" s="296">
        <v>0</v>
      </c>
      <c r="CO36" s="296">
        <v>0</v>
      </c>
      <c r="CP36" s="296">
        <v>0</v>
      </c>
      <c r="CQ36" s="296">
        <v>0</v>
      </c>
      <c r="CR36" s="296">
        <v>0</v>
      </c>
      <c r="CS36" s="296">
        <v>0</v>
      </c>
      <c r="CT36" s="296">
        <v>0</v>
      </c>
      <c r="CU36" s="296">
        <v>0</v>
      </c>
      <c r="CV36" s="296">
        <v>0</v>
      </c>
      <c r="CW36" s="296">
        <v>0</v>
      </c>
      <c r="CX36" s="296">
        <v>0</v>
      </c>
      <c r="CY36" s="294">
        <f t="shared" si="37"/>
        <v>1040</v>
      </c>
      <c r="CZ36" s="296">
        <v>0</v>
      </c>
      <c r="DA36" s="296">
        <v>0</v>
      </c>
      <c r="DB36" s="296">
        <v>0</v>
      </c>
      <c r="DC36" s="296">
        <v>0</v>
      </c>
      <c r="DD36" s="296">
        <v>0</v>
      </c>
      <c r="DE36" s="296">
        <v>0</v>
      </c>
      <c r="DF36" s="296">
        <v>0</v>
      </c>
      <c r="DG36" s="296">
        <v>0</v>
      </c>
      <c r="DH36" s="296">
        <v>0</v>
      </c>
      <c r="DI36" s="296">
        <v>0</v>
      </c>
      <c r="DJ36" s="296">
        <v>0</v>
      </c>
      <c r="DK36" s="296">
        <v>1040</v>
      </c>
      <c r="DL36" s="294">
        <f t="shared" si="38"/>
        <v>32613</v>
      </c>
      <c r="DM36" s="296">
        <v>8388</v>
      </c>
      <c r="DN36" s="296">
        <v>7969</v>
      </c>
      <c r="DO36" s="296">
        <v>7195</v>
      </c>
      <c r="DP36" s="296">
        <v>1636</v>
      </c>
      <c r="DQ36" s="296">
        <v>6553</v>
      </c>
      <c r="DR36" s="296">
        <v>211</v>
      </c>
      <c r="DS36" s="296">
        <v>0</v>
      </c>
      <c r="DT36" s="296">
        <v>0</v>
      </c>
      <c r="DU36" s="296">
        <v>0</v>
      </c>
      <c r="DV36" s="296">
        <v>0</v>
      </c>
      <c r="DW36" s="296">
        <v>661</v>
      </c>
      <c r="DX36" s="294">
        <f t="shared" si="2"/>
        <v>10934</v>
      </c>
      <c r="DY36" s="296">
        <v>9786</v>
      </c>
      <c r="DZ36" s="296">
        <v>111</v>
      </c>
      <c r="EA36" s="296">
        <v>10</v>
      </c>
      <c r="EB36" s="296">
        <v>0</v>
      </c>
      <c r="EC36" s="296">
        <v>0</v>
      </c>
      <c r="ED36" s="296">
        <v>1026</v>
      </c>
      <c r="EE36" s="296">
        <v>0</v>
      </c>
      <c r="EF36" s="296">
        <v>0</v>
      </c>
      <c r="EG36" s="296">
        <v>1</v>
      </c>
      <c r="EH36" s="296">
        <v>18</v>
      </c>
    </row>
    <row r="37" spans="1:138" s="282" customFormat="1" ht="13.5">
      <c r="A37" s="293" t="s">
        <v>383</v>
      </c>
      <c r="B37" s="293">
        <v>31</v>
      </c>
      <c r="C37" s="293"/>
      <c r="D37" s="294">
        <f t="shared" si="3"/>
        <v>43857</v>
      </c>
      <c r="E37" s="294">
        <f t="shared" si="4"/>
        <v>26464</v>
      </c>
      <c r="F37" s="294">
        <f t="shared" si="5"/>
        <v>7444</v>
      </c>
      <c r="G37" s="294">
        <f t="shared" si="6"/>
        <v>2871</v>
      </c>
      <c r="H37" s="294">
        <f t="shared" si="7"/>
        <v>936</v>
      </c>
      <c r="I37" s="294">
        <f t="shared" si="8"/>
        <v>3692</v>
      </c>
      <c r="J37" s="294">
        <f t="shared" si="9"/>
        <v>330</v>
      </c>
      <c r="K37" s="294">
        <f t="shared" si="10"/>
        <v>5</v>
      </c>
      <c r="L37" s="294">
        <f t="shared" si="11"/>
        <v>0</v>
      </c>
      <c r="M37" s="294">
        <f t="shared" si="12"/>
        <v>310</v>
      </c>
      <c r="N37" s="294">
        <f t="shared" si="13"/>
        <v>0</v>
      </c>
      <c r="O37" s="294">
        <f t="shared" si="14"/>
        <v>0</v>
      </c>
      <c r="P37" s="294">
        <f t="shared" si="15"/>
        <v>0</v>
      </c>
      <c r="Q37" s="294">
        <f t="shared" si="16"/>
        <v>1805</v>
      </c>
      <c r="R37" s="294">
        <f t="shared" si="17"/>
        <v>9742</v>
      </c>
      <c r="S37" s="296">
        <v>7706</v>
      </c>
      <c r="T37" s="296">
        <v>175</v>
      </c>
      <c r="U37" s="296">
        <v>983</v>
      </c>
      <c r="V37" s="296">
        <v>88</v>
      </c>
      <c r="W37" s="296">
        <v>46</v>
      </c>
      <c r="X37" s="296">
        <v>254</v>
      </c>
      <c r="Y37" s="296">
        <v>0</v>
      </c>
      <c r="Z37" s="296">
        <v>0</v>
      </c>
      <c r="AA37" s="296">
        <v>490</v>
      </c>
      <c r="AB37" s="294">
        <f t="shared" si="18"/>
        <v>24563</v>
      </c>
      <c r="AC37" s="294">
        <f t="shared" si="19"/>
        <v>9757</v>
      </c>
      <c r="AD37" s="294">
        <f t="shared" si="20"/>
        <v>7057</v>
      </c>
      <c r="AE37" s="294">
        <f t="shared" si="21"/>
        <v>1645</v>
      </c>
      <c r="AF37" s="294">
        <f t="shared" si="22"/>
        <v>838</v>
      </c>
      <c r="AG37" s="294">
        <f t="shared" si="23"/>
        <v>3642</v>
      </c>
      <c r="AH37" s="294">
        <f t="shared" si="24"/>
        <v>0</v>
      </c>
      <c r="AI37" s="294">
        <f t="shared" si="25"/>
        <v>5</v>
      </c>
      <c r="AJ37" s="294">
        <f t="shared" si="26"/>
        <v>0</v>
      </c>
      <c r="AK37" s="294">
        <f t="shared" si="27"/>
        <v>310</v>
      </c>
      <c r="AL37" s="294">
        <f t="shared" si="28"/>
        <v>0</v>
      </c>
      <c r="AM37" s="294">
        <f t="shared" si="29"/>
        <v>0</v>
      </c>
      <c r="AN37" s="294">
        <f t="shared" si="30"/>
        <v>0</v>
      </c>
      <c r="AO37" s="294">
        <f t="shared" si="31"/>
        <v>1309</v>
      </c>
      <c r="AP37" s="294">
        <f t="shared" si="32"/>
        <v>351</v>
      </c>
      <c r="AQ37" s="296">
        <v>0</v>
      </c>
      <c r="AR37" s="296">
        <v>0</v>
      </c>
      <c r="AS37" s="296">
        <v>0</v>
      </c>
      <c r="AT37" s="296">
        <v>0</v>
      </c>
      <c r="AU37" s="296">
        <v>0</v>
      </c>
      <c r="AV37" s="296">
        <v>0</v>
      </c>
      <c r="AW37" s="296">
        <v>0</v>
      </c>
      <c r="AX37" s="296">
        <v>0</v>
      </c>
      <c r="AY37" s="296">
        <v>310</v>
      </c>
      <c r="AZ37" s="296">
        <v>0</v>
      </c>
      <c r="BA37" s="296">
        <v>0</v>
      </c>
      <c r="BB37" s="296">
        <v>41</v>
      </c>
      <c r="BC37" s="294">
        <f t="shared" si="33"/>
        <v>1021</v>
      </c>
      <c r="BD37" s="296">
        <v>0</v>
      </c>
      <c r="BE37" s="296">
        <v>1017</v>
      </c>
      <c r="BF37" s="296">
        <v>1</v>
      </c>
      <c r="BG37" s="296">
        <v>3</v>
      </c>
      <c r="BH37" s="296">
        <v>0</v>
      </c>
      <c r="BI37" s="296">
        <v>0</v>
      </c>
      <c r="BJ37" s="296">
        <v>0</v>
      </c>
      <c r="BK37" s="296">
        <v>0</v>
      </c>
      <c r="BL37" s="296">
        <v>0</v>
      </c>
      <c r="BM37" s="296">
        <v>0</v>
      </c>
      <c r="BN37" s="296">
        <v>0</v>
      </c>
      <c r="BO37" s="294">
        <f t="shared" si="34"/>
        <v>0</v>
      </c>
      <c r="BP37" s="296">
        <v>0</v>
      </c>
      <c r="BQ37" s="296">
        <v>0</v>
      </c>
      <c r="BR37" s="296">
        <v>0</v>
      </c>
      <c r="BS37" s="296">
        <v>0</v>
      </c>
      <c r="BT37" s="296">
        <v>0</v>
      </c>
      <c r="BU37" s="296">
        <v>0</v>
      </c>
      <c r="BV37" s="296">
        <v>0</v>
      </c>
      <c r="BW37" s="296">
        <v>0</v>
      </c>
      <c r="BX37" s="296">
        <v>0</v>
      </c>
      <c r="BY37" s="296">
        <v>0</v>
      </c>
      <c r="BZ37" s="296">
        <v>0</v>
      </c>
      <c r="CA37" s="294">
        <f t="shared" si="35"/>
        <v>5</v>
      </c>
      <c r="CB37" s="296">
        <v>0</v>
      </c>
      <c r="CC37" s="296">
        <v>0</v>
      </c>
      <c r="CD37" s="296">
        <v>0</v>
      </c>
      <c r="CE37" s="296">
        <v>0</v>
      </c>
      <c r="CF37" s="296">
        <v>0</v>
      </c>
      <c r="CG37" s="296">
        <v>0</v>
      </c>
      <c r="CH37" s="296">
        <v>5</v>
      </c>
      <c r="CI37" s="296">
        <v>0</v>
      </c>
      <c r="CJ37" s="296">
        <v>0</v>
      </c>
      <c r="CK37" s="296">
        <v>0</v>
      </c>
      <c r="CL37" s="296">
        <v>0</v>
      </c>
      <c r="CM37" s="294">
        <f t="shared" si="36"/>
        <v>0</v>
      </c>
      <c r="CN37" s="296">
        <v>0</v>
      </c>
      <c r="CO37" s="296">
        <v>0</v>
      </c>
      <c r="CP37" s="296">
        <v>0</v>
      </c>
      <c r="CQ37" s="296">
        <v>0</v>
      </c>
      <c r="CR37" s="296">
        <v>0</v>
      </c>
      <c r="CS37" s="296">
        <v>0</v>
      </c>
      <c r="CT37" s="296">
        <v>0</v>
      </c>
      <c r="CU37" s="296">
        <v>0</v>
      </c>
      <c r="CV37" s="296">
        <v>0</v>
      </c>
      <c r="CW37" s="296">
        <v>0</v>
      </c>
      <c r="CX37" s="296">
        <v>0</v>
      </c>
      <c r="CY37" s="294">
        <f t="shared" si="37"/>
        <v>0</v>
      </c>
      <c r="CZ37" s="296">
        <v>0</v>
      </c>
      <c r="DA37" s="296">
        <v>0</v>
      </c>
      <c r="DB37" s="296">
        <v>0</v>
      </c>
      <c r="DC37" s="296">
        <v>0</v>
      </c>
      <c r="DD37" s="296">
        <v>0</v>
      </c>
      <c r="DE37" s="296">
        <v>0</v>
      </c>
      <c r="DF37" s="296">
        <v>0</v>
      </c>
      <c r="DG37" s="296">
        <v>0</v>
      </c>
      <c r="DH37" s="296">
        <v>0</v>
      </c>
      <c r="DI37" s="296">
        <v>0</v>
      </c>
      <c r="DJ37" s="296">
        <v>0</v>
      </c>
      <c r="DK37" s="296">
        <v>0</v>
      </c>
      <c r="DL37" s="294">
        <f t="shared" si="38"/>
        <v>23186</v>
      </c>
      <c r="DM37" s="296">
        <v>9757</v>
      </c>
      <c r="DN37" s="296">
        <v>6040</v>
      </c>
      <c r="DO37" s="296">
        <v>1644</v>
      </c>
      <c r="DP37" s="296">
        <v>835</v>
      </c>
      <c r="DQ37" s="296">
        <v>3642</v>
      </c>
      <c r="DR37" s="296">
        <v>0</v>
      </c>
      <c r="DS37" s="296">
        <v>0</v>
      </c>
      <c r="DT37" s="296">
        <v>0</v>
      </c>
      <c r="DU37" s="296">
        <v>0</v>
      </c>
      <c r="DV37" s="296">
        <v>0</v>
      </c>
      <c r="DW37" s="296">
        <v>1268</v>
      </c>
      <c r="DX37" s="294">
        <f t="shared" si="2"/>
        <v>9552</v>
      </c>
      <c r="DY37" s="296">
        <v>9001</v>
      </c>
      <c r="DZ37" s="296">
        <v>212</v>
      </c>
      <c r="EA37" s="296">
        <v>243</v>
      </c>
      <c r="EB37" s="296">
        <v>10</v>
      </c>
      <c r="EC37" s="296">
        <v>4</v>
      </c>
      <c r="ED37" s="296">
        <v>76</v>
      </c>
      <c r="EE37" s="296">
        <v>0</v>
      </c>
      <c r="EF37" s="296">
        <v>0</v>
      </c>
      <c r="EG37" s="296">
        <v>6</v>
      </c>
      <c r="EH37" s="296">
        <v>10</v>
      </c>
    </row>
    <row r="38" spans="1:138" s="282" customFormat="1" ht="13.5">
      <c r="A38" s="293" t="s">
        <v>384</v>
      </c>
      <c r="B38" s="293">
        <v>32</v>
      </c>
      <c r="C38" s="293"/>
      <c r="D38" s="294">
        <f t="shared" si="3"/>
        <v>58790</v>
      </c>
      <c r="E38" s="294">
        <f t="shared" si="4"/>
        <v>31151</v>
      </c>
      <c r="F38" s="294">
        <f t="shared" si="5"/>
        <v>8083</v>
      </c>
      <c r="G38" s="294">
        <f t="shared" si="6"/>
        <v>4268</v>
      </c>
      <c r="H38" s="294">
        <f t="shared" si="7"/>
        <v>991</v>
      </c>
      <c r="I38" s="294">
        <f t="shared" si="8"/>
        <v>4390</v>
      </c>
      <c r="J38" s="294">
        <f t="shared" si="9"/>
        <v>589</v>
      </c>
      <c r="K38" s="294">
        <f t="shared" si="10"/>
        <v>4</v>
      </c>
      <c r="L38" s="294">
        <f t="shared" si="11"/>
        <v>0</v>
      </c>
      <c r="M38" s="294">
        <f t="shared" si="12"/>
        <v>7</v>
      </c>
      <c r="N38" s="294">
        <f t="shared" si="13"/>
        <v>0</v>
      </c>
      <c r="O38" s="294">
        <f t="shared" si="14"/>
        <v>37</v>
      </c>
      <c r="P38" s="294">
        <f t="shared" si="15"/>
        <v>4243</v>
      </c>
      <c r="Q38" s="294">
        <f t="shared" si="16"/>
        <v>5027</v>
      </c>
      <c r="R38" s="294">
        <f t="shared" si="17"/>
        <v>10921</v>
      </c>
      <c r="S38" s="296">
        <v>6804</v>
      </c>
      <c r="T38" s="296">
        <v>10</v>
      </c>
      <c r="U38" s="296">
        <v>127</v>
      </c>
      <c r="V38" s="296">
        <v>224</v>
      </c>
      <c r="W38" s="296">
        <v>522</v>
      </c>
      <c r="X38" s="296">
        <v>141</v>
      </c>
      <c r="Y38" s="296">
        <v>0</v>
      </c>
      <c r="Z38" s="296">
        <v>0</v>
      </c>
      <c r="AA38" s="296">
        <v>3093</v>
      </c>
      <c r="AB38" s="294">
        <f t="shared" si="18"/>
        <v>45478</v>
      </c>
      <c r="AC38" s="294">
        <f t="shared" si="19"/>
        <v>22151</v>
      </c>
      <c r="AD38" s="294">
        <f t="shared" si="20"/>
        <v>8005</v>
      </c>
      <c r="AE38" s="294">
        <f t="shared" si="21"/>
        <v>4054</v>
      </c>
      <c r="AF38" s="294">
        <f t="shared" si="22"/>
        <v>767</v>
      </c>
      <c r="AG38" s="294">
        <f t="shared" si="23"/>
        <v>3868</v>
      </c>
      <c r="AH38" s="294">
        <f t="shared" si="24"/>
        <v>408</v>
      </c>
      <c r="AI38" s="294">
        <f t="shared" si="25"/>
        <v>4</v>
      </c>
      <c r="AJ38" s="294">
        <f t="shared" si="26"/>
        <v>0</v>
      </c>
      <c r="AK38" s="294">
        <f t="shared" si="27"/>
        <v>7</v>
      </c>
      <c r="AL38" s="294">
        <f t="shared" si="28"/>
        <v>0</v>
      </c>
      <c r="AM38" s="294">
        <f t="shared" si="29"/>
        <v>37</v>
      </c>
      <c r="AN38" s="294">
        <f t="shared" si="30"/>
        <v>4243</v>
      </c>
      <c r="AO38" s="294">
        <f t="shared" si="31"/>
        <v>1934</v>
      </c>
      <c r="AP38" s="294">
        <f t="shared" si="32"/>
        <v>306</v>
      </c>
      <c r="AQ38" s="296">
        <v>12</v>
      </c>
      <c r="AR38" s="296">
        <v>62</v>
      </c>
      <c r="AS38" s="296">
        <v>0</v>
      </c>
      <c r="AT38" s="296">
        <v>0</v>
      </c>
      <c r="AU38" s="296">
        <v>0</v>
      </c>
      <c r="AV38" s="296">
        <v>0</v>
      </c>
      <c r="AW38" s="296">
        <v>0</v>
      </c>
      <c r="AX38" s="296">
        <v>0</v>
      </c>
      <c r="AY38" s="296">
        <v>7</v>
      </c>
      <c r="AZ38" s="296">
        <v>0</v>
      </c>
      <c r="BA38" s="296">
        <v>0</v>
      </c>
      <c r="BB38" s="296">
        <v>225</v>
      </c>
      <c r="BC38" s="294">
        <f t="shared" si="33"/>
        <v>5431</v>
      </c>
      <c r="BD38" s="296">
        <v>60</v>
      </c>
      <c r="BE38" s="296">
        <v>4723</v>
      </c>
      <c r="BF38" s="296">
        <v>299</v>
      </c>
      <c r="BG38" s="296">
        <v>1</v>
      </c>
      <c r="BH38" s="296">
        <v>15</v>
      </c>
      <c r="BI38" s="296">
        <v>2</v>
      </c>
      <c r="BJ38" s="296">
        <v>0</v>
      </c>
      <c r="BK38" s="296">
        <v>0</v>
      </c>
      <c r="BL38" s="296">
        <v>0</v>
      </c>
      <c r="BM38" s="296">
        <v>0</v>
      </c>
      <c r="BN38" s="296">
        <v>331</v>
      </c>
      <c r="BO38" s="294">
        <f t="shared" si="34"/>
        <v>4</v>
      </c>
      <c r="BP38" s="296">
        <v>0</v>
      </c>
      <c r="BQ38" s="296">
        <v>0</v>
      </c>
      <c r="BR38" s="296">
        <v>0</v>
      </c>
      <c r="BS38" s="296">
        <v>0</v>
      </c>
      <c r="BT38" s="296">
        <v>0</v>
      </c>
      <c r="BU38" s="296">
        <v>0</v>
      </c>
      <c r="BV38" s="296">
        <v>4</v>
      </c>
      <c r="BW38" s="296">
        <v>0</v>
      </c>
      <c r="BX38" s="296">
        <v>0</v>
      </c>
      <c r="BY38" s="296">
        <v>0</v>
      </c>
      <c r="BZ38" s="296">
        <v>0</v>
      </c>
      <c r="CA38" s="294">
        <f t="shared" si="35"/>
        <v>0</v>
      </c>
      <c r="CB38" s="296">
        <v>0</v>
      </c>
      <c r="CC38" s="296">
        <v>0</v>
      </c>
      <c r="CD38" s="296">
        <v>0</v>
      </c>
      <c r="CE38" s="296">
        <v>0</v>
      </c>
      <c r="CF38" s="296">
        <v>0</v>
      </c>
      <c r="CG38" s="296">
        <v>0</v>
      </c>
      <c r="CH38" s="296">
        <v>0</v>
      </c>
      <c r="CI38" s="296">
        <v>0</v>
      </c>
      <c r="CJ38" s="296">
        <v>0</v>
      </c>
      <c r="CK38" s="296">
        <v>0</v>
      </c>
      <c r="CL38" s="296">
        <v>0</v>
      </c>
      <c r="CM38" s="294">
        <f t="shared" si="36"/>
        <v>0</v>
      </c>
      <c r="CN38" s="296">
        <v>0</v>
      </c>
      <c r="CO38" s="296">
        <v>0</v>
      </c>
      <c r="CP38" s="296">
        <v>0</v>
      </c>
      <c r="CQ38" s="296">
        <v>0</v>
      </c>
      <c r="CR38" s="296">
        <v>0</v>
      </c>
      <c r="CS38" s="296">
        <v>0</v>
      </c>
      <c r="CT38" s="296">
        <v>0</v>
      </c>
      <c r="CU38" s="296">
        <v>0</v>
      </c>
      <c r="CV38" s="296">
        <v>0</v>
      </c>
      <c r="CW38" s="296">
        <v>0</v>
      </c>
      <c r="CX38" s="296">
        <v>0</v>
      </c>
      <c r="CY38" s="294">
        <f t="shared" si="37"/>
        <v>4288</v>
      </c>
      <c r="CZ38" s="296">
        <v>0</v>
      </c>
      <c r="DA38" s="296">
        <v>0</v>
      </c>
      <c r="DB38" s="296">
        <v>0</v>
      </c>
      <c r="DC38" s="296">
        <v>0</v>
      </c>
      <c r="DD38" s="296">
        <v>0</v>
      </c>
      <c r="DE38" s="296">
        <v>0</v>
      </c>
      <c r="DF38" s="296">
        <v>0</v>
      </c>
      <c r="DG38" s="296">
        <v>0</v>
      </c>
      <c r="DH38" s="296">
        <v>0</v>
      </c>
      <c r="DI38" s="296">
        <v>37</v>
      </c>
      <c r="DJ38" s="296">
        <v>4243</v>
      </c>
      <c r="DK38" s="296">
        <v>8</v>
      </c>
      <c r="DL38" s="294">
        <f t="shared" si="38"/>
        <v>35449</v>
      </c>
      <c r="DM38" s="296">
        <v>22079</v>
      </c>
      <c r="DN38" s="296">
        <v>3220</v>
      </c>
      <c r="DO38" s="296">
        <v>3755</v>
      </c>
      <c r="DP38" s="296">
        <v>766</v>
      </c>
      <c r="DQ38" s="296">
        <v>3853</v>
      </c>
      <c r="DR38" s="296">
        <v>406</v>
      </c>
      <c r="DS38" s="296">
        <v>0</v>
      </c>
      <c r="DT38" s="296">
        <v>0</v>
      </c>
      <c r="DU38" s="296">
        <v>0</v>
      </c>
      <c r="DV38" s="296">
        <v>0</v>
      </c>
      <c r="DW38" s="296">
        <v>1370</v>
      </c>
      <c r="DX38" s="294">
        <f t="shared" si="2"/>
        <v>2391</v>
      </c>
      <c r="DY38" s="296">
        <v>2196</v>
      </c>
      <c r="DZ38" s="296">
        <v>68</v>
      </c>
      <c r="EA38" s="296">
        <v>87</v>
      </c>
      <c r="EB38" s="296">
        <v>0</v>
      </c>
      <c r="EC38" s="296">
        <v>0</v>
      </c>
      <c r="ED38" s="296">
        <v>40</v>
      </c>
      <c r="EE38" s="296">
        <v>0</v>
      </c>
      <c r="EF38" s="296">
        <v>0</v>
      </c>
      <c r="EG38" s="296">
        <v>0</v>
      </c>
      <c r="EH38" s="296">
        <v>19</v>
      </c>
    </row>
    <row r="39" spans="1:138" s="282" customFormat="1" ht="13.5">
      <c r="A39" s="293" t="s">
        <v>385</v>
      </c>
      <c r="B39" s="293">
        <v>33</v>
      </c>
      <c r="C39" s="293"/>
      <c r="D39" s="294">
        <f t="shared" si="3"/>
        <v>197751</v>
      </c>
      <c r="E39" s="294">
        <f t="shared" si="4"/>
        <v>81084</v>
      </c>
      <c r="F39" s="294">
        <f t="shared" si="5"/>
        <v>16975</v>
      </c>
      <c r="G39" s="294">
        <f t="shared" si="6"/>
        <v>13763</v>
      </c>
      <c r="H39" s="294">
        <f t="shared" si="7"/>
        <v>2596</v>
      </c>
      <c r="I39" s="294">
        <f t="shared" si="8"/>
        <v>3070</v>
      </c>
      <c r="J39" s="294">
        <f t="shared" si="9"/>
        <v>3494</v>
      </c>
      <c r="K39" s="294">
        <f t="shared" si="10"/>
        <v>40</v>
      </c>
      <c r="L39" s="294">
        <f t="shared" si="11"/>
        <v>0</v>
      </c>
      <c r="M39" s="294">
        <f t="shared" si="12"/>
        <v>20060</v>
      </c>
      <c r="N39" s="294">
        <f t="shared" si="13"/>
        <v>0</v>
      </c>
      <c r="O39" s="294">
        <f t="shared" si="14"/>
        <v>52258</v>
      </c>
      <c r="P39" s="294">
        <f t="shared" si="15"/>
        <v>0</v>
      </c>
      <c r="Q39" s="294">
        <f t="shared" si="16"/>
        <v>4411</v>
      </c>
      <c r="R39" s="294">
        <f t="shared" si="17"/>
        <v>21435</v>
      </c>
      <c r="S39" s="296">
        <v>14126</v>
      </c>
      <c r="T39" s="296">
        <v>2963</v>
      </c>
      <c r="U39" s="296">
        <v>2039</v>
      </c>
      <c r="V39" s="296">
        <v>50</v>
      </c>
      <c r="W39" s="296">
        <v>124</v>
      </c>
      <c r="X39" s="296">
        <v>1589</v>
      </c>
      <c r="Y39" s="296">
        <v>0</v>
      </c>
      <c r="Z39" s="296">
        <v>0</v>
      </c>
      <c r="AA39" s="296">
        <v>544</v>
      </c>
      <c r="AB39" s="294">
        <f t="shared" si="18"/>
        <v>113774</v>
      </c>
      <c r="AC39" s="294">
        <f t="shared" si="19"/>
        <v>8720</v>
      </c>
      <c r="AD39" s="294">
        <f t="shared" si="20"/>
        <v>11857</v>
      </c>
      <c r="AE39" s="294">
        <f t="shared" si="21"/>
        <v>11349</v>
      </c>
      <c r="AF39" s="294">
        <f t="shared" si="22"/>
        <v>2500</v>
      </c>
      <c r="AG39" s="294">
        <f t="shared" si="23"/>
        <v>2946</v>
      </c>
      <c r="AH39" s="294">
        <f t="shared" si="24"/>
        <v>370</v>
      </c>
      <c r="AI39" s="294">
        <f t="shared" si="25"/>
        <v>40</v>
      </c>
      <c r="AJ39" s="294">
        <f t="shared" si="26"/>
        <v>0</v>
      </c>
      <c r="AK39" s="294">
        <f t="shared" si="27"/>
        <v>20060</v>
      </c>
      <c r="AL39" s="294">
        <f t="shared" si="28"/>
        <v>0</v>
      </c>
      <c r="AM39" s="294">
        <f t="shared" si="29"/>
        <v>52258</v>
      </c>
      <c r="AN39" s="294">
        <f t="shared" si="30"/>
        <v>0</v>
      </c>
      <c r="AO39" s="294">
        <f t="shared" si="31"/>
        <v>3674</v>
      </c>
      <c r="AP39" s="294">
        <f t="shared" si="32"/>
        <v>77257</v>
      </c>
      <c r="AQ39" s="296">
        <v>0</v>
      </c>
      <c r="AR39" s="296">
        <v>1645</v>
      </c>
      <c r="AS39" s="296">
        <v>0</v>
      </c>
      <c r="AT39" s="296">
        <v>0</v>
      </c>
      <c r="AU39" s="296">
        <v>0</v>
      </c>
      <c r="AV39" s="296">
        <v>0</v>
      </c>
      <c r="AW39" s="296">
        <v>0</v>
      </c>
      <c r="AX39" s="296">
        <v>0</v>
      </c>
      <c r="AY39" s="296">
        <v>20060</v>
      </c>
      <c r="AZ39" s="296">
        <v>0</v>
      </c>
      <c r="BA39" s="296">
        <v>52258</v>
      </c>
      <c r="BB39" s="296">
        <v>3294</v>
      </c>
      <c r="BC39" s="294">
        <f t="shared" si="33"/>
        <v>6963</v>
      </c>
      <c r="BD39" s="296">
        <v>0</v>
      </c>
      <c r="BE39" s="296">
        <v>6908</v>
      </c>
      <c r="BF39" s="296">
        <v>34</v>
      </c>
      <c r="BG39" s="296">
        <v>6</v>
      </c>
      <c r="BH39" s="296">
        <v>15</v>
      </c>
      <c r="BI39" s="296">
        <v>0</v>
      </c>
      <c r="BJ39" s="296">
        <v>0</v>
      </c>
      <c r="BK39" s="296">
        <v>0</v>
      </c>
      <c r="BL39" s="296">
        <v>0</v>
      </c>
      <c r="BM39" s="296">
        <v>0</v>
      </c>
      <c r="BN39" s="296">
        <v>0</v>
      </c>
      <c r="BO39" s="294">
        <f t="shared" si="34"/>
        <v>40</v>
      </c>
      <c r="BP39" s="296">
        <v>0</v>
      </c>
      <c r="BQ39" s="296">
        <v>0</v>
      </c>
      <c r="BR39" s="296">
        <v>0</v>
      </c>
      <c r="BS39" s="296">
        <v>0</v>
      </c>
      <c r="BT39" s="296">
        <v>0</v>
      </c>
      <c r="BU39" s="296">
        <v>0</v>
      </c>
      <c r="BV39" s="296">
        <v>40</v>
      </c>
      <c r="BW39" s="296">
        <v>0</v>
      </c>
      <c r="BX39" s="296">
        <v>0</v>
      </c>
      <c r="BY39" s="296">
        <v>0</v>
      </c>
      <c r="BZ39" s="296">
        <v>0</v>
      </c>
      <c r="CA39" s="294">
        <f t="shared" si="35"/>
        <v>0</v>
      </c>
      <c r="CB39" s="296">
        <v>0</v>
      </c>
      <c r="CC39" s="296">
        <v>0</v>
      </c>
      <c r="CD39" s="296">
        <v>0</v>
      </c>
      <c r="CE39" s="296">
        <v>0</v>
      </c>
      <c r="CF39" s="296">
        <v>0</v>
      </c>
      <c r="CG39" s="296">
        <v>0</v>
      </c>
      <c r="CH39" s="296">
        <v>0</v>
      </c>
      <c r="CI39" s="296">
        <v>0</v>
      </c>
      <c r="CJ39" s="296">
        <v>0</v>
      </c>
      <c r="CK39" s="296">
        <v>0</v>
      </c>
      <c r="CL39" s="296">
        <v>0</v>
      </c>
      <c r="CM39" s="294">
        <f t="shared" si="36"/>
        <v>0</v>
      </c>
      <c r="CN39" s="296">
        <v>0</v>
      </c>
      <c r="CO39" s="296">
        <v>0</v>
      </c>
      <c r="CP39" s="296">
        <v>0</v>
      </c>
      <c r="CQ39" s="296">
        <v>0</v>
      </c>
      <c r="CR39" s="296">
        <v>0</v>
      </c>
      <c r="CS39" s="296">
        <v>0</v>
      </c>
      <c r="CT39" s="296">
        <v>0</v>
      </c>
      <c r="CU39" s="296">
        <v>0</v>
      </c>
      <c r="CV39" s="296">
        <v>0</v>
      </c>
      <c r="CW39" s="296">
        <v>0</v>
      </c>
      <c r="CX39" s="296">
        <v>0</v>
      </c>
      <c r="CY39" s="294">
        <f t="shared" si="37"/>
        <v>1</v>
      </c>
      <c r="CZ39" s="296">
        <v>0</v>
      </c>
      <c r="DA39" s="296">
        <v>0</v>
      </c>
      <c r="DB39" s="296">
        <v>0</v>
      </c>
      <c r="DC39" s="296">
        <v>0</v>
      </c>
      <c r="DD39" s="296">
        <v>0</v>
      </c>
      <c r="DE39" s="296">
        <v>0</v>
      </c>
      <c r="DF39" s="296">
        <v>0</v>
      </c>
      <c r="DG39" s="296">
        <v>0</v>
      </c>
      <c r="DH39" s="296">
        <v>0</v>
      </c>
      <c r="DI39" s="296">
        <v>0</v>
      </c>
      <c r="DJ39" s="296">
        <v>0</v>
      </c>
      <c r="DK39" s="296">
        <v>1</v>
      </c>
      <c r="DL39" s="294">
        <f t="shared" si="38"/>
        <v>29513</v>
      </c>
      <c r="DM39" s="296">
        <v>8720</v>
      </c>
      <c r="DN39" s="296">
        <v>3304</v>
      </c>
      <c r="DO39" s="296">
        <v>11315</v>
      </c>
      <c r="DP39" s="296">
        <v>2494</v>
      </c>
      <c r="DQ39" s="296">
        <v>2931</v>
      </c>
      <c r="DR39" s="296">
        <v>370</v>
      </c>
      <c r="DS39" s="296">
        <v>0</v>
      </c>
      <c r="DT39" s="296">
        <v>0</v>
      </c>
      <c r="DU39" s="296">
        <v>0</v>
      </c>
      <c r="DV39" s="296">
        <v>0</v>
      </c>
      <c r="DW39" s="296">
        <v>379</v>
      </c>
      <c r="DX39" s="294">
        <f t="shared" si="2"/>
        <v>62542</v>
      </c>
      <c r="DY39" s="296">
        <v>58238</v>
      </c>
      <c r="DZ39" s="296">
        <v>2155</v>
      </c>
      <c r="EA39" s="296">
        <v>375</v>
      </c>
      <c r="EB39" s="296">
        <v>46</v>
      </c>
      <c r="EC39" s="296">
        <v>0</v>
      </c>
      <c r="ED39" s="296">
        <v>1535</v>
      </c>
      <c r="EE39" s="296">
        <v>0</v>
      </c>
      <c r="EF39" s="296">
        <v>0</v>
      </c>
      <c r="EG39" s="296">
        <v>193</v>
      </c>
      <c r="EH39" s="296">
        <v>22</v>
      </c>
    </row>
    <row r="40" spans="1:138" s="282" customFormat="1" ht="13.5">
      <c r="A40" s="293" t="s">
        <v>386</v>
      </c>
      <c r="B40" s="293">
        <v>34</v>
      </c>
      <c r="C40" s="293"/>
      <c r="D40" s="294">
        <f t="shared" si="3"/>
        <v>249070</v>
      </c>
      <c r="E40" s="294">
        <f t="shared" si="4"/>
        <v>74918</v>
      </c>
      <c r="F40" s="294">
        <f t="shared" si="5"/>
        <v>25772</v>
      </c>
      <c r="G40" s="294">
        <f t="shared" si="6"/>
        <v>18473</v>
      </c>
      <c r="H40" s="294">
        <f t="shared" si="7"/>
        <v>4938</v>
      </c>
      <c r="I40" s="294">
        <f t="shared" si="8"/>
        <v>27608</v>
      </c>
      <c r="J40" s="294">
        <f t="shared" si="9"/>
        <v>2469</v>
      </c>
      <c r="K40" s="294">
        <f t="shared" si="10"/>
        <v>1574</v>
      </c>
      <c r="L40" s="294">
        <f t="shared" si="11"/>
        <v>0</v>
      </c>
      <c r="M40" s="294">
        <f t="shared" si="12"/>
        <v>7896</v>
      </c>
      <c r="N40" s="294">
        <f t="shared" si="13"/>
        <v>7915</v>
      </c>
      <c r="O40" s="294">
        <f t="shared" si="14"/>
        <v>0</v>
      </c>
      <c r="P40" s="294">
        <f t="shared" si="15"/>
        <v>75171</v>
      </c>
      <c r="Q40" s="294">
        <f t="shared" si="16"/>
        <v>2336</v>
      </c>
      <c r="R40" s="294">
        <f t="shared" si="17"/>
        <v>16204</v>
      </c>
      <c r="S40" s="296">
        <v>12928</v>
      </c>
      <c r="T40" s="296">
        <v>526</v>
      </c>
      <c r="U40" s="296">
        <v>1229</v>
      </c>
      <c r="V40" s="296">
        <v>250</v>
      </c>
      <c r="W40" s="296">
        <v>0</v>
      </c>
      <c r="X40" s="296">
        <v>1074</v>
      </c>
      <c r="Y40" s="296">
        <v>0</v>
      </c>
      <c r="Z40" s="296">
        <v>0</v>
      </c>
      <c r="AA40" s="296">
        <v>197</v>
      </c>
      <c r="AB40" s="294">
        <f t="shared" si="18"/>
        <v>204325</v>
      </c>
      <c r="AC40" s="294">
        <f t="shared" si="19"/>
        <v>34739</v>
      </c>
      <c r="AD40" s="294">
        <f t="shared" si="20"/>
        <v>24612</v>
      </c>
      <c r="AE40" s="294">
        <f t="shared" si="21"/>
        <v>17089</v>
      </c>
      <c r="AF40" s="294">
        <f t="shared" si="22"/>
        <v>4688</v>
      </c>
      <c r="AG40" s="294">
        <f t="shared" si="23"/>
        <v>27601</v>
      </c>
      <c r="AH40" s="294">
        <f t="shared" si="24"/>
        <v>902</v>
      </c>
      <c r="AI40" s="294">
        <f t="shared" si="25"/>
        <v>1574</v>
      </c>
      <c r="AJ40" s="294">
        <f t="shared" si="26"/>
        <v>0</v>
      </c>
      <c r="AK40" s="294">
        <f t="shared" si="27"/>
        <v>7896</v>
      </c>
      <c r="AL40" s="294">
        <f t="shared" si="28"/>
        <v>7915</v>
      </c>
      <c r="AM40" s="294">
        <f t="shared" si="29"/>
        <v>0</v>
      </c>
      <c r="AN40" s="294">
        <f t="shared" si="30"/>
        <v>75171</v>
      </c>
      <c r="AO40" s="294">
        <f t="shared" si="31"/>
        <v>2138</v>
      </c>
      <c r="AP40" s="294">
        <f t="shared" si="32"/>
        <v>18548</v>
      </c>
      <c r="AQ40" s="296">
        <v>500</v>
      </c>
      <c r="AR40" s="296">
        <v>2237</v>
      </c>
      <c r="AS40" s="296">
        <v>0</v>
      </c>
      <c r="AT40" s="296">
        <v>0</v>
      </c>
      <c r="AU40" s="296">
        <v>0</v>
      </c>
      <c r="AV40" s="296">
        <v>0</v>
      </c>
      <c r="AW40" s="296">
        <v>0</v>
      </c>
      <c r="AX40" s="296">
        <v>0</v>
      </c>
      <c r="AY40" s="296">
        <v>7896</v>
      </c>
      <c r="AZ40" s="296">
        <v>7915</v>
      </c>
      <c r="BA40" s="296">
        <v>0</v>
      </c>
      <c r="BB40" s="296">
        <v>0</v>
      </c>
      <c r="BC40" s="294">
        <f t="shared" si="33"/>
        <v>16317</v>
      </c>
      <c r="BD40" s="296">
        <v>23</v>
      </c>
      <c r="BE40" s="296">
        <v>10995</v>
      </c>
      <c r="BF40" s="296">
        <v>1669</v>
      </c>
      <c r="BG40" s="296">
        <v>933</v>
      </c>
      <c r="BH40" s="296">
        <v>2524</v>
      </c>
      <c r="BI40" s="296">
        <v>14</v>
      </c>
      <c r="BJ40" s="296">
        <v>0</v>
      </c>
      <c r="BK40" s="296">
        <v>0</v>
      </c>
      <c r="BL40" s="296">
        <v>0</v>
      </c>
      <c r="BM40" s="296">
        <v>0</v>
      </c>
      <c r="BN40" s="296">
        <v>159</v>
      </c>
      <c r="BO40" s="294">
        <f t="shared" si="34"/>
        <v>1574</v>
      </c>
      <c r="BP40" s="296">
        <v>0</v>
      </c>
      <c r="BQ40" s="296">
        <v>0</v>
      </c>
      <c r="BR40" s="296">
        <v>0</v>
      </c>
      <c r="BS40" s="296">
        <v>0</v>
      </c>
      <c r="BT40" s="296">
        <v>0</v>
      </c>
      <c r="BU40" s="296">
        <v>0</v>
      </c>
      <c r="BV40" s="296">
        <v>1574</v>
      </c>
      <c r="BW40" s="296">
        <v>0</v>
      </c>
      <c r="BX40" s="296">
        <v>0</v>
      </c>
      <c r="BY40" s="296">
        <v>0</v>
      </c>
      <c r="BZ40" s="296">
        <v>0</v>
      </c>
      <c r="CA40" s="294">
        <f t="shared" si="35"/>
        <v>0</v>
      </c>
      <c r="CB40" s="296">
        <v>0</v>
      </c>
      <c r="CC40" s="296">
        <v>0</v>
      </c>
      <c r="CD40" s="296">
        <v>0</v>
      </c>
      <c r="CE40" s="296">
        <v>0</v>
      </c>
      <c r="CF40" s="296">
        <v>0</v>
      </c>
      <c r="CG40" s="296">
        <v>0</v>
      </c>
      <c r="CH40" s="296">
        <v>0</v>
      </c>
      <c r="CI40" s="296">
        <v>0</v>
      </c>
      <c r="CJ40" s="296">
        <v>0</v>
      </c>
      <c r="CK40" s="296">
        <v>0</v>
      </c>
      <c r="CL40" s="296">
        <v>0</v>
      </c>
      <c r="CM40" s="294">
        <f t="shared" si="36"/>
        <v>0</v>
      </c>
      <c r="CN40" s="296">
        <v>0</v>
      </c>
      <c r="CO40" s="296">
        <v>0</v>
      </c>
      <c r="CP40" s="296">
        <v>0</v>
      </c>
      <c r="CQ40" s="296">
        <v>0</v>
      </c>
      <c r="CR40" s="296">
        <v>0</v>
      </c>
      <c r="CS40" s="296">
        <v>0</v>
      </c>
      <c r="CT40" s="296">
        <v>0</v>
      </c>
      <c r="CU40" s="296">
        <v>0</v>
      </c>
      <c r="CV40" s="296">
        <v>0</v>
      </c>
      <c r="CW40" s="296">
        <v>0</v>
      </c>
      <c r="CX40" s="296">
        <v>0</v>
      </c>
      <c r="CY40" s="294">
        <f t="shared" si="37"/>
        <v>75229</v>
      </c>
      <c r="CZ40" s="296">
        <v>0</v>
      </c>
      <c r="DA40" s="296">
        <v>58</v>
      </c>
      <c r="DB40" s="296">
        <v>0</v>
      </c>
      <c r="DC40" s="296">
        <v>0</v>
      </c>
      <c r="DD40" s="296">
        <v>0</v>
      </c>
      <c r="DE40" s="296">
        <v>0</v>
      </c>
      <c r="DF40" s="296">
        <v>0</v>
      </c>
      <c r="DG40" s="296">
        <v>0</v>
      </c>
      <c r="DH40" s="296">
        <v>0</v>
      </c>
      <c r="DI40" s="296">
        <v>0</v>
      </c>
      <c r="DJ40" s="296">
        <v>75171</v>
      </c>
      <c r="DK40" s="296">
        <v>0</v>
      </c>
      <c r="DL40" s="294">
        <f t="shared" si="38"/>
        <v>92657</v>
      </c>
      <c r="DM40" s="296">
        <v>34216</v>
      </c>
      <c r="DN40" s="296">
        <v>11322</v>
      </c>
      <c r="DO40" s="296">
        <v>15420</v>
      </c>
      <c r="DP40" s="296">
        <v>3755</v>
      </c>
      <c r="DQ40" s="296">
        <v>25077</v>
      </c>
      <c r="DR40" s="296">
        <v>888</v>
      </c>
      <c r="DS40" s="296">
        <v>0</v>
      </c>
      <c r="DT40" s="296">
        <v>0</v>
      </c>
      <c r="DU40" s="296">
        <v>0</v>
      </c>
      <c r="DV40" s="296">
        <v>0</v>
      </c>
      <c r="DW40" s="296">
        <v>1979</v>
      </c>
      <c r="DX40" s="294">
        <f t="shared" si="2"/>
        <v>28541</v>
      </c>
      <c r="DY40" s="296">
        <v>27251</v>
      </c>
      <c r="DZ40" s="296">
        <v>634</v>
      </c>
      <c r="EA40" s="296">
        <v>155</v>
      </c>
      <c r="EB40" s="296">
        <v>0</v>
      </c>
      <c r="EC40" s="296">
        <v>7</v>
      </c>
      <c r="ED40" s="296">
        <v>493</v>
      </c>
      <c r="EE40" s="296">
        <v>0</v>
      </c>
      <c r="EF40" s="296">
        <v>0</v>
      </c>
      <c r="EG40" s="296">
        <v>1</v>
      </c>
      <c r="EH40" s="296">
        <v>23</v>
      </c>
    </row>
    <row r="41" spans="1:138" s="282" customFormat="1" ht="13.5">
      <c r="A41" s="293" t="s">
        <v>387</v>
      </c>
      <c r="B41" s="293">
        <v>35</v>
      </c>
      <c r="C41" s="293"/>
      <c r="D41" s="294">
        <f t="shared" si="3"/>
        <v>183734</v>
      </c>
      <c r="E41" s="294">
        <f t="shared" si="4"/>
        <v>64518</v>
      </c>
      <c r="F41" s="294">
        <f t="shared" si="5"/>
        <v>13937</v>
      </c>
      <c r="G41" s="294">
        <f t="shared" si="6"/>
        <v>9994</v>
      </c>
      <c r="H41" s="294">
        <f t="shared" si="7"/>
        <v>2575</v>
      </c>
      <c r="I41" s="294">
        <f t="shared" si="8"/>
        <v>12135</v>
      </c>
      <c r="J41" s="294">
        <f t="shared" si="9"/>
        <v>1167</v>
      </c>
      <c r="K41" s="294">
        <f t="shared" si="10"/>
        <v>0</v>
      </c>
      <c r="L41" s="294">
        <f t="shared" si="11"/>
        <v>0</v>
      </c>
      <c r="M41" s="294">
        <f t="shared" si="12"/>
        <v>7385</v>
      </c>
      <c r="N41" s="294">
        <f t="shared" si="13"/>
        <v>23850</v>
      </c>
      <c r="O41" s="294">
        <f t="shared" si="14"/>
        <v>0</v>
      </c>
      <c r="P41" s="294">
        <f t="shared" si="15"/>
        <v>16934</v>
      </c>
      <c r="Q41" s="294">
        <f t="shared" si="16"/>
        <v>31239</v>
      </c>
      <c r="R41" s="294">
        <f t="shared" si="17"/>
        <v>42837</v>
      </c>
      <c r="S41" s="296">
        <v>38256</v>
      </c>
      <c r="T41" s="296">
        <v>1993</v>
      </c>
      <c r="U41" s="296">
        <v>1070</v>
      </c>
      <c r="V41" s="296">
        <v>246</v>
      </c>
      <c r="W41" s="296">
        <v>498</v>
      </c>
      <c r="X41" s="296">
        <v>735</v>
      </c>
      <c r="Y41" s="296">
        <v>0</v>
      </c>
      <c r="Z41" s="296">
        <v>0</v>
      </c>
      <c r="AA41" s="296">
        <v>39</v>
      </c>
      <c r="AB41" s="294">
        <f t="shared" si="18"/>
        <v>121735</v>
      </c>
      <c r="AC41" s="294">
        <f t="shared" si="19"/>
        <v>8473</v>
      </c>
      <c r="AD41" s="294">
        <f t="shared" si="20"/>
        <v>11051</v>
      </c>
      <c r="AE41" s="294">
        <f t="shared" si="21"/>
        <v>8710</v>
      </c>
      <c r="AF41" s="294">
        <f t="shared" si="22"/>
        <v>2329</v>
      </c>
      <c r="AG41" s="294">
        <f t="shared" si="23"/>
        <v>11637</v>
      </c>
      <c r="AH41" s="294">
        <f t="shared" si="24"/>
        <v>169</v>
      </c>
      <c r="AI41" s="294">
        <f t="shared" si="25"/>
        <v>0</v>
      </c>
      <c r="AJ41" s="294">
        <f t="shared" si="26"/>
        <v>0</v>
      </c>
      <c r="AK41" s="294">
        <f t="shared" si="27"/>
        <v>7385</v>
      </c>
      <c r="AL41" s="294">
        <f t="shared" si="28"/>
        <v>23850</v>
      </c>
      <c r="AM41" s="294">
        <f t="shared" si="29"/>
        <v>0</v>
      </c>
      <c r="AN41" s="294">
        <f t="shared" si="30"/>
        <v>16934</v>
      </c>
      <c r="AO41" s="294">
        <f t="shared" si="31"/>
        <v>31197</v>
      </c>
      <c r="AP41" s="294">
        <f t="shared" si="32"/>
        <v>63774</v>
      </c>
      <c r="AQ41" s="296">
        <v>2683</v>
      </c>
      <c r="AR41" s="296">
        <v>0</v>
      </c>
      <c r="AS41" s="296">
        <v>0</v>
      </c>
      <c r="AT41" s="296">
        <v>0</v>
      </c>
      <c r="AU41" s="296">
        <v>817</v>
      </c>
      <c r="AV41" s="296">
        <v>0</v>
      </c>
      <c r="AW41" s="296">
        <v>0</v>
      </c>
      <c r="AX41" s="296">
        <v>0</v>
      </c>
      <c r="AY41" s="296">
        <v>7385</v>
      </c>
      <c r="AZ41" s="296">
        <v>23676</v>
      </c>
      <c r="BA41" s="296">
        <v>0</v>
      </c>
      <c r="BB41" s="296">
        <v>29213</v>
      </c>
      <c r="BC41" s="294">
        <f t="shared" si="33"/>
        <v>4459</v>
      </c>
      <c r="BD41" s="296">
        <v>0</v>
      </c>
      <c r="BE41" s="296">
        <v>4078</v>
      </c>
      <c r="BF41" s="296">
        <v>42</v>
      </c>
      <c r="BG41" s="296">
        <v>0</v>
      </c>
      <c r="BH41" s="296">
        <v>2</v>
      </c>
      <c r="BI41" s="296">
        <v>0</v>
      </c>
      <c r="BJ41" s="296">
        <v>0</v>
      </c>
      <c r="BK41" s="296">
        <v>0</v>
      </c>
      <c r="BL41" s="296">
        <v>174</v>
      </c>
      <c r="BM41" s="296">
        <v>0</v>
      </c>
      <c r="BN41" s="296">
        <v>163</v>
      </c>
      <c r="BO41" s="294">
        <f t="shared" si="34"/>
        <v>0</v>
      </c>
      <c r="BP41" s="296">
        <v>0</v>
      </c>
      <c r="BQ41" s="296">
        <v>0</v>
      </c>
      <c r="BR41" s="296">
        <v>0</v>
      </c>
      <c r="BS41" s="296">
        <v>0</v>
      </c>
      <c r="BT41" s="296">
        <v>0</v>
      </c>
      <c r="BU41" s="296">
        <v>0</v>
      </c>
      <c r="BV41" s="296">
        <v>0</v>
      </c>
      <c r="BW41" s="296">
        <v>0</v>
      </c>
      <c r="BX41" s="296">
        <v>0</v>
      </c>
      <c r="BY41" s="296">
        <v>0</v>
      </c>
      <c r="BZ41" s="296">
        <v>0</v>
      </c>
      <c r="CA41" s="294">
        <f t="shared" si="35"/>
        <v>0</v>
      </c>
      <c r="CB41" s="296">
        <v>0</v>
      </c>
      <c r="CC41" s="296">
        <v>0</v>
      </c>
      <c r="CD41" s="296">
        <v>0</v>
      </c>
      <c r="CE41" s="296">
        <v>0</v>
      </c>
      <c r="CF41" s="296">
        <v>0</v>
      </c>
      <c r="CG41" s="296">
        <v>0</v>
      </c>
      <c r="CH41" s="296">
        <v>0</v>
      </c>
      <c r="CI41" s="296">
        <v>0</v>
      </c>
      <c r="CJ41" s="296">
        <v>0</v>
      </c>
      <c r="CK41" s="296">
        <v>0</v>
      </c>
      <c r="CL41" s="296">
        <v>0</v>
      </c>
      <c r="CM41" s="294">
        <f t="shared" si="36"/>
        <v>0</v>
      </c>
      <c r="CN41" s="296">
        <v>0</v>
      </c>
      <c r="CO41" s="296">
        <v>0</v>
      </c>
      <c r="CP41" s="296">
        <v>0</v>
      </c>
      <c r="CQ41" s="296">
        <v>0</v>
      </c>
      <c r="CR41" s="296">
        <v>0</v>
      </c>
      <c r="CS41" s="296">
        <v>0</v>
      </c>
      <c r="CT41" s="296">
        <v>0</v>
      </c>
      <c r="CU41" s="296">
        <v>0</v>
      </c>
      <c r="CV41" s="296">
        <v>0</v>
      </c>
      <c r="CW41" s="296">
        <v>0</v>
      </c>
      <c r="CX41" s="296">
        <v>0</v>
      </c>
      <c r="CY41" s="294">
        <f t="shared" si="37"/>
        <v>18150</v>
      </c>
      <c r="CZ41" s="296">
        <v>0</v>
      </c>
      <c r="DA41" s="296">
        <v>0</v>
      </c>
      <c r="DB41" s="296">
        <v>0</v>
      </c>
      <c r="DC41" s="296">
        <v>0</v>
      </c>
      <c r="DD41" s="296">
        <v>0</v>
      </c>
      <c r="DE41" s="296">
        <v>0</v>
      </c>
      <c r="DF41" s="296">
        <v>0</v>
      </c>
      <c r="DG41" s="296">
        <v>0</v>
      </c>
      <c r="DH41" s="296">
        <v>0</v>
      </c>
      <c r="DI41" s="296">
        <v>0</v>
      </c>
      <c r="DJ41" s="296">
        <v>16934</v>
      </c>
      <c r="DK41" s="296">
        <v>1216</v>
      </c>
      <c r="DL41" s="294">
        <f t="shared" si="38"/>
        <v>35352</v>
      </c>
      <c r="DM41" s="296">
        <v>5790</v>
      </c>
      <c r="DN41" s="296">
        <v>6973</v>
      </c>
      <c r="DO41" s="296">
        <v>8668</v>
      </c>
      <c r="DP41" s="296">
        <v>2329</v>
      </c>
      <c r="DQ41" s="296">
        <v>10818</v>
      </c>
      <c r="DR41" s="296">
        <v>169</v>
      </c>
      <c r="DS41" s="296">
        <v>0</v>
      </c>
      <c r="DT41" s="296">
        <v>0</v>
      </c>
      <c r="DU41" s="296">
        <v>0</v>
      </c>
      <c r="DV41" s="296">
        <v>0</v>
      </c>
      <c r="DW41" s="296">
        <v>605</v>
      </c>
      <c r="DX41" s="294">
        <f t="shared" si="2"/>
        <v>19162</v>
      </c>
      <c r="DY41" s="296">
        <v>17789</v>
      </c>
      <c r="DZ41" s="296">
        <v>893</v>
      </c>
      <c r="EA41" s="296">
        <v>214</v>
      </c>
      <c r="EB41" s="296">
        <v>0</v>
      </c>
      <c r="EC41" s="296">
        <v>0</v>
      </c>
      <c r="ED41" s="296">
        <v>263</v>
      </c>
      <c r="EE41" s="296">
        <v>0</v>
      </c>
      <c r="EF41" s="296">
        <v>0</v>
      </c>
      <c r="EG41" s="296">
        <v>3</v>
      </c>
      <c r="EH41" s="296">
        <v>20</v>
      </c>
    </row>
    <row r="42" spans="1:138" s="282" customFormat="1" ht="13.5">
      <c r="A42" s="293" t="s">
        <v>388</v>
      </c>
      <c r="B42" s="293">
        <v>36</v>
      </c>
      <c r="C42" s="293"/>
      <c r="D42" s="294">
        <f t="shared" si="3"/>
        <v>60929</v>
      </c>
      <c r="E42" s="294">
        <f t="shared" si="4"/>
        <v>33966</v>
      </c>
      <c r="F42" s="294">
        <f t="shared" si="5"/>
        <v>8891</v>
      </c>
      <c r="G42" s="294">
        <f t="shared" si="6"/>
        <v>5759</v>
      </c>
      <c r="H42" s="294">
        <f t="shared" si="7"/>
        <v>1393</v>
      </c>
      <c r="I42" s="294">
        <f t="shared" si="8"/>
        <v>6415</v>
      </c>
      <c r="J42" s="294">
        <f t="shared" si="9"/>
        <v>415</v>
      </c>
      <c r="K42" s="294">
        <f t="shared" si="10"/>
        <v>0</v>
      </c>
      <c r="L42" s="294">
        <f t="shared" si="11"/>
        <v>0</v>
      </c>
      <c r="M42" s="294">
        <f t="shared" si="12"/>
        <v>2130</v>
      </c>
      <c r="N42" s="294">
        <f t="shared" si="13"/>
        <v>0</v>
      </c>
      <c r="O42" s="294">
        <f t="shared" si="14"/>
        <v>210</v>
      </c>
      <c r="P42" s="294">
        <f t="shared" si="15"/>
        <v>0</v>
      </c>
      <c r="Q42" s="294">
        <f t="shared" si="16"/>
        <v>1750</v>
      </c>
      <c r="R42" s="294">
        <f t="shared" si="17"/>
        <v>23866</v>
      </c>
      <c r="S42" s="296">
        <v>19861</v>
      </c>
      <c r="T42" s="296">
        <v>708</v>
      </c>
      <c r="U42" s="296">
        <v>2797</v>
      </c>
      <c r="V42" s="296">
        <v>161</v>
      </c>
      <c r="W42" s="296">
        <v>6</v>
      </c>
      <c r="X42" s="296">
        <v>218</v>
      </c>
      <c r="Y42" s="296">
        <v>0</v>
      </c>
      <c r="Z42" s="296">
        <v>13</v>
      </c>
      <c r="AA42" s="296">
        <v>102</v>
      </c>
      <c r="AB42" s="294">
        <f t="shared" si="18"/>
        <v>23866</v>
      </c>
      <c r="AC42" s="294">
        <f t="shared" si="19"/>
        <v>1663</v>
      </c>
      <c r="AD42" s="294">
        <f t="shared" si="20"/>
        <v>7638</v>
      </c>
      <c r="AE42" s="294">
        <f t="shared" si="21"/>
        <v>2919</v>
      </c>
      <c r="AF42" s="294">
        <f t="shared" si="22"/>
        <v>1232</v>
      </c>
      <c r="AG42" s="294">
        <f t="shared" si="23"/>
        <v>6409</v>
      </c>
      <c r="AH42" s="294">
        <f t="shared" si="24"/>
        <v>30</v>
      </c>
      <c r="AI42" s="294">
        <f t="shared" si="25"/>
        <v>0</v>
      </c>
      <c r="AJ42" s="294">
        <f t="shared" si="26"/>
        <v>0</v>
      </c>
      <c r="AK42" s="294">
        <f t="shared" si="27"/>
        <v>2130</v>
      </c>
      <c r="AL42" s="294">
        <f t="shared" si="28"/>
        <v>0</v>
      </c>
      <c r="AM42" s="294">
        <f t="shared" si="29"/>
        <v>197</v>
      </c>
      <c r="AN42" s="294">
        <f t="shared" si="30"/>
        <v>0</v>
      </c>
      <c r="AO42" s="294">
        <f t="shared" si="31"/>
        <v>1648</v>
      </c>
      <c r="AP42" s="294">
        <f t="shared" si="32"/>
        <v>2764</v>
      </c>
      <c r="AQ42" s="296">
        <v>138</v>
      </c>
      <c r="AR42" s="296">
        <v>0</v>
      </c>
      <c r="AS42" s="296">
        <v>0</v>
      </c>
      <c r="AT42" s="296">
        <v>0</v>
      </c>
      <c r="AU42" s="296">
        <v>0</v>
      </c>
      <c r="AV42" s="296">
        <v>0</v>
      </c>
      <c r="AW42" s="296">
        <v>0</v>
      </c>
      <c r="AX42" s="296">
        <v>0</v>
      </c>
      <c r="AY42" s="296">
        <v>2130</v>
      </c>
      <c r="AZ42" s="296">
        <v>0</v>
      </c>
      <c r="BA42" s="296">
        <v>197</v>
      </c>
      <c r="BB42" s="296">
        <v>299</v>
      </c>
      <c r="BC42" s="294">
        <f t="shared" si="33"/>
        <v>6958</v>
      </c>
      <c r="BD42" s="296">
        <v>0</v>
      </c>
      <c r="BE42" s="296">
        <v>5460</v>
      </c>
      <c r="BF42" s="296">
        <v>926</v>
      </c>
      <c r="BG42" s="296">
        <v>464</v>
      </c>
      <c r="BH42" s="296">
        <v>1</v>
      </c>
      <c r="BI42" s="296">
        <v>0</v>
      </c>
      <c r="BJ42" s="296">
        <v>0</v>
      </c>
      <c r="BK42" s="296">
        <v>0</v>
      </c>
      <c r="BL42" s="296">
        <v>0</v>
      </c>
      <c r="BM42" s="296">
        <v>0</v>
      </c>
      <c r="BN42" s="296">
        <v>107</v>
      </c>
      <c r="BO42" s="294">
        <f t="shared" si="34"/>
        <v>0</v>
      </c>
      <c r="BP42" s="296">
        <v>0</v>
      </c>
      <c r="BQ42" s="296">
        <v>0</v>
      </c>
      <c r="BR42" s="296">
        <v>0</v>
      </c>
      <c r="BS42" s="296">
        <v>0</v>
      </c>
      <c r="BT42" s="296">
        <v>0</v>
      </c>
      <c r="BU42" s="296">
        <v>0</v>
      </c>
      <c r="BV42" s="296">
        <v>0</v>
      </c>
      <c r="BW42" s="296">
        <v>0</v>
      </c>
      <c r="BX42" s="296">
        <v>0</v>
      </c>
      <c r="BY42" s="296">
        <v>0</v>
      </c>
      <c r="BZ42" s="296">
        <v>0</v>
      </c>
      <c r="CA42" s="294">
        <f t="shared" si="35"/>
        <v>0</v>
      </c>
      <c r="CB42" s="296">
        <v>0</v>
      </c>
      <c r="CC42" s="296">
        <v>0</v>
      </c>
      <c r="CD42" s="296">
        <v>0</v>
      </c>
      <c r="CE42" s="296">
        <v>0</v>
      </c>
      <c r="CF42" s="296">
        <v>0</v>
      </c>
      <c r="CG42" s="296">
        <v>0</v>
      </c>
      <c r="CH42" s="296">
        <v>0</v>
      </c>
      <c r="CI42" s="296">
        <v>0</v>
      </c>
      <c r="CJ42" s="296">
        <v>0</v>
      </c>
      <c r="CK42" s="296">
        <v>0</v>
      </c>
      <c r="CL42" s="296">
        <v>0</v>
      </c>
      <c r="CM42" s="294">
        <f t="shared" si="36"/>
        <v>0</v>
      </c>
      <c r="CN42" s="296">
        <v>0</v>
      </c>
      <c r="CO42" s="296">
        <v>0</v>
      </c>
      <c r="CP42" s="296">
        <v>0</v>
      </c>
      <c r="CQ42" s="296">
        <v>0</v>
      </c>
      <c r="CR42" s="296">
        <v>0</v>
      </c>
      <c r="CS42" s="296">
        <v>0</v>
      </c>
      <c r="CT42" s="296">
        <v>0</v>
      </c>
      <c r="CU42" s="296">
        <v>0</v>
      </c>
      <c r="CV42" s="296">
        <v>0</v>
      </c>
      <c r="CW42" s="296">
        <v>0</v>
      </c>
      <c r="CX42" s="296">
        <v>0</v>
      </c>
      <c r="CY42" s="294">
        <f t="shared" si="37"/>
        <v>92</v>
      </c>
      <c r="CZ42" s="296">
        <v>0</v>
      </c>
      <c r="DA42" s="296">
        <v>0</v>
      </c>
      <c r="DB42" s="296">
        <v>0</v>
      </c>
      <c r="DC42" s="296">
        <v>0</v>
      </c>
      <c r="DD42" s="296">
        <v>82</v>
      </c>
      <c r="DE42" s="296">
        <v>0</v>
      </c>
      <c r="DF42" s="296">
        <v>0</v>
      </c>
      <c r="DG42" s="296">
        <v>0</v>
      </c>
      <c r="DH42" s="296">
        <v>0</v>
      </c>
      <c r="DI42" s="296">
        <v>0</v>
      </c>
      <c r="DJ42" s="296">
        <v>0</v>
      </c>
      <c r="DK42" s="296">
        <v>10</v>
      </c>
      <c r="DL42" s="294">
        <f t="shared" si="38"/>
        <v>14052</v>
      </c>
      <c r="DM42" s="296">
        <v>1525</v>
      </c>
      <c r="DN42" s="296">
        <v>2178</v>
      </c>
      <c r="DO42" s="296">
        <v>1993</v>
      </c>
      <c r="DP42" s="296">
        <v>768</v>
      </c>
      <c r="DQ42" s="296">
        <v>6326</v>
      </c>
      <c r="DR42" s="296">
        <v>30</v>
      </c>
      <c r="DS42" s="296">
        <v>0</v>
      </c>
      <c r="DT42" s="296">
        <v>0</v>
      </c>
      <c r="DU42" s="296">
        <v>0</v>
      </c>
      <c r="DV42" s="296">
        <v>0</v>
      </c>
      <c r="DW42" s="296">
        <v>1232</v>
      </c>
      <c r="DX42" s="294">
        <f t="shared" si="2"/>
        <v>13197</v>
      </c>
      <c r="DY42" s="296">
        <v>12442</v>
      </c>
      <c r="DZ42" s="296">
        <v>545</v>
      </c>
      <c r="EA42" s="296">
        <v>43</v>
      </c>
      <c r="EB42" s="296">
        <v>0</v>
      </c>
      <c r="EC42" s="296">
        <v>0</v>
      </c>
      <c r="ED42" s="296">
        <v>167</v>
      </c>
      <c r="EE42" s="296">
        <v>0</v>
      </c>
      <c r="EF42" s="296">
        <v>0</v>
      </c>
      <c r="EG42" s="296">
        <v>0</v>
      </c>
      <c r="EH42" s="296">
        <v>15</v>
      </c>
    </row>
    <row r="43" spans="1:138" s="282" customFormat="1" ht="13.5">
      <c r="A43" s="293" t="s">
        <v>389</v>
      </c>
      <c r="B43" s="293">
        <v>37</v>
      </c>
      <c r="C43" s="293"/>
      <c r="D43" s="294">
        <f t="shared" si="3"/>
        <v>77479</v>
      </c>
      <c r="E43" s="294">
        <f t="shared" si="4"/>
        <v>44532</v>
      </c>
      <c r="F43" s="294">
        <f t="shared" si="5"/>
        <v>9374</v>
      </c>
      <c r="G43" s="294">
        <f t="shared" si="6"/>
        <v>6533</v>
      </c>
      <c r="H43" s="294">
        <f t="shared" si="7"/>
        <v>2071</v>
      </c>
      <c r="I43" s="294">
        <f t="shared" si="8"/>
        <v>6005</v>
      </c>
      <c r="J43" s="294">
        <f t="shared" si="9"/>
        <v>1947</v>
      </c>
      <c r="K43" s="294">
        <f t="shared" si="10"/>
        <v>0</v>
      </c>
      <c r="L43" s="294">
        <f t="shared" si="11"/>
        <v>0</v>
      </c>
      <c r="M43" s="294">
        <f t="shared" si="12"/>
        <v>3603</v>
      </c>
      <c r="N43" s="294">
        <f t="shared" si="13"/>
        <v>391</v>
      </c>
      <c r="O43" s="294">
        <f t="shared" si="14"/>
        <v>0</v>
      </c>
      <c r="P43" s="294">
        <f t="shared" si="15"/>
        <v>0</v>
      </c>
      <c r="Q43" s="294">
        <f t="shared" si="16"/>
        <v>3023</v>
      </c>
      <c r="R43" s="294">
        <f t="shared" si="17"/>
        <v>17356</v>
      </c>
      <c r="S43" s="296">
        <v>14249</v>
      </c>
      <c r="T43" s="296">
        <v>737</v>
      </c>
      <c r="U43" s="296">
        <v>1533</v>
      </c>
      <c r="V43" s="296">
        <v>316</v>
      </c>
      <c r="W43" s="296">
        <v>265</v>
      </c>
      <c r="X43" s="296">
        <v>183</v>
      </c>
      <c r="Y43" s="296">
        <v>0</v>
      </c>
      <c r="Z43" s="296">
        <v>0</v>
      </c>
      <c r="AA43" s="296">
        <v>73</v>
      </c>
      <c r="AB43" s="294">
        <f t="shared" si="18"/>
        <v>55120</v>
      </c>
      <c r="AC43" s="294">
        <f t="shared" si="19"/>
        <v>25608</v>
      </c>
      <c r="AD43" s="294">
        <f t="shared" si="20"/>
        <v>8602</v>
      </c>
      <c r="AE43" s="294">
        <f t="shared" si="21"/>
        <v>4978</v>
      </c>
      <c r="AF43" s="294">
        <f t="shared" si="22"/>
        <v>1755</v>
      </c>
      <c r="AG43" s="294">
        <f t="shared" si="23"/>
        <v>5740</v>
      </c>
      <c r="AH43" s="294">
        <f t="shared" si="24"/>
        <v>1493</v>
      </c>
      <c r="AI43" s="294">
        <f t="shared" si="25"/>
        <v>0</v>
      </c>
      <c r="AJ43" s="294">
        <f t="shared" si="26"/>
        <v>0</v>
      </c>
      <c r="AK43" s="294">
        <f t="shared" si="27"/>
        <v>3603</v>
      </c>
      <c r="AL43" s="294">
        <f t="shared" si="28"/>
        <v>391</v>
      </c>
      <c r="AM43" s="294">
        <f t="shared" si="29"/>
        <v>0</v>
      </c>
      <c r="AN43" s="294">
        <f t="shared" si="30"/>
        <v>0</v>
      </c>
      <c r="AO43" s="294">
        <f t="shared" si="31"/>
        <v>2950</v>
      </c>
      <c r="AP43" s="294">
        <f t="shared" si="32"/>
        <v>8143</v>
      </c>
      <c r="AQ43" s="296">
        <v>0</v>
      </c>
      <c r="AR43" s="296">
        <v>1449</v>
      </c>
      <c r="AS43" s="296">
        <v>0</v>
      </c>
      <c r="AT43" s="296">
        <v>0</v>
      </c>
      <c r="AU43" s="296">
        <v>0</v>
      </c>
      <c r="AV43" s="296">
        <v>0</v>
      </c>
      <c r="AW43" s="296">
        <v>0</v>
      </c>
      <c r="AX43" s="296">
        <v>0</v>
      </c>
      <c r="AY43" s="296">
        <v>3603</v>
      </c>
      <c r="AZ43" s="296">
        <v>391</v>
      </c>
      <c r="BA43" s="296">
        <v>0</v>
      </c>
      <c r="BB43" s="296">
        <v>2700</v>
      </c>
      <c r="BC43" s="294">
        <f t="shared" si="33"/>
        <v>2753</v>
      </c>
      <c r="BD43" s="296">
        <v>0</v>
      </c>
      <c r="BE43" s="296">
        <v>2668</v>
      </c>
      <c r="BF43" s="296">
        <v>0</v>
      </c>
      <c r="BG43" s="296">
        <v>0</v>
      </c>
      <c r="BH43" s="296">
        <v>0</v>
      </c>
      <c r="BI43" s="296">
        <v>0</v>
      </c>
      <c r="BJ43" s="296">
        <v>0</v>
      </c>
      <c r="BK43" s="296">
        <v>0</v>
      </c>
      <c r="BL43" s="296">
        <v>0</v>
      </c>
      <c r="BM43" s="296">
        <v>0</v>
      </c>
      <c r="BN43" s="296">
        <v>85</v>
      </c>
      <c r="BO43" s="294">
        <f t="shared" si="34"/>
        <v>0</v>
      </c>
      <c r="BP43" s="296">
        <v>0</v>
      </c>
      <c r="BQ43" s="296">
        <v>0</v>
      </c>
      <c r="BR43" s="296">
        <v>0</v>
      </c>
      <c r="BS43" s="296">
        <v>0</v>
      </c>
      <c r="BT43" s="296">
        <v>0</v>
      </c>
      <c r="BU43" s="296">
        <v>0</v>
      </c>
      <c r="BV43" s="296">
        <v>0</v>
      </c>
      <c r="BW43" s="296">
        <v>0</v>
      </c>
      <c r="BX43" s="296">
        <v>0</v>
      </c>
      <c r="BY43" s="296">
        <v>0</v>
      </c>
      <c r="BZ43" s="296">
        <v>0</v>
      </c>
      <c r="CA43" s="294">
        <f t="shared" si="35"/>
        <v>0</v>
      </c>
      <c r="CB43" s="296">
        <v>0</v>
      </c>
      <c r="CC43" s="296">
        <v>0</v>
      </c>
      <c r="CD43" s="296">
        <v>0</v>
      </c>
      <c r="CE43" s="296">
        <v>0</v>
      </c>
      <c r="CF43" s="296">
        <v>0</v>
      </c>
      <c r="CG43" s="296">
        <v>0</v>
      </c>
      <c r="CH43" s="296">
        <v>0</v>
      </c>
      <c r="CI43" s="296">
        <v>0</v>
      </c>
      <c r="CJ43" s="296">
        <v>0</v>
      </c>
      <c r="CK43" s="296">
        <v>0</v>
      </c>
      <c r="CL43" s="296">
        <v>0</v>
      </c>
      <c r="CM43" s="294">
        <f t="shared" si="36"/>
        <v>0</v>
      </c>
      <c r="CN43" s="296">
        <v>0</v>
      </c>
      <c r="CO43" s="296">
        <v>0</v>
      </c>
      <c r="CP43" s="296">
        <v>0</v>
      </c>
      <c r="CQ43" s="296">
        <v>0</v>
      </c>
      <c r="CR43" s="296">
        <v>0</v>
      </c>
      <c r="CS43" s="296">
        <v>0</v>
      </c>
      <c r="CT43" s="296">
        <v>0</v>
      </c>
      <c r="CU43" s="296">
        <v>0</v>
      </c>
      <c r="CV43" s="296">
        <v>0</v>
      </c>
      <c r="CW43" s="296">
        <v>0</v>
      </c>
      <c r="CX43" s="296">
        <v>0</v>
      </c>
      <c r="CY43" s="294">
        <f t="shared" si="37"/>
        <v>0</v>
      </c>
      <c r="CZ43" s="296">
        <v>0</v>
      </c>
      <c r="DA43" s="296">
        <v>0</v>
      </c>
      <c r="DB43" s="296">
        <v>0</v>
      </c>
      <c r="DC43" s="296">
        <v>0</v>
      </c>
      <c r="DD43" s="296">
        <v>0</v>
      </c>
      <c r="DE43" s="296">
        <v>0</v>
      </c>
      <c r="DF43" s="296">
        <v>0</v>
      </c>
      <c r="DG43" s="296">
        <v>0</v>
      </c>
      <c r="DH43" s="296">
        <v>0</v>
      </c>
      <c r="DI43" s="296">
        <v>0</v>
      </c>
      <c r="DJ43" s="296">
        <v>0</v>
      </c>
      <c r="DK43" s="296">
        <v>0</v>
      </c>
      <c r="DL43" s="294">
        <f t="shared" si="38"/>
        <v>44224</v>
      </c>
      <c r="DM43" s="296">
        <v>25608</v>
      </c>
      <c r="DN43" s="296">
        <v>4485</v>
      </c>
      <c r="DO43" s="296">
        <v>4978</v>
      </c>
      <c r="DP43" s="296">
        <v>1755</v>
      </c>
      <c r="DQ43" s="296">
        <v>5740</v>
      </c>
      <c r="DR43" s="296">
        <v>1493</v>
      </c>
      <c r="DS43" s="296">
        <v>0</v>
      </c>
      <c r="DT43" s="296">
        <v>0</v>
      </c>
      <c r="DU43" s="296">
        <v>0</v>
      </c>
      <c r="DV43" s="296">
        <v>0</v>
      </c>
      <c r="DW43" s="296">
        <v>165</v>
      </c>
      <c r="DX43" s="294">
        <f t="shared" si="2"/>
        <v>5003</v>
      </c>
      <c r="DY43" s="296">
        <v>4675</v>
      </c>
      <c r="DZ43" s="296">
        <v>35</v>
      </c>
      <c r="EA43" s="296">
        <v>22</v>
      </c>
      <c r="EB43" s="296">
        <v>0</v>
      </c>
      <c r="EC43" s="296">
        <v>0</v>
      </c>
      <c r="ED43" s="296">
        <v>271</v>
      </c>
      <c r="EE43" s="296">
        <v>0</v>
      </c>
      <c r="EF43" s="296">
        <v>0</v>
      </c>
      <c r="EG43" s="296">
        <v>0</v>
      </c>
      <c r="EH43" s="296">
        <v>14</v>
      </c>
    </row>
    <row r="44" spans="1:138" s="282" customFormat="1" ht="13.5">
      <c r="A44" s="293" t="s">
        <v>390</v>
      </c>
      <c r="B44" s="293">
        <v>38</v>
      </c>
      <c r="C44" s="293"/>
      <c r="D44" s="294">
        <f t="shared" si="3"/>
        <v>97557</v>
      </c>
      <c r="E44" s="294">
        <f t="shared" si="4"/>
        <v>53544</v>
      </c>
      <c r="F44" s="294">
        <f t="shared" si="5"/>
        <v>13328</v>
      </c>
      <c r="G44" s="294">
        <f t="shared" si="6"/>
        <v>7585</v>
      </c>
      <c r="H44" s="294">
        <f t="shared" si="7"/>
        <v>2389</v>
      </c>
      <c r="I44" s="294">
        <f t="shared" si="8"/>
        <v>7796</v>
      </c>
      <c r="J44" s="294">
        <f t="shared" si="9"/>
        <v>690</v>
      </c>
      <c r="K44" s="294">
        <f t="shared" si="10"/>
        <v>317</v>
      </c>
      <c r="L44" s="294">
        <f t="shared" si="11"/>
        <v>1</v>
      </c>
      <c r="M44" s="294">
        <f t="shared" si="12"/>
        <v>1605</v>
      </c>
      <c r="N44" s="294">
        <f t="shared" si="13"/>
        <v>1508</v>
      </c>
      <c r="O44" s="294">
        <f t="shared" si="14"/>
        <v>0</v>
      </c>
      <c r="P44" s="294">
        <f t="shared" si="15"/>
        <v>4003</v>
      </c>
      <c r="Q44" s="294">
        <f t="shared" si="16"/>
        <v>4791</v>
      </c>
      <c r="R44" s="294">
        <f t="shared" si="17"/>
        <v>22263</v>
      </c>
      <c r="S44" s="296">
        <v>18828</v>
      </c>
      <c r="T44" s="296">
        <v>601</v>
      </c>
      <c r="U44" s="296">
        <v>1501</v>
      </c>
      <c r="V44" s="296">
        <v>287</v>
      </c>
      <c r="W44" s="296">
        <v>0</v>
      </c>
      <c r="X44" s="296">
        <v>288</v>
      </c>
      <c r="Y44" s="296">
        <v>0</v>
      </c>
      <c r="Z44" s="296">
        <v>0</v>
      </c>
      <c r="AA44" s="296">
        <v>758</v>
      </c>
      <c r="AB44" s="294">
        <f t="shared" si="18"/>
        <v>62678</v>
      </c>
      <c r="AC44" s="294">
        <f t="shared" si="19"/>
        <v>22330</v>
      </c>
      <c r="AD44" s="294">
        <f t="shared" si="20"/>
        <v>12621</v>
      </c>
      <c r="AE44" s="294">
        <f t="shared" si="21"/>
        <v>6081</v>
      </c>
      <c r="AF44" s="294">
        <f t="shared" si="22"/>
        <v>2102</v>
      </c>
      <c r="AG44" s="294">
        <f t="shared" si="23"/>
        <v>7794</v>
      </c>
      <c r="AH44" s="294">
        <f t="shared" si="24"/>
        <v>289</v>
      </c>
      <c r="AI44" s="294">
        <f t="shared" si="25"/>
        <v>317</v>
      </c>
      <c r="AJ44" s="294">
        <f t="shared" si="26"/>
        <v>1</v>
      </c>
      <c r="AK44" s="294">
        <f t="shared" si="27"/>
        <v>1605</v>
      </c>
      <c r="AL44" s="294">
        <f t="shared" si="28"/>
        <v>1508</v>
      </c>
      <c r="AM44" s="294">
        <f t="shared" si="29"/>
        <v>0</v>
      </c>
      <c r="AN44" s="294">
        <f t="shared" si="30"/>
        <v>4003</v>
      </c>
      <c r="AO44" s="294">
        <f t="shared" si="31"/>
        <v>4027</v>
      </c>
      <c r="AP44" s="294">
        <f t="shared" si="32"/>
        <v>6824</v>
      </c>
      <c r="AQ44" s="296">
        <v>0</v>
      </c>
      <c r="AR44" s="296">
        <v>159</v>
      </c>
      <c r="AS44" s="296">
        <v>0</v>
      </c>
      <c r="AT44" s="296">
        <v>0</v>
      </c>
      <c r="AU44" s="296">
        <v>514</v>
      </c>
      <c r="AV44" s="296">
        <v>0</v>
      </c>
      <c r="AW44" s="296">
        <v>0</v>
      </c>
      <c r="AX44" s="296">
        <v>0</v>
      </c>
      <c r="AY44" s="296">
        <v>1605</v>
      </c>
      <c r="AZ44" s="296">
        <v>1508</v>
      </c>
      <c r="BA44" s="296">
        <v>0</v>
      </c>
      <c r="BB44" s="296">
        <v>3038</v>
      </c>
      <c r="BC44" s="294">
        <f t="shared" si="33"/>
        <v>6372</v>
      </c>
      <c r="BD44" s="296">
        <v>5</v>
      </c>
      <c r="BE44" s="296">
        <v>6345</v>
      </c>
      <c r="BF44" s="296">
        <v>8</v>
      </c>
      <c r="BG44" s="296">
        <v>0</v>
      </c>
      <c r="BH44" s="296">
        <v>0</v>
      </c>
      <c r="BI44" s="296">
        <v>0</v>
      </c>
      <c r="BJ44" s="296">
        <v>0</v>
      </c>
      <c r="BK44" s="296">
        <v>0</v>
      </c>
      <c r="BL44" s="296">
        <v>0</v>
      </c>
      <c r="BM44" s="296">
        <v>0</v>
      </c>
      <c r="BN44" s="296">
        <v>14</v>
      </c>
      <c r="BO44" s="294">
        <f t="shared" si="34"/>
        <v>317</v>
      </c>
      <c r="BP44" s="296">
        <v>0</v>
      </c>
      <c r="BQ44" s="296">
        <v>0</v>
      </c>
      <c r="BR44" s="296">
        <v>0</v>
      </c>
      <c r="BS44" s="296">
        <v>0</v>
      </c>
      <c r="BT44" s="296">
        <v>0</v>
      </c>
      <c r="BU44" s="296">
        <v>0</v>
      </c>
      <c r="BV44" s="296">
        <v>317</v>
      </c>
      <c r="BW44" s="296">
        <v>0</v>
      </c>
      <c r="BX44" s="296">
        <v>0</v>
      </c>
      <c r="BY44" s="296">
        <v>0</v>
      </c>
      <c r="BZ44" s="296">
        <v>0</v>
      </c>
      <c r="CA44" s="294">
        <f t="shared" si="35"/>
        <v>0</v>
      </c>
      <c r="CB44" s="296">
        <v>0</v>
      </c>
      <c r="CC44" s="296">
        <v>0</v>
      </c>
      <c r="CD44" s="296">
        <v>0</v>
      </c>
      <c r="CE44" s="296">
        <v>0</v>
      </c>
      <c r="CF44" s="296">
        <v>0</v>
      </c>
      <c r="CG44" s="296">
        <v>0</v>
      </c>
      <c r="CH44" s="296">
        <v>0</v>
      </c>
      <c r="CI44" s="296">
        <v>0</v>
      </c>
      <c r="CJ44" s="296">
        <v>0</v>
      </c>
      <c r="CK44" s="296">
        <v>0</v>
      </c>
      <c r="CL44" s="296">
        <v>0</v>
      </c>
      <c r="CM44" s="294">
        <f t="shared" si="36"/>
        <v>0</v>
      </c>
      <c r="CN44" s="296">
        <v>0</v>
      </c>
      <c r="CO44" s="296">
        <v>0</v>
      </c>
      <c r="CP44" s="296">
        <v>0</v>
      </c>
      <c r="CQ44" s="296">
        <v>0</v>
      </c>
      <c r="CR44" s="296">
        <v>0</v>
      </c>
      <c r="CS44" s="296">
        <v>0</v>
      </c>
      <c r="CT44" s="296">
        <v>0</v>
      </c>
      <c r="CU44" s="296">
        <v>0</v>
      </c>
      <c r="CV44" s="296">
        <v>0</v>
      </c>
      <c r="CW44" s="296">
        <v>0</v>
      </c>
      <c r="CX44" s="296">
        <v>0</v>
      </c>
      <c r="CY44" s="294">
        <f t="shared" si="37"/>
        <v>4003</v>
      </c>
      <c r="CZ44" s="296">
        <v>0</v>
      </c>
      <c r="DA44" s="296">
        <v>0</v>
      </c>
      <c r="DB44" s="296">
        <v>0</v>
      </c>
      <c r="DC44" s="296">
        <v>0</v>
      </c>
      <c r="DD44" s="296">
        <v>0</v>
      </c>
      <c r="DE44" s="296">
        <v>0</v>
      </c>
      <c r="DF44" s="296">
        <v>0</v>
      </c>
      <c r="DG44" s="296">
        <v>0</v>
      </c>
      <c r="DH44" s="296">
        <v>0</v>
      </c>
      <c r="DI44" s="296">
        <v>0</v>
      </c>
      <c r="DJ44" s="296">
        <v>4003</v>
      </c>
      <c r="DK44" s="296">
        <v>0</v>
      </c>
      <c r="DL44" s="294">
        <f t="shared" si="38"/>
        <v>45162</v>
      </c>
      <c r="DM44" s="296">
        <v>22325</v>
      </c>
      <c r="DN44" s="296">
        <v>6117</v>
      </c>
      <c r="DO44" s="296">
        <v>6073</v>
      </c>
      <c r="DP44" s="296">
        <v>2102</v>
      </c>
      <c r="DQ44" s="296">
        <v>7280</v>
      </c>
      <c r="DR44" s="296">
        <v>289</v>
      </c>
      <c r="DS44" s="296">
        <v>0</v>
      </c>
      <c r="DT44" s="296">
        <v>1</v>
      </c>
      <c r="DU44" s="296">
        <v>0</v>
      </c>
      <c r="DV44" s="296">
        <v>0</v>
      </c>
      <c r="DW44" s="296">
        <v>975</v>
      </c>
      <c r="DX44" s="294">
        <f t="shared" si="2"/>
        <v>12616</v>
      </c>
      <c r="DY44" s="296">
        <v>12386</v>
      </c>
      <c r="DZ44" s="296">
        <v>106</v>
      </c>
      <c r="EA44" s="296">
        <v>3</v>
      </c>
      <c r="EB44" s="296">
        <v>0</v>
      </c>
      <c r="EC44" s="296">
        <v>2</v>
      </c>
      <c r="ED44" s="296">
        <v>113</v>
      </c>
      <c r="EE44" s="296">
        <v>0</v>
      </c>
      <c r="EF44" s="296">
        <v>0</v>
      </c>
      <c r="EG44" s="296">
        <v>6</v>
      </c>
      <c r="EH44" s="296">
        <v>14</v>
      </c>
    </row>
    <row r="45" spans="1:138" s="282" customFormat="1" ht="13.5">
      <c r="A45" s="293" t="s">
        <v>391</v>
      </c>
      <c r="B45" s="293">
        <v>39</v>
      </c>
      <c r="C45" s="293"/>
      <c r="D45" s="294">
        <f t="shared" si="3"/>
        <v>66612</v>
      </c>
      <c r="E45" s="294">
        <f t="shared" si="4"/>
        <v>23299</v>
      </c>
      <c r="F45" s="294">
        <f t="shared" si="5"/>
        <v>10462</v>
      </c>
      <c r="G45" s="294">
        <f t="shared" si="6"/>
        <v>5595</v>
      </c>
      <c r="H45" s="294">
        <f t="shared" si="7"/>
        <v>923</v>
      </c>
      <c r="I45" s="294">
        <f t="shared" si="8"/>
        <v>7651</v>
      </c>
      <c r="J45" s="294">
        <f t="shared" si="9"/>
        <v>1342</v>
      </c>
      <c r="K45" s="294">
        <f t="shared" si="10"/>
        <v>0</v>
      </c>
      <c r="L45" s="294">
        <f t="shared" si="11"/>
        <v>0</v>
      </c>
      <c r="M45" s="294">
        <f t="shared" si="12"/>
        <v>6461</v>
      </c>
      <c r="N45" s="294">
        <f t="shared" si="13"/>
        <v>647</v>
      </c>
      <c r="O45" s="294">
        <f t="shared" si="14"/>
        <v>0</v>
      </c>
      <c r="P45" s="294">
        <f t="shared" si="15"/>
        <v>9064</v>
      </c>
      <c r="Q45" s="294">
        <f t="shared" si="16"/>
        <v>1168</v>
      </c>
      <c r="R45" s="294">
        <f t="shared" si="17"/>
        <v>15492</v>
      </c>
      <c r="S45" s="296">
        <v>13480</v>
      </c>
      <c r="T45" s="296">
        <v>318</v>
      </c>
      <c r="U45" s="296">
        <v>272</v>
      </c>
      <c r="V45" s="296">
        <v>130</v>
      </c>
      <c r="W45" s="296">
        <v>669</v>
      </c>
      <c r="X45" s="296">
        <v>610</v>
      </c>
      <c r="Y45" s="296">
        <v>0</v>
      </c>
      <c r="Z45" s="296">
        <v>0</v>
      </c>
      <c r="AA45" s="296">
        <v>13</v>
      </c>
      <c r="AB45" s="294">
        <f t="shared" si="18"/>
        <v>50745</v>
      </c>
      <c r="AC45" s="294">
        <f t="shared" si="19"/>
        <v>9474</v>
      </c>
      <c r="AD45" s="294">
        <f t="shared" si="20"/>
        <v>10130</v>
      </c>
      <c r="AE45" s="294">
        <f t="shared" si="21"/>
        <v>5313</v>
      </c>
      <c r="AF45" s="294">
        <f t="shared" si="22"/>
        <v>793</v>
      </c>
      <c r="AG45" s="294">
        <f t="shared" si="23"/>
        <v>6982</v>
      </c>
      <c r="AH45" s="294">
        <f t="shared" si="24"/>
        <v>726</v>
      </c>
      <c r="AI45" s="294">
        <f t="shared" si="25"/>
        <v>0</v>
      </c>
      <c r="AJ45" s="294">
        <f t="shared" si="26"/>
        <v>0</v>
      </c>
      <c r="AK45" s="294">
        <f t="shared" si="27"/>
        <v>6461</v>
      </c>
      <c r="AL45" s="294">
        <f t="shared" si="28"/>
        <v>647</v>
      </c>
      <c r="AM45" s="294">
        <f t="shared" si="29"/>
        <v>0</v>
      </c>
      <c r="AN45" s="294">
        <f t="shared" si="30"/>
        <v>9064</v>
      </c>
      <c r="AO45" s="294">
        <f t="shared" si="31"/>
        <v>1155</v>
      </c>
      <c r="AP45" s="294">
        <f t="shared" si="32"/>
        <v>9992</v>
      </c>
      <c r="AQ45" s="296">
        <v>3</v>
      </c>
      <c r="AR45" s="296">
        <v>1891</v>
      </c>
      <c r="AS45" s="296">
        <v>0</v>
      </c>
      <c r="AT45" s="296">
        <v>0</v>
      </c>
      <c r="AU45" s="296">
        <v>0</v>
      </c>
      <c r="AV45" s="296">
        <v>0</v>
      </c>
      <c r="AW45" s="296">
        <v>0</v>
      </c>
      <c r="AX45" s="296">
        <v>0</v>
      </c>
      <c r="AY45" s="296">
        <v>6461</v>
      </c>
      <c r="AZ45" s="296">
        <v>647</v>
      </c>
      <c r="BA45" s="296">
        <v>0</v>
      </c>
      <c r="BB45" s="296">
        <v>990</v>
      </c>
      <c r="BC45" s="294">
        <f t="shared" si="33"/>
        <v>1363</v>
      </c>
      <c r="BD45" s="296">
        <v>0</v>
      </c>
      <c r="BE45" s="296">
        <v>1324</v>
      </c>
      <c r="BF45" s="296">
        <v>25</v>
      </c>
      <c r="BG45" s="296">
        <v>5</v>
      </c>
      <c r="BH45" s="296">
        <v>0</v>
      </c>
      <c r="BI45" s="296">
        <v>0</v>
      </c>
      <c r="BJ45" s="296">
        <v>0</v>
      </c>
      <c r="BK45" s="296">
        <v>0</v>
      </c>
      <c r="BL45" s="296">
        <v>0</v>
      </c>
      <c r="BM45" s="296">
        <v>0</v>
      </c>
      <c r="BN45" s="296">
        <v>9</v>
      </c>
      <c r="BO45" s="294">
        <f t="shared" si="34"/>
        <v>0</v>
      </c>
      <c r="BP45" s="296">
        <v>0</v>
      </c>
      <c r="BQ45" s="296">
        <v>0</v>
      </c>
      <c r="BR45" s="296">
        <v>0</v>
      </c>
      <c r="BS45" s="296">
        <v>0</v>
      </c>
      <c r="BT45" s="296">
        <v>0</v>
      </c>
      <c r="BU45" s="296">
        <v>0</v>
      </c>
      <c r="BV45" s="296">
        <v>0</v>
      </c>
      <c r="BW45" s="296">
        <v>0</v>
      </c>
      <c r="BX45" s="296">
        <v>0</v>
      </c>
      <c r="BY45" s="296">
        <v>0</v>
      </c>
      <c r="BZ45" s="296">
        <v>0</v>
      </c>
      <c r="CA45" s="294">
        <f t="shared" si="35"/>
        <v>0</v>
      </c>
      <c r="CB45" s="296">
        <v>0</v>
      </c>
      <c r="CC45" s="296">
        <v>0</v>
      </c>
      <c r="CD45" s="296">
        <v>0</v>
      </c>
      <c r="CE45" s="296">
        <v>0</v>
      </c>
      <c r="CF45" s="296">
        <v>0</v>
      </c>
      <c r="CG45" s="296">
        <v>0</v>
      </c>
      <c r="CH45" s="296">
        <v>0</v>
      </c>
      <c r="CI45" s="296">
        <v>0</v>
      </c>
      <c r="CJ45" s="296">
        <v>0</v>
      </c>
      <c r="CK45" s="296">
        <v>0</v>
      </c>
      <c r="CL45" s="296">
        <v>0</v>
      </c>
      <c r="CM45" s="294">
        <f t="shared" si="36"/>
        <v>0</v>
      </c>
      <c r="CN45" s="296">
        <v>0</v>
      </c>
      <c r="CO45" s="296">
        <v>0</v>
      </c>
      <c r="CP45" s="296">
        <v>0</v>
      </c>
      <c r="CQ45" s="296">
        <v>0</v>
      </c>
      <c r="CR45" s="296">
        <v>0</v>
      </c>
      <c r="CS45" s="296">
        <v>0</v>
      </c>
      <c r="CT45" s="296">
        <v>0</v>
      </c>
      <c r="CU45" s="296">
        <v>0</v>
      </c>
      <c r="CV45" s="296">
        <v>0</v>
      </c>
      <c r="CW45" s="296">
        <v>0</v>
      </c>
      <c r="CX45" s="296">
        <v>0</v>
      </c>
      <c r="CY45" s="294">
        <f t="shared" si="37"/>
        <v>9064</v>
      </c>
      <c r="CZ45" s="296">
        <v>0</v>
      </c>
      <c r="DA45" s="296">
        <v>0</v>
      </c>
      <c r="DB45" s="296">
        <v>0</v>
      </c>
      <c r="DC45" s="296">
        <v>0</v>
      </c>
      <c r="DD45" s="296">
        <v>0</v>
      </c>
      <c r="DE45" s="296">
        <v>0</v>
      </c>
      <c r="DF45" s="296">
        <v>0</v>
      </c>
      <c r="DG45" s="296">
        <v>0</v>
      </c>
      <c r="DH45" s="296">
        <v>0</v>
      </c>
      <c r="DI45" s="296">
        <v>0</v>
      </c>
      <c r="DJ45" s="296">
        <v>9064</v>
      </c>
      <c r="DK45" s="296">
        <v>0</v>
      </c>
      <c r="DL45" s="294">
        <f t="shared" si="38"/>
        <v>30326</v>
      </c>
      <c r="DM45" s="296">
        <v>9471</v>
      </c>
      <c r="DN45" s="296">
        <v>6915</v>
      </c>
      <c r="DO45" s="296">
        <v>5288</v>
      </c>
      <c r="DP45" s="296">
        <v>788</v>
      </c>
      <c r="DQ45" s="296">
        <v>6982</v>
      </c>
      <c r="DR45" s="296">
        <v>726</v>
      </c>
      <c r="DS45" s="296">
        <v>0</v>
      </c>
      <c r="DT45" s="296">
        <v>0</v>
      </c>
      <c r="DU45" s="296">
        <v>0</v>
      </c>
      <c r="DV45" s="296">
        <v>0</v>
      </c>
      <c r="DW45" s="296">
        <v>156</v>
      </c>
      <c r="DX45" s="294">
        <f t="shared" si="2"/>
        <v>375</v>
      </c>
      <c r="DY45" s="296">
        <v>345</v>
      </c>
      <c r="DZ45" s="296">
        <v>14</v>
      </c>
      <c r="EA45" s="296">
        <v>10</v>
      </c>
      <c r="EB45" s="296">
        <v>0</v>
      </c>
      <c r="EC45" s="296">
        <v>0</v>
      </c>
      <c r="ED45" s="296">
        <v>6</v>
      </c>
      <c r="EE45" s="296">
        <v>0</v>
      </c>
      <c r="EF45" s="296">
        <v>0</v>
      </c>
      <c r="EG45" s="296">
        <v>0</v>
      </c>
      <c r="EH45" s="296">
        <v>27</v>
      </c>
    </row>
    <row r="46" spans="1:138" s="282" customFormat="1" ht="13.5">
      <c r="A46" s="293" t="s">
        <v>392</v>
      </c>
      <c r="B46" s="293">
        <v>40</v>
      </c>
      <c r="C46" s="293"/>
      <c r="D46" s="294">
        <f t="shared" si="3"/>
        <v>419221</v>
      </c>
      <c r="E46" s="294">
        <f t="shared" si="4"/>
        <v>180400</v>
      </c>
      <c r="F46" s="294">
        <f t="shared" si="5"/>
        <v>43776</v>
      </c>
      <c r="G46" s="294">
        <f t="shared" si="6"/>
        <v>26721</v>
      </c>
      <c r="H46" s="294">
        <f t="shared" si="7"/>
        <v>7528</v>
      </c>
      <c r="I46" s="294">
        <f t="shared" si="8"/>
        <v>8818</v>
      </c>
      <c r="J46" s="294">
        <f t="shared" si="9"/>
        <v>5828</v>
      </c>
      <c r="K46" s="294">
        <f t="shared" si="10"/>
        <v>595</v>
      </c>
      <c r="L46" s="294">
        <f t="shared" si="11"/>
        <v>0</v>
      </c>
      <c r="M46" s="294">
        <f t="shared" si="12"/>
        <v>14087</v>
      </c>
      <c r="N46" s="294">
        <f t="shared" si="13"/>
        <v>3672</v>
      </c>
      <c r="O46" s="294">
        <f t="shared" si="14"/>
        <v>0</v>
      </c>
      <c r="P46" s="294">
        <f t="shared" si="15"/>
        <v>48114</v>
      </c>
      <c r="Q46" s="294">
        <f t="shared" si="16"/>
        <v>79682</v>
      </c>
      <c r="R46" s="294">
        <f t="shared" si="17"/>
        <v>79983</v>
      </c>
      <c r="S46" s="296">
        <v>42389</v>
      </c>
      <c r="T46" s="296">
        <v>2454</v>
      </c>
      <c r="U46" s="296">
        <v>4668</v>
      </c>
      <c r="V46" s="296">
        <v>388</v>
      </c>
      <c r="W46" s="296">
        <v>84</v>
      </c>
      <c r="X46" s="296">
        <v>1309</v>
      </c>
      <c r="Y46" s="296">
        <v>0</v>
      </c>
      <c r="Z46" s="296">
        <v>0</v>
      </c>
      <c r="AA46" s="296">
        <v>28691</v>
      </c>
      <c r="AB46" s="294">
        <f t="shared" si="18"/>
        <v>205154</v>
      </c>
      <c r="AC46" s="294">
        <f t="shared" si="19"/>
        <v>9506</v>
      </c>
      <c r="AD46" s="294">
        <f t="shared" si="20"/>
        <v>40542</v>
      </c>
      <c r="AE46" s="294">
        <f t="shared" si="21"/>
        <v>20929</v>
      </c>
      <c r="AF46" s="294">
        <f t="shared" si="22"/>
        <v>7140</v>
      </c>
      <c r="AG46" s="294">
        <f t="shared" si="23"/>
        <v>8696</v>
      </c>
      <c r="AH46" s="294">
        <f t="shared" si="24"/>
        <v>938</v>
      </c>
      <c r="AI46" s="294">
        <f t="shared" si="25"/>
        <v>595</v>
      </c>
      <c r="AJ46" s="294">
        <f t="shared" si="26"/>
        <v>0</v>
      </c>
      <c r="AK46" s="294">
        <f t="shared" si="27"/>
        <v>14087</v>
      </c>
      <c r="AL46" s="294">
        <f t="shared" si="28"/>
        <v>3672</v>
      </c>
      <c r="AM46" s="294">
        <f t="shared" si="29"/>
        <v>0</v>
      </c>
      <c r="AN46" s="294">
        <f t="shared" si="30"/>
        <v>48114</v>
      </c>
      <c r="AO46" s="294">
        <f t="shared" si="31"/>
        <v>50935</v>
      </c>
      <c r="AP46" s="294">
        <f t="shared" si="32"/>
        <v>36951</v>
      </c>
      <c r="AQ46" s="296">
        <v>1043</v>
      </c>
      <c r="AR46" s="296">
        <v>3301</v>
      </c>
      <c r="AS46" s="296">
        <v>0</v>
      </c>
      <c r="AT46" s="296">
        <v>0</v>
      </c>
      <c r="AU46" s="296">
        <v>7317</v>
      </c>
      <c r="AV46" s="296">
        <v>81</v>
      </c>
      <c r="AW46" s="296">
        <v>0</v>
      </c>
      <c r="AX46" s="296">
        <v>0</v>
      </c>
      <c r="AY46" s="296">
        <v>14087</v>
      </c>
      <c r="AZ46" s="296">
        <v>3672</v>
      </c>
      <c r="BA46" s="296">
        <v>0</v>
      </c>
      <c r="BB46" s="296">
        <v>7450</v>
      </c>
      <c r="BC46" s="294">
        <f t="shared" si="33"/>
        <v>23273</v>
      </c>
      <c r="BD46" s="296">
        <v>74</v>
      </c>
      <c r="BE46" s="296">
        <v>20869</v>
      </c>
      <c r="BF46" s="296">
        <v>880</v>
      </c>
      <c r="BG46" s="296">
        <v>169</v>
      </c>
      <c r="BH46" s="296">
        <v>235</v>
      </c>
      <c r="BI46" s="296">
        <v>10</v>
      </c>
      <c r="BJ46" s="296">
        <v>0</v>
      </c>
      <c r="BK46" s="296">
        <v>0</v>
      </c>
      <c r="BL46" s="296">
        <v>0</v>
      </c>
      <c r="BM46" s="296">
        <v>0</v>
      </c>
      <c r="BN46" s="296">
        <v>1036</v>
      </c>
      <c r="BO46" s="294">
        <f t="shared" si="34"/>
        <v>4128</v>
      </c>
      <c r="BP46" s="296">
        <v>0</v>
      </c>
      <c r="BQ46" s="296">
        <v>0</v>
      </c>
      <c r="BR46" s="296">
        <v>0</v>
      </c>
      <c r="BS46" s="296">
        <v>0</v>
      </c>
      <c r="BT46" s="296">
        <v>0</v>
      </c>
      <c r="BU46" s="296">
        <v>0</v>
      </c>
      <c r="BV46" s="296">
        <v>104</v>
      </c>
      <c r="BW46" s="296">
        <v>0</v>
      </c>
      <c r="BX46" s="296">
        <v>0</v>
      </c>
      <c r="BY46" s="296">
        <v>0</v>
      </c>
      <c r="BZ46" s="296">
        <v>4024</v>
      </c>
      <c r="CA46" s="294">
        <f t="shared" si="35"/>
        <v>0</v>
      </c>
      <c r="CB46" s="296">
        <v>0</v>
      </c>
      <c r="CC46" s="296">
        <v>0</v>
      </c>
      <c r="CD46" s="296">
        <v>0</v>
      </c>
      <c r="CE46" s="296">
        <v>0</v>
      </c>
      <c r="CF46" s="296">
        <v>0</v>
      </c>
      <c r="CG46" s="296">
        <v>0</v>
      </c>
      <c r="CH46" s="296">
        <v>0</v>
      </c>
      <c r="CI46" s="296">
        <v>0</v>
      </c>
      <c r="CJ46" s="296">
        <v>0</v>
      </c>
      <c r="CK46" s="296">
        <v>0</v>
      </c>
      <c r="CL46" s="296">
        <v>0</v>
      </c>
      <c r="CM46" s="294">
        <f t="shared" si="36"/>
        <v>406</v>
      </c>
      <c r="CN46" s="296">
        <v>0</v>
      </c>
      <c r="CO46" s="296">
        <v>0</v>
      </c>
      <c r="CP46" s="296">
        <v>0</v>
      </c>
      <c r="CQ46" s="296">
        <v>0</v>
      </c>
      <c r="CR46" s="296">
        <v>0</v>
      </c>
      <c r="CS46" s="296">
        <v>0</v>
      </c>
      <c r="CT46" s="296">
        <v>406</v>
      </c>
      <c r="CU46" s="296">
        <v>0</v>
      </c>
      <c r="CV46" s="296">
        <v>0</v>
      </c>
      <c r="CW46" s="296">
        <v>0</v>
      </c>
      <c r="CX46" s="296">
        <v>0</v>
      </c>
      <c r="CY46" s="294">
        <f t="shared" si="37"/>
        <v>82824</v>
      </c>
      <c r="CZ46" s="296">
        <v>65</v>
      </c>
      <c r="DA46" s="296">
        <v>431</v>
      </c>
      <c r="DB46" s="296">
        <v>0</v>
      </c>
      <c r="DC46" s="296">
        <v>0</v>
      </c>
      <c r="DD46" s="296">
        <v>34</v>
      </c>
      <c r="DE46" s="296">
        <v>84</v>
      </c>
      <c r="DF46" s="296">
        <v>0</v>
      </c>
      <c r="DG46" s="296">
        <v>0</v>
      </c>
      <c r="DH46" s="296">
        <v>0</v>
      </c>
      <c r="DI46" s="296">
        <v>0</v>
      </c>
      <c r="DJ46" s="296">
        <v>48114</v>
      </c>
      <c r="DK46" s="296">
        <v>34096</v>
      </c>
      <c r="DL46" s="294">
        <f t="shared" si="38"/>
        <v>57572</v>
      </c>
      <c r="DM46" s="296">
        <v>8324</v>
      </c>
      <c r="DN46" s="296">
        <v>15941</v>
      </c>
      <c r="DO46" s="296">
        <v>20049</v>
      </c>
      <c r="DP46" s="296">
        <v>6971</v>
      </c>
      <c r="DQ46" s="296">
        <v>1110</v>
      </c>
      <c r="DR46" s="296">
        <v>763</v>
      </c>
      <c r="DS46" s="296">
        <v>85</v>
      </c>
      <c r="DT46" s="296">
        <v>0</v>
      </c>
      <c r="DU46" s="296">
        <v>0</v>
      </c>
      <c r="DV46" s="296">
        <v>0</v>
      </c>
      <c r="DW46" s="296">
        <v>4329</v>
      </c>
      <c r="DX46" s="294">
        <f t="shared" si="2"/>
        <v>134084</v>
      </c>
      <c r="DY46" s="296">
        <v>128505</v>
      </c>
      <c r="DZ46" s="296">
        <v>780</v>
      </c>
      <c r="EA46" s="296">
        <v>1124</v>
      </c>
      <c r="EB46" s="296">
        <v>0</v>
      </c>
      <c r="EC46" s="296">
        <v>38</v>
      </c>
      <c r="ED46" s="296">
        <v>3581</v>
      </c>
      <c r="EE46" s="296">
        <v>0</v>
      </c>
      <c r="EF46" s="296">
        <v>0</v>
      </c>
      <c r="EG46" s="296">
        <v>56</v>
      </c>
      <c r="EH46" s="296">
        <v>38</v>
      </c>
    </row>
    <row r="47" spans="1:138" s="282" customFormat="1" ht="13.5">
      <c r="A47" s="293" t="s">
        <v>393</v>
      </c>
      <c r="B47" s="293">
        <v>41</v>
      </c>
      <c r="C47" s="293"/>
      <c r="D47" s="294">
        <f t="shared" si="3"/>
        <v>51609</v>
      </c>
      <c r="E47" s="294">
        <f t="shared" si="4"/>
        <v>24041</v>
      </c>
      <c r="F47" s="294">
        <f t="shared" si="5"/>
        <v>8766</v>
      </c>
      <c r="G47" s="294">
        <f t="shared" si="6"/>
        <v>5863</v>
      </c>
      <c r="H47" s="294">
        <f t="shared" si="7"/>
        <v>1267</v>
      </c>
      <c r="I47" s="294">
        <f t="shared" si="8"/>
        <v>699</v>
      </c>
      <c r="J47" s="294">
        <f t="shared" si="9"/>
        <v>1178</v>
      </c>
      <c r="K47" s="294">
        <f t="shared" si="10"/>
        <v>540</v>
      </c>
      <c r="L47" s="294">
        <f t="shared" si="11"/>
        <v>0</v>
      </c>
      <c r="M47" s="294">
        <f t="shared" si="12"/>
        <v>5029</v>
      </c>
      <c r="N47" s="294">
        <f t="shared" si="13"/>
        <v>1848</v>
      </c>
      <c r="O47" s="294">
        <f t="shared" si="14"/>
        <v>0</v>
      </c>
      <c r="P47" s="294">
        <f t="shared" si="15"/>
        <v>0</v>
      </c>
      <c r="Q47" s="294">
        <f t="shared" si="16"/>
        <v>2378</v>
      </c>
      <c r="R47" s="294">
        <f t="shared" si="17"/>
        <v>8925</v>
      </c>
      <c r="S47" s="296">
        <v>7600</v>
      </c>
      <c r="T47" s="296">
        <v>600</v>
      </c>
      <c r="U47" s="296">
        <v>219</v>
      </c>
      <c r="V47" s="296">
        <v>53</v>
      </c>
      <c r="W47" s="296">
        <v>11</v>
      </c>
      <c r="X47" s="296">
        <v>379</v>
      </c>
      <c r="Y47" s="296">
        <v>0</v>
      </c>
      <c r="Z47" s="296">
        <v>0</v>
      </c>
      <c r="AA47" s="296">
        <v>63</v>
      </c>
      <c r="AB47" s="294">
        <f t="shared" si="18"/>
        <v>34150</v>
      </c>
      <c r="AC47" s="294">
        <f t="shared" si="19"/>
        <v>8754</v>
      </c>
      <c r="AD47" s="294">
        <f t="shared" si="20"/>
        <v>7871</v>
      </c>
      <c r="AE47" s="294">
        <f t="shared" si="21"/>
        <v>5322</v>
      </c>
      <c r="AF47" s="294">
        <f t="shared" si="22"/>
        <v>1213</v>
      </c>
      <c r="AG47" s="294">
        <f t="shared" si="23"/>
        <v>687</v>
      </c>
      <c r="AH47" s="294">
        <f t="shared" si="24"/>
        <v>573</v>
      </c>
      <c r="AI47" s="294">
        <f t="shared" si="25"/>
        <v>540</v>
      </c>
      <c r="AJ47" s="294">
        <f t="shared" si="26"/>
        <v>0</v>
      </c>
      <c r="AK47" s="294">
        <f t="shared" si="27"/>
        <v>5029</v>
      </c>
      <c r="AL47" s="294">
        <f t="shared" si="28"/>
        <v>1848</v>
      </c>
      <c r="AM47" s="294">
        <f t="shared" si="29"/>
        <v>0</v>
      </c>
      <c r="AN47" s="294">
        <f t="shared" si="30"/>
        <v>0</v>
      </c>
      <c r="AO47" s="294">
        <f t="shared" si="31"/>
        <v>2313</v>
      </c>
      <c r="AP47" s="294">
        <f t="shared" si="32"/>
        <v>7387</v>
      </c>
      <c r="AQ47" s="296">
        <v>0</v>
      </c>
      <c r="AR47" s="296">
        <v>510</v>
      </c>
      <c r="AS47" s="296">
        <v>0</v>
      </c>
      <c r="AT47" s="296">
        <v>0</v>
      </c>
      <c r="AU47" s="296">
        <v>0</v>
      </c>
      <c r="AV47" s="296">
        <v>0</v>
      </c>
      <c r="AW47" s="296">
        <v>0</v>
      </c>
      <c r="AX47" s="296">
        <v>0</v>
      </c>
      <c r="AY47" s="296">
        <v>5029</v>
      </c>
      <c r="AZ47" s="296">
        <v>1848</v>
      </c>
      <c r="BA47" s="296">
        <v>0</v>
      </c>
      <c r="BB47" s="296">
        <v>0</v>
      </c>
      <c r="BC47" s="294">
        <f t="shared" si="33"/>
        <v>3294</v>
      </c>
      <c r="BD47" s="296">
        <v>53</v>
      </c>
      <c r="BE47" s="296">
        <v>2614</v>
      </c>
      <c r="BF47" s="296">
        <v>576</v>
      </c>
      <c r="BG47" s="296">
        <v>0</v>
      </c>
      <c r="BH47" s="296">
        <v>0</v>
      </c>
      <c r="BI47" s="296">
        <v>15</v>
      </c>
      <c r="BJ47" s="296">
        <v>0</v>
      </c>
      <c r="BK47" s="296">
        <v>0</v>
      </c>
      <c r="BL47" s="296">
        <v>0</v>
      </c>
      <c r="BM47" s="296">
        <v>0</v>
      </c>
      <c r="BN47" s="296">
        <v>36</v>
      </c>
      <c r="BO47" s="294">
        <f t="shared" si="34"/>
        <v>540</v>
      </c>
      <c r="BP47" s="296">
        <v>0</v>
      </c>
      <c r="BQ47" s="296">
        <v>0</v>
      </c>
      <c r="BR47" s="296">
        <v>0</v>
      </c>
      <c r="BS47" s="296">
        <v>0</v>
      </c>
      <c r="BT47" s="296">
        <v>0</v>
      </c>
      <c r="BU47" s="296">
        <v>0</v>
      </c>
      <c r="BV47" s="296">
        <v>540</v>
      </c>
      <c r="BW47" s="296">
        <v>0</v>
      </c>
      <c r="BX47" s="296">
        <v>0</v>
      </c>
      <c r="BY47" s="296">
        <v>0</v>
      </c>
      <c r="BZ47" s="296">
        <v>0</v>
      </c>
      <c r="CA47" s="294">
        <f t="shared" si="35"/>
        <v>0</v>
      </c>
      <c r="CB47" s="296">
        <v>0</v>
      </c>
      <c r="CC47" s="296">
        <v>0</v>
      </c>
      <c r="CD47" s="296">
        <v>0</v>
      </c>
      <c r="CE47" s="296">
        <v>0</v>
      </c>
      <c r="CF47" s="296">
        <v>0</v>
      </c>
      <c r="CG47" s="296">
        <v>0</v>
      </c>
      <c r="CH47" s="296">
        <v>0</v>
      </c>
      <c r="CI47" s="296">
        <v>0</v>
      </c>
      <c r="CJ47" s="296">
        <v>0</v>
      </c>
      <c r="CK47" s="296">
        <v>0</v>
      </c>
      <c r="CL47" s="296">
        <v>0</v>
      </c>
      <c r="CM47" s="294">
        <f t="shared" si="36"/>
        <v>0</v>
      </c>
      <c r="CN47" s="296">
        <v>0</v>
      </c>
      <c r="CO47" s="296">
        <v>0</v>
      </c>
      <c r="CP47" s="296">
        <v>0</v>
      </c>
      <c r="CQ47" s="296">
        <v>0</v>
      </c>
      <c r="CR47" s="296">
        <v>0</v>
      </c>
      <c r="CS47" s="296">
        <v>0</v>
      </c>
      <c r="CT47" s="296">
        <v>0</v>
      </c>
      <c r="CU47" s="296">
        <v>0</v>
      </c>
      <c r="CV47" s="296">
        <v>0</v>
      </c>
      <c r="CW47" s="296">
        <v>0</v>
      </c>
      <c r="CX47" s="296">
        <v>0</v>
      </c>
      <c r="CY47" s="294">
        <f t="shared" si="37"/>
        <v>0</v>
      </c>
      <c r="CZ47" s="296">
        <v>0</v>
      </c>
      <c r="DA47" s="296">
        <v>0</v>
      </c>
      <c r="DB47" s="296">
        <v>0</v>
      </c>
      <c r="DC47" s="296">
        <v>0</v>
      </c>
      <c r="DD47" s="296">
        <v>0</v>
      </c>
      <c r="DE47" s="296">
        <v>0</v>
      </c>
      <c r="DF47" s="296">
        <v>0</v>
      </c>
      <c r="DG47" s="296">
        <v>0</v>
      </c>
      <c r="DH47" s="296">
        <v>0</v>
      </c>
      <c r="DI47" s="296">
        <v>0</v>
      </c>
      <c r="DJ47" s="296">
        <v>0</v>
      </c>
      <c r="DK47" s="296">
        <v>0</v>
      </c>
      <c r="DL47" s="294">
        <f t="shared" si="38"/>
        <v>22929</v>
      </c>
      <c r="DM47" s="296">
        <v>8701</v>
      </c>
      <c r="DN47" s="296">
        <v>4747</v>
      </c>
      <c r="DO47" s="296">
        <v>4746</v>
      </c>
      <c r="DP47" s="296">
        <v>1213</v>
      </c>
      <c r="DQ47" s="296">
        <v>687</v>
      </c>
      <c r="DR47" s="296">
        <v>558</v>
      </c>
      <c r="DS47" s="296">
        <v>0</v>
      </c>
      <c r="DT47" s="296">
        <v>0</v>
      </c>
      <c r="DU47" s="296">
        <v>0</v>
      </c>
      <c r="DV47" s="296">
        <v>0</v>
      </c>
      <c r="DW47" s="296">
        <v>2277</v>
      </c>
      <c r="DX47" s="294">
        <f t="shared" si="2"/>
        <v>8534</v>
      </c>
      <c r="DY47" s="296">
        <v>7687</v>
      </c>
      <c r="DZ47" s="296">
        <v>295</v>
      </c>
      <c r="EA47" s="296">
        <v>322</v>
      </c>
      <c r="EB47" s="296">
        <v>1</v>
      </c>
      <c r="EC47" s="296">
        <v>1</v>
      </c>
      <c r="ED47" s="296">
        <v>226</v>
      </c>
      <c r="EE47" s="296">
        <v>0</v>
      </c>
      <c r="EF47" s="296">
        <v>0</v>
      </c>
      <c r="EG47" s="296">
        <v>2</v>
      </c>
      <c r="EH47" s="296">
        <v>16</v>
      </c>
    </row>
    <row r="48" spans="1:138" s="282" customFormat="1" ht="13.5">
      <c r="A48" s="293" t="s">
        <v>394</v>
      </c>
      <c r="B48" s="293">
        <v>42</v>
      </c>
      <c r="C48" s="293"/>
      <c r="D48" s="294">
        <f t="shared" si="3"/>
        <v>94072</v>
      </c>
      <c r="E48" s="294">
        <f t="shared" si="4"/>
        <v>43341</v>
      </c>
      <c r="F48" s="294">
        <f t="shared" si="5"/>
        <v>14087</v>
      </c>
      <c r="G48" s="294">
        <f t="shared" si="6"/>
        <v>10144</v>
      </c>
      <c r="H48" s="294">
        <f t="shared" si="7"/>
        <v>3077</v>
      </c>
      <c r="I48" s="294">
        <f t="shared" si="8"/>
        <v>8655</v>
      </c>
      <c r="J48" s="294">
        <f t="shared" si="9"/>
        <v>925</v>
      </c>
      <c r="K48" s="294">
        <f t="shared" si="10"/>
        <v>340</v>
      </c>
      <c r="L48" s="294">
        <f t="shared" si="11"/>
        <v>0</v>
      </c>
      <c r="M48" s="294">
        <f t="shared" si="12"/>
        <v>7686</v>
      </c>
      <c r="N48" s="294">
        <f t="shared" si="13"/>
        <v>0</v>
      </c>
      <c r="O48" s="294">
        <f t="shared" si="14"/>
        <v>0</v>
      </c>
      <c r="P48" s="294">
        <f t="shared" si="15"/>
        <v>376</v>
      </c>
      <c r="Q48" s="294">
        <f t="shared" si="16"/>
        <v>5441</v>
      </c>
      <c r="R48" s="294">
        <f t="shared" si="17"/>
        <v>11274</v>
      </c>
      <c r="S48" s="296">
        <v>6522</v>
      </c>
      <c r="T48" s="296">
        <v>1790</v>
      </c>
      <c r="U48" s="296">
        <v>688</v>
      </c>
      <c r="V48" s="296">
        <v>545</v>
      </c>
      <c r="W48" s="296">
        <v>551</v>
      </c>
      <c r="X48" s="296">
        <v>747</v>
      </c>
      <c r="Y48" s="296">
        <v>0</v>
      </c>
      <c r="Z48" s="296">
        <v>0</v>
      </c>
      <c r="AA48" s="296">
        <v>431</v>
      </c>
      <c r="AB48" s="294">
        <f t="shared" si="18"/>
        <v>53990</v>
      </c>
      <c r="AC48" s="294">
        <f t="shared" si="19"/>
        <v>9848</v>
      </c>
      <c r="AD48" s="294">
        <f t="shared" si="20"/>
        <v>11453</v>
      </c>
      <c r="AE48" s="294">
        <f t="shared" si="21"/>
        <v>8615</v>
      </c>
      <c r="AF48" s="294">
        <f t="shared" si="22"/>
        <v>2531</v>
      </c>
      <c r="AG48" s="294">
        <f t="shared" si="23"/>
        <v>8104</v>
      </c>
      <c r="AH48" s="294">
        <f t="shared" si="24"/>
        <v>54</v>
      </c>
      <c r="AI48" s="294">
        <f t="shared" si="25"/>
        <v>340</v>
      </c>
      <c r="AJ48" s="294">
        <f t="shared" si="26"/>
        <v>0</v>
      </c>
      <c r="AK48" s="294">
        <f t="shared" si="27"/>
        <v>7686</v>
      </c>
      <c r="AL48" s="294">
        <f t="shared" si="28"/>
        <v>0</v>
      </c>
      <c r="AM48" s="294">
        <f t="shared" si="29"/>
        <v>0</v>
      </c>
      <c r="AN48" s="294">
        <f t="shared" si="30"/>
        <v>376</v>
      </c>
      <c r="AO48" s="294">
        <f t="shared" si="31"/>
        <v>4983</v>
      </c>
      <c r="AP48" s="294">
        <f t="shared" si="32"/>
        <v>10022</v>
      </c>
      <c r="AQ48" s="296">
        <v>120</v>
      </c>
      <c r="AR48" s="296">
        <v>0</v>
      </c>
      <c r="AS48" s="296">
        <v>27</v>
      </c>
      <c r="AT48" s="296">
        <v>0</v>
      </c>
      <c r="AU48" s="296">
        <v>0</v>
      </c>
      <c r="AV48" s="296">
        <v>0</v>
      </c>
      <c r="AW48" s="296">
        <v>0</v>
      </c>
      <c r="AX48" s="296">
        <v>0</v>
      </c>
      <c r="AY48" s="296">
        <v>7686</v>
      </c>
      <c r="AZ48" s="296">
        <v>0</v>
      </c>
      <c r="BA48" s="296">
        <v>0</v>
      </c>
      <c r="BB48" s="296">
        <v>2189</v>
      </c>
      <c r="BC48" s="294">
        <f t="shared" si="33"/>
        <v>3083</v>
      </c>
      <c r="BD48" s="296">
        <v>0</v>
      </c>
      <c r="BE48" s="296">
        <v>2703</v>
      </c>
      <c r="BF48" s="296">
        <v>380</v>
      </c>
      <c r="BG48" s="296">
        <v>0</v>
      </c>
      <c r="BH48" s="296">
        <v>0</v>
      </c>
      <c r="BI48" s="296">
        <v>0</v>
      </c>
      <c r="BJ48" s="296">
        <v>0</v>
      </c>
      <c r="BK48" s="296">
        <v>0</v>
      </c>
      <c r="BL48" s="296">
        <v>0</v>
      </c>
      <c r="BM48" s="296">
        <v>0</v>
      </c>
      <c r="BN48" s="296">
        <v>0</v>
      </c>
      <c r="BO48" s="294">
        <f t="shared" si="34"/>
        <v>1554</v>
      </c>
      <c r="BP48" s="296">
        <v>0</v>
      </c>
      <c r="BQ48" s="296">
        <v>0</v>
      </c>
      <c r="BR48" s="296">
        <v>0</v>
      </c>
      <c r="BS48" s="296">
        <v>0</v>
      </c>
      <c r="BT48" s="296">
        <v>0</v>
      </c>
      <c r="BU48" s="296">
        <v>0</v>
      </c>
      <c r="BV48" s="296">
        <v>340</v>
      </c>
      <c r="BW48" s="296">
        <v>0</v>
      </c>
      <c r="BX48" s="296">
        <v>0</v>
      </c>
      <c r="BY48" s="296">
        <v>0</v>
      </c>
      <c r="BZ48" s="296">
        <v>1214</v>
      </c>
      <c r="CA48" s="294">
        <f t="shared" si="35"/>
        <v>0</v>
      </c>
      <c r="CB48" s="296">
        <v>0</v>
      </c>
      <c r="CC48" s="296">
        <v>0</v>
      </c>
      <c r="CD48" s="296">
        <v>0</v>
      </c>
      <c r="CE48" s="296">
        <v>0</v>
      </c>
      <c r="CF48" s="296">
        <v>0</v>
      </c>
      <c r="CG48" s="296">
        <v>0</v>
      </c>
      <c r="CH48" s="296">
        <v>0</v>
      </c>
      <c r="CI48" s="296">
        <v>0</v>
      </c>
      <c r="CJ48" s="296">
        <v>0</v>
      </c>
      <c r="CK48" s="296">
        <v>0</v>
      </c>
      <c r="CL48" s="296">
        <v>0</v>
      </c>
      <c r="CM48" s="294">
        <f t="shared" si="36"/>
        <v>0</v>
      </c>
      <c r="CN48" s="296">
        <v>0</v>
      </c>
      <c r="CO48" s="296">
        <v>0</v>
      </c>
      <c r="CP48" s="296">
        <v>0</v>
      </c>
      <c r="CQ48" s="296">
        <v>0</v>
      </c>
      <c r="CR48" s="296">
        <v>0</v>
      </c>
      <c r="CS48" s="296">
        <v>0</v>
      </c>
      <c r="CT48" s="296">
        <v>0</v>
      </c>
      <c r="CU48" s="296">
        <v>0</v>
      </c>
      <c r="CV48" s="296">
        <v>0</v>
      </c>
      <c r="CW48" s="296">
        <v>0</v>
      </c>
      <c r="CX48" s="296">
        <v>0</v>
      </c>
      <c r="CY48" s="294">
        <f t="shared" si="37"/>
        <v>415</v>
      </c>
      <c r="CZ48" s="296">
        <v>0</v>
      </c>
      <c r="DA48" s="296">
        <v>0</v>
      </c>
      <c r="DB48" s="296">
        <v>0</v>
      </c>
      <c r="DC48" s="296">
        <v>0</v>
      </c>
      <c r="DD48" s="296">
        <v>0</v>
      </c>
      <c r="DE48" s="296">
        <v>0</v>
      </c>
      <c r="DF48" s="296">
        <v>0</v>
      </c>
      <c r="DG48" s="296">
        <v>0</v>
      </c>
      <c r="DH48" s="296">
        <v>0</v>
      </c>
      <c r="DI48" s="296">
        <v>0</v>
      </c>
      <c r="DJ48" s="296">
        <v>376</v>
      </c>
      <c r="DK48" s="296">
        <v>39</v>
      </c>
      <c r="DL48" s="294">
        <f t="shared" si="38"/>
        <v>38916</v>
      </c>
      <c r="DM48" s="296">
        <v>9728</v>
      </c>
      <c r="DN48" s="296">
        <v>8750</v>
      </c>
      <c r="DO48" s="296">
        <v>8208</v>
      </c>
      <c r="DP48" s="296">
        <v>2531</v>
      </c>
      <c r="DQ48" s="296">
        <v>8104</v>
      </c>
      <c r="DR48" s="296">
        <v>54</v>
      </c>
      <c r="DS48" s="296">
        <v>0</v>
      </c>
      <c r="DT48" s="296">
        <v>0</v>
      </c>
      <c r="DU48" s="296">
        <v>0</v>
      </c>
      <c r="DV48" s="296">
        <v>0</v>
      </c>
      <c r="DW48" s="296">
        <v>1541</v>
      </c>
      <c r="DX48" s="294">
        <f t="shared" si="2"/>
        <v>28808</v>
      </c>
      <c r="DY48" s="296">
        <v>26971</v>
      </c>
      <c r="DZ48" s="296">
        <v>844</v>
      </c>
      <c r="EA48" s="296">
        <v>841</v>
      </c>
      <c r="EB48" s="296">
        <v>1</v>
      </c>
      <c r="EC48" s="296">
        <v>0</v>
      </c>
      <c r="ED48" s="296">
        <v>124</v>
      </c>
      <c r="EE48" s="296">
        <v>0</v>
      </c>
      <c r="EF48" s="296">
        <v>0</v>
      </c>
      <c r="EG48" s="296">
        <v>27</v>
      </c>
      <c r="EH48" s="296">
        <v>19</v>
      </c>
    </row>
    <row r="49" spans="1:138" s="282" customFormat="1" ht="13.5">
      <c r="A49" s="293" t="s">
        <v>395</v>
      </c>
      <c r="B49" s="293">
        <v>43</v>
      </c>
      <c r="C49" s="293"/>
      <c r="D49" s="294">
        <f t="shared" si="3"/>
        <v>110849</v>
      </c>
      <c r="E49" s="294">
        <f t="shared" si="4"/>
        <v>51304</v>
      </c>
      <c r="F49" s="294">
        <f t="shared" si="5"/>
        <v>13934</v>
      </c>
      <c r="G49" s="294">
        <f t="shared" si="6"/>
        <v>12544</v>
      </c>
      <c r="H49" s="294">
        <f t="shared" si="7"/>
        <v>2916</v>
      </c>
      <c r="I49" s="294">
        <f t="shared" si="8"/>
        <v>1535</v>
      </c>
      <c r="J49" s="294">
        <f t="shared" si="9"/>
        <v>3312</v>
      </c>
      <c r="K49" s="294">
        <f t="shared" si="10"/>
        <v>971</v>
      </c>
      <c r="L49" s="294">
        <f t="shared" si="11"/>
        <v>5</v>
      </c>
      <c r="M49" s="294">
        <f t="shared" si="12"/>
        <v>374</v>
      </c>
      <c r="N49" s="294">
        <f t="shared" si="13"/>
        <v>3</v>
      </c>
      <c r="O49" s="294">
        <f t="shared" si="14"/>
        <v>504</v>
      </c>
      <c r="P49" s="294">
        <f t="shared" si="15"/>
        <v>19716</v>
      </c>
      <c r="Q49" s="294">
        <f t="shared" si="16"/>
        <v>3731</v>
      </c>
      <c r="R49" s="294">
        <f t="shared" si="17"/>
        <v>14378</v>
      </c>
      <c r="S49" s="296">
        <v>7582</v>
      </c>
      <c r="T49" s="296">
        <v>1970</v>
      </c>
      <c r="U49" s="296">
        <v>3443</v>
      </c>
      <c r="V49" s="296">
        <v>493</v>
      </c>
      <c r="W49" s="296">
        <v>69</v>
      </c>
      <c r="X49" s="296">
        <v>713</v>
      </c>
      <c r="Y49" s="296">
        <v>3</v>
      </c>
      <c r="Z49" s="296">
        <v>8</v>
      </c>
      <c r="AA49" s="296">
        <v>97</v>
      </c>
      <c r="AB49" s="294">
        <f t="shared" si="18"/>
        <v>69875</v>
      </c>
      <c r="AC49" s="294">
        <f t="shared" si="19"/>
        <v>19673</v>
      </c>
      <c r="AD49" s="294">
        <f t="shared" si="20"/>
        <v>11291</v>
      </c>
      <c r="AE49" s="294">
        <f t="shared" si="21"/>
        <v>7763</v>
      </c>
      <c r="AF49" s="294">
        <f t="shared" si="22"/>
        <v>2382</v>
      </c>
      <c r="AG49" s="294">
        <f t="shared" si="23"/>
        <v>1433</v>
      </c>
      <c r="AH49" s="294">
        <f t="shared" si="24"/>
        <v>2184</v>
      </c>
      <c r="AI49" s="294">
        <f t="shared" si="25"/>
        <v>971</v>
      </c>
      <c r="AJ49" s="294">
        <f t="shared" si="26"/>
        <v>5</v>
      </c>
      <c r="AK49" s="294">
        <f t="shared" si="27"/>
        <v>374</v>
      </c>
      <c r="AL49" s="294">
        <f t="shared" si="28"/>
        <v>0</v>
      </c>
      <c r="AM49" s="294">
        <f t="shared" si="29"/>
        <v>496</v>
      </c>
      <c r="AN49" s="294">
        <f t="shared" si="30"/>
        <v>19716</v>
      </c>
      <c r="AO49" s="294">
        <f t="shared" si="31"/>
        <v>3587</v>
      </c>
      <c r="AP49" s="294">
        <f t="shared" si="32"/>
        <v>797</v>
      </c>
      <c r="AQ49" s="296">
        <v>84</v>
      </c>
      <c r="AR49" s="296">
        <v>0</v>
      </c>
      <c r="AS49" s="296">
        <v>0</v>
      </c>
      <c r="AT49" s="296">
        <v>0</v>
      </c>
      <c r="AU49" s="296">
        <v>0</v>
      </c>
      <c r="AV49" s="296">
        <v>0</v>
      </c>
      <c r="AW49" s="296">
        <v>0</v>
      </c>
      <c r="AX49" s="296">
        <v>0</v>
      </c>
      <c r="AY49" s="296">
        <v>374</v>
      </c>
      <c r="AZ49" s="296">
        <v>0</v>
      </c>
      <c r="BA49" s="296">
        <v>52</v>
      </c>
      <c r="BB49" s="296">
        <v>287</v>
      </c>
      <c r="BC49" s="294">
        <f t="shared" si="33"/>
        <v>6501</v>
      </c>
      <c r="BD49" s="296">
        <v>1460</v>
      </c>
      <c r="BE49" s="296">
        <v>4040</v>
      </c>
      <c r="BF49" s="296">
        <v>530</v>
      </c>
      <c r="BG49" s="296">
        <v>100</v>
      </c>
      <c r="BH49" s="296">
        <v>201</v>
      </c>
      <c r="BI49" s="296">
        <v>96</v>
      </c>
      <c r="BJ49" s="296">
        <v>0</v>
      </c>
      <c r="BK49" s="296">
        <v>0</v>
      </c>
      <c r="BL49" s="296">
        <v>0</v>
      </c>
      <c r="BM49" s="296">
        <v>0</v>
      </c>
      <c r="BN49" s="296">
        <v>74</v>
      </c>
      <c r="BO49" s="294">
        <f t="shared" si="34"/>
        <v>2930</v>
      </c>
      <c r="BP49" s="296">
        <v>0</v>
      </c>
      <c r="BQ49" s="296">
        <v>0</v>
      </c>
      <c r="BR49" s="296">
        <v>0</v>
      </c>
      <c r="BS49" s="296">
        <v>0</v>
      </c>
      <c r="BT49" s="296">
        <v>0</v>
      </c>
      <c r="BU49" s="296">
        <v>0</v>
      </c>
      <c r="BV49" s="296">
        <v>952</v>
      </c>
      <c r="BW49" s="296">
        <v>0</v>
      </c>
      <c r="BX49" s="296">
        <v>0</v>
      </c>
      <c r="BY49" s="296">
        <v>0</v>
      </c>
      <c r="BZ49" s="296">
        <v>1978</v>
      </c>
      <c r="CA49" s="294">
        <f t="shared" si="35"/>
        <v>0</v>
      </c>
      <c r="CB49" s="296">
        <v>0</v>
      </c>
      <c r="CC49" s="296">
        <v>0</v>
      </c>
      <c r="CD49" s="296">
        <v>0</v>
      </c>
      <c r="CE49" s="296">
        <v>0</v>
      </c>
      <c r="CF49" s="296">
        <v>0</v>
      </c>
      <c r="CG49" s="296">
        <v>0</v>
      </c>
      <c r="CH49" s="296">
        <v>0</v>
      </c>
      <c r="CI49" s="296">
        <v>0</v>
      </c>
      <c r="CJ49" s="296">
        <v>0</v>
      </c>
      <c r="CK49" s="296">
        <v>0</v>
      </c>
      <c r="CL49" s="296">
        <v>0</v>
      </c>
      <c r="CM49" s="294">
        <f t="shared" si="36"/>
        <v>444</v>
      </c>
      <c r="CN49" s="296">
        <v>0</v>
      </c>
      <c r="CO49" s="296">
        <v>0</v>
      </c>
      <c r="CP49" s="296">
        <v>0</v>
      </c>
      <c r="CQ49" s="296">
        <v>0</v>
      </c>
      <c r="CR49" s="296">
        <v>0</v>
      </c>
      <c r="CS49" s="296">
        <v>0</v>
      </c>
      <c r="CT49" s="296">
        <v>0</v>
      </c>
      <c r="CU49" s="296">
        <v>0</v>
      </c>
      <c r="CV49" s="296">
        <v>0</v>
      </c>
      <c r="CW49" s="296">
        <v>444</v>
      </c>
      <c r="CX49" s="296">
        <v>0</v>
      </c>
      <c r="CY49" s="294">
        <f t="shared" si="37"/>
        <v>19760</v>
      </c>
      <c r="CZ49" s="296">
        <v>26</v>
      </c>
      <c r="DA49" s="296">
        <v>0</v>
      </c>
      <c r="DB49" s="296">
        <v>0</v>
      </c>
      <c r="DC49" s="296">
        <v>13</v>
      </c>
      <c r="DD49" s="296">
        <v>0</v>
      </c>
      <c r="DE49" s="296">
        <v>5</v>
      </c>
      <c r="DF49" s="296">
        <v>0</v>
      </c>
      <c r="DG49" s="296">
        <v>0</v>
      </c>
      <c r="DH49" s="296">
        <v>0</v>
      </c>
      <c r="DI49" s="296">
        <v>0</v>
      </c>
      <c r="DJ49" s="296">
        <v>19716</v>
      </c>
      <c r="DK49" s="296">
        <v>0</v>
      </c>
      <c r="DL49" s="294">
        <f t="shared" si="38"/>
        <v>39443</v>
      </c>
      <c r="DM49" s="296">
        <v>18103</v>
      </c>
      <c r="DN49" s="296">
        <v>7251</v>
      </c>
      <c r="DO49" s="296">
        <v>7233</v>
      </c>
      <c r="DP49" s="296">
        <v>2269</v>
      </c>
      <c r="DQ49" s="296">
        <v>1232</v>
      </c>
      <c r="DR49" s="296">
        <v>2083</v>
      </c>
      <c r="DS49" s="296">
        <v>19</v>
      </c>
      <c r="DT49" s="296">
        <v>5</v>
      </c>
      <c r="DU49" s="296">
        <v>0</v>
      </c>
      <c r="DV49" s="296">
        <v>0</v>
      </c>
      <c r="DW49" s="296">
        <v>1248</v>
      </c>
      <c r="DX49" s="294">
        <f t="shared" si="2"/>
        <v>26596</v>
      </c>
      <c r="DY49" s="296">
        <v>24049</v>
      </c>
      <c r="DZ49" s="296">
        <v>673</v>
      </c>
      <c r="EA49" s="296">
        <v>1338</v>
      </c>
      <c r="EB49" s="296">
        <v>41</v>
      </c>
      <c r="EC49" s="296">
        <v>33</v>
      </c>
      <c r="ED49" s="296">
        <v>415</v>
      </c>
      <c r="EE49" s="296">
        <v>0</v>
      </c>
      <c r="EF49" s="296">
        <v>0</v>
      </c>
      <c r="EG49" s="296">
        <v>47</v>
      </c>
      <c r="EH49" s="296">
        <v>35</v>
      </c>
    </row>
    <row r="50" spans="1:138" s="282" customFormat="1" ht="13.5">
      <c r="A50" s="293" t="s">
        <v>396</v>
      </c>
      <c r="B50" s="293">
        <v>44</v>
      </c>
      <c r="C50" s="293"/>
      <c r="D50" s="294">
        <f t="shared" si="3"/>
        <v>87918</v>
      </c>
      <c r="E50" s="294">
        <f t="shared" si="4"/>
        <v>36194</v>
      </c>
      <c r="F50" s="294">
        <f t="shared" si="5"/>
        <v>12471</v>
      </c>
      <c r="G50" s="294">
        <f t="shared" si="6"/>
        <v>6811</v>
      </c>
      <c r="H50" s="294">
        <f t="shared" si="7"/>
        <v>1855</v>
      </c>
      <c r="I50" s="294">
        <f t="shared" si="8"/>
        <v>1007</v>
      </c>
      <c r="J50" s="294">
        <f t="shared" si="9"/>
        <v>3129</v>
      </c>
      <c r="K50" s="294">
        <f t="shared" si="10"/>
        <v>0</v>
      </c>
      <c r="L50" s="294">
        <f t="shared" si="11"/>
        <v>0</v>
      </c>
      <c r="M50" s="294">
        <f t="shared" si="12"/>
        <v>16252</v>
      </c>
      <c r="N50" s="294">
        <f t="shared" si="13"/>
        <v>0</v>
      </c>
      <c r="O50" s="294">
        <f t="shared" si="14"/>
        <v>366</v>
      </c>
      <c r="P50" s="294">
        <f t="shared" si="15"/>
        <v>3893</v>
      </c>
      <c r="Q50" s="294">
        <f t="shared" si="16"/>
        <v>5940</v>
      </c>
      <c r="R50" s="294">
        <f t="shared" si="17"/>
        <v>36919</v>
      </c>
      <c r="S50" s="296">
        <v>25764</v>
      </c>
      <c r="T50" s="296">
        <v>2581</v>
      </c>
      <c r="U50" s="296">
        <v>3652</v>
      </c>
      <c r="V50" s="296">
        <v>1286</v>
      </c>
      <c r="W50" s="296">
        <v>691</v>
      </c>
      <c r="X50" s="296">
        <v>2914</v>
      </c>
      <c r="Y50" s="296">
        <v>0</v>
      </c>
      <c r="Z50" s="296">
        <v>0</v>
      </c>
      <c r="AA50" s="296">
        <v>31</v>
      </c>
      <c r="AB50" s="294">
        <f t="shared" si="18"/>
        <v>42112</v>
      </c>
      <c r="AC50" s="294">
        <f t="shared" si="19"/>
        <v>2570</v>
      </c>
      <c r="AD50" s="294">
        <f t="shared" si="20"/>
        <v>9758</v>
      </c>
      <c r="AE50" s="294">
        <f t="shared" si="21"/>
        <v>2479</v>
      </c>
      <c r="AF50" s="294">
        <f t="shared" si="22"/>
        <v>569</v>
      </c>
      <c r="AG50" s="294">
        <f t="shared" si="23"/>
        <v>316</v>
      </c>
      <c r="AH50" s="294">
        <f t="shared" si="24"/>
        <v>0</v>
      </c>
      <c r="AI50" s="294">
        <f t="shared" si="25"/>
        <v>0</v>
      </c>
      <c r="AJ50" s="294">
        <f t="shared" si="26"/>
        <v>0</v>
      </c>
      <c r="AK50" s="294">
        <f t="shared" si="27"/>
        <v>16252</v>
      </c>
      <c r="AL50" s="294">
        <f t="shared" si="28"/>
        <v>0</v>
      </c>
      <c r="AM50" s="294">
        <f t="shared" si="29"/>
        <v>366</v>
      </c>
      <c r="AN50" s="294">
        <f t="shared" si="30"/>
        <v>3893</v>
      </c>
      <c r="AO50" s="294">
        <f t="shared" si="31"/>
        <v>5909</v>
      </c>
      <c r="AP50" s="294">
        <f t="shared" si="32"/>
        <v>21600</v>
      </c>
      <c r="AQ50" s="296">
        <v>0</v>
      </c>
      <c r="AR50" s="296">
        <v>525</v>
      </c>
      <c r="AS50" s="296">
        <v>0</v>
      </c>
      <c r="AT50" s="296">
        <v>0</v>
      </c>
      <c r="AU50" s="296">
        <v>0</v>
      </c>
      <c r="AV50" s="296">
        <v>0</v>
      </c>
      <c r="AW50" s="296">
        <v>0</v>
      </c>
      <c r="AX50" s="296">
        <v>0</v>
      </c>
      <c r="AY50" s="296">
        <v>16252</v>
      </c>
      <c r="AZ50" s="296">
        <v>0</v>
      </c>
      <c r="BA50" s="296">
        <v>0</v>
      </c>
      <c r="BB50" s="296">
        <v>4823</v>
      </c>
      <c r="BC50" s="294">
        <f t="shared" si="33"/>
        <v>4664</v>
      </c>
      <c r="BD50" s="296">
        <v>0</v>
      </c>
      <c r="BE50" s="296">
        <v>4624</v>
      </c>
      <c r="BF50" s="296">
        <v>1</v>
      </c>
      <c r="BG50" s="296">
        <v>0</v>
      </c>
      <c r="BH50" s="296">
        <v>10</v>
      </c>
      <c r="BI50" s="296">
        <v>0</v>
      </c>
      <c r="BJ50" s="296">
        <v>0</v>
      </c>
      <c r="BK50" s="296">
        <v>0</v>
      </c>
      <c r="BL50" s="296">
        <v>0</v>
      </c>
      <c r="BM50" s="296">
        <v>0</v>
      </c>
      <c r="BN50" s="296">
        <v>29</v>
      </c>
      <c r="BO50" s="294">
        <f t="shared" si="34"/>
        <v>0</v>
      </c>
      <c r="BP50" s="296">
        <v>0</v>
      </c>
      <c r="BQ50" s="296">
        <v>0</v>
      </c>
      <c r="BR50" s="296">
        <v>0</v>
      </c>
      <c r="BS50" s="296">
        <v>0</v>
      </c>
      <c r="BT50" s="296">
        <v>0</v>
      </c>
      <c r="BU50" s="296">
        <v>0</v>
      </c>
      <c r="BV50" s="296">
        <v>0</v>
      </c>
      <c r="BW50" s="296">
        <v>0</v>
      </c>
      <c r="BX50" s="296">
        <v>0</v>
      </c>
      <c r="BY50" s="296">
        <v>0</v>
      </c>
      <c r="BZ50" s="296">
        <v>0</v>
      </c>
      <c r="CA50" s="294">
        <f t="shared" si="35"/>
        <v>0</v>
      </c>
      <c r="CB50" s="296">
        <v>0</v>
      </c>
      <c r="CC50" s="296">
        <v>0</v>
      </c>
      <c r="CD50" s="296">
        <v>0</v>
      </c>
      <c r="CE50" s="296">
        <v>0</v>
      </c>
      <c r="CF50" s="296">
        <v>0</v>
      </c>
      <c r="CG50" s="296">
        <v>0</v>
      </c>
      <c r="CH50" s="296">
        <v>0</v>
      </c>
      <c r="CI50" s="296">
        <v>0</v>
      </c>
      <c r="CJ50" s="296">
        <v>0</v>
      </c>
      <c r="CK50" s="296">
        <v>0</v>
      </c>
      <c r="CL50" s="296">
        <v>0</v>
      </c>
      <c r="CM50" s="294">
        <f t="shared" si="36"/>
        <v>366</v>
      </c>
      <c r="CN50" s="296">
        <v>0</v>
      </c>
      <c r="CO50" s="296">
        <v>0</v>
      </c>
      <c r="CP50" s="296">
        <v>0</v>
      </c>
      <c r="CQ50" s="296">
        <v>0</v>
      </c>
      <c r="CR50" s="296">
        <v>0</v>
      </c>
      <c r="CS50" s="296">
        <v>0</v>
      </c>
      <c r="CT50" s="296">
        <v>0</v>
      </c>
      <c r="CU50" s="296">
        <v>0</v>
      </c>
      <c r="CV50" s="296">
        <v>0</v>
      </c>
      <c r="CW50" s="296">
        <v>366</v>
      </c>
      <c r="CX50" s="296">
        <v>0</v>
      </c>
      <c r="CY50" s="294">
        <f t="shared" si="37"/>
        <v>3893</v>
      </c>
      <c r="CZ50" s="296">
        <v>0</v>
      </c>
      <c r="DA50" s="296">
        <v>0</v>
      </c>
      <c r="DB50" s="296">
        <v>0</v>
      </c>
      <c r="DC50" s="296">
        <v>0</v>
      </c>
      <c r="DD50" s="296">
        <v>0</v>
      </c>
      <c r="DE50" s="296">
        <v>0</v>
      </c>
      <c r="DF50" s="296">
        <v>0</v>
      </c>
      <c r="DG50" s="296">
        <v>0</v>
      </c>
      <c r="DH50" s="296">
        <v>0</v>
      </c>
      <c r="DI50" s="296">
        <v>0</v>
      </c>
      <c r="DJ50" s="296">
        <v>3893</v>
      </c>
      <c r="DK50" s="296">
        <v>0</v>
      </c>
      <c r="DL50" s="294">
        <f t="shared" si="38"/>
        <v>11589</v>
      </c>
      <c r="DM50" s="296">
        <v>2570</v>
      </c>
      <c r="DN50" s="296">
        <v>4609</v>
      </c>
      <c r="DO50" s="296">
        <v>2478</v>
      </c>
      <c r="DP50" s="296">
        <v>569</v>
      </c>
      <c r="DQ50" s="296">
        <v>306</v>
      </c>
      <c r="DR50" s="296">
        <v>0</v>
      </c>
      <c r="DS50" s="296">
        <v>0</v>
      </c>
      <c r="DT50" s="296">
        <v>0</v>
      </c>
      <c r="DU50" s="296">
        <v>0</v>
      </c>
      <c r="DV50" s="296">
        <v>0</v>
      </c>
      <c r="DW50" s="296">
        <v>1057</v>
      </c>
      <c r="DX50" s="294">
        <f t="shared" si="2"/>
        <v>8887</v>
      </c>
      <c r="DY50" s="296">
        <v>7860</v>
      </c>
      <c r="DZ50" s="296">
        <v>132</v>
      </c>
      <c r="EA50" s="296">
        <v>680</v>
      </c>
      <c r="EB50" s="296">
        <v>0</v>
      </c>
      <c r="EC50" s="296">
        <v>0</v>
      </c>
      <c r="ED50" s="296">
        <v>215</v>
      </c>
      <c r="EE50" s="296">
        <v>0</v>
      </c>
      <c r="EF50" s="296">
        <v>0</v>
      </c>
      <c r="EG50" s="296">
        <v>0</v>
      </c>
      <c r="EH50" s="296">
        <v>14</v>
      </c>
    </row>
    <row r="51" spans="1:138" s="282" customFormat="1" ht="13.5">
      <c r="A51" s="293" t="s">
        <v>397</v>
      </c>
      <c r="B51" s="293">
        <v>45</v>
      </c>
      <c r="C51" s="293"/>
      <c r="D51" s="294">
        <f t="shared" si="3"/>
        <v>84038</v>
      </c>
      <c r="E51" s="294">
        <f t="shared" si="4"/>
        <v>49363</v>
      </c>
      <c r="F51" s="294">
        <f t="shared" si="5"/>
        <v>13796</v>
      </c>
      <c r="G51" s="294">
        <f t="shared" si="6"/>
        <v>6357</v>
      </c>
      <c r="H51" s="294">
        <f t="shared" si="7"/>
        <v>2607</v>
      </c>
      <c r="I51" s="294">
        <f t="shared" si="8"/>
        <v>6779</v>
      </c>
      <c r="J51" s="294">
        <f t="shared" si="9"/>
        <v>2386</v>
      </c>
      <c r="K51" s="294">
        <f t="shared" si="10"/>
        <v>411</v>
      </c>
      <c r="L51" s="294">
        <f t="shared" si="11"/>
        <v>0</v>
      </c>
      <c r="M51" s="294">
        <f t="shared" si="12"/>
        <v>217</v>
      </c>
      <c r="N51" s="294">
        <f t="shared" si="13"/>
        <v>308</v>
      </c>
      <c r="O51" s="294">
        <f t="shared" si="14"/>
        <v>0</v>
      </c>
      <c r="P51" s="294">
        <f t="shared" si="15"/>
        <v>0</v>
      </c>
      <c r="Q51" s="294">
        <f t="shared" si="16"/>
        <v>1814</v>
      </c>
      <c r="R51" s="294">
        <f t="shared" si="17"/>
        <v>48792</v>
      </c>
      <c r="S51" s="296">
        <v>41013</v>
      </c>
      <c r="T51" s="296">
        <v>4085</v>
      </c>
      <c r="U51" s="296">
        <v>859</v>
      </c>
      <c r="V51" s="296">
        <v>232</v>
      </c>
      <c r="W51" s="296">
        <v>0</v>
      </c>
      <c r="X51" s="296">
        <v>1934</v>
      </c>
      <c r="Y51" s="296">
        <v>0</v>
      </c>
      <c r="Z51" s="296">
        <v>0</v>
      </c>
      <c r="AA51" s="296">
        <v>669</v>
      </c>
      <c r="AB51" s="294">
        <f t="shared" si="18"/>
        <v>31568</v>
      </c>
      <c r="AC51" s="294">
        <f t="shared" si="19"/>
        <v>5423</v>
      </c>
      <c r="AD51" s="294">
        <f t="shared" si="20"/>
        <v>9627</v>
      </c>
      <c r="AE51" s="294">
        <f t="shared" si="21"/>
        <v>4900</v>
      </c>
      <c r="AF51" s="294">
        <f t="shared" si="22"/>
        <v>2313</v>
      </c>
      <c r="AG51" s="294">
        <f t="shared" si="23"/>
        <v>6779</v>
      </c>
      <c r="AH51" s="294">
        <f t="shared" si="24"/>
        <v>451</v>
      </c>
      <c r="AI51" s="294">
        <f t="shared" si="25"/>
        <v>411</v>
      </c>
      <c r="AJ51" s="294">
        <f t="shared" si="26"/>
        <v>0</v>
      </c>
      <c r="AK51" s="294">
        <f t="shared" si="27"/>
        <v>217</v>
      </c>
      <c r="AL51" s="294">
        <f t="shared" si="28"/>
        <v>308</v>
      </c>
      <c r="AM51" s="294">
        <f t="shared" si="29"/>
        <v>0</v>
      </c>
      <c r="AN51" s="294">
        <f t="shared" si="30"/>
        <v>0</v>
      </c>
      <c r="AO51" s="294">
        <f t="shared" si="31"/>
        <v>1139</v>
      </c>
      <c r="AP51" s="294">
        <f t="shared" si="32"/>
        <v>1077</v>
      </c>
      <c r="AQ51" s="296">
        <v>552</v>
      </c>
      <c r="AR51" s="296">
        <v>0</v>
      </c>
      <c r="AS51" s="296">
        <v>0</v>
      </c>
      <c r="AT51" s="296">
        <v>0</v>
      </c>
      <c r="AU51" s="296">
        <v>0</v>
      </c>
      <c r="AV51" s="296">
        <v>0</v>
      </c>
      <c r="AW51" s="296">
        <v>0</v>
      </c>
      <c r="AX51" s="296">
        <v>0</v>
      </c>
      <c r="AY51" s="296">
        <v>217</v>
      </c>
      <c r="AZ51" s="296">
        <v>308</v>
      </c>
      <c r="BA51" s="296">
        <v>0</v>
      </c>
      <c r="BB51" s="296">
        <v>0</v>
      </c>
      <c r="BC51" s="294">
        <f t="shared" si="33"/>
        <v>1402</v>
      </c>
      <c r="BD51" s="296">
        <v>0</v>
      </c>
      <c r="BE51" s="296">
        <v>1402</v>
      </c>
      <c r="BF51" s="296">
        <v>0</v>
      </c>
      <c r="BG51" s="296">
        <v>0</v>
      </c>
      <c r="BH51" s="296">
        <v>0</v>
      </c>
      <c r="BI51" s="296">
        <v>0</v>
      </c>
      <c r="BJ51" s="296">
        <v>0</v>
      </c>
      <c r="BK51" s="296">
        <v>0</v>
      </c>
      <c r="BL51" s="296">
        <v>0</v>
      </c>
      <c r="BM51" s="296">
        <v>0</v>
      </c>
      <c r="BN51" s="296">
        <v>0</v>
      </c>
      <c r="BO51" s="294">
        <f t="shared" si="34"/>
        <v>819</v>
      </c>
      <c r="BP51" s="296">
        <v>0</v>
      </c>
      <c r="BQ51" s="296">
        <v>0</v>
      </c>
      <c r="BR51" s="296">
        <v>0</v>
      </c>
      <c r="BS51" s="296">
        <v>0</v>
      </c>
      <c r="BT51" s="296">
        <v>0</v>
      </c>
      <c r="BU51" s="296">
        <v>0</v>
      </c>
      <c r="BV51" s="296">
        <v>239</v>
      </c>
      <c r="BW51" s="296">
        <v>0</v>
      </c>
      <c r="BX51" s="296">
        <v>0</v>
      </c>
      <c r="BY51" s="296">
        <v>0</v>
      </c>
      <c r="BZ51" s="296">
        <v>580</v>
      </c>
      <c r="CA51" s="294">
        <f t="shared" si="35"/>
        <v>0</v>
      </c>
      <c r="CB51" s="296">
        <v>0</v>
      </c>
      <c r="CC51" s="296">
        <v>0</v>
      </c>
      <c r="CD51" s="296">
        <v>0</v>
      </c>
      <c r="CE51" s="296">
        <v>0</v>
      </c>
      <c r="CF51" s="296">
        <v>0</v>
      </c>
      <c r="CG51" s="296">
        <v>0</v>
      </c>
      <c r="CH51" s="296">
        <v>0</v>
      </c>
      <c r="CI51" s="296">
        <v>0</v>
      </c>
      <c r="CJ51" s="296">
        <v>0</v>
      </c>
      <c r="CK51" s="296">
        <v>0</v>
      </c>
      <c r="CL51" s="296">
        <v>0</v>
      </c>
      <c r="CM51" s="294">
        <f t="shared" si="36"/>
        <v>0</v>
      </c>
      <c r="CN51" s="296">
        <v>0</v>
      </c>
      <c r="CO51" s="296">
        <v>0</v>
      </c>
      <c r="CP51" s="296">
        <v>0</v>
      </c>
      <c r="CQ51" s="296">
        <v>0</v>
      </c>
      <c r="CR51" s="296">
        <v>0</v>
      </c>
      <c r="CS51" s="296">
        <v>0</v>
      </c>
      <c r="CT51" s="296">
        <v>0</v>
      </c>
      <c r="CU51" s="296">
        <v>0</v>
      </c>
      <c r="CV51" s="296">
        <v>0</v>
      </c>
      <c r="CW51" s="296">
        <v>0</v>
      </c>
      <c r="CX51" s="296">
        <v>0</v>
      </c>
      <c r="CY51" s="294">
        <f t="shared" si="37"/>
        <v>0</v>
      </c>
      <c r="CZ51" s="296">
        <v>0</v>
      </c>
      <c r="DA51" s="296">
        <v>0</v>
      </c>
      <c r="DB51" s="296">
        <v>0</v>
      </c>
      <c r="DC51" s="296">
        <v>0</v>
      </c>
      <c r="DD51" s="296">
        <v>0</v>
      </c>
      <c r="DE51" s="296">
        <v>0</v>
      </c>
      <c r="DF51" s="296">
        <v>0</v>
      </c>
      <c r="DG51" s="296">
        <v>0</v>
      </c>
      <c r="DH51" s="296">
        <v>0</v>
      </c>
      <c r="DI51" s="296">
        <v>0</v>
      </c>
      <c r="DJ51" s="296">
        <v>0</v>
      </c>
      <c r="DK51" s="296">
        <v>0</v>
      </c>
      <c r="DL51" s="294">
        <f t="shared" si="38"/>
        <v>28270</v>
      </c>
      <c r="DM51" s="296">
        <v>4871</v>
      </c>
      <c r="DN51" s="296">
        <v>8225</v>
      </c>
      <c r="DO51" s="296">
        <v>4900</v>
      </c>
      <c r="DP51" s="296">
        <v>2313</v>
      </c>
      <c r="DQ51" s="296">
        <v>6779</v>
      </c>
      <c r="DR51" s="296">
        <v>451</v>
      </c>
      <c r="DS51" s="296">
        <v>172</v>
      </c>
      <c r="DT51" s="296">
        <v>0</v>
      </c>
      <c r="DU51" s="296">
        <v>0</v>
      </c>
      <c r="DV51" s="296">
        <v>0</v>
      </c>
      <c r="DW51" s="296">
        <v>559</v>
      </c>
      <c r="DX51" s="294">
        <f t="shared" si="2"/>
        <v>3678</v>
      </c>
      <c r="DY51" s="296">
        <v>2927</v>
      </c>
      <c r="DZ51" s="296">
        <v>84</v>
      </c>
      <c r="EA51" s="296">
        <v>598</v>
      </c>
      <c r="EB51" s="296">
        <v>62</v>
      </c>
      <c r="EC51" s="296">
        <v>0</v>
      </c>
      <c r="ED51" s="296">
        <v>1</v>
      </c>
      <c r="EE51" s="296">
        <v>0</v>
      </c>
      <c r="EF51" s="296">
        <v>0</v>
      </c>
      <c r="EG51" s="296">
        <v>6</v>
      </c>
      <c r="EH51" s="296">
        <v>23</v>
      </c>
    </row>
    <row r="52" spans="1:138" s="282" customFormat="1" ht="13.5">
      <c r="A52" s="293" t="s">
        <v>398</v>
      </c>
      <c r="B52" s="293">
        <v>46</v>
      </c>
      <c r="C52" s="293"/>
      <c r="D52" s="294">
        <f t="shared" si="3"/>
        <v>99882</v>
      </c>
      <c r="E52" s="294">
        <f t="shared" si="4"/>
        <v>46054</v>
      </c>
      <c r="F52" s="294">
        <f t="shared" si="5"/>
        <v>12822</v>
      </c>
      <c r="G52" s="294">
        <f t="shared" si="6"/>
        <v>10377</v>
      </c>
      <c r="H52" s="294">
        <f t="shared" si="7"/>
        <v>3469</v>
      </c>
      <c r="I52" s="294">
        <f t="shared" si="8"/>
        <v>9856</v>
      </c>
      <c r="J52" s="294">
        <f t="shared" si="9"/>
        <v>832</v>
      </c>
      <c r="K52" s="294">
        <f t="shared" si="10"/>
        <v>1036</v>
      </c>
      <c r="L52" s="294">
        <f t="shared" si="11"/>
        <v>1697</v>
      </c>
      <c r="M52" s="294">
        <f t="shared" si="12"/>
        <v>2714</v>
      </c>
      <c r="N52" s="294">
        <f t="shared" si="13"/>
        <v>120</v>
      </c>
      <c r="O52" s="294">
        <f t="shared" si="14"/>
        <v>0</v>
      </c>
      <c r="P52" s="294">
        <f t="shared" si="15"/>
        <v>259</v>
      </c>
      <c r="Q52" s="294">
        <f t="shared" si="16"/>
        <v>10646</v>
      </c>
      <c r="R52" s="294">
        <f t="shared" si="17"/>
        <v>24063</v>
      </c>
      <c r="S52" s="296">
        <v>14999</v>
      </c>
      <c r="T52" s="296">
        <v>2039</v>
      </c>
      <c r="U52" s="296">
        <v>3502</v>
      </c>
      <c r="V52" s="296">
        <v>666</v>
      </c>
      <c r="W52" s="296">
        <v>1528</v>
      </c>
      <c r="X52" s="296">
        <v>275</v>
      </c>
      <c r="Y52" s="296">
        <v>0</v>
      </c>
      <c r="Z52" s="296">
        <v>0</v>
      </c>
      <c r="AA52" s="296">
        <v>1054</v>
      </c>
      <c r="AB52" s="294">
        <f t="shared" si="18"/>
        <v>68846</v>
      </c>
      <c r="AC52" s="294">
        <f t="shared" si="19"/>
        <v>25584</v>
      </c>
      <c r="AD52" s="294">
        <f t="shared" si="20"/>
        <v>10600</v>
      </c>
      <c r="AE52" s="294">
        <f t="shared" si="21"/>
        <v>5624</v>
      </c>
      <c r="AF52" s="294">
        <f t="shared" si="22"/>
        <v>2786</v>
      </c>
      <c r="AG52" s="294">
        <f t="shared" si="23"/>
        <v>8314</v>
      </c>
      <c r="AH52" s="294">
        <f t="shared" si="24"/>
        <v>520</v>
      </c>
      <c r="AI52" s="294">
        <f t="shared" si="25"/>
        <v>1036</v>
      </c>
      <c r="AJ52" s="294">
        <f t="shared" si="26"/>
        <v>1697</v>
      </c>
      <c r="AK52" s="294">
        <f t="shared" si="27"/>
        <v>2714</v>
      </c>
      <c r="AL52" s="294">
        <f t="shared" si="28"/>
        <v>120</v>
      </c>
      <c r="AM52" s="294">
        <f t="shared" si="29"/>
        <v>0</v>
      </c>
      <c r="AN52" s="294">
        <f t="shared" si="30"/>
        <v>259</v>
      </c>
      <c r="AO52" s="294">
        <f t="shared" si="31"/>
        <v>9592</v>
      </c>
      <c r="AP52" s="294">
        <f t="shared" si="32"/>
        <v>4583</v>
      </c>
      <c r="AQ52" s="296">
        <v>481</v>
      </c>
      <c r="AR52" s="296">
        <v>498</v>
      </c>
      <c r="AS52" s="296">
        <v>22</v>
      </c>
      <c r="AT52" s="296">
        <v>20</v>
      </c>
      <c r="AU52" s="296">
        <v>28</v>
      </c>
      <c r="AV52" s="296">
        <v>117</v>
      </c>
      <c r="AW52" s="296">
        <v>0</v>
      </c>
      <c r="AX52" s="296">
        <v>0</v>
      </c>
      <c r="AY52" s="296">
        <v>2714</v>
      </c>
      <c r="AZ52" s="296">
        <v>120</v>
      </c>
      <c r="BA52" s="296">
        <v>0</v>
      </c>
      <c r="BB52" s="296">
        <v>583</v>
      </c>
      <c r="BC52" s="294">
        <f t="shared" si="33"/>
        <v>5301</v>
      </c>
      <c r="BD52" s="296">
        <v>141</v>
      </c>
      <c r="BE52" s="296">
        <v>4752</v>
      </c>
      <c r="BF52" s="296">
        <v>122</v>
      </c>
      <c r="BG52" s="296">
        <v>0</v>
      </c>
      <c r="BH52" s="296">
        <v>0</v>
      </c>
      <c r="BI52" s="296">
        <v>0</v>
      </c>
      <c r="BJ52" s="296">
        <v>0</v>
      </c>
      <c r="BK52" s="296">
        <v>0</v>
      </c>
      <c r="BL52" s="296">
        <v>0</v>
      </c>
      <c r="BM52" s="296">
        <v>0</v>
      </c>
      <c r="BN52" s="296">
        <v>286</v>
      </c>
      <c r="BO52" s="294">
        <f t="shared" si="34"/>
        <v>9938</v>
      </c>
      <c r="BP52" s="296">
        <v>0</v>
      </c>
      <c r="BQ52" s="296">
        <v>0</v>
      </c>
      <c r="BR52" s="296">
        <v>0</v>
      </c>
      <c r="BS52" s="296">
        <v>0</v>
      </c>
      <c r="BT52" s="296">
        <v>0</v>
      </c>
      <c r="BU52" s="296">
        <v>0</v>
      </c>
      <c r="BV52" s="296">
        <v>1036</v>
      </c>
      <c r="BW52" s="296">
        <v>1697</v>
      </c>
      <c r="BX52" s="296">
        <v>0</v>
      </c>
      <c r="BY52" s="296">
        <v>0</v>
      </c>
      <c r="BZ52" s="296">
        <v>7205</v>
      </c>
      <c r="CA52" s="294">
        <f t="shared" si="35"/>
        <v>0</v>
      </c>
      <c r="CB52" s="296">
        <v>0</v>
      </c>
      <c r="CC52" s="296">
        <v>0</v>
      </c>
      <c r="CD52" s="296">
        <v>0</v>
      </c>
      <c r="CE52" s="296">
        <v>0</v>
      </c>
      <c r="CF52" s="296">
        <v>0</v>
      </c>
      <c r="CG52" s="296">
        <v>0</v>
      </c>
      <c r="CH52" s="296">
        <v>0</v>
      </c>
      <c r="CI52" s="296">
        <v>0</v>
      </c>
      <c r="CJ52" s="296">
        <v>0</v>
      </c>
      <c r="CK52" s="296">
        <v>0</v>
      </c>
      <c r="CL52" s="296">
        <v>0</v>
      </c>
      <c r="CM52" s="294">
        <f t="shared" si="36"/>
        <v>0</v>
      </c>
      <c r="CN52" s="296">
        <v>0</v>
      </c>
      <c r="CO52" s="296">
        <v>0</v>
      </c>
      <c r="CP52" s="296">
        <v>0</v>
      </c>
      <c r="CQ52" s="296">
        <v>0</v>
      </c>
      <c r="CR52" s="296">
        <v>0</v>
      </c>
      <c r="CS52" s="296">
        <v>0</v>
      </c>
      <c r="CT52" s="296">
        <v>0</v>
      </c>
      <c r="CU52" s="296">
        <v>0</v>
      </c>
      <c r="CV52" s="296">
        <v>0</v>
      </c>
      <c r="CW52" s="296">
        <v>0</v>
      </c>
      <c r="CX52" s="296">
        <v>0</v>
      </c>
      <c r="CY52" s="294">
        <f t="shared" si="37"/>
        <v>409</v>
      </c>
      <c r="CZ52" s="296">
        <v>0</v>
      </c>
      <c r="DA52" s="296">
        <v>0</v>
      </c>
      <c r="DB52" s="296">
        <v>0</v>
      </c>
      <c r="DC52" s="296">
        <v>0</v>
      </c>
      <c r="DD52" s="296">
        <v>0</v>
      </c>
      <c r="DE52" s="296">
        <v>0</v>
      </c>
      <c r="DF52" s="296">
        <v>0</v>
      </c>
      <c r="DG52" s="296">
        <v>0</v>
      </c>
      <c r="DH52" s="296">
        <v>0</v>
      </c>
      <c r="DI52" s="296">
        <v>0</v>
      </c>
      <c r="DJ52" s="296">
        <v>259</v>
      </c>
      <c r="DK52" s="296">
        <v>150</v>
      </c>
      <c r="DL52" s="294">
        <f t="shared" si="38"/>
        <v>48615</v>
      </c>
      <c r="DM52" s="296">
        <v>24962</v>
      </c>
      <c r="DN52" s="296">
        <v>5350</v>
      </c>
      <c r="DO52" s="296">
        <v>5480</v>
      </c>
      <c r="DP52" s="296">
        <v>2766</v>
      </c>
      <c r="DQ52" s="296">
        <v>8286</v>
      </c>
      <c r="DR52" s="296">
        <v>403</v>
      </c>
      <c r="DS52" s="296">
        <v>0</v>
      </c>
      <c r="DT52" s="296">
        <v>0</v>
      </c>
      <c r="DU52" s="296">
        <v>0</v>
      </c>
      <c r="DV52" s="296">
        <v>0</v>
      </c>
      <c r="DW52" s="296">
        <v>1368</v>
      </c>
      <c r="DX52" s="294">
        <f t="shared" si="2"/>
        <v>6973</v>
      </c>
      <c r="DY52" s="296">
        <v>5471</v>
      </c>
      <c r="DZ52" s="296">
        <v>183</v>
      </c>
      <c r="EA52" s="296">
        <v>1251</v>
      </c>
      <c r="EB52" s="296">
        <v>17</v>
      </c>
      <c r="EC52" s="296">
        <v>14</v>
      </c>
      <c r="ED52" s="296">
        <v>37</v>
      </c>
      <c r="EE52" s="296">
        <v>0</v>
      </c>
      <c r="EF52" s="296">
        <v>0</v>
      </c>
      <c r="EG52" s="296">
        <v>0</v>
      </c>
      <c r="EH52" s="296">
        <v>42</v>
      </c>
    </row>
    <row r="53" spans="1:138" s="282" customFormat="1" ht="13.5">
      <c r="A53" s="293" t="s">
        <v>399</v>
      </c>
      <c r="B53" s="293">
        <v>47</v>
      </c>
      <c r="C53" s="293"/>
      <c r="D53" s="294">
        <f t="shared" si="3"/>
        <v>62395</v>
      </c>
      <c r="E53" s="294">
        <f t="shared" si="4"/>
        <v>17362</v>
      </c>
      <c r="F53" s="294">
        <f t="shared" si="5"/>
        <v>11402</v>
      </c>
      <c r="G53" s="294">
        <f t="shared" si="6"/>
        <v>10561</v>
      </c>
      <c r="H53" s="294">
        <f t="shared" si="7"/>
        <v>4057</v>
      </c>
      <c r="I53" s="294">
        <f t="shared" si="8"/>
        <v>40</v>
      </c>
      <c r="J53" s="294">
        <f t="shared" si="9"/>
        <v>114</v>
      </c>
      <c r="K53" s="294">
        <f t="shared" si="10"/>
        <v>0</v>
      </c>
      <c r="L53" s="294">
        <f t="shared" si="11"/>
        <v>0</v>
      </c>
      <c r="M53" s="294">
        <f t="shared" si="12"/>
        <v>9441</v>
      </c>
      <c r="N53" s="294">
        <f t="shared" si="13"/>
        <v>433</v>
      </c>
      <c r="O53" s="294">
        <f t="shared" si="14"/>
        <v>0</v>
      </c>
      <c r="P53" s="294">
        <f t="shared" si="15"/>
        <v>0</v>
      </c>
      <c r="Q53" s="294">
        <f t="shared" si="16"/>
        <v>8985</v>
      </c>
      <c r="R53" s="294">
        <f t="shared" si="17"/>
        <v>9090</v>
      </c>
      <c r="S53" s="296">
        <v>4849</v>
      </c>
      <c r="T53" s="296">
        <v>232</v>
      </c>
      <c r="U53" s="296">
        <v>384</v>
      </c>
      <c r="V53" s="296">
        <v>178</v>
      </c>
      <c r="W53" s="296">
        <v>20</v>
      </c>
      <c r="X53" s="296">
        <v>13</v>
      </c>
      <c r="Y53" s="296">
        <v>0</v>
      </c>
      <c r="Z53" s="296">
        <v>0</v>
      </c>
      <c r="AA53" s="296">
        <v>3414</v>
      </c>
      <c r="AB53" s="294">
        <f t="shared" si="18"/>
        <v>46437</v>
      </c>
      <c r="AC53" s="294">
        <f t="shared" si="19"/>
        <v>9607</v>
      </c>
      <c r="AD53" s="294">
        <f t="shared" si="20"/>
        <v>11051</v>
      </c>
      <c r="AE53" s="294">
        <f t="shared" si="21"/>
        <v>10110</v>
      </c>
      <c r="AF53" s="294">
        <f t="shared" si="22"/>
        <v>3873</v>
      </c>
      <c r="AG53" s="294">
        <f t="shared" si="23"/>
        <v>20</v>
      </c>
      <c r="AH53" s="294">
        <f t="shared" si="24"/>
        <v>101</v>
      </c>
      <c r="AI53" s="294">
        <f t="shared" si="25"/>
        <v>0</v>
      </c>
      <c r="AJ53" s="294">
        <f t="shared" si="26"/>
        <v>0</v>
      </c>
      <c r="AK53" s="294">
        <f t="shared" si="27"/>
        <v>9441</v>
      </c>
      <c r="AL53" s="294">
        <f t="shared" si="28"/>
        <v>433</v>
      </c>
      <c r="AM53" s="294">
        <f t="shared" si="29"/>
        <v>0</v>
      </c>
      <c r="AN53" s="294">
        <f t="shared" si="30"/>
        <v>0</v>
      </c>
      <c r="AO53" s="294">
        <f t="shared" si="31"/>
        <v>1801</v>
      </c>
      <c r="AP53" s="294">
        <f t="shared" si="32"/>
        <v>11657</v>
      </c>
      <c r="AQ53" s="296">
        <v>0</v>
      </c>
      <c r="AR53" s="296">
        <v>167</v>
      </c>
      <c r="AS53" s="296">
        <v>0</v>
      </c>
      <c r="AT53" s="296">
        <v>7</v>
      </c>
      <c r="AU53" s="296">
        <v>0</v>
      </c>
      <c r="AV53" s="296">
        <v>0</v>
      </c>
      <c r="AW53" s="296">
        <v>0</v>
      </c>
      <c r="AX53" s="296">
        <v>0</v>
      </c>
      <c r="AY53" s="296">
        <v>9441</v>
      </c>
      <c r="AZ53" s="296">
        <v>433</v>
      </c>
      <c r="BA53" s="296">
        <v>0</v>
      </c>
      <c r="BB53" s="296">
        <v>1609</v>
      </c>
      <c r="BC53" s="294">
        <f t="shared" si="33"/>
        <v>3538</v>
      </c>
      <c r="BD53" s="296">
        <v>65</v>
      </c>
      <c r="BE53" s="296">
        <v>3135</v>
      </c>
      <c r="BF53" s="296">
        <v>222</v>
      </c>
      <c r="BG53" s="296">
        <v>80</v>
      </c>
      <c r="BH53" s="296">
        <v>0</v>
      </c>
      <c r="BI53" s="296">
        <v>0</v>
      </c>
      <c r="BJ53" s="296">
        <v>0</v>
      </c>
      <c r="BK53" s="296">
        <v>0</v>
      </c>
      <c r="BL53" s="296">
        <v>0</v>
      </c>
      <c r="BM53" s="296">
        <v>0</v>
      </c>
      <c r="BN53" s="296">
        <v>36</v>
      </c>
      <c r="BO53" s="294">
        <f t="shared" si="34"/>
        <v>0</v>
      </c>
      <c r="BP53" s="296">
        <v>0</v>
      </c>
      <c r="BQ53" s="296">
        <v>0</v>
      </c>
      <c r="BR53" s="296">
        <v>0</v>
      </c>
      <c r="BS53" s="296">
        <v>0</v>
      </c>
      <c r="BT53" s="296">
        <v>0</v>
      </c>
      <c r="BU53" s="296">
        <v>0</v>
      </c>
      <c r="BV53" s="296">
        <v>0</v>
      </c>
      <c r="BW53" s="296">
        <v>0</v>
      </c>
      <c r="BX53" s="296">
        <v>0</v>
      </c>
      <c r="BY53" s="296">
        <v>0</v>
      </c>
      <c r="BZ53" s="296">
        <v>0</v>
      </c>
      <c r="CA53" s="294">
        <f t="shared" si="35"/>
        <v>0</v>
      </c>
      <c r="CB53" s="296">
        <v>0</v>
      </c>
      <c r="CC53" s="296">
        <v>0</v>
      </c>
      <c r="CD53" s="296">
        <v>0</v>
      </c>
      <c r="CE53" s="296">
        <v>0</v>
      </c>
      <c r="CF53" s="296">
        <v>0</v>
      </c>
      <c r="CG53" s="296">
        <v>0</v>
      </c>
      <c r="CH53" s="296">
        <v>0</v>
      </c>
      <c r="CI53" s="296">
        <v>0</v>
      </c>
      <c r="CJ53" s="296">
        <v>0</v>
      </c>
      <c r="CK53" s="296">
        <v>0</v>
      </c>
      <c r="CL53" s="296">
        <v>0</v>
      </c>
      <c r="CM53" s="294">
        <f t="shared" si="36"/>
        <v>0</v>
      </c>
      <c r="CN53" s="296">
        <v>0</v>
      </c>
      <c r="CO53" s="296">
        <v>0</v>
      </c>
      <c r="CP53" s="296">
        <v>0</v>
      </c>
      <c r="CQ53" s="296">
        <v>0</v>
      </c>
      <c r="CR53" s="296">
        <v>0</v>
      </c>
      <c r="CS53" s="296">
        <v>0</v>
      </c>
      <c r="CT53" s="296">
        <v>0</v>
      </c>
      <c r="CU53" s="296">
        <v>0</v>
      </c>
      <c r="CV53" s="296">
        <v>0</v>
      </c>
      <c r="CW53" s="296">
        <v>0</v>
      </c>
      <c r="CX53" s="296">
        <v>0</v>
      </c>
      <c r="CY53" s="294">
        <f t="shared" si="37"/>
        <v>0</v>
      </c>
      <c r="CZ53" s="296">
        <v>0</v>
      </c>
      <c r="DA53" s="296">
        <v>0</v>
      </c>
      <c r="DB53" s="296">
        <v>0</v>
      </c>
      <c r="DC53" s="296">
        <v>0</v>
      </c>
      <c r="DD53" s="296">
        <v>0</v>
      </c>
      <c r="DE53" s="296">
        <v>0</v>
      </c>
      <c r="DF53" s="296">
        <v>0</v>
      </c>
      <c r="DG53" s="296">
        <v>0</v>
      </c>
      <c r="DH53" s="296">
        <v>0</v>
      </c>
      <c r="DI53" s="296">
        <v>0</v>
      </c>
      <c r="DJ53" s="296">
        <v>0</v>
      </c>
      <c r="DK53" s="296">
        <v>0</v>
      </c>
      <c r="DL53" s="294">
        <f t="shared" si="38"/>
        <v>31242</v>
      </c>
      <c r="DM53" s="296">
        <v>9542</v>
      </c>
      <c r="DN53" s="296">
        <v>7749</v>
      </c>
      <c r="DO53" s="296">
        <v>9888</v>
      </c>
      <c r="DP53" s="296">
        <v>3786</v>
      </c>
      <c r="DQ53" s="296">
        <v>20</v>
      </c>
      <c r="DR53" s="296">
        <v>101</v>
      </c>
      <c r="DS53" s="296">
        <v>0</v>
      </c>
      <c r="DT53" s="296">
        <v>0</v>
      </c>
      <c r="DU53" s="296">
        <v>0</v>
      </c>
      <c r="DV53" s="296">
        <v>0</v>
      </c>
      <c r="DW53" s="296">
        <v>156</v>
      </c>
      <c r="DX53" s="294">
        <f t="shared" si="2"/>
        <v>6868</v>
      </c>
      <c r="DY53" s="296">
        <v>2906</v>
      </c>
      <c r="DZ53" s="296">
        <v>119</v>
      </c>
      <c r="EA53" s="296">
        <v>67</v>
      </c>
      <c r="EB53" s="296">
        <v>6</v>
      </c>
      <c r="EC53" s="296">
        <v>0</v>
      </c>
      <c r="ED53" s="296">
        <v>0</v>
      </c>
      <c r="EE53" s="296">
        <v>0</v>
      </c>
      <c r="EF53" s="296">
        <v>0</v>
      </c>
      <c r="EG53" s="296">
        <v>3770</v>
      </c>
      <c r="EH53" s="296">
        <v>26</v>
      </c>
    </row>
    <row r="54" spans="1:138" s="282" customFormat="1" ht="13.5">
      <c r="A54" s="293" t="s">
        <v>400</v>
      </c>
      <c r="B54" s="293">
        <v>48</v>
      </c>
      <c r="C54" s="293"/>
      <c r="D54" s="294">
        <f aca="true" t="shared" si="39" ref="D54:AI54">SUM(D7:D53)</f>
        <v>10203511</v>
      </c>
      <c r="E54" s="294">
        <f t="shared" si="39"/>
        <v>5350457</v>
      </c>
      <c r="F54" s="294">
        <f t="shared" si="39"/>
        <v>1179841</v>
      </c>
      <c r="G54" s="294">
        <f t="shared" si="39"/>
        <v>880135</v>
      </c>
      <c r="H54" s="294">
        <f t="shared" si="39"/>
        <v>268579</v>
      </c>
      <c r="I54" s="294">
        <f t="shared" si="39"/>
        <v>643241</v>
      </c>
      <c r="J54" s="294">
        <f t="shared" si="39"/>
        <v>182564</v>
      </c>
      <c r="K54" s="294">
        <f t="shared" si="39"/>
        <v>52216</v>
      </c>
      <c r="L54" s="294">
        <f t="shared" si="39"/>
        <v>1791</v>
      </c>
      <c r="M54" s="294">
        <f t="shared" si="39"/>
        <v>470779</v>
      </c>
      <c r="N54" s="294">
        <f t="shared" si="39"/>
        <v>271794</v>
      </c>
      <c r="O54" s="294">
        <f t="shared" si="39"/>
        <v>56751</v>
      </c>
      <c r="P54" s="294">
        <f t="shared" si="39"/>
        <v>354952</v>
      </c>
      <c r="Q54" s="294">
        <f t="shared" si="39"/>
        <v>490411</v>
      </c>
      <c r="R54" s="294">
        <f t="shared" si="39"/>
        <v>2568631</v>
      </c>
      <c r="S54" s="294">
        <f t="shared" si="39"/>
        <v>1827865</v>
      </c>
      <c r="T54" s="294">
        <f t="shared" si="39"/>
        <v>150704</v>
      </c>
      <c r="U54" s="294">
        <f t="shared" si="39"/>
        <v>228684</v>
      </c>
      <c r="V54" s="294">
        <f t="shared" si="39"/>
        <v>56834</v>
      </c>
      <c r="W54" s="294">
        <f t="shared" si="39"/>
        <v>118942</v>
      </c>
      <c r="X54" s="294">
        <f t="shared" si="39"/>
        <v>75893</v>
      </c>
      <c r="Y54" s="294">
        <f t="shared" si="39"/>
        <v>47</v>
      </c>
      <c r="Z54" s="294">
        <f t="shared" si="39"/>
        <v>21</v>
      </c>
      <c r="AA54" s="294">
        <f t="shared" si="39"/>
        <v>109641</v>
      </c>
      <c r="AB54" s="294">
        <f t="shared" si="39"/>
        <v>4576561</v>
      </c>
      <c r="AC54" s="294">
        <f t="shared" si="39"/>
        <v>643297</v>
      </c>
      <c r="AD54" s="294">
        <f t="shared" si="39"/>
        <v>978886</v>
      </c>
      <c r="AE54" s="294">
        <f t="shared" si="39"/>
        <v>605274</v>
      </c>
      <c r="AF54" s="294">
        <f t="shared" si="39"/>
        <v>209937</v>
      </c>
      <c r="AG54" s="294">
        <f t="shared" si="39"/>
        <v>523937</v>
      </c>
      <c r="AH54" s="294">
        <f t="shared" si="39"/>
        <v>32786</v>
      </c>
      <c r="AI54" s="294">
        <f t="shared" si="39"/>
        <v>52216</v>
      </c>
      <c r="AJ54" s="294">
        <f aca="true" t="shared" si="40" ref="AJ54:BO54">SUM(AJ7:AJ53)</f>
        <v>1791</v>
      </c>
      <c r="AK54" s="294">
        <f t="shared" si="40"/>
        <v>470779</v>
      </c>
      <c r="AL54" s="294">
        <f t="shared" si="40"/>
        <v>271747</v>
      </c>
      <c r="AM54" s="294">
        <f t="shared" si="40"/>
        <v>56730</v>
      </c>
      <c r="AN54" s="294">
        <f t="shared" si="40"/>
        <v>354952</v>
      </c>
      <c r="AO54" s="294">
        <f t="shared" si="40"/>
        <v>374229</v>
      </c>
      <c r="AP54" s="294">
        <f t="shared" si="40"/>
        <v>986418</v>
      </c>
      <c r="AQ54" s="294">
        <f t="shared" si="40"/>
        <v>12407</v>
      </c>
      <c r="AR54" s="294">
        <f t="shared" si="40"/>
        <v>55380</v>
      </c>
      <c r="AS54" s="294">
        <f t="shared" si="40"/>
        <v>195</v>
      </c>
      <c r="AT54" s="294">
        <f t="shared" si="40"/>
        <v>66</v>
      </c>
      <c r="AU54" s="294">
        <f t="shared" si="40"/>
        <v>9600</v>
      </c>
      <c r="AV54" s="294">
        <f t="shared" si="40"/>
        <v>420</v>
      </c>
      <c r="AW54" s="294">
        <f t="shared" si="40"/>
        <v>0</v>
      </c>
      <c r="AX54" s="294">
        <f t="shared" si="40"/>
        <v>0</v>
      </c>
      <c r="AY54" s="294">
        <f t="shared" si="40"/>
        <v>470779</v>
      </c>
      <c r="AZ54" s="294">
        <f t="shared" si="40"/>
        <v>271573</v>
      </c>
      <c r="BA54" s="294">
        <f t="shared" si="40"/>
        <v>52523</v>
      </c>
      <c r="BB54" s="294">
        <f t="shared" si="40"/>
        <v>113475</v>
      </c>
      <c r="BC54" s="294">
        <f t="shared" si="40"/>
        <v>622434</v>
      </c>
      <c r="BD54" s="294">
        <f t="shared" si="40"/>
        <v>22839</v>
      </c>
      <c r="BE54" s="294">
        <f t="shared" si="40"/>
        <v>471608</v>
      </c>
      <c r="BF54" s="294">
        <f t="shared" si="40"/>
        <v>51014</v>
      </c>
      <c r="BG54" s="294">
        <f t="shared" si="40"/>
        <v>10330</v>
      </c>
      <c r="BH54" s="294">
        <f t="shared" si="40"/>
        <v>43277</v>
      </c>
      <c r="BI54" s="294">
        <f t="shared" si="40"/>
        <v>2303</v>
      </c>
      <c r="BJ54" s="294">
        <f t="shared" si="40"/>
        <v>758</v>
      </c>
      <c r="BK54" s="294">
        <f t="shared" si="40"/>
        <v>0</v>
      </c>
      <c r="BL54" s="294">
        <f t="shared" si="40"/>
        <v>174</v>
      </c>
      <c r="BM54" s="294">
        <f t="shared" si="40"/>
        <v>0</v>
      </c>
      <c r="BN54" s="294">
        <f t="shared" si="40"/>
        <v>20131</v>
      </c>
      <c r="BO54" s="294">
        <f t="shared" si="40"/>
        <v>76840</v>
      </c>
      <c r="BP54" s="294">
        <f aca="true" t="shared" si="41" ref="BP54:CU54">SUM(BP7:BP53)</f>
        <v>0</v>
      </c>
      <c r="BQ54" s="294">
        <f t="shared" si="41"/>
        <v>0</v>
      </c>
      <c r="BR54" s="294">
        <f t="shared" si="41"/>
        <v>0</v>
      </c>
      <c r="BS54" s="294">
        <f t="shared" si="41"/>
        <v>0</v>
      </c>
      <c r="BT54" s="294">
        <f t="shared" si="41"/>
        <v>0</v>
      </c>
      <c r="BU54" s="294">
        <f t="shared" si="41"/>
        <v>0</v>
      </c>
      <c r="BV54" s="294">
        <f t="shared" si="41"/>
        <v>44541</v>
      </c>
      <c r="BW54" s="294">
        <f t="shared" si="41"/>
        <v>1773</v>
      </c>
      <c r="BX54" s="294">
        <f t="shared" si="41"/>
        <v>0</v>
      </c>
      <c r="BY54" s="294">
        <f t="shared" si="41"/>
        <v>0</v>
      </c>
      <c r="BZ54" s="294">
        <f t="shared" si="41"/>
        <v>30526</v>
      </c>
      <c r="CA54" s="294">
        <f t="shared" si="41"/>
        <v>32</v>
      </c>
      <c r="CB54" s="294">
        <f t="shared" si="41"/>
        <v>0</v>
      </c>
      <c r="CC54" s="294">
        <f t="shared" si="41"/>
        <v>0</v>
      </c>
      <c r="CD54" s="294">
        <f t="shared" si="41"/>
        <v>0</v>
      </c>
      <c r="CE54" s="294">
        <f t="shared" si="41"/>
        <v>0</v>
      </c>
      <c r="CF54" s="294">
        <f t="shared" si="41"/>
        <v>0</v>
      </c>
      <c r="CG54" s="294">
        <f t="shared" si="41"/>
        <v>0</v>
      </c>
      <c r="CH54" s="294">
        <f t="shared" si="41"/>
        <v>18</v>
      </c>
      <c r="CI54" s="294">
        <f t="shared" si="41"/>
        <v>0</v>
      </c>
      <c r="CJ54" s="294">
        <f t="shared" si="41"/>
        <v>0</v>
      </c>
      <c r="CK54" s="294">
        <f t="shared" si="41"/>
        <v>0</v>
      </c>
      <c r="CL54" s="294">
        <f t="shared" si="41"/>
        <v>14</v>
      </c>
      <c r="CM54" s="294">
        <f t="shared" si="41"/>
        <v>16398</v>
      </c>
      <c r="CN54" s="294">
        <f t="shared" si="41"/>
        <v>0</v>
      </c>
      <c r="CO54" s="294">
        <f t="shared" si="41"/>
        <v>0</v>
      </c>
      <c r="CP54" s="294">
        <f t="shared" si="41"/>
        <v>164</v>
      </c>
      <c r="CQ54" s="294">
        <f t="shared" si="41"/>
        <v>0</v>
      </c>
      <c r="CR54" s="294">
        <f t="shared" si="41"/>
        <v>0</v>
      </c>
      <c r="CS54" s="294">
        <f t="shared" si="41"/>
        <v>0</v>
      </c>
      <c r="CT54" s="294">
        <f t="shared" si="41"/>
        <v>601</v>
      </c>
      <c r="CU54" s="294">
        <f t="shared" si="41"/>
        <v>0</v>
      </c>
      <c r="CV54" s="294">
        <f aca="true" t="shared" si="42" ref="CV54:EA54">SUM(CV7:CV53)</f>
        <v>0</v>
      </c>
      <c r="CW54" s="294">
        <f t="shared" si="42"/>
        <v>4170</v>
      </c>
      <c r="CX54" s="294">
        <f t="shared" si="42"/>
        <v>11463</v>
      </c>
      <c r="CY54" s="294">
        <f t="shared" si="42"/>
        <v>402486</v>
      </c>
      <c r="CZ54" s="294">
        <f t="shared" si="42"/>
        <v>163</v>
      </c>
      <c r="DA54" s="294">
        <f t="shared" si="42"/>
        <v>716</v>
      </c>
      <c r="DB54" s="294">
        <f t="shared" si="42"/>
        <v>0</v>
      </c>
      <c r="DC54" s="294">
        <f t="shared" si="42"/>
        <v>14</v>
      </c>
      <c r="DD54" s="294">
        <f t="shared" si="42"/>
        <v>6095</v>
      </c>
      <c r="DE54" s="294">
        <f t="shared" si="42"/>
        <v>89</v>
      </c>
      <c r="DF54" s="294">
        <f t="shared" si="42"/>
        <v>0</v>
      </c>
      <c r="DG54" s="294">
        <f t="shared" si="42"/>
        <v>0</v>
      </c>
      <c r="DH54" s="294">
        <f t="shared" si="42"/>
        <v>0</v>
      </c>
      <c r="DI54" s="294">
        <f t="shared" si="42"/>
        <v>37</v>
      </c>
      <c r="DJ54" s="294">
        <f t="shared" si="42"/>
        <v>354952</v>
      </c>
      <c r="DK54" s="294">
        <f t="shared" si="42"/>
        <v>40420</v>
      </c>
      <c r="DL54" s="294">
        <f t="shared" si="42"/>
        <v>2471953</v>
      </c>
      <c r="DM54" s="294">
        <f t="shared" si="42"/>
        <v>607888</v>
      </c>
      <c r="DN54" s="294">
        <f t="shared" si="42"/>
        <v>451182</v>
      </c>
      <c r="DO54" s="294">
        <f t="shared" si="42"/>
        <v>553901</v>
      </c>
      <c r="DP54" s="294">
        <f t="shared" si="42"/>
        <v>199527</v>
      </c>
      <c r="DQ54" s="294">
        <f t="shared" si="42"/>
        <v>464965</v>
      </c>
      <c r="DR54" s="294">
        <f t="shared" si="42"/>
        <v>29974</v>
      </c>
      <c r="DS54" s="294">
        <f t="shared" si="42"/>
        <v>6298</v>
      </c>
      <c r="DT54" s="294">
        <f t="shared" si="42"/>
        <v>18</v>
      </c>
      <c r="DU54" s="294">
        <f t="shared" si="42"/>
        <v>0</v>
      </c>
      <c r="DV54" s="294">
        <f t="shared" si="42"/>
        <v>0</v>
      </c>
      <c r="DW54" s="294">
        <f t="shared" si="42"/>
        <v>158200</v>
      </c>
      <c r="DX54" s="294">
        <f t="shared" si="42"/>
        <v>3058319</v>
      </c>
      <c r="DY54" s="294">
        <f t="shared" si="42"/>
        <v>2879295</v>
      </c>
      <c r="DZ54" s="294">
        <f t="shared" si="42"/>
        <v>50251</v>
      </c>
      <c r="EA54" s="294">
        <f t="shared" si="42"/>
        <v>46177</v>
      </c>
      <c r="EB54" s="294">
        <f aca="true" t="shared" si="43" ref="EB54:EH54">SUM(EB7:EB53)</f>
        <v>1808</v>
      </c>
      <c r="EC54" s="294">
        <f t="shared" si="43"/>
        <v>362</v>
      </c>
      <c r="ED54" s="294">
        <f t="shared" si="43"/>
        <v>73885</v>
      </c>
      <c r="EE54" s="294">
        <f t="shared" si="43"/>
        <v>0</v>
      </c>
      <c r="EF54" s="294">
        <f t="shared" si="43"/>
        <v>0</v>
      </c>
      <c r="EG54" s="294">
        <f t="shared" si="43"/>
        <v>6541</v>
      </c>
      <c r="EH54" s="294">
        <f t="shared" si="43"/>
        <v>1464</v>
      </c>
    </row>
    <row r="55" spans="1:138" s="282" customFormat="1" ht="13.5">
      <c r="A55" s="281"/>
      <c r="B55" s="281"/>
      <c r="C55" s="28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88"/>
    </row>
    <row r="56" spans="1:138" s="282" customFormat="1" ht="13.5">
      <c r="A56" s="281"/>
      <c r="B56" s="281"/>
      <c r="C56" s="28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88"/>
    </row>
    <row r="57" spans="1:138" s="282" customFormat="1" ht="13.5">
      <c r="A57" s="281"/>
      <c r="B57" s="281"/>
      <c r="C57" s="28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88"/>
    </row>
    <row r="58" spans="1:138" s="282" customFormat="1" ht="13.5">
      <c r="A58" s="281"/>
      <c r="B58" s="281"/>
      <c r="C58" s="28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88"/>
    </row>
    <row r="59" spans="1:138" s="282" customFormat="1" ht="13.5">
      <c r="A59" s="281"/>
      <c r="B59" s="281"/>
      <c r="C59" s="28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88"/>
    </row>
    <row r="60" spans="1:138" s="282" customFormat="1" ht="13.5">
      <c r="A60" s="281"/>
      <c r="B60" s="281"/>
      <c r="C60" s="28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88"/>
    </row>
    <row r="61" spans="1:138" s="282" customFormat="1" ht="13.5">
      <c r="A61" s="281"/>
      <c r="B61" s="281"/>
      <c r="C61" s="28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88"/>
    </row>
    <row r="62" spans="1:138" s="282" customFormat="1" ht="13.5">
      <c r="A62" s="281"/>
      <c r="B62" s="281"/>
      <c r="C62" s="28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88"/>
    </row>
    <row r="63" spans="1:138" s="282" customFormat="1" ht="13.5">
      <c r="A63" s="281"/>
      <c r="B63" s="281"/>
      <c r="C63" s="28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88"/>
    </row>
    <row r="64" spans="1:138" s="282" customFormat="1" ht="13.5">
      <c r="A64" s="281"/>
      <c r="B64" s="281"/>
      <c r="C64" s="28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88"/>
    </row>
    <row r="65" spans="1:138" s="282" customFormat="1" ht="13.5">
      <c r="A65" s="281"/>
      <c r="B65" s="281"/>
      <c r="C65" s="28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88"/>
    </row>
    <row r="66" spans="1:138" s="282" customFormat="1" ht="13.5">
      <c r="A66" s="281"/>
      <c r="B66" s="281"/>
      <c r="C66" s="28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88"/>
    </row>
    <row r="67" spans="1:138" s="282" customFormat="1" ht="13.5">
      <c r="A67" s="281"/>
      <c r="B67" s="281"/>
      <c r="C67" s="28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88"/>
    </row>
    <row r="68" spans="1:138" s="282" customFormat="1" ht="13.5">
      <c r="A68" s="281"/>
      <c r="B68" s="281"/>
      <c r="C68" s="28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88"/>
    </row>
    <row r="69" spans="1:138" s="282" customFormat="1" ht="13.5">
      <c r="A69" s="281"/>
      <c r="B69" s="281"/>
      <c r="C69" s="28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88"/>
    </row>
    <row r="70" spans="1:138" s="282" customFormat="1" ht="13.5">
      <c r="A70" s="281"/>
      <c r="B70" s="281"/>
      <c r="C70" s="28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88"/>
    </row>
    <row r="71" spans="1:138" s="282" customFormat="1" ht="13.5">
      <c r="A71" s="281"/>
      <c r="B71" s="281"/>
      <c r="C71" s="28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88"/>
    </row>
    <row r="72" spans="1:138" s="282" customFormat="1" ht="13.5">
      <c r="A72" s="281"/>
      <c r="B72" s="281"/>
      <c r="C72" s="28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88"/>
    </row>
    <row r="73" spans="1:138" s="282" customFormat="1" ht="13.5">
      <c r="A73" s="281"/>
      <c r="B73" s="281"/>
      <c r="C73" s="28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88"/>
    </row>
    <row r="74" spans="1:138" s="282" customFormat="1" ht="13.5">
      <c r="A74" s="281"/>
      <c r="B74" s="281"/>
      <c r="C74" s="28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88"/>
    </row>
    <row r="75" spans="1:138" s="282" customFormat="1" ht="13.5">
      <c r="A75" s="281"/>
      <c r="B75" s="281"/>
      <c r="C75" s="28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88"/>
    </row>
    <row r="76" spans="1:138" s="282" customFormat="1" ht="13.5">
      <c r="A76" s="281"/>
      <c r="B76" s="281"/>
      <c r="C76" s="28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88"/>
    </row>
    <row r="77" spans="1:138" s="282" customFormat="1" ht="13.5">
      <c r="A77" s="281"/>
      <c r="B77" s="281"/>
      <c r="C77" s="28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88"/>
    </row>
    <row r="78" spans="1:138" s="282" customFormat="1" ht="13.5">
      <c r="A78" s="281"/>
      <c r="B78" s="281"/>
      <c r="C78" s="28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88"/>
    </row>
    <row r="79" spans="1:138" s="282" customFormat="1" ht="13.5">
      <c r="A79" s="281"/>
      <c r="B79" s="281"/>
      <c r="C79" s="28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88"/>
    </row>
    <row r="80" spans="1:138" s="282" customFormat="1" ht="13.5">
      <c r="A80" s="281"/>
      <c r="B80" s="281"/>
      <c r="C80" s="28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88"/>
    </row>
    <row r="81" spans="1:138" s="282" customFormat="1" ht="13.5">
      <c r="A81" s="281"/>
      <c r="B81" s="281"/>
      <c r="C81" s="28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88"/>
    </row>
    <row r="82" spans="1:138" s="282" customFormat="1" ht="13.5">
      <c r="A82" s="281"/>
      <c r="B82" s="281"/>
      <c r="C82" s="28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88"/>
    </row>
    <row r="83" spans="1:138" s="282" customFormat="1" ht="13.5">
      <c r="A83" s="281"/>
      <c r="B83" s="281"/>
      <c r="C83" s="28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88"/>
    </row>
    <row r="84" spans="1:138" s="282" customFormat="1" ht="13.5">
      <c r="A84" s="281"/>
      <c r="B84" s="281"/>
      <c r="C84" s="28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88"/>
    </row>
    <row r="85" spans="1:138" s="282" customFormat="1" ht="13.5">
      <c r="A85" s="281"/>
      <c r="B85" s="281"/>
      <c r="C85" s="28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88"/>
    </row>
    <row r="86" spans="1:138" s="282" customFormat="1" ht="13.5">
      <c r="A86" s="281"/>
      <c r="B86" s="281"/>
      <c r="C86" s="28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88"/>
    </row>
    <row r="87" spans="1:138" s="282" customFormat="1" ht="13.5">
      <c r="A87" s="281"/>
      <c r="B87" s="281"/>
      <c r="C87" s="28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88"/>
    </row>
    <row r="88" spans="1:138" s="282" customFormat="1" ht="13.5">
      <c r="A88" s="281"/>
      <c r="B88" s="281"/>
      <c r="C88" s="28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88"/>
    </row>
    <row r="89" spans="1:138" s="282" customFormat="1" ht="13.5">
      <c r="A89" s="281"/>
      <c r="B89" s="281"/>
      <c r="C89" s="28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88"/>
    </row>
    <row r="90" spans="1:138" s="282" customFormat="1" ht="13.5">
      <c r="A90" s="281"/>
      <c r="B90" s="281"/>
      <c r="C90" s="28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88"/>
    </row>
    <row r="91" spans="1:138" s="282" customFormat="1" ht="13.5">
      <c r="A91" s="281"/>
      <c r="B91" s="281"/>
      <c r="C91" s="28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88"/>
    </row>
    <row r="92" spans="1:138" s="282" customFormat="1" ht="13.5">
      <c r="A92" s="281"/>
      <c r="B92" s="281"/>
      <c r="C92" s="28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88"/>
    </row>
    <row r="93" spans="1:138" s="282" customFormat="1" ht="13.5">
      <c r="A93" s="281"/>
      <c r="B93" s="281"/>
      <c r="C93" s="28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88"/>
    </row>
    <row r="94" spans="1:138" s="282" customFormat="1" ht="13.5">
      <c r="A94" s="281"/>
      <c r="B94" s="281"/>
      <c r="C94" s="28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88"/>
    </row>
    <row r="95" spans="1:138" s="282" customFormat="1" ht="13.5">
      <c r="A95" s="281"/>
      <c r="B95" s="281"/>
      <c r="C95" s="28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88"/>
    </row>
    <row r="96" spans="1:138" s="282" customFormat="1" ht="13.5">
      <c r="A96" s="281"/>
      <c r="B96" s="281"/>
      <c r="C96" s="28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88"/>
    </row>
    <row r="97" spans="1:138" s="282" customFormat="1" ht="13.5">
      <c r="A97" s="281"/>
      <c r="B97" s="281"/>
      <c r="C97" s="28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88"/>
    </row>
    <row r="98" spans="1:138" s="282" customFormat="1" ht="13.5">
      <c r="A98" s="281"/>
      <c r="B98" s="281"/>
      <c r="C98" s="28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88"/>
    </row>
    <row r="99" spans="1:138" s="282" customFormat="1" ht="13.5">
      <c r="A99" s="281"/>
      <c r="B99" s="281"/>
      <c r="C99" s="28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88"/>
    </row>
    <row r="100" spans="1:138" s="282" customFormat="1" ht="13.5">
      <c r="A100" s="281"/>
      <c r="B100" s="281"/>
      <c r="C100" s="28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88"/>
    </row>
    <row r="101" spans="1:138" s="282" customFormat="1" ht="13.5">
      <c r="A101" s="281"/>
      <c r="B101" s="281"/>
      <c r="C101" s="28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88"/>
    </row>
    <row r="102" spans="1:138" s="282" customFormat="1" ht="13.5">
      <c r="A102" s="281"/>
      <c r="B102" s="281"/>
      <c r="C102" s="28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88"/>
    </row>
    <row r="103" spans="1:138" s="282" customFormat="1" ht="13.5">
      <c r="A103" s="281"/>
      <c r="B103" s="281"/>
      <c r="C103" s="28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88"/>
    </row>
    <row r="104" spans="1:138" s="282" customFormat="1" ht="13.5">
      <c r="A104" s="281"/>
      <c r="B104" s="281"/>
      <c r="C104" s="28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88"/>
    </row>
    <row r="105" spans="1:138" s="282" customFormat="1" ht="13.5">
      <c r="A105" s="281"/>
      <c r="B105" s="281"/>
      <c r="C105" s="28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88"/>
    </row>
    <row r="106" spans="1:138" s="282" customFormat="1" ht="13.5">
      <c r="A106" s="281"/>
      <c r="B106" s="281"/>
      <c r="C106" s="28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88"/>
    </row>
    <row r="107" spans="1:138" s="282" customFormat="1" ht="13.5">
      <c r="A107" s="281"/>
      <c r="B107" s="281"/>
      <c r="C107" s="28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88"/>
    </row>
    <row r="108" spans="1:138" s="282" customFormat="1" ht="13.5">
      <c r="A108" s="281"/>
      <c r="B108" s="281"/>
      <c r="C108" s="28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88"/>
    </row>
    <row r="109" spans="1:138" s="282" customFormat="1" ht="13.5">
      <c r="A109" s="281"/>
      <c r="B109" s="281"/>
      <c r="C109" s="28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88"/>
    </row>
    <row r="110" spans="1:138" s="282" customFormat="1" ht="13.5">
      <c r="A110" s="281"/>
      <c r="B110" s="281"/>
      <c r="C110" s="28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88"/>
    </row>
    <row r="111" spans="1:138" s="282" customFormat="1" ht="13.5">
      <c r="A111" s="281"/>
      <c r="B111" s="281"/>
      <c r="C111" s="28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88"/>
    </row>
    <row r="112" spans="1:138" s="282" customFormat="1" ht="13.5">
      <c r="A112" s="281"/>
      <c r="B112" s="281"/>
      <c r="C112" s="28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88"/>
    </row>
    <row r="113" spans="1:138" s="282" customFormat="1" ht="13.5">
      <c r="A113" s="281"/>
      <c r="B113" s="281"/>
      <c r="C113" s="28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88"/>
    </row>
    <row r="114" spans="1:138" s="282" customFormat="1" ht="13.5">
      <c r="A114" s="281"/>
      <c r="B114" s="281"/>
      <c r="C114" s="28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88"/>
    </row>
    <row r="115" spans="1:138" s="282" customFormat="1" ht="13.5">
      <c r="A115" s="281"/>
      <c r="B115" s="281"/>
      <c r="C115" s="28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88"/>
    </row>
    <row r="116" spans="1:138" s="282" customFormat="1" ht="13.5">
      <c r="A116" s="281"/>
      <c r="B116" s="281"/>
      <c r="C116" s="28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88"/>
    </row>
    <row r="117" spans="1:138" s="282" customFormat="1" ht="13.5">
      <c r="A117" s="281"/>
      <c r="B117" s="281"/>
      <c r="C117" s="28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88"/>
    </row>
    <row r="118" spans="1:138" s="282" customFormat="1" ht="13.5">
      <c r="A118" s="281"/>
      <c r="B118" s="281"/>
      <c r="C118" s="28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88"/>
    </row>
    <row r="119" spans="1:138" s="282" customFormat="1" ht="13.5">
      <c r="A119" s="281"/>
      <c r="B119" s="281"/>
      <c r="C119" s="28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88"/>
    </row>
    <row r="120" spans="1:138" s="282" customFormat="1" ht="13.5">
      <c r="A120" s="281"/>
      <c r="B120" s="281"/>
      <c r="C120" s="28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88"/>
    </row>
    <row r="121" spans="1:138" s="282" customFormat="1" ht="13.5">
      <c r="A121" s="281"/>
      <c r="B121" s="281"/>
      <c r="C121" s="28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88"/>
    </row>
    <row r="122" spans="1:138" s="282" customFormat="1" ht="13.5">
      <c r="A122" s="281"/>
      <c r="B122" s="281"/>
      <c r="C122" s="28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88"/>
    </row>
    <row r="123" spans="1:138" s="282" customFormat="1" ht="13.5">
      <c r="A123" s="281"/>
      <c r="B123" s="281"/>
      <c r="C123" s="28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88"/>
    </row>
    <row r="124" spans="1:138" s="282" customFormat="1" ht="13.5">
      <c r="A124" s="281"/>
      <c r="B124" s="281"/>
      <c r="C124" s="28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88"/>
    </row>
    <row r="125" spans="1:138" s="282" customFormat="1" ht="13.5">
      <c r="A125" s="281"/>
      <c r="B125" s="281"/>
      <c r="C125" s="28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88"/>
    </row>
    <row r="126" spans="1:138" s="282" customFormat="1" ht="13.5">
      <c r="A126" s="281"/>
      <c r="B126" s="281"/>
      <c r="C126" s="28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88"/>
    </row>
    <row r="127" spans="1:138" s="282" customFormat="1" ht="13.5">
      <c r="A127" s="281"/>
      <c r="B127" s="281"/>
      <c r="C127" s="28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88"/>
    </row>
    <row r="128" spans="1:138" s="282" customFormat="1" ht="13.5">
      <c r="A128" s="281"/>
      <c r="B128" s="281"/>
      <c r="C128" s="28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88"/>
    </row>
    <row r="129" spans="1:138" s="282" customFormat="1" ht="13.5">
      <c r="A129" s="281"/>
      <c r="B129" s="281"/>
      <c r="C129" s="28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88"/>
    </row>
    <row r="130" spans="1:138" s="282" customFormat="1" ht="13.5">
      <c r="A130" s="281"/>
      <c r="B130" s="281"/>
      <c r="C130" s="28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88"/>
    </row>
    <row r="131" spans="1:138" s="282" customFormat="1" ht="13.5">
      <c r="A131" s="281"/>
      <c r="B131" s="281"/>
      <c r="C131" s="28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88"/>
    </row>
    <row r="132" spans="1:138" s="282" customFormat="1" ht="13.5">
      <c r="A132" s="281"/>
      <c r="B132" s="281"/>
      <c r="C132" s="28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88"/>
    </row>
    <row r="133" spans="1:138" s="282" customFormat="1" ht="13.5">
      <c r="A133" s="281"/>
      <c r="B133" s="281"/>
      <c r="C133" s="28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88"/>
    </row>
    <row r="134" spans="1:138" s="282" customFormat="1" ht="13.5">
      <c r="A134" s="281"/>
      <c r="B134" s="281"/>
      <c r="C134" s="28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88"/>
    </row>
    <row r="135" spans="1:138" s="282" customFormat="1" ht="13.5">
      <c r="A135" s="281"/>
      <c r="B135" s="281"/>
      <c r="C135" s="28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88"/>
    </row>
    <row r="136" spans="1:138" s="282" customFormat="1" ht="13.5">
      <c r="A136" s="281"/>
      <c r="B136" s="281"/>
      <c r="C136" s="28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88"/>
    </row>
    <row r="137" spans="1:138" s="282" customFormat="1" ht="13.5">
      <c r="A137" s="281"/>
      <c r="B137" s="281"/>
      <c r="C137" s="28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88"/>
    </row>
    <row r="138" spans="1:138" s="282" customFormat="1" ht="13.5">
      <c r="A138" s="281"/>
      <c r="B138" s="281"/>
      <c r="C138" s="28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88"/>
    </row>
    <row r="139" spans="1:138" s="282" customFormat="1" ht="13.5">
      <c r="A139" s="281"/>
      <c r="B139" s="281"/>
      <c r="C139" s="28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88"/>
    </row>
    <row r="140" spans="1:138" s="282" customFormat="1" ht="13.5">
      <c r="A140" s="281"/>
      <c r="B140" s="281"/>
      <c r="C140" s="28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88"/>
    </row>
    <row r="141" spans="1:138" s="282" customFormat="1" ht="13.5">
      <c r="A141" s="281"/>
      <c r="B141" s="281"/>
      <c r="C141" s="28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88"/>
    </row>
    <row r="142" spans="1:138" s="282" customFormat="1" ht="13.5">
      <c r="A142" s="281"/>
      <c r="B142" s="281"/>
      <c r="C142" s="28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88"/>
    </row>
    <row r="143" spans="1:138" s="282" customFormat="1" ht="13.5">
      <c r="A143" s="281"/>
      <c r="B143" s="281"/>
      <c r="C143" s="28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88"/>
    </row>
    <row r="144" spans="1:138" s="282" customFormat="1" ht="13.5">
      <c r="A144" s="281"/>
      <c r="B144" s="281"/>
      <c r="C144" s="28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88"/>
    </row>
    <row r="145" spans="1:138" s="282" customFormat="1" ht="13.5">
      <c r="A145" s="281"/>
      <c r="B145" s="281"/>
      <c r="C145" s="28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88"/>
    </row>
    <row r="146" spans="1:138" s="282" customFormat="1" ht="13.5">
      <c r="A146" s="281"/>
      <c r="B146" s="281"/>
      <c r="C146" s="28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88"/>
    </row>
    <row r="147" spans="1:138" s="282" customFormat="1" ht="13.5">
      <c r="A147" s="281"/>
      <c r="B147" s="281"/>
      <c r="C147" s="28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88"/>
    </row>
    <row r="148" spans="1:138" s="282" customFormat="1" ht="13.5">
      <c r="A148" s="281"/>
      <c r="B148" s="281"/>
      <c r="C148" s="28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88"/>
    </row>
    <row r="149" spans="1:138" s="282" customFormat="1" ht="13.5">
      <c r="A149" s="281"/>
      <c r="B149" s="281"/>
      <c r="C149" s="28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88"/>
    </row>
    <row r="150" spans="1:138" s="282" customFormat="1" ht="13.5">
      <c r="A150" s="281"/>
      <c r="B150" s="281"/>
      <c r="C150" s="28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88"/>
    </row>
    <row r="151" spans="1:138" s="282" customFormat="1" ht="13.5">
      <c r="A151" s="281"/>
      <c r="B151" s="281"/>
      <c r="C151" s="28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88"/>
    </row>
    <row r="152" spans="1:138" s="282" customFormat="1" ht="13.5">
      <c r="A152" s="281"/>
      <c r="B152" s="281"/>
      <c r="C152" s="28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88"/>
    </row>
    <row r="153" spans="1:138" s="282" customFormat="1" ht="13.5">
      <c r="A153" s="281"/>
      <c r="B153" s="281"/>
      <c r="C153" s="28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88"/>
    </row>
    <row r="154" spans="1:138" s="282" customFormat="1" ht="13.5">
      <c r="A154" s="281"/>
      <c r="B154" s="281"/>
      <c r="C154" s="28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88"/>
    </row>
    <row r="155" spans="1:138" s="282" customFormat="1" ht="13.5">
      <c r="A155" s="281"/>
      <c r="B155" s="281"/>
      <c r="C155" s="28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88"/>
    </row>
    <row r="156" spans="1:138" s="282" customFormat="1" ht="13.5">
      <c r="A156" s="281"/>
      <c r="B156" s="281"/>
      <c r="C156" s="28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88"/>
    </row>
    <row r="157" spans="1:138" s="282" customFormat="1" ht="13.5">
      <c r="A157" s="281"/>
      <c r="B157" s="281"/>
      <c r="C157" s="28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88"/>
    </row>
    <row r="158" spans="1:138" s="282" customFormat="1" ht="13.5">
      <c r="A158" s="281"/>
      <c r="B158" s="281"/>
      <c r="C158" s="28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88"/>
    </row>
    <row r="159" spans="1:138" s="282" customFormat="1" ht="13.5">
      <c r="A159" s="281"/>
      <c r="B159" s="281"/>
      <c r="C159" s="28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88"/>
    </row>
    <row r="160" spans="1:138" s="282" customFormat="1" ht="13.5">
      <c r="A160" s="281"/>
      <c r="B160" s="281"/>
      <c r="C160" s="28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88"/>
    </row>
    <row r="161" spans="1:138" s="282" customFormat="1" ht="13.5">
      <c r="A161" s="281"/>
      <c r="B161" s="281"/>
      <c r="C161" s="28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88"/>
    </row>
    <row r="162" spans="1:138" s="282" customFormat="1" ht="13.5">
      <c r="A162" s="281"/>
      <c r="B162" s="281"/>
      <c r="C162" s="28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88"/>
    </row>
    <row r="163" spans="1:138" s="282" customFormat="1" ht="13.5">
      <c r="A163" s="281"/>
      <c r="B163" s="281"/>
      <c r="C163" s="28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88"/>
    </row>
    <row r="164" spans="1:138" s="282" customFormat="1" ht="13.5">
      <c r="A164" s="281"/>
      <c r="B164" s="281"/>
      <c r="C164" s="28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88"/>
    </row>
    <row r="165" spans="1:138" s="282" customFormat="1" ht="13.5">
      <c r="A165" s="281"/>
      <c r="B165" s="281"/>
      <c r="C165" s="28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88"/>
    </row>
    <row r="166" spans="1:138" s="282" customFormat="1" ht="13.5">
      <c r="A166" s="281"/>
      <c r="B166" s="281"/>
      <c r="C166" s="28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88"/>
    </row>
    <row r="167" spans="1:138" s="282" customFormat="1" ht="13.5">
      <c r="A167" s="281"/>
      <c r="B167" s="281"/>
      <c r="C167" s="28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88"/>
    </row>
    <row r="168" spans="1:138" s="282" customFormat="1" ht="13.5">
      <c r="A168" s="281"/>
      <c r="B168" s="281"/>
      <c r="C168" s="28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88"/>
    </row>
    <row r="169" spans="1:138" s="282" customFormat="1" ht="13.5">
      <c r="A169" s="281"/>
      <c r="B169" s="281"/>
      <c r="C169" s="28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88"/>
    </row>
    <row r="170" spans="1:138" s="282" customFormat="1" ht="13.5">
      <c r="A170" s="281"/>
      <c r="B170" s="281"/>
      <c r="C170" s="28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88"/>
    </row>
    <row r="171" spans="1:138" s="282" customFormat="1" ht="13.5">
      <c r="A171" s="281"/>
      <c r="B171" s="281"/>
      <c r="C171" s="28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88"/>
    </row>
    <row r="172" spans="1:138" s="282" customFormat="1" ht="13.5">
      <c r="A172" s="281"/>
      <c r="B172" s="281"/>
      <c r="C172" s="28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88"/>
    </row>
    <row r="173" spans="1:138" s="282" customFormat="1" ht="13.5">
      <c r="A173" s="281"/>
      <c r="B173" s="281"/>
      <c r="C173" s="28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88"/>
    </row>
    <row r="174" spans="1:138" s="282" customFormat="1" ht="13.5">
      <c r="A174" s="281"/>
      <c r="B174" s="281"/>
      <c r="C174" s="28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88"/>
    </row>
    <row r="175" spans="1:138" s="282" customFormat="1" ht="13.5">
      <c r="A175" s="281"/>
      <c r="B175" s="281"/>
      <c r="C175" s="28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88"/>
    </row>
    <row r="176" spans="1:138" s="282" customFormat="1" ht="13.5">
      <c r="A176" s="281"/>
      <c r="B176" s="281"/>
      <c r="C176" s="28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88"/>
    </row>
    <row r="177" spans="1:138" s="282" customFormat="1" ht="13.5">
      <c r="A177" s="281"/>
      <c r="B177" s="281"/>
      <c r="C177" s="28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88"/>
    </row>
    <row r="178" spans="1:138" s="282" customFormat="1" ht="13.5">
      <c r="A178" s="281"/>
      <c r="B178" s="281"/>
      <c r="C178" s="28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88"/>
    </row>
    <row r="179" spans="1:138" s="282" customFormat="1" ht="13.5">
      <c r="A179" s="281"/>
      <c r="B179" s="281"/>
      <c r="C179" s="28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88"/>
    </row>
    <row r="180" spans="1:138" s="282" customFormat="1" ht="13.5">
      <c r="A180" s="281"/>
      <c r="B180" s="281"/>
      <c r="C180" s="28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88"/>
    </row>
    <row r="181" spans="1:138" s="282" customFormat="1" ht="13.5">
      <c r="A181" s="281"/>
      <c r="B181" s="281"/>
      <c r="C181" s="28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88"/>
    </row>
    <row r="182" spans="1:138" s="282" customFormat="1" ht="13.5">
      <c r="A182" s="281"/>
      <c r="B182" s="281"/>
      <c r="C182" s="28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88"/>
    </row>
    <row r="183" spans="1:138" s="282" customFormat="1" ht="13.5">
      <c r="A183" s="281"/>
      <c r="B183" s="281"/>
      <c r="C183" s="28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88"/>
    </row>
    <row r="184" spans="1:138" s="282" customFormat="1" ht="13.5">
      <c r="A184" s="281"/>
      <c r="B184" s="281"/>
      <c r="C184" s="28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88"/>
    </row>
    <row r="185" spans="1:138" s="282" customFormat="1" ht="13.5">
      <c r="A185" s="281"/>
      <c r="B185" s="281"/>
      <c r="C185" s="28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88"/>
    </row>
    <row r="186" spans="1:138" s="282" customFormat="1" ht="13.5">
      <c r="A186" s="281"/>
      <c r="B186" s="281"/>
      <c r="C186" s="28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88"/>
    </row>
    <row r="187" spans="1:138" s="282" customFormat="1" ht="13.5">
      <c r="A187" s="281"/>
      <c r="B187" s="281"/>
      <c r="C187" s="28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88"/>
    </row>
    <row r="188" spans="1:138" s="282" customFormat="1" ht="13.5">
      <c r="A188" s="281"/>
      <c r="B188" s="281"/>
      <c r="C188" s="28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88"/>
    </row>
    <row r="189" spans="1:138" s="282" customFormat="1" ht="13.5">
      <c r="A189" s="281"/>
      <c r="B189" s="281"/>
      <c r="C189" s="28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88"/>
    </row>
    <row r="190" spans="1:138" s="282" customFormat="1" ht="13.5">
      <c r="A190" s="281"/>
      <c r="B190" s="281"/>
      <c r="C190" s="28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88"/>
    </row>
    <row r="191" spans="1:138" s="282" customFormat="1" ht="13.5">
      <c r="A191" s="281"/>
      <c r="B191" s="281"/>
      <c r="C191" s="28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88"/>
    </row>
    <row r="192" spans="1:138" s="282" customFormat="1" ht="13.5">
      <c r="A192" s="281"/>
      <c r="B192" s="281"/>
      <c r="C192" s="28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88"/>
    </row>
    <row r="193" spans="1:138" s="282" customFormat="1" ht="13.5">
      <c r="A193" s="281"/>
      <c r="B193" s="281"/>
      <c r="C193" s="28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88"/>
    </row>
    <row r="194" spans="1:138" s="282" customFormat="1" ht="13.5">
      <c r="A194" s="281"/>
      <c r="B194" s="281"/>
      <c r="C194" s="28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88"/>
    </row>
    <row r="195" spans="1:138" s="282" customFormat="1" ht="13.5">
      <c r="A195" s="281"/>
      <c r="B195" s="281"/>
      <c r="C195" s="28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88"/>
    </row>
    <row r="196" spans="1:138" s="282" customFormat="1" ht="13.5">
      <c r="A196" s="281"/>
      <c r="B196" s="281"/>
      <c r="C196" s="28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88"/>
    </row>
    <row r="197" spans="1:138" s="282" customFormat="1" ht="13.5">
      <c r="A197" s="281"/>
      <c r="B197" s="281"/>
      <c r="C197" s="28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88"/>
    </row>
    <row r="198" spans="1:138" s="282" customFormat="1" ht="13.5">
      <c r="A198" s="281"/>
      <c r="B198" s="281"/>
      <c r="C198" s="28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88"/>
    </row>
    <row r="199" spans="1:138" s="282" customFormat="1" ht="13.5">
      <c r="A199" s="281"/>
      <c r="B199" s="281"/>
      <c r="C199" s="28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88"/>
    </row>
    <row r="200" spans="1:138" s="282" customFormat="1" ht="13.5">
      <c r="A200" s="281"/>
      <c r="B200" s="281"/>
      <c r="C200" s="28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88"/>
    </row>
    <row r="201" spans="1:138" s="282" customFormat="1" ht="13.5">
      <c r="A201" s="281"/>
      <c r="B201" s="281"/>
      <c r="C201" s="28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88"/>
    </row>
    <row r="202" spans="1:138" s="282" customFormat="1" ht="13.5">
      <c r="A202" s="281"/>
      <c r="B202" s="281"/>
      <c r="C202" s="28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88"/>
    </row>
    <row r="203" spans="1:138" s="282" customFormat="1" ht="13.5">
      <c r="A203" s="281"/>
      <c r="B203" s="281"/>
      <c r="C203" s="28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88"/>
    </row>
    <row r="204" spans="1:138" s="282" customFormat="1" ht="13.5">
      <c r="A204" s="281"/>
      <c r="B204" s="281"/>
      <c r="C204" s="28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88"/>
    </row>
    <row r="205" spans="1:138" s="282" customFormat="1" ht="13.5">
      <c r="A205" s="281"/>
      <c r="B205" s="281"/>
      <c r="C205" s="28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88"/>
    </row>
    <row r="206" spans="1:138" s="282" customFormat="1" ht="13.5">
      <c r="A206" s="281"/>
      <c r="B206" s="281"/>
      <c r="C206" s="28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88"/>
    </row>
    <row r="207" spans="1:138" s="282" customFormat="1" ht="13.5">
      <c r="A207" s="281"/>
      <c r="B207" s="281"/>
      <c r="C207" s="28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88"/>
    </row>
    <row r="208" spans="1:138" s="282" customFormat="1" ht="13.5">
      <c r="A208" s="281"/>
      <c r="B208" s="281"/>
      <c r="C208" s="28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88"/>
    </row>
    <row r="209" spans="1:138" s="282" customFormat="1" ht="13.5">
      <c r="A209" s="281"/>
      <c r="B209" s="281"/>
      <c r="C209" s="28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88"/>
    </row>
    <row r="210" spans="1:138" s="282" customFormat="1" ht="13.5">
      <c r="A210" s="281"/>
      <c r="B210" s="281"/>
      <c r="C210" s="28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88"/>
    </row>
    <row r="211" spans="1:138" s="282" customFormat="1" ht="13.5">
      <c r="A211" s="281"/>
      <c r="B211" s="281"/>
      <c r="C211" s="28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88"/>
    </row>
    <row r="212" spans="1:138" s="282" customFormat="1" ht="13.5">
      <c r="A212" s="281"/>
      <c r="B212" s="281"/>
      <c r="C212" s="28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88"/>
    </row>
    <row r="213" spans="1:138" s="282" customFormat="1" ht="13.5">
      <c r="A213" s="281"/>
      <c r="B213" s="281"/>
      <c r="C213" s="28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88"/>
    </row>
    <row r="214" spans="1:138" s="282" customFormat="1" ht="13.5">
      <c r="A214" s="281"/>
      <c r="B214" s="281"/>
      <c r="C214" s="28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88"/>
    </row>
    <row r="215" spans="1:138" s="282" customFormat="1" ht="13.5">
      <c r="A215" s="281"/>
      <c r="B215" s="281"/>
      <c r="C215" s="28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88"/>
    </row>
    <row r="216" spans="1:138" s="282" customFormat="1" ht="13.5">
      <c r="A216" s="281"/>
      <c r="B216" s="281"/>
      <c r="C216" s="28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88"/>
    </row>
    <row r="217" spans="1:138" s="282" customFormat="1" ht="13.5">
      <c r="A217" s="281"/>
      <c r="B217" s="281"/>
      <c r="C217" s="28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88"/>
    </row>
    <row r="218" spans="1:138" s="282" customFormat="1" ht="13.5">
      <c r="A218" s="281"/>
      <c r="B218" s="281"/>
      <c r="C218" s="28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88"/>
    </row>
    <row r="219" spans="1:138" s="282" customFormat="1" ht="13.5">
      <c r="A219" s="281"/>
      <c r="B219" s="281"/>
      <c r="C219" s="28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88"/>
    </row>
    <row r="220" spans="1:138" s="282" customFormat="1" ht="13.5">
      <c r="A220" s="281"/>
      <c r="B220" s="281"/>
      <c r="C220" s="28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88"/>
    </row>
    <row r="221" spans="1:138" s="282" customFormat="1" ht="13.5">
      <c r="A221" s="281"/>
      <c r="B221" s="281"/>
      <c r="C221" s="28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88"/>
    </row>
    <row r="222" spans="1:138" s="282" customFormat="1" ht="13.5">
      <c r="A222" s="281"/>
      <c r="B222" s="281"/>
      <c r="C222" s="28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88"/>
    </row>
    <row r="223" spans="1:138" s="282" customFormat="1" ht="13.5">
      <c r="A223" s="281"/>
      <c r="B223" s="281"/>
      <c r="C223" s="28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88"/>
    </row>
    <row r="224" spans="1:138" s="282" customFormat="1" ht="13.5">
      <c r="A224" s="281"/>
      <c r="B224" s="281"/>
      <c r="C224" s="28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88"/>
    </row>
    <row r="225" spans="1:138" s="282" customFormat="1" ht="13.5">
      <c r="A225" s="281"/>
      <c r="B225" s="281"/>
      <c r="C225" s="28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88"/>
    </row>
    <row r="226" spans="1:138" s="282" customFormat="1" ht="13.5">
      <c r="A226" s="281"/>
      <c r="B226" s="281"/>
      <c r="C226" s="28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88"/>
    </row>
    <row r="227" spans="1:138" s="282" customFormat="1" ht="13.5">
      <c r="A227" s="281"/>
      <c r="B227" s="281"/>
      <c r="C227" s="28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88"/>
    </row>
    <row r="228" spans="1:138" s="282" customFormat="1" ht="13.5">
      <c r="A228" s="281"/>
      <c r="B228" s="281"/>
      <c r="C228" s="28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88"/>
    </row>
    <row r="229" spans="1:138" s="282" customFormat="1" ht="13.5">
      <c r="A229" s="281"/>
      <c r="B229" s="281"/>
      <c r="C229" s="28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88"/>
    </row>
    <row r="230" spans="1:138" s="282" customFormat="1" ht="13.5">
      <c r="A230" s="281"/>
      <c r="B230" s="281"/>
      <c r="C230" s="28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88"/>
    </row>
    <row r="231" spans="1:138" s="282" customFormat="1" ht="13.5">
      <c r="A231" s="281"/>
      <c r="B231" s="281"/>
      <c r="C231" s="28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88"/>
    </row>
    <row r="232" spans="1:138" s="282" customFormat="1" ht="13.5">
      <c r="A232" s="281"/>
      <c r="B232" s="281"/>
      <c r="C232" s="28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88"/>
    </row>
    <row r="233" spans="1:138" s="282" customFormat="1" ht="13.5">
      <c r="A233" s="281"/>
      <c r="B233" s="281"/>
      <c r="C233" s="28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88"/>
    </row>
    <row r="234" spans="1:138" s="282" customFormat="1" ht="13.5">
      <c r="A234" s="281"/>
      <c r="B234" s="281"/>
      <c r="C234" s="28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88"/>
    </row>
    <row r="235" spans="1:138" s="282" customFormat="1" ht="13.5">
      <c r="A235" s="281"/>
      <c r="B235" s="281"/>
      <c r="C235" s="28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88"/>
    </row>
    <row r="236" spans="1:138" s="282" customFormat="1" ht="13.5">
      <c r="A236" s="281"/>
      <c r="B236" s="281"/>
      <c r="C236" s="28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88"/>
    </row>
    <row r="237" spans="1:138" s="282" customFormat="1" ht="13.5">
      <c r="A237" s="281"/>
      <c r="B237" s="281"/>
      <c r="C237" s="28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88"/>
    </row>
    <row r="238" spans="1:138" s="282" customFormat="1" ht="13.5">
      <c r="A238" s="281"/>
      <c r="B238" s="281"/>
      <c r="C238" s="28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88"/>
    </row>
    <row r="239" spans="1:138" s="282" customFormat="1" ht="13.5">
      <c r="A239" s="281"/>
      <c r="B239" s="281"/>
      <c r="C239" s="28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88"/>
    </row>
    <row r="240" spans="1:138" s="282" customFormat="1" ht="13.5">
      <c r="A240" s="281"/>
      <c r="B240" s="281"/>
      <c r="C240" s="28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88"/>
    </row>
    <row r="241" spans="1:138" s="282" customFormat="1" ht="13.5">
      <c r="A241" s="281"/>
      <c r="B241" s="281"/>
      <c r="C241" s="28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88"/>
    </row>
    <row r="242" spans="1:138" s="282" customFormat="1" ht="13.5">
      <c r="A242" s="281"/>
      <c r="B242" s="281"/>
      <c r="C242" s="28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88"/>
    </row>
    <row r="243" spans="1:138" s="282" customFormat="1" ht="13.5">
      <c r="A243" s="281"/>
      <c r="B243" s="281"/>
      <c r="C243" s="28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88"/>
    </row>
    <row r="244" spans="1:138" s="282" customFormat="1" ht="13.5">
      <c r="A244" s="281"/>
      <c r="B244" s="281"/>
      <c r="C244" s="28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88"/>
    </row>
    <row r="245" spans="1:138" s="282" customFormat="1" ht="13.5">
      <c r="A245" s="281"/>
      <c r="B245" s="281"/>
      <c r="C245" s="28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88"/>
    </row>
    <row r="246" spans="1:138" s="282" customFormat="1" ht="13.5">
      <c r="A246" s="281"/>
      <c r="B246" s="281"/>
      <c r="C246" s="28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88"/>
    </row>
    <row r="247" spans="1:138" s="282" customFormat="1" ht="13.5">
      <c r="A247" s="281"/>
      <c r="B247" s="281"/>
      <c r="C247" s="28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88"/>
    </row>
    <row r="248" spans="1:138" s="282" customFormat="1" ht="13.5">
      <c r="A248" s="281"/>
      <c r="B248" s="281"/>
      <c r="C248" s="28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88"/>
    </row>
    <row r="249" spans="1:138" s="282" customFormat="1" ht="13.5">
      <c r="A249" s="281"/>
      <c r="B249" s="281"/>
      <c r="C249" s="28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88"/>
    </row>
    <row r="250" spans="1:138" s="282" customFormat="1" ht="13.5">
      <c r="A250" s="281"/>
      <c r="B250" s="281"/>
      <c r="C250" s="28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88"/>
    </row>
    <row r="251" spans="1:138" s="282" customFormat="1" ht="13.5">
      <c r="A251" s="281"/>
      <c r="B251" s="281"/>
      <c r="C251" s="28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88"/>
    </row>
    <row r="252" spans="1:138" s="282" customFormat="1" ht="13.5">
      <c r="A252" s="281"/>
      <c r="B252" s="281"/>
      <c r="C252" s="28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88"/>
    </row>
    <row r="253" spans="1:138" s="282" customFormat="1" ht="13.5">
      <c r="A253" s="281"/>
      <c r="B253" s="281"/>
      <c r="C253" s="28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88"/>
    </row>
    <row r="254" spans="1:138" s="282" customFormat="1" ht="13.5">
      <c r="A254" s="281"/>
      <c r="B254" s="281"/>
      <c r="C254" s="28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88"/>
    </row>
    <row r="255" spans="1:138" s="282" customFormat="1" ht="13.5">
      <c r="A255" s="281"/>
      <c r="B255" s="281"/>
      <c r="C255" s="28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88"/>
    </row>
    <row r="256" spans="1:138" s="282" customFormat="1" ht="13.5">
      <c r="A256" s="281"/>
      <c r="B256" s="281"/>
      <c r="C256" s="28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88"/>
    </row>
    <row r="257" spans="1:138" s="282" customFormat="1" ht="13.5">
      <c r="A257" s="281"/>
      <c r="B257" s="281"/>
      <c r="C257" s="28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88"/>
    </row>
    <row r="258" spans="1:138" s="282" customFormat="1" ht="13.5">
      <c r="A258" s="281"/>
      <c r="B258" s="281"/>
      <c r="C258" s="28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88"/>
    </row>
    <row r="259" spans="1:138" s="282" customFormat="1" ht="13.5">
      <c r="A259" s="281"/>
      <c r="B259" s="281"/>
      <c r="C259" s="28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88"/>
    </row>
    <row r="260" spans="1:138" s="282" customFormat="1" ht="13.5">
      <c r="A260" s="281"/>
      <c r="B260" s="281"/>
      <c r="C260" s="28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88"/>
    </row>
    <row r="261" spans="1:138" s="282" customFormat="1" ht="13.5">
      <c r="A261" s="281"/>
      <c r="B261" s="281"/>
      <c r="C261" s="28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88"/>
    </row>
    <row r="262" spans="1:138" s="282" customFormat="1" ht="13.5">
      <c r="A262" s="281"/>
      <c r="B262" s="281"/>
      <c r="C262" s="28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88"/>
    </row>
    <row r="263" spans="1:138" s="282" customFormat="1" ht="13.5">
      <c r="A263" s="281"/>
      <c r="B263" s="281"/>
      <c r="C263" s="28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88"/>
    </row>
    <row r="264" spans="1:138" s="282" customFormat="1" ht="13.5">
      <c r="A264" s="281"/>
      <c r="B264" s="281"/>
      <c r="C264" s="28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88"/>
    </row>
    <row r="265" spans="1:138" s="282" customFormat="1" ht="13.5">
      <c r="A265" s="281"/>
      <c r="B265" s="281"/>
      <c r="C265" s="28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88"/>
    </row>
    <row r="266" spans="1:138" s="282" customFormat="1" ht="13.5">
      <c r="A266" s="281"/>
      <c r="B266" s="281"/>
      <c r="C266" s="28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88"/>
    </row>
    <row r="267" spans="1:138" s="282" customFormat="1" ht="13.5">
      <c r="A267" s="281"/>
      <c r="B267" s="281"/>
      <c r="C267" s="28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88"/>
    </row>
    <row r="268" spans="1:138" s="282" customFormat="1" ht="13.5">
      <c r="A268" s="281"/>
      <c r="B268" s="281"/>
      <c r="C268" s="28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88"/>
    </row>
    <row r="269" spans="1:138" s="282" customFormat="1" ht="13.5">
      <c r="A269" s="281"/>
      <c r="B269" s="281"/>
      <c r="C269" s="28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88"/>
    </row>
    <row r="270" spans="1:138" s="282" customFormat="1" ht="13.5">
      <c r="A270" s="281"/>
      <c r="B270" s="281"/>
      <c r="C270" s="28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88"/>
    </row>
    <row r="271" spans="1:138" s="282" customFormat="1" ht="13.5">
      <c r="A271" s="281"/>
      <c r="B271" s="281"/>
      <c r="C271" s="28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88"/>
    </row>
    <row r="272" spans="1:138" s="282" customFormat="1" ht="13.5">
      <c r="A272" s="281"/>
      <c r="B272" s="281"/>
      <c r="C272" s="28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88"/>
    </row>
    <row r="273" spans="1:138" s="282" customFormat="1" ht="13.5">
      <c r="A273" s="281"/>
      <c r="B273" s="281"/>
      <c r="C273" s="28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88"/>
    </row>
    <row r="274" spans="1:138" s="282" customFormat="1" ht="13.5">
      <c r="A274" s="281"/>
      <c r="B274" s="281"/>
      <c r="C274" s="28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88"/>
    </row>
    <row r="275" spans="1:138" s="282" customFormat="1" ht="13.5">
      <c r="A275" s="281"/>
      <c r="B275" s="281"/>
      <c r="C275" s="28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88"/>
    </row>
    <row r="276" spans="1:138" s="282" customFormat="1" ht="13.5">
      <c r="A276" s="281"/>
      <c r="B276" s="281"/>
      <c r="C276" s="28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88"/>
    </row>
    <row r="277" spans="1:138" s="282" customFormat="1" ht="13.5">
      <c r="A277" s="281"/>
      <c r="B277" s="281"/>
      <c r="C277" s="28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88"/>
    </row>
    <row r="278" spans="1:138" s="282" customFormat="1" ht="13.5">
      <c r="A278" s="281"/>
      <c r="B278" s="281"/>
      <c r="C278" s="28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88"/>
    </row>
    <row r="279" spans="1:138" s="282" customFormat="1" ht="13.5">
      <c r="A279" s="281"/>
      <c r="B279" s="281"/>
      <c r="C279" s="28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88"/>
    </row>
    <row r="280" spans="1:138" s="282" customFormat="1" ht="13.5">
      <c r="A280" s="281"/>
      <c r="B280" s="281"/>
      <c r="C280" s="28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88"/>
    </row>
    <row r="281" spans="1:138" s="282" customFormat="1" ht="13.5">
      <c r="A281" s="281"/>
      <c r="B281" s="281"/>
      <c r="C281" s="28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88"/>
    </row>
    <row r="282" spans="1:138" s="282" customFormat="1" ht="13.5">
      <c r="A282" s="281"/>
      <c r="B282" s="281"/>
      <c r="C282" s="28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88"/>
    </row>
    <row r="283" spans="1:138" s="282" customFormat="1" ht="13.5">
      <c r="A283" s="281"/>
      <c r="B283" s="281"/>
      <c r="C283" s="28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88"/>
    </row>
    <row r="284" spans="1:138" s="282" customFormat="1" ht="13.5">
      <c r="A284" s="281"/>
      <c r="B284" s="281"/>
      <c r="C284" s="28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88"/>
    </row>
    <row r="285" spans="1:138" s="282" customFormat="1" ht="13.5">
      <c r="A285" s="281"/>
      <c r="B285" s="281"/>
      <c r="C285" s="28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88"/>
    </row>
    <row r="286" spans="1:138" s="282" customFormat="1" ht="13.5">
      <c r="A286" s="281"/>
      <c r="B286" s="281"/>
      <c r="C286" s="28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88"/>
    </row>
    <row r="287" spans="1:138" s="282" customFormat="1" ht="13.5">
      <c r="A287" s="281"/>
      <c r="B287" s="281"/>
      <c r="C287" s="28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88"/>
    </row>
    <row r="288" spans="1:138" s="282" customFormat="1" ht="13.5">
      <c r="A288" s="281"/>
      <c r="B288" s="281"/>
      <c r="C288" s="28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88"/>
    </row>
    <row r="289" spans="1:138" s="282" customFormat="1" ht="13.5">
      <c r="A289" s="281"/>
      <c r="B289" s="281"/>
      <c r="C289" s="28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88"/>
    </row>
    <row r="290" spans="1:138" s="282" customFormat="1" ht="13.5">
      <c r="A290" s="281"/>
      <c r="B290" s="281"/>
      <c r="C290" s="28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88"/>
    </row>
    <row r="291" spans="1:138" s="282" customFormat="1" ht="13.5">
      <c r="A291" s="281"/>
      <c r="B291" s="281"/>
      <c r="C291" s="28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88"/>
    </row>
    <row r="292" spans="1:138" s="282" customFormat="1" ht="13.5">
      <c r="A292" s="281"/>
      <c r="B292" s="281"/>
      <c r="C292" s="28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88"/>
    </row>
    <row r="293" spans="1:138" s="282" customFormat="1" ht="13.5">
      <c r="A293" s="281"/>
      <c r="B293" s="281"/>
      <c r="C293" s="28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88"/>
    </row>
    <row r="294" spans="1:138" s="282" customFormat="1" ht="13.5">
      <c r="A294" s="281"/>
      <c r="B294" s="281"/>
      <c r="C294" s="28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88"/>
    </row>
    <row r="295" spans="1:138" s="282" customFormat="1" ht="13.5">
      <c r="A295" s="281"/>
      <c r="B295" s="281"/>
      <c r="C295" s="28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88"/>
    </row>
    <row r="296" spans="1:138" s="282" customFormat="1" ht="13.5">
      <c r="A296" s="281"/>
      <c r="B296" s="281"/>
      <c r="C296" s="28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88"/>
    </row>
    <row r="297" spans="1:138" s="282" customFormat="1" ht="13.5">
      <c r="A297" s="281"/>
      <c r="B297" s="281"/>
      <c r="C297" s="28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88"/>
    </row>
    <row r="298" spans="1:138" s="282" customFormat="1" ht="13.5">
      <c r="A298" s="281"/>
      <c r="B298" s="281"/>
      <c r="C298" s="28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88"/>
    </row>
    <row r="299" spans="1:138" s="282" customFormat="1" ht="13.5">
      <c r="A299" s="281"/>
      <c r="B299" s="281"/>
      <c r="C299" s="28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88"/>
    </row>
    <row r="300" spans="1:138" s="282" customFormat="1" ht="13.5">
      <c r="A300" s="281"/>
      <c r="B300" s="281"/>
      <c r="C300" s="28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88"/>
    </row>
  </sheetData>
  <sheetProtection/>
  <mergeCells count="138"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L4:DL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CW4:CW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CC4:CC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I3:I5"/>
    <mergeCell ref="J3:J5"/>
    <mergeCell ref="M3:M5"/>
    <mergeCell ref="AB3:AB5"/>
    <mergeCell ref="N3:N5"/>
    <mergeCell ref="O3:O5"/>
    <mergeCell ref="Z3:Z5"/>
    <mergeCell ref="P3:P5"/>
    <mergeCell ref="AA3:AA5"/>
    <mergeCell ref="R3:R5"/>
    <mergeCell ref="K3:K5"/>
    <mergeCell ref="L3:L5"/>
    <mergeCell ref="A2:A6"/>
    <mergeCell ref="B2:B6"/>
    <mergeCell ref="C2:C6"/>
    <mergeCell ref="D3:D5"/>
    <mergeCell ref="E3:E5"/>
    <mergeCell ref="F3:F5"/>
    <mergeCell ref="G3:G5"/>
    <mergeCell ref="H3:H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AC3:AC5"/>
    <mergeCell ref="AD3:AD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  <mergeCell ref="BQ4:BQ5"/>
    <mergeCell ref="EA3:EA5"/>
    <mergeCell ref="EE3:EE5"/>
    <mergeCell ref="EB3:EB5"/>
    <mergeCell ref="DX3:DX5"/>
    <mergeCell ref="DZ3:DZ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2" max="2" width="6.59765625" style="0" hidden="1" customWidth="1"/>
    <col min="3" max="3" width="12.59765625" style="0" hidden="1" customWidth="1"/>
    <col min="4" max="103" width="9" style="41" customWidth="1"/>
    <col min="104" max="104" width="1.59765625" style="41" customWidth="1"/>
    <col min="105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19" t="s">
        <v>305</v>
      </c>
      <c r="B2" s="322" t="s">
        <v>303</v>
      </c>
      <c r="C2" s="324" t="s">
        <v>304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7"/>
      <c r="U2" s="43"/>
      <c r="V2" s="43"/>
      <c r="W2" s="44"/>
      <c r="X2" s="360" t="s">
        <v>100</v>
      </c>
      <c r="Y2" s="361"/>
      <c r="Z2" s="361"/>
      <c r="AA2" s="361"/>
      <c r="AB2" s="361"/>
      <c r="AC2" s="361"/>
      <c r="AD2" s="361"/>
      <c r="AE2" s="361"/>
      <c r="AF2" s="362" t="s">
        <v>101</v>
      </c>
      <c r="AG2" s="363"/>
      <c r="AH2" s="363"/>
      <c r="AI2" s="363"/>
      <c r="AJ2" s="363"/>
      <c r="AK2" s="363"/>
      <c r="AL2" s="363"/>
      <c r="AM2" s="363"/>
      <c r="AN2" s="362" t="s">
        <v>102</v>
      </c>
      <c r="AO2" s="363"/>
      <c r="AP2" s="363"/>
      <c r="AQ2" s="363"/>
      <c r="AR2" s="363"/>
      <c r="AS2" s="363"/>
      <c r="AT2" s="363"/>
      <c r="AU2" s="363"/>
      <c r="AV2" s="362" t="s">
        <v>103</v>
      </c>
      <c r="AW2" s="363"/>
      <c r="AX2" s="363"/>
      <c r="AY2" s="363"/>
      <c r="AZ2" s="363"/>
      <c r="BA2" s="363"/>
      <c r="BB2" s="363"/>
      <c r="BC2" s="363"/>
      <c r="BD2" s="362" t="s">
        <v>104</v>
      </c>
      <c r="BE2" s="363"/>
      <c r="BF2" s="363"/>
      <c r="BG2" s="363"/>
      <c r="BH2" s="363"/>
      <c r="BI2" s="363"/>
      <c r="BJ2" s="363"/>
      <c r="BK2" s="363"/>
      <c r="BL2" s="362" t="s">
        <v>105</v>
      </c>
      <c r="BM2" s="363"/>
      <c r="BN2" s="363"/>
      <c r="BO2" s="363"/>
      <c r="BP2" s="363"/>
      <c r="BQ2" s="363"/>
      <c r="BR2" s="363"/>
      <c r="BS2" s="363"/>
      <c r="BT2" s="364" t="s">
        <v>106</v>
      </c>
      <c r="BU2" s="365"/>
      <c r="BV2" s="365"/>
      <c r="BW2" s="365"/>
      <c r="BX2" s="365"/>
      <c r="BY2" s="365"/>
      <c r="BZ2" s="365"/>
      <c r="CA2" s="365"/>
      <c r="CB2" s="364" t="s">
        <v>107</v>
      </c>
      <c r="CC2" s="365"/>
      <c r="CD2" s="365"/>
      <c r="CE2" s="365"/>
      <c r="CF2" s="365"/>
      <c r="CG2" s="365"/>
      <c r="CH2" s="365"/>
      <c r="CI2" s="365"/>
      <c r="CJ2" s="364" t="s">
        <v>108</v>
      </c>
      <c r="CK2" s="365"/>
      <c r="CL2" s="365"/>
      <c r="CM2" s="365"/>
      <c r="CN2" s="365"/>
      <c r="CO2" s="365"/>
      <c r="CP2" s="365"/>
      <c r="CQ2" s="365"/>
      <c r="CR2" s="364" t="s">
        <v>109</v>
      </c>
      <c r="CS2" s="365"/>
      <c r="CT2" s="365"/>
      <c r="CU2" s="365"/>
      <c r="CV2" s="365"/>
      <c r="CW2" s="365"/>
      <c r="CX2" s="365"/>
      <c r="CY2" s="366"/>
    </row>
    <row r="3" spans="1:103" s="48" customFormat="1" ht="23.25" customHeight="1">
      <c r="A3" s="320"/>
      <c r="B3" s="323"/>
      <c r="C3" s="310"/>
      <c r="D3" s="359" t="s">
        <v>30</v>
      </c>
      <c r="E3" s="358" t="s">
        <v>110</v>
      </c>
      <c r="F3" s="364" t="s">
        <v>111</v>
      </c>
      <c r="G3" s="365"/>
      <c r="H3" s="365"/>
      <c r="I3" s="365"/>
      <c r="J3" s="365"/>
      <c r="K3" s="365"/>
      <c r="L3" s="365"/>
      <c r="M3" s="366"/>
      <c r="N3" s="367" t="s">
        <v>112</v>
      </c>
      <c r="O3" s="367" t="s">
        <v>113</v>
      </c>
      <c r="P3" s="359" t="s">
        <v>30</v>
      </c>
      <c r="Q3" s="358" t="s">
        <v>114</v>
      </c>
      <c r="R3" s="358" t="s">
        <v>57</v>
      </c>
      <c r="S3" s="358" t="s">
        <v>58</v>
      </c>
      <c r="T3" s="358" t="s">
        <v>59</v>
      </c>
      <c r="U3" s="358" t="s">
        <v>54</v>
      </c>
      <c r="V3" s="358" t="s">
        <v>55</v>
      </c>
      <c r="W3" s="358" t="s">
        <v>60</v>
      </c>
      <c r="X3" s="359" t="s">
        <v>30</v>
      </c>
      <c r="Y3" s="358" t="s">
        <v>114</v>
      </c>
      <c r="Z3" s="358" t="s">
        <v>57</v>
      </c>
      <c r="AA3" s="358" t="s">
        <v>58</v>
      </c>
      <c r="AB3" s="358" t="s">
        <v>59</v>
      </c>
      <c r="AC3" s="358" t="s">
        <v>54</v>
      </c>
      <c r="AD3" s="358" t="s">
        <v>55</v>
      </c>
      <c r="AE3" s="358" t="s">
        <v>60</v>
      </c>
      <c r="AF3" s="359" t="s">
        <v>30</v>
      </c>
      <c r="AG3" s="358" t="s">
        <v>114</v>
      </c>
      <c r="AH3" s="358" t="s">
        <v>57</v>
      </c>
      <c r="AI3" s="358" t="s">
        <v>58</v>
      </c>
      <c r="AJ3" s="358" t="s">
        <v>59</v>
      </c>
      <c r="AK3" s="358" t="s">
        <v>54</v>
      </c>
      <c r="AL3" s="358" t="s">
        <v>55</v>
      </c>
      <c r="AM3" s="358" t="s">
        <v>60</v>
      </c>
      <c r="AN3" s="359" t="s">
        <v>30</v>
      </c>
      <c r="AO3" s="358" t="s">
        <v>114</v>
      </c>
      <c r="AP3" s="358" t="s">
        <v>57</v>
      </c>
      <c r="AQ3" s="358" t="s">
        <v>58</v>
      </c>
      <c r="AR3" s="358" t="s">
        <v>59</v>
      </c>
      <c r="AS3" s="358" t="s">
        <v>54</v>
      </c>
      <c r="AT3" s="358" t="s">
        <v>55</v>
      </c>
      <c r="AU3" s="358" t="s">
        <v>60</v>
      </c>
      <c r="AV3" s="359" t="s">
        <v>30</v>
      </c>
      <c r="AW3" s="358" t="s">
        <v>114</v>
      </c>
      <c r="AX3" s="358" t="s">
        <v>57</v>
      </c>
      <c r="AY3" s="358" t="s">
        <v>58</v>
      </c>
      <c r="AZ3" s="358" t="s">
        <v>59</v>
      </c>
      <c r="BA3" s="358" t="s">
        <v>54</v>
      </c>
      <c r="BB3" s="358" t="s">
        <v>55</v>
      </c>
      <c r="BC3" s="358" t="s">
        <v>60</v>
      </c>
      <c r="BD3" s="359" t="s">
        <v>30</v>
      </c>
      <c r="BE3" s="358" t="s">
        <v>114</v>
      </c>
      <c r="BF3" s="358" t="s">
        <v>57</v>
      </c>
      <c r="BG3" s="358" t="s">
        <v>58</v>
      </c>
      <c r="BH3" s="358" t="s">
        <v>59</v>
      </c>
      <c r="BI3" s="358" t="s">
        <v>54</v>
      </c>
      <c r="BJ3" s="358" t="s">
        <v>55</v>
      </c>
      <c r="BK3" s="358" t="s">
        <v>60</v>
      </c>
      <c r="BL3" s="359" t="s">
        <v>30</v>
      </c>
      <c r="BM3" s="358" t="s">
        <v>114</v>
      </c>
      <c r="BN3" s="358" t="s">
        <v>57</v>
      </c>
      <c r="BO3" s="358" t="s">
        <v>58</v>
      </c>
      <c r="BP3" s="358" t="s">
        <v>59</v>
      </c>
      <c r="BQ3" s="358" t="s">
        <v>54</v>
      </c>
      <c r="BR3" s="358" t="s">
        <v>55</v>
      </c>
      <c r="BS3" s="358" t="s">
        <v>60</v>
      </c>
      <c r="BT3" s="359" t="s">
        <v>30</v>
      </c>
      <c r="BU3" s="358" t="s">
        <v>114</v>
      </c>
      <c r="BV3" s="358" t="s">
        <v>57</v>
      </c>
      <c r="BW3" s="358" t="s">
        <v>58</v>
      </c>
      <c r="BX3" s="358" t="s">
        <v>59</v>
      </c>
      <c r="BY3" s="358" t="s">
        <v>54</v>
      </c>
      <c r="BZ3" s="358" t="s">
        <v>55</v>
      </c>
      <c r="CA3" s="358" t="s">
        <v>60</v>
      </c>
      <c r="CB3" s="359" t="s">
        <v>30</v>
      </c>
      <c r="CC3" s="358" t="s">
        <v>114</v>
      </c>
      <c r="CD3" s="358" t="s">
        <v>57</v>
      </c>
      <c r="CE3" s="358" t="s">
        <v>58</v>
      </c>
      <c r="CF3" s="358" t="s">
        <v>59</v>
      </c>
      <c r="CG3" s="358" t="s">
        <v>54</v>
      </c>
      <c r="CH3" s="358" t="s">
        <v>55</v>
      </c>
      <c r="CI3" s="358" t="s">
        <v>60</v>
      </c>
      <c r="CJ3" s="359" t="s">
        <v>30</v>
      </c>
      <c r="CK3" s="358" t="s">
        <v>114</v>
      </c>
      <c r="CL3" s="358" t="s">
        <v>57</v>
      </c>
      <c r="CM3" s="358" t="s">
        <v>58</v>
      </c>
      <c r="CN3" s="358" t="s">
        <v>59</v>
      </c>
      <c r="CO3" s="358" t="s">
        <v>54</v>
      </c>
      <c r="CP3" s="358" t="s">
        <v>55</v>
      </c>
      <c r="CQ3" s="358" t="s">
        <v>60</v>
      </c>
      <c r="CR3" s="359" t="s">
        <v>30</v>
      </c>
      <c r="CS3" s="358" t="s">
        <v>114</v>
      </c>
      <c r="CT3" s="358" t="s">
        <v>57</v>
      </c>
      <c r="CU3" s="358" t="s">
        <v>58</v>
      </c>
      <c r="CV3" s="358" t="s">
        <v>59</v>
      </c>
      <c r="CW3" s="358" t="s">
        <v>54</v>
      </c>
      <c r="CX3" s="358" t="s">
        <v>55</v>
      </c>
      <c r="CY3" s="358" t="s">
        <v>60</v>
      </c>
    </row>
    <row r="4" spans="1:103" s="48" customFormat="1" ht="18" customHeight="1">
      <c r="A4" s="320"/>
      <c r="B4" s="323"/>
      <c r="C4" s="310"/>
      <c r="D4" s="359"/>
      <c r="E4" s="359"/>
      <c r="F4" s="359" t="s">
        <v>30</v>
      </c>
      <c r="G4" s="367" t="s">
        <v>115</v>
      </c>
      <c r="H4" s="367" t="s">
        <v>116</v>
      </c>
      <c r="I4" s="367" t="s">
        <v>117</v>
      </c>
      <c r="J4" s="367" t="s">
        <v>118</v>
      </c>
      <c r="K4" s="367" t="s">
        <v>119</v>
      </c>
      <c r="L4" s="367" t="s">
        <v>120</v>
      </c>
      <c r="M4" s="367" t="s">
        <v>121</v>
      </c>
      <c r="N4" s="368"/>
      <c r="O4" s="368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48" customFormat="1" ht="18" customHeight="1">
      <c r="A5" s="320"/>
      <c r="B5" s="323"/>
      <c r="C5" s="310"/>
      <c r="D5" s="50"/>
      <c r="E5" s="359"/>
      <c r="F5" s="359"/>
      <c r="G5" s="368"/>
      <c r="H5" s="368"/>
      <c r="I5" s="368"/>
      <c r="J5" s="368"/>
      <c r="K5" s="368"/>
      <c r="L5" s="368"/>
      <c r="M5" s="368"/>
      <c r="N5" s="368"/>
      <c r="O5" s="368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48" customFormat="1" ht="13.5">
      <c r="A6" s="321"/>
      <c r="B6" s="323"/>
      <c r="C6" s="310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89" customFormat="1" ht="13.5">
      <c r="A7" s="293" t="s">
        <v>353</v>
      </c>
      <c r="B7" s="293">
        <v>1</v>
      </c>
      <c r="C7" s="293"/>
      <c r="D7" s="294">
        <f>SUM(E7,F7,N7,O7)</f>
        <v>286</v>
      </c>
      <c r="E7" s="294">
        <f>X7</f>
        <v>31</v>
      </c>
      <c r="F7" s="294">
        <f>SUM(G7:M7)</f>
        <v>0</v>
      </c>
      <c r="G7" s="294">
        <f>AF7</f>
        <v>0</v>
      </c>
      <c r="H7" s="294">
        <f>AN7</f>
        <v>0</v>
      </c>
      <c r="I7" s="294">
        <f>AV7</f>
        <v>0</v>
      </c>
      <c r="J7" s="294">
        <f>BD7</f>
        <v>0</v>
      </c>
      <c r="K7" s="294">
        <f>BL7</f>
        <v>0</v>
      </c>
      <c r="L7" s="294">
        <f>BT7</f>
        <v>0</v>
      </c>
      <c r="M7" s="294">
        <f>CB7</f>
        <v>0</v>
      </c>
      <c r="N7" s="294">
        <f>CJ7</f>
        <v>255</v>
      </c>
      <c r="O7" s="294">
        <f>CR7</f>
        <v>0</v>
      </c>
      <c r="P7" s="294">
        <f>SUM(Q7:W7)</f>
        <v>286</v>
      </c>
      <c r="Q7" s="294">
        <f aca="true" t="shared" si="0" ref="Q7:W7">SUM(Y7,AG7,AO7,AW7,BE7,BM7,BU7,CC7,CK7,CS7)</f>
        <v>239</v>
      </c>
      <c r="R7" s="294">
        <f t="shared" si="0"/>
        <v>0</v>
      </c>
      <c r="S7" s="294">
        <f t="shared" si="0"/>
        <v>31</v>
      </c>
      <c r="T7" s="294">
        <f t="shared" si="0"/>
        <v>16</v>
      </c>
      <c r="U7" s="294">
        <f t="shared" si="0"/>
        <v>0</v>
      </c>
      <c r="V7" s="294">
        <f t="shared" si="0"/>
        <v>0</v>
      </c>
      <c r="W7" s="294">
        <f t="shared" si="0"/>
        <v>0</v>
      </c>
      <c r="X7" s="294">
        <f>SUM(Y7:AE7)</f>
        <v>31</v>
      </c>
      <c r="Y7" s="296">
        <v>0</v>
      </c>
      <c r="Z7" s="296">
        <v>0</v>
      </c>
      <c r="AA7" s="296">
        <v>31</v>
      </c>
      <c r="AB7" s="296">
        <v>0</v>
      </c>
      <c r="AC7" s="296">
        <v>0</v>
      </c>
      <c r="AD7" s="296">
        <v>0</v>
      </c>
      <c r="AE7" s="296">
        <v>0</v>
      </c>
      <c r="AF7" s="294">
        <f>SUM(AG7:AM7)</f>
        <v>0</v>
      </c>
      <c r="AG7" s="296">
        <v>0</v>
      </c>
      <c r="AH7" s="296">
        <v>0</v>
      </c>
      <c r="AI7" s="296">
        <v>0</v>
      </c>
      <c r="AJ7" s="296">
        <v>0</v>
      </c>
      <c r="AK7" s="296">
        <v>0</v>
      </c>
      <c r="AL7" s="296">
        <v>0</v>
      </c>
      <c r="AM7" s="296">
        <v>0</v>
      </c>
      <c r="AN7" s="294">
        <f>SUM(AO7:AU7)</f>
        <v>0</v>
      </c>
      <c r="AO7" s="296">
        <v>0</v>
      </c>
      <c r="AP7" s="296">
        <v>0</v>
      </c>
      <c r="AQ7" s="296">
        <v>0</v>
      </c>
      <c r="AR7" s="296">
        <v>0</v>
      </c>
      <c r="AS7" s="296">
        <v>0</v>
      </c>
      <c r="AT7" s="296">
        <v>0</v>
      </c>
      <c r="AU7" s="296">
        <v>0</v>
      </c>
      <c r="AV7" s="294">
        <f>SUM(AW7:BC7)</f>
        <v>0</v>
      </c>
      <c r="AW7" s="296">
        <v>0</v>
      </c>
      <c r="AX7" s="296">
        <v>0</v>
      </c>
      <c r="AY7" s="296">
        <v>0</v>
      </c>
      <c r="AZ7" s="296">
        <v>0</v>
      </c>
      <c r="BA7" s="296">
        <v>0</v>
      </c>
      <c r="BB7" s="296">
        <v>0</v>
      </c>
      <c r="BC7" s="296">
        <v>0</v>
      </c>
      <c r="BD7" s="294">
        <f>SUM(BE7:BK7)</f>
        <v>0</v>
      </c>
      <c r="BE7" s="296">
        <v>0</v>
      </c>
      <c r="BF7" s="296">
        <v>0</v>
      </c>
      <c r="BG7" s="296">
        <v>0</v>
      </c>
      <c r="BH7" s="296">
        <v>0</v>
      </c>
      <c r="BI7" s="296">
        <v>0</v>
      </c>
      <c r="BJ7" s="296">
        <v>0</v>
      </c>
      <c r="BK7" s="296">
        <v>0</v>
      </c>
      <c r="BL7" s="294">
        <f>SUM(BM7:BS7)</f>
        <v>0</v>
      </c>
      <c r="BM7" s="296">
        <v>0</v>
      </c>
      <c r="BN7" s="296">
        <v>0</v>
      </c>
      <c r="BO7" s="296">
        <v>0</v>
      </c>
      <c r="BP7" s="296">
        <v>0</v>
      </c>
      <c r="BQ7" s="296">
        <v>0</v>
      </c>
      <c r="BR7" s="296">
        <v>0</v>
      </c>
      <c r="BS7" s="296">
        <v>0</v>
      </c>
      <c r="BT7" s="294">
        <f>SUM(BU7:CA7)</f>
        <v>0</v>
      </c>
      <c r="BU7" s="296">
        <v>0</v>
      </c>
      <c r="BV7" s="296">
        <v>0</v>
      </c>
      <c r="BW7" s="296">
        <v>0</v>
      </c>
      <c r="BX7" s="296">
        <v>0</v>
      </c>
      <c r="BY7" s="296">
        <v>0</v>
      </c>
      <c r="BZ7" s="296">
        <v>0</v>
      </c>
      <c r="CA7" s="296">
        <v>0</v>
      </c>
      <c r="CB7" s="294">
        <f>SUM(CC7:CI7)</f>
        <v>0</v>
      </c>
      <c r="CC7" s="296">
        <v>0</v>
      </c>
      <c r="CD7" s="296">
        <v>0</v>
      </c>
      <c r="CE7" s="296">
        <v>0</v>
      </c>
      <c r="CF7" s="296">
        <v>0</v>
      </c>
      <c r="CG7" s="296">
        <v>0</v>
      </c>
      <c r="CH7" s="296">
        <v>0</v>
      </c>
      <c r="CI7" s="296">
        <v>0</v>
      </c>
      <c r="CJ7" s="294">
        <f>SUM(CK7:CQ7)</f>
        <v>255</v>
      </c>
      <c r="CK7" s="296">
        <v>239</v>
      </c>
      <c r="CL7" s="296">
        <v>0</v>
      </c>
      <c r="CM7" s="296">
        <v>0</v>
      </c>
      <c r="CN7" s="296">
        <v>16</v>
      </c>
      <c r="CO7" s="296">
        <v>0</v>
      </c>
      <c r="CP7" s="296">
        <v>0</v>
      </c>
      <c r="CQ7" s="296">
        <v>0</v>
      </c>
      <c r="CR7" s="294">
        <f>SUM(CS7:CY7)</f>
        <v>0</v>
      </c>
      <c r="CS7" s="296">
        <v>0</v>
      </c>
      <c r="CT7" s="296">
        <v>0</v>
      </c>
      <c r="CU7" s="296">
        <v>0</v>
      </c>
      <c r="CV7" s="296">
        <v>0</v>
      </c>
      <c r="CW7" s="296">
        <v>0</v>
      </c>
      <c r="CX7" s="296">
        <v>0</v>
      </c>
      <c r="CY7" s="296">
        <v>0</v>
      </c>
    </row>
    <row r="8" spans="1:103" s="289" customFormat="1" ht="13.5">
      <c r="A8" s="293" t="s">
        <v>354</v>
      </c>
      <c r="B8" s="293">
        <v>2</v>
      </c>
      <c r="C8" s="293"/>
      <c r="D8" s="294">
        <f aca="true" t="shared" si="1" ref="D8:D53">SUM(E8,F8,N8,O8)</f>
        <v>0</v>
      </c>
      <c r="E8" s="294">
        <f aca="true" t="shared" si="2" ref="E8:E53">X8</f>
        <v>0</v>
      </c>
      <c r="F8" s="294">
        <f aca="true" t="shared" si="3" ref="F8:F53">SUM(G8:M8)</f>
        <v>0</v>
      </c>
      <c r="G8" s="294">
        <f aca="true" t="shared" si="4" ref="G8:G53">AF8</f>
        <v>0</v>
      </c>
      <c r="H8" s="294">
        <f aca="true" t="shared" si="5" ref="H8:H53">AN8</f>
        <v>0</v>
      </c>
      <c r="I8" s="294">
        <f aca="true" t="shared" si="6" ref="I8:I53">AV8</f>
        <v>0</v>
      </c>
      <c r="J8" s="294">
        <f aca="true" t="shared" si="7" ref="J8:J53">BD8</f>
        <v>0</v>
      </c>
      <c r="K8" s="294">
        <f aca="true" t="shared" si="8" ref="K8:K53">BL8</f>
        <v>0</v>
      </c>
      <c r="L8" s="294">
        <f aca="true" t="shared" si="9" ref="L8:L53">BT8</f>
        <v>0</v>
      </c>
      <c r="M8" s="294">
        <f aca="true" t="shared" si="10" ref="M8:M53">CB8</f>
        <v>0</v>
      </c>
      <c r="N8" s="294">
        <f aca="true" t="shared" si="11" ref="N8:N53">CJ8</f>
        <v>0</v>
      </c>
      <c r="O8" s="294">
        <f aca="true" t="shared" si="12" ref="O8:O53">CR8</f>
        <v>0</v>
      </c>
      <c r="P8" s="294">
        <f aca="true" t="shared" si="13" ref="P8:P53">SUM(Q8:W8)</f>
        <v>0</v>
      </c>
      <c r="Q8" s="294">
        <f aca="true" t="shared" si="14" ref="Q8:Q53">SUM(Y8,AG8,AO8,AW8,BE8,BM8,BU8,CC8,CK8,CS8)</f>
        <v>0</v>
      </c>
      <c r="R8" s="294">
        <f aca="true" t="shared" si="15" ref="R8:R53">SUM(Z8,AH8,AP8,AX8,BF8,BN8,BV8,CD8,CL8,CT8)</f>
        <v>0</v>
      </c>
      <c r="S8" s="294">
        <f aca="true" t="shared" si="16" ref="S8:S53">SUM(AA8,AI8,AQ8,AY8,BG8,BO8,BW8,CE8,CM8,CU8)</f>
        <v>0</v>
      </c>
      <c r="T8" s="294">
        <f aca="true" t="shared" si="17" ref="T8:T53">SUM(AB8,AJ8,AR8,AZ8,BH8,BP8,BX8,CF8,CN8,CV8)</f>
        <v>0</v>
      </c>
      <c r="U8" s="294">
        <f aca="true" t="shared" si="18" ref="U8:U53">SUM(AC8,AK8,AS8,BA8,BI8,BQ8,BY8,CG8,CO8,CW8)</f>
        <v>0</v>
      </c>
      <c r="V8" s="294">
        <f aca="true" t="shared" si="19" ref="V8:V53">SUM(AD8,AL8,AT8,BB8,BJ8,BR8,BZ8,CH8,CP8,CX8)</f>
        <v>0</v>
      </c>
      <c r="W8" s="294">
        <f aca="true" t="shared" si="20" ref="W8:W53">SUM(AE8,AM8,AU8,BC8,BK8,BS8,CA8,CI8,CQ8,CY8)</f>
        <v>0</v>
      </c>
      <c r="X8" s="294">
        <f aca="true" t="shared" si="21" ref="X8:X53">SUM(Y8:AE8)</f>
        <v>0</v>
      </c>
      <c r="Y8" s="296"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4">
        <f aca="true" t="shared" si="22" ref="AF8:AF53">SUM(AG8:AM8)</f>
        <v>0</v>
      </c>
      <c r="AG8" s="296">
        <v>0</v>
      </c>
      <c r="AH8" s="296">
        <v>0</v>
      </c>
      <c r="AI8" s="296">
        <v>0</v>
      </c>
      <c r="AJ8" s="296">
        <v>0</v>
      </c>
      <c r="AK8" s="296">
        <v>0</v>
      </c>
      <c r="AL8" s="296">
        <v>0</v>
      </c>
      <c r="AM8" s="296">
        <v>0</v>
      </c>
      <c r="AN8" s="294">
        <f aca="true" t="shared" si="23" ref="AN8:AN53">SUM(AO8:AU8)</f>
        <v>0</v>
      </c>
      <c r="AO8" s="296">
        <v>0</v>
      </c>
      <c r="AP8" s="296">
        <v>0</v>
      </c>
      <c r="AQ8" s="296">
        <v>0</v>
      </c>
      <c r="AR8" s="296">
        <v>0</v>
      </c>
      <c r="AS8" s="296">
        <v>0</v>
      </c>
      <c r="AT8" s="296">
        <v>0</v>
      </c>
      <c r="AU8" s="296">
        <v>0</v>
      </c>
      <c r="AV8" s="294">
        <f aca="true" t="shared" si="24" ref="AV8:AV53">SUM(AW8:BC8)</f>
        <v>0</v>
      </c>
      <c r="AW8" s="296">
        <v>0</v>
      </c>
      <c r="AX8" s="296">
        <v>0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4">
        <f aca="true" t="shared" si="25" ref="BD8:BD53">SUM(BE8:BK8)</f>
        <v>0</v>
      </c>
      <c r="BE8" s="296">
        <v>0</v>
      </c>
      <c r="BF8" s="296">
        <v>0</v>
      </c>
      <c r="BG8" s="296">
        <v>0</v>
      </c>
      <c r="BH8" s="296">
        <v>0</v>
      </c>
      <c r="BI8" s="296">
        <v>0</v>
      </c>
      <c r="BJ8" s="296">
        <v>0</v>
      </c>
      <c r="BK8" s="296">
        <v>0</v>
      </c>
      <c r="BL8" s="294">
        <f aca="true" t="shared" si="26" ref="BL8:BL53">SUM(BM8:BS8)</f>
        <v>0</v>
      </c>
      <c r="BM8" s="296">
        <v>0</v>
      </c>
      <c r="BN8" s="296">
        <v>0</v>
      </c>
      <c r="BO8" s="296">
        <v>0</v>
      </c>
      <c r="BP8" s="296">
        <v>0</v>
      </c>
      <c r="BQ8" s="296">
        <v>0</v>
      </c>
      <c r="BR8" s="296">
        <v>0</v>
      </c>
      <c r="BS8" s="296">
        <v>0</v>
      </c>
      <c r="BT8" s="294">
        <f aca="true" t="shared" si="27" ref="BT8:BT53">SUM(BU8:CA8)</f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0</v>
      </c>
      <c r="CA8" s="296">
        <v>0</v>
      </c>
      <c r="CB8" s="294">
        <f aca="true" t="shared" si="28" ref="CB8:CB53">SUM(CC8:CI8)</f>
        <v>0</v>
      </c>
      <c r="CC8" s="296">
        <v>0</v>
      </c>
      <c r="CD8" s="296">
        <v>0</v>
      </c>
      <c r="CE8" s="296">
        <v>0</v>
      </c>
      <c r="CF8" s="296">
        <v>0</v>
      </c>
      <c r="CG8" s="296">
        <v>0</v>
      </c>
      <c r="CH8" s="296">
        <v>0</v>
      </c>
      <c r="CI8" s="296">
        <v>0</v>
      </c>
      <c r="CJ8" s="294">
        <f aca="true" t="shared" si="29" ref="CJ8:CJ53">SUM(CK8:CQ8)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4">
        <f aca="true" t="shared" si="30" ref="CR8:CR53">SUM(CS8:CY8)</f>
        <v>0</v>
      </c>
      <c r="CS8" s="296">
        <v>0</v>
      </c>
      <c r="CT8" s="296">
        <v>0</v>
      </c>
      <c r="CU8" s="296">
        <v>0</v>
      </c>
      <c r="CV8" s="296">
        <v>0</v>
      </c>
      <c r="CW8" s="296">
        <v>0</v>
      </c>
      <c r="CX8" s="296">
        <v>0</v>
      </c>
      <c r="CY8" s="296">
        <v>0</v>
      </c>
    </row>
    <row r="9" spans="1:103" s="289" customFormat="1" ht="13.5">
      <c r="A9" s="293" t="s">
        <v>355</v>
      </c>
      <c r="B9" s="293">
        <v>3</v>
      </c>
      <c r="C9" s="293"/>
      <c r="D9" s="294">
        <f t="shared" si="1"/>
        <v>0</v>
      </c>
      <c r="E9" s="294">
        <f t="shared" si="2"/>
        <v>0</v>
      </c>
      <c r="F9" s="294">
        <f t="shared" si="3"/>
        <v>0</v>
      </c>
      <c r="G9" s="294">
        <f t="shared" si="4"/>
        <v>0</v>
      </c>
      <c r="H9" s="294">
        <f t="shared" si="5"/>
        <v>0</v>
      </c>
      <c r="I9" s="294">
        <f t="shared" si="6"/>
        <v>0</v>
      </c>
      <c r="J9" s="294">
        <f t="shared" si="7"/>
        <v>0</v>
      </c>
      <c r="K9" s="294">
        <f t="shared" si="8"/>
        <v>0</v>
      </c>
      <c r="L9" s="294">
        <f t="shared" si="9"/>
        <v>0</v>
      </c>
      <c r="M9" s="294">
        <f t="shared" si="10"/>
        <v>0</v>
      </c>
      <c r="N9" s="294">
        <f t="shared" si="11"/>
        <v>0</v>
      </c>
      <c r="O9" s="294">
        <f t="shared" si="12"/>
        <v>0</v>
      </c>
      <c r="P9" s="294">
        <f t="shared" si="13"/>
        <v>0</v>
      </c>
      <c r="Q9" s="294">
        <f t="shared" si="14"/>
        <v>0</v>
      </c>
      <c r="R9" s="294">
        <f t="shared" si="15"/>
        <v>0</v>
      </c>
      <c r="S9" s="294">
        <f t="shared" si="16"/>
        <v>0</v>
      </c>
      <c r="T9" s="294">
        <f t="shared" si="17"/>
        <v>0</v>
      </c>
      <c r="U9" s="294">
        <f t="shared" si="18"/>
        <v>0</v>
      </c>
      <c r="V9" s="294">
        <f t="shared" si="19"/>
        <v>0</v>
      </c>
      <c r="W9" s="294">
        <f t="shared" si="20"/>
        <v>0</v>
      </c>
      <c r="X9" s="294">
        <f t="shared" si="21"/>
        <v>0</v>
      </c>
      <c r="Y9" s="296">
        <v>0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4">
        <f t="shared" si="22"/>
        <v>0</v>
      </c>
      <c r="AG9" s="296">
        <v>0</v>
      </c>
      <c r="AH9" s="296">
        <v>0</v>
      </c>
      <c r="AI9" s="296">
        <v>0</v>
      </c>
      <c r="AJ9" s="296">
        <v>0</v>
      </c>
      <c r="AK9" s="296">
        <v>0</v>
      </c>
      <c r="AL9" s="296">
        <v>0</v>
      </c>
      <c r="AM9" s="296">
        <v>0</v>
      </c>
      <c r="AN9" s="294">
        <f t="shared" si="23"/>
        <v>0</v>
      </c>
      <c r="AO9" s="296">
        <v>0</v>
      </c>
      <c r="AP9" s="296">
        <v>0</v>
      </c>
      <c r="AQ9" s="296">
        <v>0</v>
      </c>
      <c r="AR9" s="296">
        <v>0</v>
      </c>
      <c r="AS9" s="296">
        <v>0</v>
      </c>
      <c r="AT9" s="296">
        <v>0</v>
      </c>
      <c r="AU9" s="296">
        <v>0</v>
      </c>
      <c r="AV9" s="294">
        <f t="shared" si="24"/>
        <v>0</v>
      </c>
      <c r="AW9" s="296">
        <v>0</v>
      </c>
      <c r="AX9" s="296">
        <v>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4">
        <f t="shared" si="25"/>
        <v>0</v>
      </c>
      <c r="BE9" s="296">
        <v>0</v>
      </c>
      <c r="BF9" s="296">
        <v>0</v>
      </c>
      <c r="BG9" s="296">
        <v>0</v>
      </c>
      <c r="BH9" s="296">
        <v>0</v>
      </c>
      <c r="BI9" s="296">
        <v>0</v>
      </c>
      <c r="BJ9" s="296">
        <v>0</v>
      </c>
      <c r="BK9" s="296">
        <v>0</v>
      </c>
      <c r="BL9" s="294">
        <f t="shared" si="26"/>
        <v>0</v>
      </c>
      <c r="BM9" s="296">
        <v>0</v>
      </c>
      <c r="BN9" s="296">
        <v>0</v>
      </c>
      <c r="BO9" s="296">
        <v>0</v>
      </c>
      <c r="BP9" s="296">
        <v>0</v>
      </c>
      <c r="BQ9" s="296">
        <v>0</v>
      </c>
      <c r="BR9" s="296">
        <v>0</v>
      </c>
      <c r="BS9" s="296">
        <v>0</v>
      </c>
      <c r="BT9" s="294">
        <f t="shared" si="27"/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4">
        <f t="shared" si="28"/>
        <v>0</v>
      </c>
      <c r="CC9" s="296">
        <v>0</v>
      </c>
      <c r="CD9" s="296">
        <v>0</v>
      </c>
      <c r="CE9" s="296">
        <v>0</v>
      </c>
      <c r="CF9" s="296">
        <v>0</v>
      </c>
      <c r="CG9" s="296">
        <v>0</v>
      </c>
      <c r="CH9" s="296">
        <v>0</v>
      </c>
      <c r="CI9" s="296">
        <v>0</v>
      </c>
      <c r="CJ9" s="294">
        <f t="shared" si="29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4">
        <f t="shared" si="30"/>
        <v>0</v>
      </c>
      <c r="CS9" s="296">
        <v>0</v>
      </c>
      <c r="CT9" s="296">
        <v>0</v>
      </c>
      <c r="CU9" s="296">
        <v>0</v>
      </c>
      <c r="CV9" s="296">
        <v>0</v>
      </c>
      <c r="CW9" s="296">
        <v>0</v>
      </c>
      <c r="CX9" s="296">
        <v>0</v>
      </c>
      <c r="CY9" s="296">
        <v>0</v>
      </c>
    </row>
    <row r="10" spans="1:103" s="289" customFormat="1" ht="13.5">
      <c r="A10" s="293" t="s">
        <v>356</v>
      </c>
      <c r="B10" s="293">
        <v>4</v>
      </c>
      <c r="C10" s="293"/>
      <c r="D10" s="294">
        <f t="shared" si="1"/>
        <v>0</v>
      </c>
      <c r="E10" s="294">
        <f t="shared" si="2"/>
        <v>0</v>
      </c>
      <c r="F10" s="294">
        <f t="shared" si="3"/>
        <v>0</v>
      </c>
      <c r="G10" s="294">
        <f t="shared" si="4"/>
        <v>0</v>
      </c>
      <c r="H10" s="294">
        <f t="shared" si="5"/>
        <v>0</v>
      </c>
      <c r="I10" s="294">
        <f t="shared" si="6"/>
        <v>0</v>
      </c>
      <c r="J10" s="294">
        <f t="shared" si="7"/>
        <v>0</v>
      </c>
      <c r="K10" s="294">
        <f t="shared" si="8"/>
        <v>0</v>
      </c>
      <c r="L10" s="294">
        <f t="shared" si="9"/>
        <v>0</v>
      </c>
      <c r="M10" s="294">
        <f t="shared" si="10"/>
        <v>0</v>
      </c>
      <c r="N10" s="294">
        <f t="shared" si="11"/>
        <v>0</v>
      </c>
      <c r="O10" s="294">
        <f t="shared" si="12"/>
        <v>0</v>
      </c>
      <c r="P10" s="294">
        <f t="shared" si="13"/>
        <v>0</v>
      </c>
      <c r="Q10" s="294">
        <f t="shared" si="14"/>
        <v>0</v>
      </c>
      <c r="R10" s="294">
        <f t="shared" si="15"/>
        <v>0</v>
      </c>
      <c r="S10" s="294">
        <f t="shared" si="16"/>
        <v>0</v>
      </c>
      <c r="T10" s="294">
        <f t="shared" si="17"/>
        <v>0</v>
      </c>
      <c r="U10" s="294">
        <f t="shared" si="18"/>
        <v>0</v>
      </c>
      <c r="V10" s="294">
        <f t="shared" si="19"/>
        <v>0</v>
      </c>
      <c r="W10" s="294">
        <f t="shared" si="20"/>
        <v>0</v>
      </c>
      <c r="X10" s="294">
        <f t="shared" si="21"/>
        <v>0</v>
      </c>
      <c r="Y10" s="296">
        <v>0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4">
        <f t="shared" si="22"/>
        <v>0</v>
      </c>
      <c r="AG10" s="296">
        <v>0</v>
      </c>
      <c r="AH10" s="296">
        <v>0</v>
      </c>
      <c r="AI10" s="296">
        <v>0</v>
      </c>
      <c r="AJ10" s="296">
        <v>0</v>
      </c>
      <c r="AK10" s="296">
        <v>0</v>
      </c>
      <c r="AL10" s="296">
        <v>0</v>
      </c>
      <c r="AM10" s="296">
        <v>0</v>
      </c>
      <c r="AN10" s="294">
        <f t="shared" si="23"/>
        <v>0</v>
      </c>
      <c r="AO10" s="296">
        <v>0</v>
      </c>
      <c r="AP10" s="296">
        <v>0</v>
      </c>
      <c r="AQ10" s="296">
        <v>0</v>
      </c>
      <c r="AR10" s="296">
        <v>0</v>
      </c>
      <c r="AS10" s="296">
        <v>0</v>
      </c>
      <c r="AT10" s="296">
        <v>0</v>
      </c>
      <c r="AU10" s="296">
        <v>0</v>
      </c>
      <c r="AV10" s="294">
        <f t="shared" si="24"/>
        <v>0</v>
      </c>
      <c r="AW10" s="296">
        <v>0</v>
      </c>
      <c r="AX10" s="296">
        <v>0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4">
        <f t="shared" si="25"/>
        <v>0</v>
      </c>
      <c r="BE10" s="296">
        <v>0</v>
      </c>
      <c r="BF10" s="296">
        <v>0</v>
      </c>
      <c r="BG10" s="296">
        <v>0</v>
      </c>
      <c r="BH10" s="296">
        <v>0</v>
      </c>
      <c r="BI10" s="296">
        <v>0</v>
      </c>
      <c r="BJ10" s="296">
        <v>0</v>
      </c>
      <c r="BK10" s="296">
        <v>0</v>
      </c>
      <c r="BL10" s="294">
        <f t="shared" si="26"/>
        <v>0</v>
      </c>
      <c r="BM10" s="296">
        <v>0</v>
      </c>
      <c r="BN10" s="296">
        <v>0</v>
      </c>
      <c r="BO10" s="296">
        <v>0</v>
      </c>
      <c r="BP10" s="296">
        <v>0</v>
      </c>
      <c r="BQ10" s="296">
        <v>0</v>
      </c>
      <c r="BR10" s="296">
        <v>0</v>
      </c>
      <c r="BS10" s="296">
        <v>0</v>
      </c>
      <c r="BT10" s="294">
        <f t="shared" si="27"/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4">
        <f t="shared" si="28"/>
        <v>0</v>
      </c>
      <c r="CC10" s="296">
        <v>0</v>
      </c>
      <c r="CD10" s="296">
        <v>0</v>
      </c>
      <c r="CE10" s="296">
        <v>0</v>
      </c>
      <c r="CF10" s="296">
        <v>0</v>
      </c>
      <c r="CG10" s="296">
        <v>0</v>
      </c>
      <c r="CH10" s="296">
        <v>0</v>
      </c>
      <c r="CI10" s="296">
        <v>0</v>
      </c>
      <c r="CJ10" s="294">
        <f t="shared" si="29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4">
        <f t="shared" si="30"/>
        <v>0</v>
      </c>
      <c r="CS10" s="296">
        <v>0</v>
      </c>
      <c r="CT10" s="296">
        <v>0</v>
      </c>
      <c r="CU10" s="296">
        <v>0</v>
      </c>
      <c r="CV10" s="296">
        <v>0</v>
      </c>
      <c r="CW10" s="296">
        <v>0</v>
      </c>
      <c r="CX10" s="296">
        <v>0</v>
      </c>
      <c r="CY10" s="296">
        <v>0</v>
      </c>
    </row>
    <row r="11" spans="1:103" s="289" customFormat="1" ht="13.5">
      <c r="A11" s="293" t="s">
        <v>357</v>
      </c>
      <c r="B11" s="293">
        <v>5</v>
      </c>
      <c r="C11" s="293"/>
      <c r="D11" s="294">
        <f t="shared" si="1"/>
        <v>0</v>
      </c>
      <c r="E11" s="294">
        <f t="shared" si="2"/>
        <v>0</v>
      </c>
      <c r="F11" s="294">
        <f t="shared" si="3"/>
        <v>0</v>
      </c>
      <c r="G11" s="294">
        <f t="shared" si="4"/>
        <v>0</v>
      </c>
      <c r="H11" s="294">
        <f t="shared" si="5"/>
        <v>0</v>
      </c>
      <c r="I11" s="294">
        <f t="shared" si="6"/>
        <v>0</v>
      </c>
      <c r="J11" s="294">
        <f t="shared" si="7"/>
        <v>0</v>
      </c>
      <c r="K11" s="294">
        <f t="shared" si="8"/>
        <v>0</v>
      </c>
      <c r="L11" s="294">
        <f t="shared" si="9"/>
        <v>0</v>
      </c>
      <c r="M11" s="294">
        <f t="shared" si="10"/>
        <v>0</v>
      </c>
      <c r="N11" s="294">
        <f t="shared" si="11"/>
        <v>0</v>
      </c>
      <c r="O11" s="294">
        <f t="shared" si="12"/>
        <v>0</v>
      </c>
      <c r="P11" s="294">
        <f t="shared" si="13"/>
        <v>0</v>
      </c>
      <c r="Q11" s="294">
        <f t="shared" si="14"/>
        <v>0</v>
      </c>
      <c r="R11" s="294">
        <f t="shared" si="15"/>
        <v>0</v>
      </c>
      <c r="S11" s="294">
        <f t="shared" si="16"/>
        <v>0</v>
      </c>
      <c r="T11" s="294">
        <f t="shared" si="17"/>
        <v>0</v>
      </c>
      <c r="U11" s="294">
        <f t="shared" si="18"/>
        <v>0</v>
      </c>
      <c r="V11" s="294">
        <f t="shared" si="19"/>
        <v>0</v>
      </c>
      <c r="W11" s="294">
        <f t="shared" si="20"/>
        <v>0</v>
      </c>
      <c r="X11" s="294">
        <f t="shared" si="21"/>
        <v>0</v>
      </c>
      <c r="Y11" s="296">
        <v>0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4">
        <f t="shared" si="22"/>
        <v>0</v>
      </c>
      <c r="AG11" s="296">
        <v>0</v>
      </c>
      <c r="AH11" s="296">
        <v>0</v>
      </c>
      <c r="AI11" s="296">
        <v>0</v>
      </c>
      <c r="AJ11" s="296">
        <v>0</v>
      </c>
      <c r="AK11" s="296">
        <v>0</v>
      </c>
      <c r="AL11" s="296">
        <v>0</v>
      </c>
      <c r="AM11" s="296">
        <v>0</v>
      </c>
      <c r="AN11" s="294">
        <f t="shared" si="23"/>
        <v>0</v>
      </c>
      <c r="AO11" s="296">
        <v>0</v>
      </c>
      <c r="AP11" s="296">
        <v>0</v>
      </c>
      <c r="AQ11" s="296">
        <v>0</v>
      </c>
      <c r="AR11" s="296">
        <v>0</v>
      </c>
      <c r="AS11" s="296">
        <v>0</v>
      </c>
      <c r="AT11" s="296">
        <v>0</v>
      </c>
      <c r="AU11" s="296">
        <v>0</v>
      </c>
      <c r="AV11" s="294">
        <f t="shared" si="24"/>
        <v>0</v>
      </c>
      <c r="AW11" s="296">
        <v>0</v>
      </c>
      <c r="AX11" s="296">
        <v>0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4">
        <f t="shared" si="25"/>
        <v>0</v>
      </c>
      <c r="BE11" s="296">
        <v>0</v>
      </c>
      <c r="BF11" s="296">
        <v>0</v>
      </c>
      <c r="BG11" s="296">
        <v>0</v>
      </c>
      <c r="BH11" s="296">
        <v>0</v>
      </c>
      <c r="BI11" s="296">
        <v>0</v>
      </c>
      <c r="BJ11" s="296">
        <v>0</v>
      </c>
      <c r="BK11" s="296">
        <v>0</v>
      </c>
      <c r="BL11" s="294">
        <f t="shared" si="26"/>
        <v>0</v>
      </c>
      <c r="BM11" s="296">
        <v>0</v>
      </c>
      <c r="BN11" s="296">
        <v>0</v>
      </c>
      <c r="BO11" s="296">
        <v>0</v>
      </c>
      <c r="BP11" s="296">
        <v>0</v>
      </c>
      <c r="BQ11" s="296">
        <v>0</v>
      </c>
      <c r="BR11" s="296">
        <v>0</v>
      </c>
      <c r="BS11" s="296">
        <v>0</v>
      </c>
      <c r="BT11" s="294">
        <f t="shared" si="27"/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4">
        <f t="shared" si="28"/>
        <v>0</v>
      </c>
      <c r="CC11" s="296">
        <v>0</v>
      </c>
      <c r="CD11" s="296">
        <v>0</v>
      </c>
      <c r="CE11" s="296">
        <v>0</v>
      </c>
      <c r="CF11" s="296">
        <v>0</v>
      </c>
      <c r="CG11" s="296">
        <v>0</v>
      </c>
      <c r="CH11" s="296">
        <v>0</v>
      </c>
      <c r="CI11" s="296">
        <v>0</v>
      </c>
      <c r="CJ11" s="294">
        <f t="shared" si="29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4">
        <f t="shared" si="30"/>
        <v>0</v>
      </c>
      <c r="CS11" s="296">
        <v>0</v>
      </c>
      <c r="CT11" s="296">
        <v>0</v>
      </c>
      <c r="CU11" s="296">
        <v>0</v>
      </c>
      <c r="CV11" s="296">
        <v>0</v>
      </c>
      <c r="CW11" s="296">
        <v>0</v>
      </c>
      <c r="CX11" s="296">
        <v>0</v>
      </c>
      <c r="CY11" s="296">
        <v>0</v>
      </c>
    </row>
    <row r="12" spans="1:103" s="289" customFormat="1" ht="13.5">
      <c r="A12" s="293" t="s">
        <v>358</v>
      </c>
      <c r="B12" s="293">
        <v>6</v>
      </c>
      <c r="C12" s="293"/>
      <c r="D12" s="294">
        <f t="shared" si="1"/>
        <v>0</v>
      </c>
      <c r="E12" s="294">
        <f t="shared" si="2"/>
        <v>0</v>
      </c>
      <c r="F12" s="294">
        <f t="shared" si="3"/>
        <v>0</v>
      </c>
      <c r="G12" s="294">
        <f t="shared" si="4"/>
        <v>0</v>
      </c>
      <c r="H12" s="294">
        <f t="shared" si="5"/>
        <v>0</v>
      </c>
      <c r="I12" s="294">
        <f t="shared" si="6"/>
        <v>0</v>
      </c>
      <c r="J12" s="294">
        <f t="shared" si="7"/>
        <v>0</v>
      </c>
      <c r="K12" s="294">
        <f t="shared" si="8"/>
        <v>0</v>
      </c>
      <c r="L12" s="294">
        <f t="shared" si="9"/>
        <v>0</v>
      </c>
      <c r="M12" s="294">
        <f t="shared" si="10"/>
        <v>0</v>
      </c>
      <c r="N12" s="294">
        <f t="shared" si="11"/>
        <v>0</v>
      </c>
      <c r="O12" s="294">
        <f t="shared" si="12"/>
        <v>0</v>
      </c>
      <c r="P12" s="294">
        <f t="shared" si="13"/>
        <v>0</v>
      </c>
      <c r="Q12" s="294">
        <f t="shared" si="14"/>
        <v>0</v>
      </c>
      <c r="R12" s="294">
        <f t="shared" si="15"/>
        <v>0</v>
      </c>
      <c r="S12" s="294">
        <f t="shared" si="16"/>
        <v>0</v>
      </c>
      <c r="T12" s="294">
        <f t="shared" si="17"/>
        <v>0</v>
      </c>
      <c r="U12" s="294">
        <f t="shared" si="18"/>
        <v>0</v>
      </c>
      <c r="V12" s="294">
        <f t="shared" si="19"/>
        <v>0</v>
      </c>
      <c r="W12" s="294">
        <f t="shared" si="20"/>
        <v>0</v>
      </c>
      <c r="X12" s="294">
        <f t="shared" si="21"/>
        <v>0</v>
      </c>
      <c r="Y12" s="296">
        <v>0</v>
      </c>
      <c r="Z12" s="296">
        <v>0</v>
      </c>
      <c r="AA12" s="296">
        <v>0</v>
      </c>
      <c r="AB12" s="296">
        <v>0</v>
      </c>
      <c r="AC12" s="296">
        <v>0</v>
      </c>
      <c r="AD12" s="296">
        <v>0</v>
      </c>
      <c r="AE12" s="296">
        <v>0</v>
      </c>
      <c r="AF12" s="294">
        <f t="shared" si="22"/>
        <v>0</v>
      </c>
      <c r="AG12" s="296">
        <v>0</v>
      </c>
      <c r="AH12" s="296">
        <v>0</v>
      </c>
      <c r="AI12" s="296">
        <v>0</v>
      </c>
      <c r="AJ12" s="296">
        <v>0</v>
      </c>
      <c r="AK12" s="296">
        <v>0</v>
      </c>
      <c r="AL12" s="296">
        <v>0</v>
      </c>
      <c r="AM12" s="296">
        <v>0</v>
      </c>
      <c r="AN12" s="294">
        <f t="shared" si="23"/>
        <v>0</v>
      </c>
      <c r="AO12" s="296">
        <v>0</v>
      </c>
      <c r="AP12" s="296">
        <v>0</v>
      </c>
      <c r="AQ12" s="296">
        <v>0</v>
      </c>
      <c r="AR12" s="296">
        <v>0</v>
      </c>
      <c r="AS12" s="296">
        <v>0</v>
      </c>
      <c r="AT12" s="296">
        <v>0</v>
      </c>
      <c r="AU12" s="296">
        <v>0</v>
      </c>
      <c r="AV12" s="294">
        <f t="shared" si="24"/>
        <v>0</v>
      </c>
      <c r="AW12" s="296">
        <v>0</v>
      </c>
      <c r="AX12" s="296">
        <v>0</v>
      </c>
      <c r="AY12" s="296">
        <v>0</v>
      </c>
      <c r="AZ12" s="296">
        <v>0</v>
      </c>
      <c r="BA12" s="296">
        <v>0</v>
      </c>
      <c r="BB12" s="296">
        <v>0</v>
      </c>
      <c r="BC12" s="296">
        <v>0</v>
      </c>
      <c r="BD12" s="294">
        <f t="shared" si="25"/>
        <v>0</v>
      </c>
      <c r="BE12" s="296">
        <v>0</v>
      </c>
      <c r="BF12" s="296">
        <v>0</v>
      </c>
      <c r="BG12" s="296">
        <v>0</v>
      </c>
      <c r="BH12" s="296">
        <v>0</v>
      </c>
      <c r="BI12" s="296">
        <v>0</v>
      </c>
      <c r="BJ12" s="296">
        <v>0</v>
      </c>
      <c r="BK12" s="296">
        <v>0</v>
      </c>
      <c r="BL12" s="294">
        <f t="shared" si="26"/>
        <v>0</v>
      </c>
      <c r="BM12" s="296">
        <v>0</v>
      </c>
      <c r="BN12" s="296">
        <v>0</v>
      </c>
      <c r="BO12" s="296">
        <v>0</v>
      </c>
      <c r="BP12" s="296">
        <v>0</v>
      </c>
      <c r="BQ12" s="296">
        <v>0</v>
      </c>
      <c r="BR12" s="296">
        <v>0</v>
      </c>
      <c r="BS12" s="296">
        <v>0</v>
      </c>
      <c r="BT12" s="294">
        <f t="shared" si="27"/>
        <v>0</v>
      </c>
      <c r="BU12" s="296">
        <v>0</v>
      </c>
      <c r="BV12" s="296">
        <v>0</v>
      </c>
      <c r="BW12" s="296">
        <v>0</v>
      </c>
      <c r="BX12" s="296">
        <v>0</v>
      </c>
      <c r="BY12" s="296">
        <v>0</v>
      </c>
      <c r="BZ12" s="296">
        <v>0</v>
      </c>
      <c r="CA12" s="296">
        <v>0</v>
      </c>
      <c r="CB12" s="294">
        <f t="shared" si="28"/>
        <v>0</v>
      </c>
      <c r="CC12" s="296">
        <v>0</v>
      </c>
      <c r="CD12" s="296">
        <v>0</v>
      </c>
      <c r="CE12" s="296">
        <v>0</v>
      </c>
      <c r="CF12" s="296">
        <v>0</v>
      </c>
      <c r="CG12" s="296">
        <v>0</v>
      </c>
      <c r="CH12" s="296">
        <v>0</v>
      </c>
      <c r="CI12" s="296">
        <v>0</v>
      </c>
      <c r="CJ12" s="294">
        <f t="shared" si="29"/>
        <v>0</v>
      </c>
      <c r="CK12" s="296">
        <v>0</v>
      </c>
      <c r="CL12" s="296">
        <v>0</v>
      </c>
      <c r="CM12" s="296">
        <v>0</v>
      </c>
      <c r="CN12" s="296">
        <v>0</v>
      </c>
      <c r="CO12" s="296">
        <v>0</v>
      </c>
      <c r="CP12" s="296">
        <v>0</v>
      </c>
      <c r="CQ12" s="296">
        <v>0</v>
      </c>
      <c r="CR12" s="294">
        <f t="shared" si="30"/>
        <v>0</v>
      </c>
      <c r="CS12" s="296">
        <v>0</v>
      </c>
      <c r="CT12" s="296">
        <v>0</v>
      </c>
      <c r="CU12" s="296">
        <v>0</v>
      </c>
      <c r="CV12" s="296">
        <v>0</v>
      </c>
      <c r="CW12" s="296">
        <v>0</v>
      </c>
      <c r="CX12" s="296">
        <v>0</v>
      </c>
      <c r="CY12" s="296">
        <v>0</v>
      </c>
    </row>
    <row r="13" spans="1:103" s="289" customFormat="1" ht="13.5">
      <c r="A13" s="293" t="s">
        <v>359</v>
      </c>
      <c r="B13" s="293">
        <v>7</v>
      </c>
      <c r="C13" s="293"/>
      <c r="D13" s="294">
        <f t="shared" si="1"/>
        <v>0</v>
      </c>
      <c r="E13" s="294">
        <f t="shared" si="2"/>
        <v>0</v>
      </c>
      <c r="F13" s="294">
        <f t="shared" si="3"/>
        <v>0</v>
      </c>
      <c r="G13" s="294">
        <f t="shared" si="4"/>
        <v>0</v>
      </c>
      <c r="H13" s="294">
        <f t="shared" si="5"/>
        <v>0</v>
      </c>
      <c r="I13" s="294">
        <f t="shared" si="6"/>
        <v>0</v>
      </c>
      <c r="J13" s="294">
        <f t="shared" si="7"/>
        <v>0</v>
      </c>
      <c r="K13" s="294">
        <f t="shared" si="8"/>
        <v>0</v>
      </c>
      <c r="L13" s="294">
        <f t="shared" si="9"/>
        <v>0</v>
      </c>
      <c r="M13" s="294">
        <f t="shared" si="10"/>
        <v>0</v>
      </c>
      <c r="N13" s="294">
        <f t="shared" si="11"/>
        <v>0</v>
      </c>
      <c r="O13" s="294">
        <f t="shared" si="12"/>
        <v>0</v>
      </c>
      <c r="P13" s="294">
        <f t="shared" si="13"/>
        <v>0</v>
      </c>
      <c r="Q13" s="294">
        <f t="shared" si="14"/>
        <v>0</v>
      </c>
      <c r="R13" s="294">
        <f t="shared" si="15"/>
        <v>0</v>
      </c>
      <c r="S13" s="294">
        <f t="shared" si="16"/>
        <v>0</v>
      </c>
      <c r="T13" s="294">
        <f t="shared" si="17"/>
        <v>0</v>
      </c>
      <c r="U13" s="294">
        <f t="shared" si="18"/>
        <v>0</v>
      </c>
      <c r="V13" s="294">
        <f t="shared" si="19"/>
        <v>0</v>
      </c>
      <c r="W13" s="294">
        <f t="shared" si="20"/>
        <v>0</v>
      </c>
      <c r="X13" s="294">
        <f t="shared" si="21"/>
        <v>0</v>
      </c>
      <c r="Y13" s="296">
        <v>0</v>
      </c>
      <c r="Z13" s="296">
        <v>0</v>
      </c>
      <c r="AA13" s="296">
        <v>0</v>
      </c>
      <c r="AB13" s="296">
        <v>0</v>
      </c>
      <c r="AC13" s="296">
        <v>0</v>
      </c>
      <c r="AD13" s="296">
        <v>0</v>
      </c>
      <c r="AE13" s="296">
        <v>0</v>
      </c>
      <c r="AF13" s="294">
        <f t="shared" si="22"/>
        <v>0</v>
      </c>
      <c r="AG13" s="296">
        <v>0</v>
      </c>
      <c r="AH13" s="296">
        <v>0</v>
      </c>
      <c r="AI13" s="296">
        <v>0</v>
      </c>
      <c r="AJ13" s="296">
        <v>0</v>
      </c>
      <c r="AK13" s="296">
        <v>0</v>
      </c>
      <c r="AL13" s="296">
        <v>0</v>
      </c>
      <c r="AM13" s="296">
        <v>0</v>
      </c>
      <c r="AN13" s="294">
        <f t="shared" si="23"/>
        <v>0</v>
      </c>
      <c r="AO13" s="296">
        <v>0</v>
      </c>
      <c r="AP13" s="296">
        <v>0</v>
      </c>
      <c r="AQ13" s="296">
        <v>0</v>
      </c>
      <c r="AR13" s="296">
        <v>0</v>
      </c>
      <c r="AS13" s="296">
        <v>0</v>
      </c>
      <c r="AT13" s="296">
        <v>0</v>
      </c>
      <c r="AU13" s="296">
        <v>0</v>
      </c>
      <c r="AV13" s="294">
        <f t="shared" si="24"/>
        <v>0</v>
      </c>
      <c r="AW13" s="296">
        <v>0</v>
      </c>
      <c r="AX13" s="296">
        <v>0</v>
      </c>
      <c r="AY13" s="296">
        <v>0</v>
      </c>
      <c r="AZ13" s="296">
        <v>0</v>
      </c>
      <c r="BA13" s="296">
        <v>0</v>
      </c>
      <c r="BB13" s="296">
        <v>0</v>
      </c>
      <c r="BC13" s="296">
        <v>0</v>
      </c>
      <c r="BD13" s="294">
        <f t="shared" si="25"/>
        <v>0</v>
      </c>
      <c r="BE13" s="296">
        <v>0</v>
      </c>
      <c r="BF13" s="296">
        <v>0</v>
      </c>
      <c r="BG13" s="296">
        <v>0</v>
      </c>
      <c r="BH13" s="296">
        <v>0</v>
      </c>
      <c r="BI13" s="296">
        <v>0</v>
      </c>
      <c r="BJ13" s="296">
        <v>0</v>
      </c>
      <c r="BK13" s="296">
        <v>0</v>
      </c>
      <c r="BL13" s="294">
        <f t="shared" si="26"/>
        <v>0</v>
      </c>
      <c r="BM13" s="296">
        <v>0</v>
      </c>
      <c r="BN13" s="296">
        <v>0</v>
      </c>
      <c r="BO13" s="296">
        <v>0</v>
      </c>
      <c r="BP13" s="296">
        <v>0</v>
      </c>
      <c r="BQ13" s="296">
        <v>0</v>
      </c>
      <c r="BR13" s="296">
        <v>0</v>
      </c>
      <c r="BS13" s="296">
        <v>0</v>
      </c>
      <c r="BT13" s="294">
        <f t="shared" si="27"/>
        <v>0</v>
      </c>
      <c r="BU13" s="296">
        <v>0</v>
      </c>
      <c r="BV13" s="296">
        <v>0</v>
      </c>
      <c r="BW13" s="296">
        <v>0</v>
      </c>
      <c r="BX13" s="296">
        <v>0</v>
      </c>
      <c r="BY13" s="296">
        <v>0</v>
      </c>
      <c r="BZ13" s="296">
        <v>0</v>
      </c>
      <c r="CA13" s="296">
        <v>0</v>
      </c>
      <c r="CB13" s="294">
        <f t="shared" si="28"/>
        <v>0</v>
      </c>
      <c r="CC13" s="296">
        <v>0</v>
      </c>
      <c r="CD13" s="296">
        <v>0</v>
      </c>
      <c r="CE13" s="296">
        <v>0</v>
      </c>
      <c r="CF13" s="296">
        <v>0</v>
      </c>
      <c r="CG13" s="296">
        <v>0</v>
      </c>
      <c r="CH13" s="296">
        <v>0</v>
      </c>
      <c r="CI13" s="296">
        <v>0</v>
      </c>
      <c r="CJ13" s="294">
        <f t="shared" si="29"/>
        <v>0</v>
      </c>
      <c r="CK13" s="296">
        <v>0</v>
      </c>
      <c r="CL13" s="296">
        <v>0</v>
      </c>
      <c r="CM13" s="296">
        <v>0</v>
      </c>
      <c r="CN13" s="296">
        <v>0</v>
      </c>
      <c r="CO13" s="296">
        <v>0</v>
      </c>
      <c r="CP13" s="296">
        <v>0</v>
      </c>
      <c r="CQ13" s="296">
        <v>0</v>
      </c>
      <c r="CR13" s="294">
        <f t="shared" si="30"/>
        <v>0</v>
      </c>
      <c r="CS13" s="296">
        <v>0</v>
      </c>
      <c r="CT13" s="296">
        <v>0</v>
      </c>
      <c r="CU13" s="296">
        <v>0</v>
      </c>
      <c r="CV13" s="296">
        <v>0</v>
      </c>
      <c r="CW13" s="296">
        <v>0</v>
      </c>
      <c r="CX13" s="296">
        <v>0</v>
      </c>
      <c r="CY13" s="296">
        <v>0</v>
      </c>
    </row>
    <row r="14" spans="1:103" s="289" customFormat="1" ht="13.5">
      <c r="A14" s="293" t="s">
        <v>360</v>
      </c>
      <c r="B14" s="293">
        <v>8</v>
      </c>
      <c r="C14" s="293"/>
      <c r="D14" s="294">
        <f t="shared" si="1"/>
        <v>0</v>
      </c>
      <c r="E14" s="294">
        <f t="shared" si="2"/>
        <v>0</v>
      </c>
      <c r="F14" s="294">
        <f t="shared" si="3"/>
        <v>0</v>
      </c>
      <c r="G14" s="294">
        <f t="shared" si="4"/>
        <v>0</v>
      </c>
      <c r="H14" s="294">
        <f t="shared" si="5"/>
        <v>0</v>
      </c>
      <c r="I14" s="294">
        <f t="shared" si="6"/>
        <v>0</v>
      </c>
      <c r="J14" s="294">
        <f t="shared" si="7"/>
        <v>0</v>
      </c>
      <c r="K14" s="294">
        <f t="shared" si="8"/>
        <v>0</v>
      </c>
      <c r="L14" s="294">
        <f t="shared" si="9"/>
        <v>0</v>
      </c>
      <c r="M14" s="294">
        <f t="shared" si="10"/>
        <v>0</v>
      </c>
      <c r="N14" s="294">
        <f t="shared" si="11"/>
        <v>0</v>
      </c>
      <c r="O14" s="294">
        <f t="shared" si="12"/>
        <v>0</v>
      </c>
      <c r="P14" s="294">
        <f t="shared" si="13"/>
        <v>0</v>
      </c>
      <c r="Q14" s="294">
        <f t="shared" si="14"/>
        <v>0</v>
      </c>
      <c r="R14" s="294">
        <f t="shared" si="15"/>
        <v>0</v>
      </c>
      <c r="S14" s="294">
        <f t="shared" si="16"/>
        <v>0</v>
      </c>
      <c r="T14" s="294">
        <f t="shared" si="17"/>
        <v>0</v>
      </c>
      <c r="U14" s="294">
        <f t="shared" si="18"/>
        <v>0</v>
      </c>
      <c r="V14" s="294">
        <f t="shared" si="19"/>
        <v>0</v>
      </c>
      <c r="W14" s="294">
        <f t="shared" si="20"/>
        <v>0</v>
      </c>
      <c r="X14" s="294">
        <f t="shared" si="21"/>
        <v>0</v>
      </c>
      <c r="Y14" s="296">
        <v>0</v>
      </c>
      <c r="Z14" s="296">
        <v>0</v>
      </c>
      <c r="AA14" s="296">
        <v>0</v>
      </c>
      <c r="AB14" s="296">
        <v>0</v>
      </c>
      <c r="AC14" s="296">
        <v>0</v>
      </c>
      <c r="AD14" s="296">
        <v>0</v>
      </c>
      <c r="AE14" s="296">
        <v>0</v>
      </c>
      <c r="AF14" s="294">
        <f t="shared" si="22"/>
        <v>0</v>
      </c>
      <c r="AG14" s="296">
        <v>0</v>
      </c>
      <c r="AH14" s="296">
        <v>0</v>
      </c>
      <c r="AI14" s="296">
        <v>0</v>
      </c>
      <c r="AJ14" s="296">
        <v>0</v>
      </c>
      <c r="AK14" s="296">
        <v>0</v>
      </c>
      <c r="AL14" s="296">
        <v>0</v>
      </c>
      <c r="AM14" s="296">
        <v>0</v>
      </c>
      <c r="AN14" s="294">
        <f t="shared" si="23"/>
        <v>0</v>
      </c>
      <c r="AO14" s="296">
        <v>0</v>
      </c>
      <c r="AP14" s="296">
        <v>0</v>
      </c>
      <c r="AQ14" s="296">
        <v>0</v>
      </c>
      <c r="AR14" s="296">
        <v>0</v>
      </c>
      <c r="AS14" s="296">
        <v>0</v>
      </c>
      <c r="AT14" s="296">
        <v>0</v>
      </c>
      <c r="AU14" s="296">
        <v>0</v>
      </c>
      <c r="AV14" s="294">
        <f t="shared" si="24"/>
        <v>0</v>
      </c>
      <c r="AW14" s="296">
        <v>0</v>
      </c>
      <c r="AX14" s="296">
        <v>0</v>
      </c>
      <c r="AY14" s="296">
        <v>0</v>
      </c>
      <c r="AZ14" s="296">
        <v>0</v>
      </c>
      <c r="BA14" s="296">
        <v>0</v>
      </c>
      <c r="BB14" s="296">
        <v>0</v>
      </c>
      <c r="BC14" s="296">
        <v>0</v>
      </c>
      <c r="BD14" s="294">
        <f t="shared" si="25"/>
        <v>0</v>
      </c>
      <c r="BE14" s="296">
        <v>0</v>
      </c>
      <c r="BF14" s="296">
        <v>0</v>
      </c>
      <c r="BG14" s="296">
        <v>0</v>
      </c>
      <c r="BH14" s="296">
        <v>0</v>
      </c>
      <c r="BI14" s="296">
        <v>0</v>
      </c>
      <c r="BJ14" s="296">
        <v>0</v>
      </c>
      <c r="BK14" s="296">
        <v>0</v>
      </c>
      <c r="BL14" s="294">
        <f t="shared" si="26"/>
        <v>0</v>
      </c>
      <c r="BM14" s="296">
        <v>0</v>
      </c>
      <c r="BN14" s="296">
        <v>0</v>
      </c>
      <c r="BO14" s="296">
        <v>0</v>
      </c>
      <c r="BP14" s="296">
        <v>0</v>
      </c>
      <c r="BQ14" s="296">
        <v>0</v>
      </c>
      <c r="BR14" s="296">
        <v>0</v>
      </c>
      <c r="BS14" s="296">
        <v>0</v>
      </c>
      <c r="BT14" s="294">
        <f t="shared" si="27"/>
        <v>0</v>
      </c>
      <c r="BU14" s="296">
        <v>0</v>
      </c>
      <c r="BV14" s="296">
        <v>0</v>
      </c>
      <c r="BW14" s="296">
        <v>0</v>
      </c>
      <c r="BX14" s="296">
        <v>0</v>
      </c>
      <c r="BY14" s="296">
        <v>0</v>
      </c>
      <c r="BZ14" s="296">
        <v>0</v>
      </c>
      <c r="CA14" s="296">
        <v>0</v>
      </c>
      <c r="CB14" s="294">
        <f t="shared" si="28"/>
        <v>0</v>
      </c>
      <c r="CC14" s="296">
        <v>0</v>
      </c>
      <c r="CD14" s="296">
        <v>0</v>
      </c>
      <c r="CE14" s="296">
        <v>0</v>
      </c>
      <c r="CF14" s="296">
        <v>0</v>
      </c>
      <c r="CG14" s="296">
        <v>0</v>
      </c>
      <c r="CH14" s="296">
        <v>0</v>
      </c>
      <c r="CI14" s="296">
        <v>0</v>
      </c>
      <c r="CJ14" s="294">
        <f t="shared" si="29"/>
        <v>0</v>
      </c>
      <c r="CK14" s="296">
        <v>0</v>
      </c>
      <c r="CL14" s="296">
        <v>0</v>
      </c>
      <c r="CM14" s="296">
        <v>0</v>
      </c>
      <c r="CN14" s="296">
        <v>0</v>
      </c>
      <c r="CO14" s="296">
        <v>0</v>
      </c>
      <c r="CP14" s="296">
        <v>0</v>
      </c>
      <c r="CQ14" s="296">
        <v>0</v>
      </c>
      <c r="CR14" s="294">
        <f t="shared" si="30"/>
        <v>0</v>
      </c>
      <c r="CS14" s="296">
        <v>0</v>
      </c>
      <c r="CT14" s="296">
        <v>0</v>
      </c>
      <c r="CU14" s="296">
        <v>0</v>
      </c>
      <c r="CV14" s="296">
        <v>0</v>
      </c>
      <c r="CW14" s="296">
        <v>0</v>
      </c>
      <c r="CX14" s="296">
        <v>0</v>
      </c>
      <c r="CY14" s="296">
        <v>0</v>
      </c>
    </row>
    <row r="15" spans="1:103" s="289" customFormat="1" ht="13.5">
      <c r="A15" s="293" t="s">
        <v>361</v>
      </c>
      <c r="B15" s="293">
        <v>9</v>
      </c>
      <c r="C15" s="293"/>
      <c r="D15" s="294">
        <f t="shared" si="1"/>
        <v>0</v>
      </c>
      <c r="E15" s="294">
        <f t="shared" si="2"/>
        <v>0</v>
      </c>
      <c r="F15" s="294">
        <f t="shared" si="3"/>
        <v>0</v>
      </c>
      <c r="G15" s="294">
        <f t="shared" si="4"/>
        <v>0</v>
      </c>
      <c r="H15" s="294">
        <f t="shared" si="5"/>
        <v>0</v>
      </c>
      <c r="I15" s="294">
        <f t="shared" si="6"/>
        <v>0</v>
      </c>
      <c r="J15" s="294">
        <f t="shared" si="7"/>
        <v>0</v>
      </c>
      <c r="K15" s="294">
        <f t="shared" si="8"/>
        <v>0</v>
      </c>
      <c r="L15" s="294">
        <f t="shared" si="9"/>
        <v>0</v>
      </c>
      <c r="M15" s="294">
        <f t="shared" si="10"/>
        <v>0</v>
      </c>
      <c r="N15" s="294">
        <f t="shared" si="11"/>
        <v>0</v>
      </c>
      <c r="O15" s="294">
        <f t="shared" si="12"/>
        <v>0</v>
      </c>
      <c r="P15" s="294">
        <f t="shared" si="13"/>
        <v>0</v>
      </c>
      <c r="Q15" s="294">
        <f t="shared" si="14"/>
        <v>0</v>
      </c>
      <c r="R15" s="294">
        <f t="shared" si="15"/>
        <v>0</v>
      </c>
      <c r="S15" s="294">
        <f t="shared" si="16"/>
        <v>0</v>
      </c>
      <c r="T15" s="294">
        <f t="shared" si="17"/>
        <v>0</v>
      </c>
      <c r="U15" s="294">
        <f t="shared" si="18"/>
        <v>0</v>
      </c>
      <c r="V15" s="294">
        <f t="shared" si="19"/>
        <v>0</v>
      </c>
      <c r="W15" s="294">
        <f t="shared" si="20"/>
        <v>0</v>
      </c>
      <c r="X15" s="294">
        <f t="shared" si="21"/>
        <v>0</v>
      </c>
      <c r="Y15" s="296">
        <v>0</v>
      </c>
      <c r="Z15" s="296">
        <v>0</v>
      </c>
      <c r="AA15" s="296">
        <v>0</v>
      </c>
      <c r="AB15" s="296">
        <v>0</v>
      </c>
      <c r="AC15" s="296">
        <v>0</v>
      </c>
      <c r="AD15" s="296">
        <v>0</v>
      </c>
      <c r="AE15" s="296">
        <v>0</v>
      </c>
      <c r="AF15" s="294">
        <f t="shared" si="22"/>
        <v>0</v>
      </c>
      <c r="AG15" s="296">
        <v>0</v>
      </c>
      <c r="AH15" s="296">
        <v>0</v>
      </c>
      <c r="AI15" s="296">
        <v>0</v>
      </c>
      <c r="AJ15" s="296">
        <v>0</v>
      </c>
      <c r="AK15" s="296">
        <v>0</v>
      </c>
      <c r="AL15" s="296">
        <v>0</v>
      </c>
      <c r="AM15" s="296">
        <v>0</v>
      </c>
      <c r="AN15" s="294">
        <f t="shared" si="23"/>
        <v>0</v>
      </c>
      <c r="AO15" s="296">
        <v>0</v>
      </c>
      <c r="AP15" s="296">
        <v>0</v>
      </c>
      <c r="AQ15" s="296">
        <v>0</v>
      </c>
      <c r="AR15" s="296">
        <v>0</v>
      </c>
      <c r="AS15" s="296">
        <v>0</v>
      </c>
      <c r="AT15" s="296">
        <v>0</v>
      </c>
      <c r="AU15" s="296">
        <v>0</v>
      </c>
      <c r="AV15" s="294">
        <f t="shared" si="24"/>
        <v>0</v>
      </c>
      <c r="AW15" s="296">
        <v>0</v>
      </c>
      <c r="AX15" s="296">
        <v>0</v>
      </c>
      <c r="AY15" s="296">
        <v>0</v>
      </c>
      <c r="AZ15" s="296">
        <v>0</v>
      </c>
      <c r="BA15" s="296">
        <v>0</v>
      </c>
      <c r="BB15" s="296">
        <v>0</v>
      </c>
      <c r="BC15" s="296">
        <v>0</v>
      </c>
      <c r="BD15" s="294">
        <f t="shared" si="25"/>
        <v>0</v>
      </c>
      <c r="BE15" s="296">
        <v>0</v>
      </c>
      <c r="BF15" s="296">
        <v>0</v>
      </c>
      <c r="BG15" s="296">
        <v>0</v>
      </c>
      <c r="BH15" s="296">
        <v>0</v>
      </c>
      <c r="BI15" s="296">
        <v>0</v>
      </c>
      <c r="BJ15" s="296">
        <v>0</v>
      </c>
      <c r="BK15" s="296">
        <v>0</v>
      </c>
      <c r="BL15" s="294">
        <f t="shared" si="26"/>
        <v>0</v>
      </c>
      <c r="BM15" s="296">
        <v>0</v>
      </c>
      <c r="BN15" s="296">
        <v>0</v>
      </c>
      <c r="BO15" s="296">
        <v>0</v>
      </c>
      <c r="BP15" s="296">
        <v>0</v>
      </c>
      <c r="BQ15" s="296">
        <v>0</v>
      </c>
      <c r="BR15" s="296">
        <v>0</v>
      </c>
      <c r="BS15" s="296">
        <v>0</v>
      </c>
      <c r="BT15" s="294">
        <f t="shared" si="27"/>
        <v>0</v>
      </c>
      <c r="BU15" s="296">
        <v>0</v>
      </c>
      <c r="BV15" s="296">
        <v>0</v>
      </c>
      <c r="BW15" s="296">
        <v>0</v>
      </c>
      <c r="BX15" s="296">
        <v>0</v>
      </c>
      <c r="BY15" s="296">
        <v>0</v>
      </c>
      <c r="BZ15" s="296">
        <v>0</v>
      </c>
      <c r="CA15" s="296">
        <v>0</v>
      </c>
      <c r="CB15" s="294">
        <f t="shared" si="28"/>
        <v>0</v>
      </c>
      <c r="CC15" s="296">
        <v>0</v>
      </c>
      <c r="CD15" s="296">
        <v>0</v>
      </c>
      <c r="CE15" s="296">
        <v>0</v>
      </c>
      <c r="CF15" s="296">
        <v>0</v>
      </c>
      <c r="CG15" s="296">
        <v>0</v>
      </c>
      <c r="CH15" s="296">
        <v>0</v>
      </c>
      <c r="CI15" s="296">
        <v>0</v>
      </c>
      <c r="CJ15" s="294">
        <f t="shared" si="29"/>
        <v>0</v>
      </c>
      <c r="CK15" s="296">
        <v>0</v>
      </c>
      <c r="CL15" s="296">
        <v>0</v>
      </c>
      <c r="CM15" s="296">
        <v>0</v>
      </c>
      <c r="CN15" s="296">
        <v>0</v>
      </c>
      <c r="CO15" s="296">
        <v>0</v>
      </c>
      <c r="CP15" s="296">
        <v>0</v>
      </c>
      <c r="CQ15" s="296">
        <v>0</v>
      </c>
      <c r="CR15" s="294">
        <f t="shared" si="30"/>
        <v>0</v>
      </c>
      <c r="CS15" s="296">
        <v>0</v>
      </c>
      <c r="CT15" s="296">
        <v>0</v>
      </c>
      <c r="CU15" s="296">
        <v>0</v>
      </c>
      <c r="CV15" s="296">
        <v>0</v>
      </c>
      <c r="CW15" s="296">
        <v>0</v>
      </c>
      <c r="CX15" s="296">
        <v>0</v>
      </c>
      <c r="CY15" s="296">
        <v>0</v>
      </c>
    </row>
    <row r="16" spans="1:103" s="289" customFormat="1" ht="13.5">
      <c r="A16" s="293" t="s">
        <v>362</v>
      </c>
      <c r="B16" s="293">
        <v>10</v>
      </c>
      <c r="C16" s="293"/>
      <c r="D16" s="294">
        <f t="shared" si="1"/>
        <v>0</v>
      </c>
      <c r="E16" s="294">
        <f t="shared" si="2"/>
        <v>0</v>
      </c>
      <c r="F16" s="294">
        <f t="shared" si="3"/>
        <v>0</v>
      </c>
      <c r="G16" s="294">
        <f t="shared" si="4"/>
        <v>0</v>
      </c>
      <c r="H16" s="294">
        <f t="shared" si="5"/>
        <v>0</v>
      </c>
      <c r="I16" s="294">
        <f t="shared" si="6"/>
        <v>0</v>
      </c>
      <c r="J16" s="294">
        <f t="shared" si="7"/>
        <v>0</v>
      </c>
      <c r="K16" s="294">
        <f t="shared" si="8"/>
        <v>0</v>
      </c>
      <c r="L16" s="294">
        <f t="shared" si="9"/>
        <v>0</v>
      </c>
      <c r="M16" s="294">
        <f t="shared" si="10"/>
        <v>0</v>
      </c>
      <c r="N16" s="294">
        <f t="shared" si="11"/>
        <v>0</v>
      </c>
      <c r="O16" s="294">
        <f t="shared" si="12"/>
        <v>0</v>
      </c>
      <c r="P16" s="294">
        <f t="shared" si="13"/>
        <v>0</v>
      </c>
      <c r="Q16" s="294">
        <f t="shared" si="14"/>
        <v>0</v>
      </c>
      <c r="R16" s="294">
        <f t="shared" si="15"/>
        <v>0</v>
      </c>
      <c r="S16" s="294">
        <f t="shared" si="16"/>
        <v>0</v>
      </c>
      <c r="T16" s="294">
        <f t="shared" si="17"/>
        <v>0</v>
      </c>
      <c r="U16" s="294">
        <f t="shared" si="18"/>
        <v>0</v>
      </c>
      <c r="V16" s="294">
        <f t="shared" si="19"/>
        <v>0</v>
      </c>
      <c r="W16" s="294">
        <f t="shared" si="20"/>
        <v>0</v>
      </c>
      <c r="X16" s="294">
        <f t="shared" si="21"/>
        <v>0</v>
      </c>
      <c r="Y16" s="296">
        <v>0</v>
      </c>
      <c r="Z16" s="296">
        <v>0</v>
      </c>
      <c r="AA16" s="296">
        <v>0</v>
      </c>
      <c r="AB16" s="296">
        <v>0</v>
      </c>
      <c r="AC16" s="296">
        <v>0</v>
      </c>
      <c r="AD16" s="296">
        <v>0</v>
      </c>
      <c r="AE16" s="296">
        <v>0</v>
      </c>
      <c r="AF16" s="294">
        <f t="shared" si="22"/>
        <v>0</v>
      </c>
      <c r="AG16" s="296">
        <v>0</v>
      </c>
      <c r="AH16" s="296">
        <v>0</v>
      </c>
      <c r="AI16" s="296">
        <v>0</v>
      </c>
      <c r="AJ16" s="296">
        <v>0</v>
      </c>
      <c r="AK16" s="296">
        <v>0</v>
      </c>
      <c r="AL16" s="296">
        <v>0</v>
      </c>
      <c r="AM16" s="296">
        <v>0</v>
      </c>
      <c r="AN16" s="294">
        <f t="shared" si="23"/>
        <v>0</v>
      </c>
      <c r="AO16" s="296">
        <v>0</v>
      </c>
      <c r="AP16" s="296">
        <v>0</v>
      </c>
      <c r="AQ16" s="296">
        <v>0</v>
      </c>
      <c r="AR16" s="296">
        <v>0</v>
      </c>
      <c r="AS16" s="296">
        <v>0</v>
      </c>
      <c r="AT16" s="296">
        <v>0</v>
      </c>
      <c r="AU16" s="296">
        <v>0</v>
      </c>
      <c r="AV16" s="294">
        <f t="shared" si="24"/>
        <v>0</v>
      </c>
      <c r="AW16" s="296">
        <v>0</v>
      </c>
      <c r="AX16" s="296">
        <v>0</v>
      </c>
      <c r="AY16" s="296">
        <v>0</v>
      </c>
      <c r="AZ16" s="296">
        <v>0</v>
      </c>
      <c r="BA16" s="296">
        <v>0</v>
      </c>
      <c r="BB16" s="296">
        <v>0</v>
      </c>
      <c r="BC16" s="296">
        <v>0</v>
      </c>
      <c r="BD16" s="294">
        <f t="shared" si="25"/>
        <v>0</v>
      </c>
      <c r="BE16" s="296">
        <v>0</v>
      </c>
      <c r="BF16" s="296">
        <v>0</v>
      </c>
      <c r="BG16" s="296">
        <v>0</v>
      </c>
      <c r="BH16" s="296">
        <v>0</v>
      </c>
      <c r="BI16" s="296">
        <v>0</v>
      </c>
      <c r="BJ16" s="296">
        <v>0</v>
      </c>
      <c r="BK16" s="296">
        <v>0</v>
      </c>
      <c r="BL16" s="294">
        <f t="shared" si="26"/>
        <v>0</v>
      </c>
      <c r="BM16" s="296">
        <v>0</v>
      </c>
      <c r="BN16" s="296">
        <v>0</v>
      </c>
      <c r="BO16" s="296">
        <v>0</v>
      </c>
      <c r="BP16" s="296">
        <v>0</v>
      </c>
      <c r="BQ16" s="296">
        <v>0</v>
      </c>
      <c r="BR16" s="296">
        <v>0</v>
      </c>
      <c r="BS16" s="296">
        <v>0</v>
      </c>
      <c r="BT16" s="294">
        <f t="shared" si="27"/>
        <v>0</v>
      </c>
      <c r="BU16" s="296">
        <v>0</v>
      </c>
      <c r="BV16" s="296">
        <v>0</v>
      </c>
      <c r="BW16" s="296">
        <v>0</v>
      </c>
      <c r="BX16" s="296">
        <v>0</v>
      </c>
      <c r="BY16" s="296">
        <v>0</v>
      </c>
      <c r="BZ16" s="296">
        <v>0</v>
      </c>
      <c r="CA16" s="296">
        <v>0</v>
      </c>
      <c r="CB16" s="294">
        <f t="shared" si="28"/>
        <v>0</v>
      </c>
      <c r="CC16" s="296">
        <v>0</v>
      </c>
      <c r="CD16" s="296">
        <v>0</v>
      </c>
      <c r="CE16" s="296">
        <v>0</v>
      </c>
      <c r="CF16" s="296">
        <v>0</v>
      </c>
      <c r="CG16" s="296">
        <v>0</v>
      </c>
      <c r="CH16" s="296">
        <v>0</v>
      </c>
      <c r="CI16" s="296">
        <v>0</v>
      </c>
      <c r="CJ16" s="294">
        <f t="shared" si="29"/>
        <v>0</v>
      </c>
      <c r="CK16" s="296">
        <v>0</v>
      </c>
      <c r="CL16" s="296">
        <v>0</v>
      </c>
      <c r="CM16" s="296">
        <v>0</v>
      </c>
      <c r="CN16" s="296">
        <v>0</v>
      </c>
      <c r="CO16" s="296">
        <v>0</v>
      </c>
      <c r="CP16" s="296">
        <v>0</v>
      </c>
      <c r="CQ16" s="296">
        <v>0</v>
      </c>
      <c r="CR16" s="294">
        <f t="shared" si="30"/>
        <v>0</v>
      </c>
      <c r="CS16" s="296">
        <v>0</v>
      </c>
      <c r="CT16" s="296">
        <v>0</v>
      </c>
      <c r="CU16" s="296">
        <v>0</v>
      </c>
      <c r="CV16" s="296">
        <v>0</v>
      </c>
      <c r="CW16" s="296">
        <v>0</v>
      </c>
      <c r="CX16" s="296">
        <v>0</v>
      </c>
      <c r="CY16" s="296">
        <v>0</v>
      </c>
    </row>
    <row r="17" spans="1:103" s="289" customFormat="1" ht="13.5">
      <c r="A17" s="293" t="s">
        <v>363</v>
      </c>
      <c r="B17" s="293">
        <v>11</v>
      </c>
      <c r="C17" s="293"/>
      <c r="D17" s="294">
        <f t="shared" si="1"/>
        <v>0</v>
      </c>
      <c r="E17" s="294">
        <f t="shared" si="2"/>
        <v>0</v>
      </c>
      <c r="F17" s="294">
        <f t="shared" si="3"/>
        <v>0</v>
      </c>
      <c r="G17" s="294">
        <f t="shared" si="4"/>
        <v>0</v>
      </c>
      <c r="H17" s="294">
        <f t="shared" si="5"/>
        <v>0</v>
      </c>
      <c r="I17" s="294">
        <f t="shared" si="6"/>
        <v>0</v>
      </c>
      <c r="J17" s="294">
        <f t="shared" si="7"/>
        <v>0</v>
      </c>
      <c r="K17" s="294">
        <f t="shared" si="8"/>
        <v>0</v>
      </c>
      <c r="L17" s="294">
        <f t="shared" si="9"/>
        <v>0</v>
      </c>
      <c r="M17" s="294">
        <f t="shared" si="10"/>
        <v>0</v>
      </c>
      <c r="N17" s="294">
        <f t="shared" si="11"/>
        <v>0</v>
      </c>
      <c r="O17" s="294">
        <f t="shared" si="12"/>
        <v>0</v>
      </c>
      <c r="P17" s="294">
        <f t="shared" si="13"/>
        <v>0</v>
      </c>
      <c r="Q17" s="294">
        <f t="shared" si="14"/>
        <v>0</v>
      </c>
      <c r="R17" s="294">
        <f t="shared" si="15"/>
        <v>0</v>
      </c>
      <c r="S17" s="294">
        <f t="shared" si="16"/>
        <v>0</v>
      </c>
      <c r="T17" s="294">
        <f t="shared" si="17"/>
        <v>0</v>
      </c>
      <c r="U17" s="294">
        <f t="shared" si="18"/>
        <v>0</v>
      </c>
      <c r="V17" s="294">
        <f t="shared" si="19"/>
        <v>0</v>
      </c>
      <c r="W17" s="294">
        <f t="shared" si="20"/>
        <v>0</v>
      </c>
      <c r="X17" s="294">
        <f t="shared" si="21"/>
        <v>0</v>
      </c>
      <c r="Y17" s="296">
        <v>0</v>
      </c>
      <c r="Z17" s="296">
        <v>0</v>
      </c>
      <c r="AA17" s="296">
        <v>0</v>
      </c>
      <c r="AB17" s="296">
        <v>0</v>
      </c>
      <c r="AC17" s="296">
        <v>0</v>
      </c>
      <c r="AD17" s="296">
        <v>0</v>
      </c>
      <c r="AE17" s="296">
        <v>0</v>
      </c>
      <c r="AF17" s="294">
        <f t="shared" si="22"/>
        <v>0</v>
      </c>
      <c r="AG17" s="296">
        <v>0</v>
      </c>
      <c r="AH17" s="296">
        <v>0</v>
      </c>
      <c r="AI17" s="296">
        <v>0</v>
      </c>
      <c r="AJ17" s="296">
        <v>0</v>
      </c>
      <c r="AK17" s="296">
        <v>0</v>
      </c>
      <c r="AL17" s="296">
        <v>0</v>
      </c>
      <c r="AM17" s="296">
        <v>0</v>
      </c>
      <c r="AN17" s="294">
        <f t="shared" si="23"/>
        <v>0</v>
      </c>
      <c r="AO17" s="296">
        <v>0</v>
      </c>
      <c r="AP17" s="296">
        <v>0</v>
      </c>
      <c r="AQ17" s="296">
        <v>0</v>
      </c>
      <c r="AR17" s="296">
        <v>0</v>
      </c>
      <c r="AS17" s="296">
        <v>0</v>
      </c>
      <c r="AT17" s="296">
        <v>0</v>
      </c>
      <c r="AU17" s="296">
        <v>0</v>
      </c>
      <c r="AV17" s="294">
        <f t="shared" si="24"/>
        <v>0</v>
      </c>
      <c r="AW17" s="296">
        <v>0</v>
      </c>
      <c r="AX17" s="296">
        <v>0</v>
      </c>
      <c r="AY17" s="296">
        <v>0</v>
      </c>
      <c r="AZ17" s="296">
        <v>0</v>
      </c>
      <c r="BA17" s="296">
        <v>0</v>
      </c>
      <c r="BB17" s="296">
        <v>0</v>
      </c>
      <c r="BC17" s="296">
        <v>0</v>
      </c>
      <c r="BD17" s="294">
        <f t="shared" si="25"/>
        <v>0</v>
      </c>
      <c r="BE17" s="296">
        <v>0</v>
      </c>
      <c r="BF17" s="296">
        <v>0</v>
      </c>
      <c r="BG17" s="296">
        <v>0</v>
      </c>
      <c r="BH17" s="296">
        <v>0</v>
      </c>
      <c r="BI17" s="296">
        <v>0</v>
      </c>
      <c r="BJ17" s="296">
        <v>0</v>
      </c>
      <c r="BK17" s="296">
        <v>0</v>
      </c>
      <c r="BL17" s="294">
        <f t="shared" si="26"/>
        <v>0</v>
      </c>
      <c r="BM17" s="296">
        <v>0</v>
      </c>
      <c r="BN17" s="296">
        <v>0</v>
      </c>
      <c r="BO17" s="296">
        <v>0</v>
      </c>
      <c r="BP17" s="296">
        <v>0</v>
      </c>
      <c r="BQ17" s="296">
        <v>0</v>
      </c>
      <c r="BR17" s="296">
        <v>0</v>
      </c>
      <c r="BS17" s="296">
        <v>0</v>
      </c>
      <c r="BT17" s="294">
        <f t="shared" si="27"/>
        <v>0</v>
      </c>
      <c r="BU17" s="296">
        <v>0</v>
      </c>
      <c r="BV17" s="296">
        <v>0</v>
      </c>
      <c r="BW17" s="296">
        <v>0</v>
      </c>
      <c r="BX17" s="296">
        <v>0</v>
      </c>
      <c r="BY17" s="296">
        <v>0</v>
      </c>
      <c r="BZ17" s="296">
        <v>0</v>
      </c>
      <c r="CA17" s="296">
        <v>0</v>
      </c>
      <c r="CB17" s="294">
        <f t="shared" si="28"/>
        <v>0</v>
      </c>
      <c r="CC17" s="296">
        <v>0</v>
      </c>
      <c r="CD17" s="296">
        <v>0</v>
      </c>
      <c r="CE17" s="296">
        <v>0</v>
      </c>
      <c r="CF17" s="296">
        <v>0</v>
      </c>
      <c r="CG17" s="296">
        <v>0</v>
      </c>
      <c r="CH17" s="296">
        <v>0</v>
      </c>
      <c r="CI17" s="296">
        <v>0</v>
      </c>
      <c r="CJ17" s="294">
        <f t="shared" si="29"/>
        <v>0</v>
      </c>
      <c r="CK17" s="296">
        <v>0</v>
      </c>
      <c r="CL17" s="296">
        <v>0</v>
      </c>
      <c r="CM17" s="296">
        <v>0</v>
      </c>
      <c r="CN17" s="296">
        <v>0</v>
      </c>
      <c r="CO17" s="296">
        <v>0</v>
      </c>
      <c r="CP17" s="296">
        <v>0</v>
      </c>
      <c r="CQ17" s="296">
        <v>0</v>
      </c>
      <c r="CR17" s="294">
        <f t="shared" si="30"/>
        <v>0</v>
      </c>
      <c r="CS17" s="296">
        <v>0</v>
      </c>
      <c r="CT17" s="296">
        <v>0</v>
      </c>
      <c r="CU17" s="296">
        <v>0</v>
      </c>
      <c r="CV17" s="296">
        <v>0</v>
      </c>
      <c r="CW17" s="296">
        <v>0</v>
      </c>
      <c r="CX17" s="296">
        <v>0</v>
      </c>
      <c r="CY17" s="296">
        <v>0</v>
      </c>
    </row>
    <row r="18" spans="1:103" s="289" customFormat="1" ht="13.5">
      <c r="A18" s="293" t="s">
        <v>364</v>
      </c>
      <c r="B18" s="293">
        <v>12</v>
      </c>
      <c r="C18" s="293"/>
      <c r="D18" s="294">
        <f t="shared" si="1"/>
        <v>0</v>
      </c>
      <c r="E18" s="294">
        <f t="shared" si="2"/>
        <v>0</v>
      </c>
      <c r="F18" s="294">
        <f t="shared" si="3"/>
        <v>0</v>
      </c>
      <c r="G18" s="294">
        <f t="shared" si="4"/>
        <v>0</v>
      </c>
      <c r="H18" s="294">
        <f t="shared" si="5"/>
        <v>0</v>
      </c>
      <c r="I18" s="294">
        <f t="shared" si="6"/>
        <v>0</v>
      </c>
      <c r="J18" s="294">
        <f t="shared" si="7"/>
        <v>0</v>
      </c>
      <c r="K18" s="294">
        <f t="shared" si="8"/>
        <v>0</v>
      </c>
      <c r="L18" s="294">
        <f t="shared" si="9"/>
        <v>0</v>
      </c>
      <c r="M18" s="294">
        <f t="shared" si="10"/>
        <v>0</v>
      </c>
      <c r="N18" s="294">
        <f t="shared" si="11"/>
        <v>0</v>
      </c>
      <c r="O18" s="294">
        <f t="shared" si="12"/>
        <v>0</v>
      </c>
      <c r="P18" s="294">
        <f t="shared" si="13"/>
        <v>0</v>
      </c>
      <c r="Q18" s="294">
        <f t="shared" si="14"/>
        <v>0</v>
      </c>
      <c r="R18" s="294">
        <f t="shared" si="15"/>
        <v>0</v>
      </c>
      <c r="S18" s="294">
        <f t="shared" si="16"/>
        <v>0</v>
      </c>
      <c r="T18" s="294">
        <f t="shared" si="17"/>
        <v>0</v>
      </c>
      <c r="U18" s="294">
        <f t="shared" si="18"/>
        <v>0</v>
      </c>
      <c r="V18" s="294">
        <f t="shared" si="19"/>
        <v>0</v>
      </c>
      <c r="W18" s="294">
        <f t="shared" si="20"/>
        <v>0</v>
      </c>
      <c r="X18" s="294">
        <f t="shared" si="21"/>
        <v>0</v>
      </c>
      <c r="Y18" s="296">
        <v>0</v>
      </c>
      <c r="Z18" s="296">
        <v>0</v>
      </c>
      <c r="AA18" s="296">
        <v>0</v>
      </c>
      <c r="AB18" s="296">
        <v>0</v>
      </c>
      <c r="AC18" s="296">
        <v>0</v>
      </c>
      <c r="AD18" s="296">
        <v>0</v>
      </c>
      <c r="AE18" s="296">
        <v>0</v>
      </c>
      <c r="AF18" s="294">
        <f t="shared" si="22"/>
        <v>0</v>
      </c>
      <c r="AG18" s="296">
        <v>0</v>
      </c>
      <c r="AH18" s="296">
        <v>0</v>
      </c>
      <c r="AI18" s="296">
        <v>0</v>
      </c>
      <c r="AJ18" s="296">
        <v>0</v>
      </c>
      <c r="AK18" s="296">
        <v>0</v>
      </c>
      <c r="AL18" s="296">
        <v>0</v>
      </c>
      <c r="AM18" s="296">
        <v>0</v>
      </c>
      <c r="AN18" s="294">
        <f t="shared" si="23"/>
        <v>0</v>
      </c>
      <c r="AO18" s="296">
        <v>0</v>
      </c>
      <c r="AP18" s="296">
        <v>0</v>
      </c>
      <c r="AQ18" s="296">
        <v>0</v>
      </c>
      <c r="AR18" s="296">
        <v>0</v>
      </c>
      <c r="AS18" s="296">
        <v>0</v>
      </c>
      <c r="AT18" s="296">
        <v>0</v>
      </c>
      <c r="AU18" s="296">
        <v>0</v>
      </c>
      <c r="AV18" s="294">
        <f t="shared" si="24"/>
        <v>0</v>
      </c>
      <c r="AW18" s="296">
        <v>0</v>
      </c>
      <c r="AX18" s="296">
        <v>0</v>
      </c>
      <c r="AY18" s="296">
        <v>0</v>
      </c>
      <c r="AZ18" s="296">
        <v>0</v>
      </c>
      <c r="BA18" s="296">
        <v>0</v>
      </c>
      <c r="BB18" s="296">
        <v>0</v>
      </c>
      <c r="BC18" s="296">
        <v>0</v>
      </c>
      <c r="BD18" s="294">
        <f t="shared" si="25"/>
        <v>0</v>
      </c>
      <c r="BE18" s="296">
        <v>0</v>
      </c>
      <c r="BF18" s="296">
        <v>0</v>
      </c>
      <c r="BG18" s="296">
        <v>0</v>
      </c>
      <c r="BH18" s="296">
        <v>0</v>
      </c>
      <c r="BI18" s="296">
        <v>0</v>
      </c>
      <c r="BJ18" s="296">
        <v>0</v>
      </c>
      <c r="BK18" s="296">
        <v>0</v>
      </c>
      <c r="BL18" s="294">
        <f t="shared" si="26"/>
        <v>0</v>
      </c>
      <c r="BM18" s="296">
        <v>0</v>
      </c>
      <c r="BN18" s="296">
        <v>0</v>
      </c>
      <c r="BO18" s="296">
        <v>0</v>
      </c>
      <c r="BP18" s="296">
        <v>0</v>
      </c>
      <c r="BQ18" s="296">
        <v>0</v>
      </c>
      <c r="BR18" s="296">
        <v>0</v>
      </c>
      <c r="BS18" s="296">
        <v>0</v>
      </c>
      <c r="BT18" s="294">
        <f t="shared" si="27"/>
        <v>0</v>
      </c>
      <c r="BU18" s="296">
        <v>0</v>
      </c>
      <c r="BV18" s="296">
        <v>0</v>
      </c>
      <c r="BW18" s="296">
        <v>0</v>
      </c>
      <c r="BX18" s="296">
        <v>0</v>
      </c>
      <c r="BY18" s="296">
        <v>0</v>
      </c>
      <c r="BZ18" s="296">
        <v>0</v>
      </c>
      <c r="CA18" s="296">
        <v>0</v>
      </c>
      <c r="CB18" s="294">
        <f t="shared" si="28"/>
        <v>0</v>
      </c>
      <c r="CC18" s="296">
        <v>0</v>
      </c>
      <c r="CD18" s="296">
        <v>0</v>
      </c>
      <c r="CE18" s="296">
        <v>0</v>
      </c>
      <c r="CF18" s="296">
        <v>0</v>
      </c>
      <c r="CG18" s="296">
        <v>0</v>
      </c>
      <c r="CH18" s="296">
        <v>0</v>
      </c>
      <c r="CI18" s="296">
        <v>0</v>
      </c>
      <c r="CJ18" s="294">
        <f t="shared" si="29"/>
        <v>0</v>
      </c>
      <c r="CK18" s="296">
        <v>0</v>
      </c>
      <c r="CL18" s="296">
        <v>0</v>
      </c>
      <c r="CM18" s="296">
        <v>0</v>
      </c>
      <c r="CN18" s="296">
        <v>0</v>
      </c>
      <c r="CO18" s="296">
        <v>0</v>
      </c>
      <c r="CP18" s="296">
        <v>0</v>
      </c>
      <c r="CQ18" s="296">
        <v>0</v>
      </c>
      <c r="CR18" s="294">
        <f t="shared" si="30"/>
        <v>0</v>
      </c>
      <c r="CS18" s="296">
        <v>0</v>
      </c>
      <c r="CT18" s="296">
        <v>0</v>
      </c>
      <c r="CU18" s="296">
        <v>0</v>
      </c>
      <c r="CV18" s="296">
        <v>0</v>
      </c>
      <c r="CW18" s="296">
        <v>0</v>
      </c>
      <c r="CX18" s="296">
        <v>0</v>
      </c>
      <c r="CY18" s="296">
        <v>0</v>
      </c>
    </row>
    <row r="19" spans="1:103" s="289" customFormat="1" ht="13.5">
      <c r="A19" s="293" t="s">
        <v>365</v>
      </c>
      <c r="B19" s="293">
        <v>13</v>
      </c>
      <c r="C19" s="293"/>
      <c r="D19" s="294">
        <f t="shared" si="1"/>
        <v>0</v>
      </c>
      <c r="E19" s="294">
        <f t="shared" si="2"/>
        <v>0</v>
      </c>
      <c r="F19" s="294">
        <f t="shared" si="3"/>
        <v>0</v>
      </c>
      <c r="G19" s="294">
        <f t="shared" si="4"/>
        <v>0</v>
      </c>
      <c r="H19" s="294">
        <f t="shared" si="5"/>
        <v>0</v>
      </c>
      <c r="I19" s="294">
        <f t="shared" si="6"/>
        <v>0</v>
      </c>
      <c r="J19" s="294">
        <f t="shared" si="7"/>
        <v>0</v>
      </c>
      <c r="K19" s="294">
        <f t="shared" si="8"/>
        <v>0</v>
      </c>
      <c r="L19" s="294">
        <f t="shared" si="9"/>
        <v>0</v>
      </c>
      <c r="M19" s="294">
        <f t="shared" si="10"/>
        <v>0</v>
      </c>
      <c r="N19" s="294">
        <f t="shared" si="11"/>
        <v>0</v>
      </c>
      <c r="O19" s="294">
        <f t="shared" si="12"/>
        <v>0</v>
      </c>
      <c r="P19" s="294">
        <f t="shared" si="13"/>
        <v>0</v>
      </c>
      <c r="Q19" s="294">
        <f t="shared" si="14"/>
        <v>0</v>
      </c>
      <c r="R19" s="294">
        <f t="shared" si="15"/>
        <v>0</v>
      </c>
      <c r="S19" s="294">
        <f t="shared" si="16"/>
        <v>0</v>
      </c>
      <c r="T19" s="294">
        <f t="shared" si="17"/>
        <v>0</v>
      </c>
      <c r="U19" s="294">
        <f t="shared" si="18"/>
        <v>0</v>
      </c>
      <c r="V19" s="294">
        <f t="shared" si="19"/>
        <v>0</v>
      </c>
      <c r="W19" s="294">
        <f t="shared" si="20"/>
        <v>0</v>
      </c>
      <c r="X19" s="294">
        <f t="shared" si="21"/>
        <v>0</v>
      </c>
      <c r="Y19" s="296">
        <v>0</v>
      </c>
      <c r="Z19" s="296">
        <v>0</v>
      </c>
      <c r="AA19" s="296">
        <v>0</v>
      </c>
      <c r="AB19" s="296">
        <v>0</v>
      </c>
      <c r="AC19" s="296">
        <v>0</v>
      </c>
      <c r="AD19" s="296">
        <v>0</v>
      </c>
      <c r="AE19" s="296">
        <v>0</v>
      </c>
      <c r="AF19" s="294">
        <f t="shared" si="22"/>
        <v>0</v>
      </c>
      <c r="AG19" s="296">
        <v>0</v>
      </c>
      <c r="AH19" s="296">
        <v>0</v>
      </c>
      <c r="AI19" s="296">
        <v>0</v>
      </c>
      <c r="AJ19" s="296">
        <v>0</v>
      </c>
      <c r="AK19" s="296">
        <v>0</v>
      </c>
      <c r="AL19" s="296">
        <v>0</v>
      </c>
      <c r="AM19" s="296">
        <v>0</v>
      </c>
      <c r="AN19" s="294">
        <f t="shared" si="23"/>
        <v>0</v>
      </c>
      <c r="AO19" s="296">
        <v>0</v>
      </c>
      <c r="AP19" s="296">
        <v>0</v>
      </c>
      <c r="AQ19" s="296">
        <v>0</v>
      </c>
      <c r="AR19" s="296">
        <v>0</v>
      </c>
      <c r="AS19" s="296">
        <v>0</v>
      </c>
      <c r="AT19" s="296">
        <v>0</v>
      </c>
      <c r="AU19" s="296">
        <v>0</v>
      </c>
      <c r="AV19" s="294">
        <f t="shared" si="24"/>
        <v>0</v>
      </c>
      <c r="AW19" s="296">
        <v>0</v>
      </c>
      <c r="AX19" s="296">
        <v>0</v>
      </c>
      <c r="AY19" s="296">
        <v>0</v>
      </c>
      <c r="AZ19" s="296">
        <v>0</v>
      </c>
      <c r="BA19" s="296">
        <v>0</v>
      </c>
      <c r="BB19" s="296">
        <v>0</v>
      </c>
      <c r="BC19" s="296">
        <v>0</v>
      </c>
      <c r="BD19" s="294">
        <f t="shared" si="25"/>
        <v>0</v>
      </c>
      <c r="BE19" s="296">
        <v>0</v>
      </c>
      <c r="BF19" s="296">
        <v>0</v>
      </c>
      <c r="BG19" s="296">
        <v>0</v>
      </c>
      <c r="BH19" s="296">
        <v>0</v>
      </c>
      <c r="BI19" s="296">
        <v>0</v>
      </c>
      <c r="BJ19" s="296">
        <v>0</v>
      </c>
      <c r="BK19" s="296">
        <v>0</v>
      </c>
      <c r="BL19" s="294">
        <f t="shared" si="26"/>
        <v>0</v>
      </c>
      <c r="BM19" s="296">
        <v>0</v>
      </c>
      <c r="BN19" s="296">
        <v>0</v>
      </c>
      <c r="BO19" s="296">
        <v>0</v>
      </c>
      <c r="BP19" s="296">
        <v>0</v>
      </c>
      <c r="BQ19" s="296">
        <v>0</v>
      </c>
      <c r="BR19" s="296">
        <v>0</v>
      </c>
      <c r="BS19" s="296">
        <v>0</v>
      </c>
      <c r="BT19" s="294">
        <f t="shared" si="27"/>
        <v>0</v>
      </c>
      <c r="BU19" s="296">
        <v>0</v>
      </c>
      <c r="BV19" s="296">
        <v>0</v>
      </c>
      <c r="BW19" s="296">
        <v>0</v>
      </c>
      <c r="BX19" s="296">
        <v>0</v>
      </c>
      <c r="BY19" s="296">
        <v>0</v>
      </c>
      <c r="BZ19" s="296">
        <v>0</v>
      </c>
      <c r="CA19" s="296">
        <v>0</v>
      </c>
      <c r="CB19" s="294">
        <f t="shared" si="28"/>
        <v>0</v>
      </c>
      <c r="CC19" s="296">
        <v>0</v>
      </c>
      <c r="CD19" s="296">
        <v>0</v>
      </c>
      <c r="CE19" s="296">
        <v>0</v>
      </c>
      <c r="CF19" s="296">
        <v>0</v>
      </c>
      <c r="CG19" s="296">
        <v>0</v>
      </c>
      <c r="CH19" s="296">
        <v>0</v>
      </c>
      <c r="CI19" s="296">
        <v>0</v>
      </c>
      <c r="CJ19" s="294">
        <f t="shared" si="29"/>
        <v>0</v>
      </c>
      <c r="CK19" s="296">
        <v>0</v>
      </c>
      <c r="CL19" s="296">
        <v>0</v>
      </c>
      <c r="CM19" s="296">
        <v>0</v>
      </c>
      <c r="CN19" s="296">
        <v>0</v>
      </c>
      <c r="CO19" s="296">
        <v>0</v>
      </c>
      <c r="CP19" s="296">
        <v>0</v>
      </c>
      <c r="CQ19" s="296">
        <v>0</v>
      </c>
      <c r="CR19" s="294">
        <f t="shared" si="30"/>
        <v>0</v>
      </c>
      <c r="CS19" s="296">
        <v>0</v>
      </c>
      <c r="CT19" s="296">
        <v>0</v>
      </c>
      <c r="CU19" s="296">
        <v>0</v>
      </c>
      <c r="CV19" s="296">
        <v>0</v>
      </c>
      <c r="CW19" s="296">
        <v>0</v>
      </c>
      <c r="CX19" s="296">
        <v>0</v>
      </c>
      <c r="CY19" s="296">
        <v>0</v>
      </c>
    </row>
    <row r="20" spans="1:103" s="289" customFormat="1" ht="13.5">
      <c r="A20" s="293" t="s">
        <v>366</v>
      </c>
      <c r="B20" s="293">
        <v>14</v>
      </c>
      <c r="C20" s="293"/>
      <c r="D20" s="294">
        <f t="shared" si="1"/>
        <v>0</v>
      </c>
      <c r="E20" s="294">
        <f t="shared" si="2"/>
        <v>0</v>
      </c>
      <c r="F20" s="294">
        <f t="shared" si="3"/>
        <v>0</v>
      </c>
      <c r="G20" s="294">
        <f t="shared" si="4"/>
        <v>0</v>
      </c>
      <c r="H20" s="294">
        <f t="shared" si="5"/>
        <v>0</v>
      </c>
      <c r="I20" s="294">
        <f t="shared" si="6"/>
        <v>0</v>
      </c>
      <c r="J20" s="294">
        <f t="shared" si="7"/>
        <v>0</v>
      </c>
      <c r="K20" s="294">
        <f t="shared" si="8"/>
        <v>0</v>
      </c>
      <c r="L20" s="294">
        <f t="shared" si="9"/>
        <v>0</v>
      </c>
      <c r="M20" s="294">
        <f t="shared" si="10"/>
        <v>0</v>
      </c>
      <c r="N20" s="294">
        <f t="shared" si="11"/>
        <v>0</v>
      </c>
      <c r="O20" s="294">
        <f t="shared" si="12"/>
        <v>0</v>
      </c>
      <c r="P20" s="294">
        <f t="shared" si="13"/>
        <v>0</v>
      </c>
      <c r="Q20" s="294">
        <f t="shared" si="14"/>
        <v>0</v>
      </c>
      <c r="R20" s="294">
        <f t="shared" si="15"/>
        <v>0</v>
      </c>
      <c r="S20" s="294">
        <f t="shared" si="16"/>
        <v>0</v>
      </c>
      <c r="T20" s="294">
        <f t="shared" si="17"/>
        <v>0</v>
      </c>
      <c r="U20" s="294">
        <f t="shared" si="18"/>
        <v>0</v>
      </c>
      <c r="V20" s="294">
        <f t="shared" si="19"/>
        <v>0</v>
      </c>
      <c r="W20" s="294">
        <f t="shared" si="20"/>
        <v>0</v>
      </c>
      <c r="X20" s="294">
        <f t="shared" si="21"/>
        <v>0</v>
      </c>
      <c r="Y20" s="296">
        <v>0</v>
      </c>
      <c r="Z20" s="296">
        <v>0</v>
      </c>
      <c r="AA20" s="296">
        <v>0</v>
      </c>
      <c r="AB20" s="296">
        <v>0</v>
      </c>
      <c r="AC20" s="296">
        <v>0</v>
      </c>
      <c r="AD20" s="296">
        <v>0</v>
      </c>
      <c r="AE20" s="296">
        <v>0</v>
      </c>
      <c r="AF20" s="294">
        <f t="shared" si="22"/>
        <v>0</v>
      </c>
      <c r="AG20" s="296">
        <v>0</v>
      </c>
      <c r="AH20" s="296">
        <v>0</v>
      </c>
      <c r="AI20" s="296">
        <v>0</v>
      </c>
      <c r="AJ20" s="296">
        <v>0</v>
      </c>
      <c r="AK20" s="296">
        <v>0</v>
      </c>
      <c r="AL20" s="296">
        <v>0</v>
      </c>
      <c r="AM20" s="296">
        <v>0</v>
      </c>
      <c r="AN20" s="294">
        <f t="shared" si="23"/>
        <v>0</v>
      </c>
      <c r="AO20" s="296">
        <v>0</v>
      </c>
      <c r="AP20" s="296">
        <v>0</v>
      </c>
      <c r="AQ20" s="296">
        <v>0</v>
      </c>
      <c r="AR20" s="296">
        <v>0</v>
      </c>
      <c r="AS20" s="296">
        <v>0</v>
      </c>
      <c r="AT20" s="296">
        <v>0</v>
      </c>
      <c r="AU20" s="296">
        <v>0</v>
      </c>
      <c r="AV20" s="294">
        <f t="shared" si="24"/>
        <v>0</v>
      </c>
      <c r="AW20" s="296">
        <v>0</v>
      </c>
      <c r="AX20" s="296">
        <v>0</v>
      </c>
      <c r="AY20" s="296">
        <v>0</v>
      </c>
      <c r="AZ20" s="296">
        <v>0</v>
      </c>
      <c r="BA20" s="296">
        <v>0</v>
      </c>
      <c r="BB20" s="296">
        <v>0</v>
      </c>
      <c r="BC20" s="296">
        <v>0</v>
      </c>
      <c r="BD20" s="294">
        <f t="shared" si="25"/>
        <v>0</v>
      </c>
      <c r="BE20" s="296">
        <v>0</v>
      </c>
      <c r="BF20" s="296">
        <v>0</v>
      </c>
      <c r="BG20" s="296">
        <v>0</v>
      </c>
      <c r="BH20" s="296">
        <v>0</v>
      </c>
      <c r="BI20" s="296">
        <v>0</v>
      </c>
      <c r="BJ20" s="296">
        <v>0</v>
      </c>
      <c r="BK20" s="296">
        <v>0</v>
      </c>
      <c r="BL20" s="294">
        <f t="shared" si="26"/>
        <v>0</v>
      </c>
      <c r="BM20" s="296">
        <v>0</v>
      </c>
      <c r="BN20" s="296">
        <v>0</v>
      </c>
      <c r="BO20" s="296">
        <v>0</v>
      </c>
      <c r="BP20" s="296">
        <v>0</v>
      </c>
      <c r="BQ20" s="296">
        <v>0</v>
      </c>
      <c r="BR20" s="296">
        <v>0</v>
      </c>
      <c r="BS20" s="296">
        <v>0</v>
      </c>
      <c r="BT20" s="294">
        <f t="shared" si="27"/>
        <v>0</v>
      </c>
      <c r="BU20" s="296">
        <v>0</v>
      </c>
      <c r="BV20" s="296">
        <v>0</v>
      </c>
      <c r="BW20" s="296">
        <v>0</v>
      </c>
      <c r="BX20" s="296">
        <v>0</v>
      </c>
      <c r="BY20" s="296">
        <v>0</v>
      </c>
      <c r="BZ20" s="296">
        <v>0</v>
      </c>
      <c r="CA20" s="296">
        <v>0</v>
      </c>
      <c r="CB20" s="294">
        <f t="shared" si="28"/>
        <v>0</v>
      </c>
      <c r="CC20" s="296">
        <v>0</v>
      </c>
      <c r="CD20" s="296">
        <v>0</v>
      </c>
      <c r="CE20" s="296">
        <v>0</v>
      </c>
      <c r="CF20" s="296">
        <v>0</v>
      </c>
      <c r="CG20" s="296">
        <v>0</v>
      </c>
      <c r="CH20" s="296">
        <v>0</v>
      </c>
      <c r="CI20" s="296">
        <v>0</v>
      </c>
      <c r="CJ20" s="294">
        <f t="shared" si="29"/>
        <v>0</v>
      </c>
      <c r="CK20" s="296">
        <v>0</v>
      </c>
      <c r="CL20" s="296">
        <v>0</v>
      </c>
      <c r="CM20" s="296">
        <v>0</v>
      </c>
      <c r="CN20" s="296">
        <v>0</v>
      </c>
      <c r="CO20" s="296">
        <v>0</v>
      </c>
      <c r="CP20" s="296">
        <v>0</v>
      </c>
      <c r="CQ20" s="296">
        <v>0</v>
      </c>
      <c r="CR20" s="294">
        <f t="shared" si="30"/>
        <v>0</v>
      </c>
      <c r="CS20" s="296">
        <v>0</v>
      </c>
      <c r="CT20" s="296">
        <v>0</v>
      </c>
      <c r="CU20" s="296">
        <v>0</v>
      </c>
      <c r="CV20" s="296">
        <v>0</v>
      </c>
      <c r="CW20" s="296">
        <v>0</v>
      </c>
      <c r="CX20" s="296">
        <v>0</v>
      </c>
      <c r="CY20" s="296">
        <v>0</v>
      </c>
    </row>
    <row r="21" spans="1:103" s="289" customFormat="1" ht="13.5">
      <c r="A21" s="293" t="s">
        <v>367</v>
      </c>
      <c r="B21" s="293">
        <v>15</v>
      </c>
      <c r="C21" s="293"/>
      <c r="D21" s="294">
        <f t="shared" si="1"/>
        <v>82507</v>
      </c>
      <c r="E21" s="294">
        <f t="shared" si="2"/>
        <v>9315</v>
      </c>
      <c r="F21" s="294">
        <f t="shared" si="3"/>
        <v>55640</v>
      </c>
      <c r="G21" s="294">
        <f t="shared" si="4"/>
        <v>213</v>
      </c>
      <c r="H21" s="294">
        <f t="shared" si="5"/>
        <v>0</v>
      </c>
      <c r="I21" s="294">
        <f t="shared" si="6"/>
        <v>0</v>
      </c>
      <c r="J21" s="294">
        <f t="shared" si="7"/>
        <v>0</v>
      </c>
      <c r="K21" s="294">
        <f t="shared" si="8"/>
        <v>7205</v>
      </c>
      <c r="L21" s="294">
        <f t="shared" si="9"/>
        <v>47494</v>
      </c>
      <c r="M21" s="294">
        <f t="shared" si="10"/>
        <v>728</v>
      </c>
      <c r="N21" s="294">
        <f t="shared" si="11"/>
        <v>16421</v>
      </c>
      <c r="O21" s="294">
        <f t="shared" si="12"/>
        <v>1131</v>
      </c>
      <c r="P21" s="294">
        <f t="shared" si="13"/>
        <v>82507</v>
      </c>
      <c r="Q21" s="294">
        <f t="shared" si="14"/>
        <v>51662</v>
      </c>
      <c r="R21" s="294">
        <f t="shared" si="15"/>
        <v>2128</v>
      </c>
      <c r="S21" s="294">
        <f t="shared" si="16"/>
        <v>13082</v>
      </c>
      <c r="T21" s="294">
        <f t="shared" si="17"/>
        <v>4902</v>
      </c>
      <c r="U21" s="294">
        <f t="shared" si="18"/>
        <v>8737</v>
      </c>
      <c r="V21" s="294">
        <f t="shared" si="19"/>
        <v>1987</v>
      </c>
      <c r="W21" s="294">
        <f t="shared" si="20"/>
        <v>9</v>
      </c>
      <c r="X21" s="294">
        <f t="shared" si="21"/>
        <v>9315</v>
      </c>
      <c r="Y21" s="296">
        <v>231</v>
      </c>
      <c r="Z21" s="296">
        <v>0</v>
      </c>
      <c r="AA21" s="296">
        <v>8905</v>
      </c>
      <c r="AB21" s="296">
        <v>161</v>
      </c>
      <c r="AC21" s="296">
        <v>0</v>
      </c>
      <c r="AD21" s="296">
        <v>18</v>
      </c>
      <c r="AE21" s="296">
        <v>0</v>
      </c>
      <c r="AF21" s="294">
        <f t="shared" si="22"/>
        <v>213</v>
      </c>
      <c r="AG21" s="296">
        <v>0</v>
      </c>
      <c r="AH21" s="296">
        <v>0</v>
      </c>
      <c r="AI21" s="296">
        <v>0</v>
      </c>
      <c r="AJ21" s="296">
        <v>204</v>
      </c>
      <c r="AK21" s="296">
        <v>0</v>
      </c>
      <c r="AL21" s="296">
        <v>0</v>
      </c>
      <c r="AM21" s="296">
        <v>9</v>
      </c>
      <c r="AN21" s="294">
        <f t="shared" si="23"/>
        <v>0</v>
      </c>
      <c r="AO21" s="296">
        <v>0</v>
      </c>
      <c r="AP21" s="296">
        <v>0</v>
      </c>
      <c r="AQ21" s="296">
        <v>0</v>
      </c>
      <c r="AR21" s="296">
        <v>0</v>
      </c>
      <c r="AS21" s="296">
        <v>0</v>
      </c>
      <c r="AT21" s="296">
        <v>0</v>
      </c>
      <c r="AU21" s="296">
        <v>0</v>
      </c>
      <c r="AV21" s="294">
        <f t="shared" si="24"/>
        <v>0</v>
      </c>
      <c r="AW21" s="296">
        <v>0</v>
      </c>
      <c r="AX21" s="296">
        <v>0</v>
      </c>
      <c r="AY21" s="296">
        <v>0</v>
      </c>
      <c r="AZ21" s="296">
        <v>0</v>
      </c>
      <c r="BA21" s="296">
        <v>0</v>
      </c>
      <c r="BB21" s="296">
        <v>0</v>
      </c>
      <c r="BC21" s="296">
        <v>0</v>
      </c>
      <c r="BD21" s="294">
        <f t="shared" si="25"/>
        <v>0</v>
      </c>
      <c r="BE21" s="296">
        <v>0</v>
      </c>
      <c r="BF21" s="296">
        <v>0</v>
      </c>
      <c r="BG21" s="296">
        <v>0</v>
      </c>
      <c r="BH21" s="296">
        <v>0</v>
      </c>
      <c r="BI21" s="296">
        <v>0</v>
      </c>
      <c r="BJ21" s="296">
        <v>0</v>
      </c>
      <c r="BK21" s="296">
        <v>0</v>
      </c>
      <c r="BL21" s="294">
        <f t="shared" si="26"/>
        <v>7205</v>
      </c>
      <c r="BM21" s="296">
        <v>0</v>
      </c>
      <c r="BN21" s="296">
        <v>0</v>
      </c>
      <c r="BO21" s="296">
        <v>0</v>
      </c>
      <c r="BP21" s="296">
        <v>0</v>
      </c>
      <c r="BQ21" s="296">
        <v>7205</v>
      </c>
      <c r="BR21" s="296">
        <v>0</v>
      </c>
      <c r="BS21" s="296">
        <v>0</v>
      </c>
      <c r="BT21" s="294">
        <f t="shared" si="27"/>
        <v>47494</v>
      </c>
      <c r="BU21" s="296">
        <v>41690</v>
      </c>
      <c r="BV21" s="296">
        <v>0</v>
      </c>
      <c r="BW21" s="296">
        <v>4049</v>
      </c>
      <c r="BX21" s="296">
        <v>0</v>
      </c>
      <c r="BY21" s="296">
        <v>659</v>
      </c>
      <c r="BZ21" s="296">
        <v>1096</v>
      </c>
      <c r="CA21" s="296">
        <v>0</v>
      </c>
      <c r="CB21" s="294">
        <f t="shared" si="28"/>
        <v>728</v>
      </c>
      <c r="CC21" s="296">
        <v>0</v>
      </c>
      <c r="CD21" s="296">
        <v>0</v>
      </c>
      <c r="CE21" s="296">
        <v>0</v>
      </c>
      <c r="CF21" s="296">
        <v>59</v>
      </c>
      <c r="CG21" s="296">
        <v>9</v>
      </c>
      <c r="CH21" s="296">
        <v>660</v>
      </c>
      <c r="CI21" s="296">
        <v>0</v>
      </c>
      <c r="CJ21" s="294">
        <f t="shared" si="29"/>
        <v>16421</v>
      </c>
      <c r="CK21" s="296">
        <v>9487</v>
      </c>
      <c r="CL21" s="296">
        <v>2128</v>
      </c>
      <c r="CM21" s="296">
        <v>128</v>
      </c>
      <c r="CN21" s="296">
        <v>4478</v>
      </c>
      <c r="CO21" s="296">
        <v>0</v>
      </c>
      <c r="CP21" s="296">
        <v>200</v>
      </c>
      <c r="CQ21" s="296">
        <v>0</v>
      </c>
      <c r="CR21" s="294">
        <f t="shared" si="30"/>
        <v>1131</v>
      </c>
      <c r="CS21" s="296">
        <v>254</v>
      </c>
      <c r="CT21" s="296">
        <v>0</v>
      </c>
      <c r="CU21" s="296">
        <v>0</v>
      </c>
      <c r="CV21" s="296">
        <v>0</v>
      </c>
      <c r="CW21" s="296">
        <v>864</v>
      </c>
      <c r="CX21" s="296">
        <v>13</v>
      </c>
      <c r="CY21" s="296">
        <v>0</v>
      </c>
    </row>
    <row r="22" spans="1:103" s="289" customFormat="1" ht="13.5">
      <c r="A22" s="293" t="s">
        <v>368</v>
      </c>
      <c r="B22" s="293">
        <v>16</v>
      </c>
      <c r="C22" s="293"/>
      <c r="D22" s="294">
        <f t="shared" si="1"/>
        <v>0</v>
      </c>
      <c r="E22" s="294">
        <f t="shared" si="2"/>
        <v>0</v>
      </c>
      <c r="F22" s="294">
        <f t="shared" si="3"/>
        <v>0</v>
      </c>
      <c r="G22" s="294">
        <f t="shared" si="4"/>
        <v>0</v>
      </c>
      <c r="H22" s="294">
        <f t="shared" si="5"/>
        <v>0</v>
      </c>
      <c r="I22" s="294">
        <f t="shared" si="6"/>
        <v>0</v>
      </c>
      <c r="J22" s="294">
        <f t="shared" si="7"/>
        <v>0</v>
      </c>
      <c r="K22" s="294">
        <f t="shared" si="8"/>
        <v>0</v>
      </c>
      <c r="L22" s="294">
        <f t="shared" si="9"/>
        <v>0</v>
      </c>
      <c r="M22" s="294">
        <f t="shared" si="10"/>
        <v>0</v>
      </c>
      <c r="N22" s="294">
        <f t="shared" si="11"/>
        <v>0</v>
      </c>
      <c r="O22" s="294">
        <f t="shared" si="12"/>
        <v>0</v>
      </c>
      <c r="P22" s="294">
        <f t="shared" si="13"/>
        <v>0</v>
      </c>
      <c r="Q22" s="294">
        <f t="shared" si="14"/>
        <v>0</v>
      </c>
      <c r="R22" s="294">
        <f t="shared" si="15"/>
        <v>0</v>
      </c>
      <c r="S22" s="294">
        <f t="shared" si="16"/>
        <v>0</v>
      </c>
      <c r="T22" s="294">
        <f t="shared" si="17"/>
        <v>0</v>
      </c>
      <c r="U22" s="294">
        <f t="shared" si="18"/>
        <v>0</v>
      </c>
      <c r="V22" s="294">
        <f t="shared" si="19"/>
        <v>0</v>
      </c>
      <c r="W22" s="294">
        <f t="shared" si="20"/>
        <v>0</v>
      </c>
      <c r="X22" s="294">
        <f t="shared" si="21"/>
        <v>0</v>
      </c>
      <c r="Y22" s="296">
        <v>0</v>
      </c>
      <c r="Z22" s="296">
        <v>0</v>
      </c>
      <c r="AA22" s="296">
        <v>0</v>
      </c>
      <c r="AB22" s="296">
        <v>0</v>
      </c>
      <c r="AC22" s="296">
        <v>0</v>
      </c>
      <c r="AD22" s="296">
        <v>0</v>
      </c>
      <c r="AE22" s="296">
        <v>0</v>
      </c>
      <c r="AF22" s="294">
        <f t="shared" si="22"/>
        <v>0</v>
      </c>
      <c r="AG22" s="296">
        <v>0</v>
      </c>
      <c r="AH22" s="296">
        <v>0</v>
      </c>
      <c r="AI22" s="296">
        <v>0</v>
      </c>
      <c r="AJ22" s="296">
        <v>0</v>
      </c>
      <c r="AK22" s="296">
        <v>0</v>
      </c>
      <c r="AL22" s="296">
        <v>0</v>
      </c>
      <c r="AM22" s="296">
        <v>0</v>
      </c>
      <c r="AN22" s="294">
        <f t="shared" si="23"/>
        <v>0</v>
      </c>
      <c r="AO22" s="296">
        <v>0</v>
      </c>
      <c r="AP22" s="296">
        <v>0</v>
      </c>
      <c r="AQ22" s="296">
        <v>0</v>
      </c>
      <c r="AR22" s="296">
        <v>0</v>
      </c>
      <c r="AS22" s="296">
        <v>0</v>
      </c>
      <c r="AT22" s="296">
        <v>0</v>
      </c>
      <c r="AU22" s="296">
        <v>0</v>
      </c>
      <c r="AV22" s="294">
        <f t="shared" si="24"/>
        <v>0</v>
      </c>
      <c r="AW22" s="296">
        <v>0</v>
      </c>
      <c r="AX22" s="296">
        <v>0</v>
      </c>
      <c r="AY22" s="296">
        <v>0</v>
      </c>
      <c r="AZ22" s="296">
        <v>0</v>
      </c>
      <c r="BA22" s="296">
        <v>0</v>
      </c>
      <c r="BB22" s="296">
        <v>0</v>
      </c>
      <c r="BC22" s="296">
        <v>0</v>
      </c>
      <c r="BD22" s="294">
        <f t="shared" si="25"/>
        <v>0</v>
      </c>
      <c r="BE22" s="296">
        <v>0</v>
      </c>
      <c r="BF22" s="296">
        <v>0</v>
      </c>
      <c r="BG22" s="296">
        <v>0</v>
      </c>
      <c r="BH22" s="296">
        <v>0</v>
      </c>
      <c r="BI22" s="296">
        <v>0</v>
      </c>
      <c r="BJ22" s="296">
        <v>0</v>
      </c>
      <c r="BK22" s="296">
        <v>0</v>
      </c>
      <c r="BL22" s="294">
        <f t="shared" si="26"/>
        <v>0</v>
      </c>
      <c r="BM22" s="296">
        <v>0</v>
      </c>
      <c r="BN22" s="296">
        <v>0</v>
      </c>
      <c r="BO22" s="296">
        <v>0</v>
      </c>
      <c r="BP22" s="296">
        <v>0</v>
      </c>
      <c r="BQ22" s="296">
        <v>0</v>
      </c>
      <c r="BR22" s="296">
        <v>0</v>
      </c>
      <c r="BS22" s="296">
        <v>0</v>
      </c>
      <c r="BT22" s="294">
        <f t="shared" si="27"/>
        <v>0</v>
      </c>
      <c r="BU22" s="296">
        <v>0</v>
      </c>
      <c r="BV22" s="296">
        <v>0</v>
      </c>
      <c r="BW22" s="296">
        <v>0</v>
      </c>
      <c r="BX22" s="296">
        <v>0</v>
      </c>
      <c r="BY22" s="296">
        <v>0</v>
      </c>
      <c r="BZ22" s="296">
        <v>0</v>
      </c>
      <c r="CA22" s="296">
        <v>0</v>
      </c>
      <c r="CB22" s="294">
        <f t="shared" si="28"/>
        <v>0</v>
      </c>
      <c r="CC22" s="296">
        <v>0</v>
      </c>
      <c r="CD22" s="296">
        <v>0</v>
      </c>
      <c r="CE22" s="296">
        <v>0</v>
      </c>
      <c r="CF22" s="296">
        <v>0</v>
      </c>
      <c r="CG22" s="296">
        <v>0</v>
      </c>
      <c r="CH22" s="296">
        <v>0</v>
      </c>
      <c r="CI22" s="296">
        <v>0</v>
      </c>
      <c r="CJ22" s="294">
        <f t="shared" si="29"/>
        <v>0</v>
      </c>
      <c r="CK22" s="296">
        <v>0</v>
      </c>
      <c r="CL22" s="296">
        <v>0</v>
      </c>
      <c r="CM22" s="296">
        <v>0</v>
      </c>
      <c r="CN22" s="296">
        <v>0</v>
      </c>
      <c r="CO22" s="296">
        <v>0</v>
      </c>
      <c r="CP22" s="296">
        <v>0</v>
      </c>
      <c r="CQ22" s="296">
        <v>0</v>
      </c>
      <c r="CR22" s="294">
        <f t="shared" si="30"/>
        <v>0</v>
      </c>
      <c r="CS22" s="296">
        <v>0</v>
      </c>
      <c r="CT22" s="296">
        <v>0</v>
      </c>
      <c r="CU22" s="296">
        <v>0</v>
      </c>
      <c r="CV22" s="296">
        <v>0</v>
      </c>
      <c r="CW22" s="296">
        <v>0</v>
      </c>
      <c r="CX22" s="296">
        <v>0</v>
      </c>
      <c r="CY22" s="296">
        <v>0</v>
      </c>
    </row>
    <row r="23" spans="1:103" s="289" customFormat="1" ht="13.5">
      <c r="A23" s="293" t="s">
        <v>369</v>
      </c>
      <c r="B23" s="293">
        <v>17</v>
      </c>
      <c r="C23" s="293"/>
      <c r="D23" s="294">
        <f t="shared" si="1"/>
        <v>3564.2699999999995</v>
      </c>
      <c r="E23" s="294">
        <f t="shared" si="2"/>
        <v>78</v>
      </c>
      <c r="F23" s="294">
        <f t="shared" si="3"/>
        <v>137.02999999999997</v>
      </c>
      <c r="G23" s="294">
        <f t="shared" si="4"/>
        <v>0</v>
      </c>
      <c r="H23" s="294">
        <f t="shared" si="5"/>
        <v>0</v>
      </c>
      <c r="I23" s="294">
        <f t="shared" si="6"/>
        <v>0</v>
      </c>
      <c r="J23" s="294">
        <f t="shared" si="7"/>
        <v>0</v>
      </c>
      <c r="K23" s="294">
        <f t="shared" si="8"/>
        <v>95.16</v>
      </c>
      <c r="L23" s="294">
        <f t="shared" si="9"/>
        <v>41.86999999999999</v>
      </c>
      <c r="M23" s="294">
        <f t="shared" si="10"/>
        <v>0</v>
      </c>
      <c r="N23" s="294">
        <f t="shared" si="11"/>
        <v>3349.24</v>
      </c>
      <c r="O23" s="294">
        <f t="shared" si="12"/>
        <v>0</v>
      </c>
      <c r="P23" s="294">
        <f t="shared" si="13"/>
        <v>3564.2699999999995</v>
      </c>
      <c r="Q23" s="294">
        <f t="shared" si="14"/>
        <v>26.24</v>
      </c>
      <c r="R23" s="294">
        <f t="shared" si="15"/>
        <v>3289</v>
      </c>
      <c r="S23" s="294">
        <f t="shared" si="16"/>
        <v>149.16</v>
      </c>
      <c r="T23" s="294">
        <f t="shared" si="17"/>
        <v>90.77</v>
      </c>
      <c r="U23" s="294">
        <f t="shared" si="18"/>
        <v>0.41</v>
      </c>
      <c r="V23" s="294">
        <f t="shared" si="19"/>
        <v>0</v>
      </c>
      <c r="W23" s="294">
        <f t="shared" si="20"/>
        <v>8.69</v>
      </c>
      <c r="X23" s="294">
        <f t="shared" si="21"/>
        <v>78</v>
      </c>
      <c r="Y23" s="296">
        <v>0</v>
      </c>
      <c r="Z23" s="296">
        <v>0</v>
      </c>
      <c r="AA23" s="296">
        <v>78</v>
      </c>
      <c r="AB23" s="296">
        <v>0</v>
      </c>
      <c r="AC23" s="296">
        <v>0</v>
      </c>
      <c r="AD23" s="296">
        <v>0</v>
      </c>
      <c r="AE23" s="296">
        <v>0</v>
      </c>
      <c r="AF23" s="294">
        <f t="shared" si="22"/>
        <v>0</v>
      </c>
      <c r="AG23" s="296">
        <v>0</v>
      </c>
      <c r="AH23" s="296">
        <v>0</v>
      </c>
      <c r="AI23" s="296">
        <v>0</v>
      </c>
      <c r="AJ23" s="296">
        <v>0</v>
      </c>
      <c r="AK23" s="296">
        <v>0</v>
      </c>
      <c r="AL23" s="296">
        <v>0</v>
      </c>
      <c r="AM23" s="296">
        <v>0</v>
      </c>
      <c r="AN23" s="294">
        <f t="shared" si="23"/>
        <v>0</v>
      </c>
      <c r="AO23" s="296">
        <v>0</v>
      </c>
      <c r="AP23" s="296">
        <v>0</v>
      </c>
      <c r="AQ23" s="296">
        <v>0</v>
      </c>
      <c r="AR23" s="296">
        <v>0</v>
      </c>
      <c r="AS23" s="296">
        <v>0</v>
      </c>
      <c r="AT23" s="296">
        <v>0</v>
      </c>
      <c r="AU23" s="296">
        <v>0</v>
      </c>
      <c r="AV23" s="294">
        <f t="shared" si="24"/>
        <v>0</v>
      </c>
      <c r="AW23" s="296">
        <v>0</v>
      </c>
      <c r="AX23" s="296">
        <v>0</v>
      </c>
      <c r="AY23" s="296">
        <v>0</v>
      </c>
      <c r="AZ23" s="296">
        <v>0</v>
      </c>
      <c r="BA23" s="296">
        <v>0</v>
      </c>
      <c r="BB23" s="296">
        <v>0</v>
      </c>
      <c r="BC23" s="296">
        <v>0</v>
      </c>
      <c r="BD23" s="294">
        <f t="shared" si="25"/>
        <v>0</v>
      </c>
      <c r="BE23" s="296">
        <v>0</v>
      </c>
      <c r="BF23" s="296">
        <v>0</v>
      </c>
      <c r="BG23" s="296">
        <v>0</v>
      </c>
      <c r="BH23" s="296">
        <v>0</v>
      </c>
      <c r="BI23" s="296">
        <v>0</v>
      </c>
      <c r="BJ23" s="296">
        <v>0</v>
      </c>
      <c r="BK23" s="296">
        <v>0</v>
      </c>
      <c r="BL23" s="294">
        <f t="shared" si="26"/>
        <v>95.16</v>
      </c>
      <c r="BM23" s="296">
        <v>0</v>
      </c>
      <c r="BN23" s="296">
        <v>24</v>
      </c>
      <c r="BO23" s="296">
        <v>71.16</v>
      </c>
      <c r="BP23" s="296">
        <v>0</v>
      </c>
      <c r="BQ23" s="296">
        <v>0</v>
      </c>
      <c r="BR23" s="296">
        <v>0</v>
      </c>
      <c r="BS23" s="296">
        <v>0</v>
      </c>
      <c r="BT23" s="294">
        <f t="shared" si="27"/>
        <v>41.86999999999999</v>
      </c>
      <c r="BU23" s="296">
        <v>0</v>
      </c>
      <c r="BV23" s="296">
        <v>0</v>
      </c>
      <c r="BW23" s="296">
        <v>0</v>
      </c>
      <c r="BX23" s="296">
        <v>32.77</v>
      </c>
      <c r="BY23" s="296">
        <v>0.41</v>
      </c>
      <c r="BZ23" s="296">
        <v>0</v>
      </c>
      <c r="CA23" s="296">
        <v>8.69</v>
      </c>
      <c r="CB23" s="294">
        <f t="shared" si="28"/>
        <v>0</v>
      </c>
      <c r="CC23" s="296">
        <v>0</v>
      </c>
      <c r="CD23" s="296">
        <v>0</v>
      </c>
      <c r="CE23" s="296">
        <v>0</v>
      </c>
      <c r="CF23" s="296">
        <v>0</v>
      </c>
      <c r="CG23" s="296">
        <v>0</v>
      </c>
      <c r="CH23" s="296">
        <v>0</v>
      </c>
      <c r="CI23" s="296">
        <v>0</v>
      </c>
      <c r="CJ23" s="294">
        <f t="shared" si="29"/>
        <v>3349.24</v>
      </c>
      <c r="CK23" s="296">
        <v>26.24</v>
      </c>
      <c r="CL23" s="296">
        <v>3265</v>
      </c>
      <c r="CM23" s="296">
        <v>0</v>
      </c>
      <c r="CN23" s="296">
        <v>58</v>
      </c>
      <c r="CO23" s="296">
        <v>0</v>
      </c>
      <c r="CP23" s="296">
        <v>0</v>
      </c>
      <c r="CQ23" s="296">
        <v>0</v>
      </c>
      <c r="CR23" s="294">
        <f t="shared" si="30"/>
        <v>0</v>
      </c>
      <c r="CS23" s="296">
        <v>0</v>
      </c>
      <c r="CT23" s="296">
        <v>0</v>
      </c>
      <c r="CU23" s="296">
        <v>0</v>
      </c>
      <c r="CV23" s="296">
        <v>0</v>
      </c>
      <c r="CW23" s="296">
        <v>0</v>
      </c>
      <c r="CX23" s="296">
        <v>0</v>
      </c>
      <c r="CY23" s="296">
        <v>0</v>
      </c>
    </row>
    <row r="24" spans="1:103" s="289" customFormat="1" ht="13.5">
      <c r="A24" s="293" t="s">
        <v>370</v>
      </c>
      <c r="B24" s="293">
        <v>18</v>
      </c>
      <c r="C24" s="293"/>
      <c r="D24" s="294">
        <f t="shared" si="1"/>
        <v>0</v>
      </c>
      <c r="E24" s="294">
        <f t="shared" si="2"/>
        <v>0</v>
      </c>
      <c r="F24" s="294">
        <f t="shared" si="3"/>
        <v>0</v>
      </c>
      <c r="G24" s="294">
        <f t="shared" si="4"/>
        <v>0</v>
      </c>
      <c r="H24" s="294">
        <f t="shared" si="5"/>
        <v>0</v>
      </c>
      <c r="I24" s="294">
        <f t="shared" si="6"/>
        <v>0</v>
      </c>
      <c r="J24" s="294">
        <f t="shared" si="7"/>
        <v>0</v>
      </c>
      <c r="K24" s="294">
        <f t="shared" si="8"/>
        <v>0</v>
      </c>
      <c r="L24" s="294">
        <f t="shared" si="9"/>
        <v>0</v>
      </c>
      <c r="M24" s="294">
        <f t="shared" si="10"/>
        <v>0</v>
      </c>
      <c r="N24" s="294">
        <f t="shared" si="11"/>
        <v>0</v>
      </c>
      <c r="O24" s="294">
        <f t="shared" si="12"/>
        <v>0</v>
      </c>
      <c r="P24" s="294">
        <f t="shared" si="13"/>
        <v>0</v>
      </c>
      <c r="Q24" s="294">
        <f t="shared" si="14"/>
        <v>0</v>
      </c>
      <c r="R24" s="294">
        <f t="shared" si="15"/>
        <v>0</v>
      </c>
      <c r="S24" s="294">
        <f t="shared" si="16"/>
        <v>0</v>
      </c>
      <c r="T24" s="294">
        <f t="shared" si="17"/>
        <v>0</v>
      </c>
      <c r="U24" s="294">
        <f t="shared" si="18"/>
        <v>0</v>
      </c>
      <c r="V24" s="294">
        <f t="shared" si="19"/>
        <v>0</v>
      </c>
      <c r="W24" s="294">
        <f t="shared" si="20"/>
        <v>0</v>
      </c>
      <c r="X24" s="294">
        <f t="shared" si="21"/>
        <v>0</v>
      </c>
      <c r="Y24" s="296">
        <v>0</v>
      </c>
      <c r="Z24" s="296">
        <v>0</v>
      </c>
      <c r="AA24" s="296">
        <v>0</v>
      </c>
      <c r="AB24" s="296">
        <v>0</v>
      </c>
      <c r="AC24" s="296">
        <v>0</v>
      </c>
      <c r="AD24" s="296">
        <v>0</v>
      </c>
      <c r="AE24" s="296">
        <v>0</v>
      </c>
      <c r="AF24" s="294">
        <f t="shared" si="22"/>
        <v>0</v>
      </c>
      <c r="AG24" s="296">
        <v>0</v>
      </c>
      <c r="AH24" s="296">
        <v>0</v>
      </c>
      <c r="AI24" s="296">
        <v>0</v>
      </c>
      <c r="AJ24" s="296">
        <v>0</v>
      </c>
      <c r="AK24" s="296">
        <v>0</v>
      </c>
      <c r="AL24" s="296">
        <v>0</v>
      </c>
      <c r="AM24" s="296">
        <v>0</v>
      </c>
      <c r="AN24" s="294">
        <f t="shared" si="23"/>
        <v>0</v>
      </c>
      <c r="AO24" s="296">
        <v>0</v>
      </c>
      <c r="AP24" s="296">
        <v>0</v>
      </c>
      <c r="AQ24" s="296">
        <v>0</v>
      </c>
      <c r="AR24" s="296">
        <v>0</v>
      </c>
      <c r="AS24" s="296">
        <v>0</v>
      </c>
      <c r="AT24" s="296">
        <v>0</v>
      </c>
      <c r="AU24" s="296">
        <v>0</v>
      </c>
      <c r="AV24" s="294">
        <f t="shared" si="24"/>
        <v>0</v>
      </c>
      <c r="AW24" s="296">
        <v>0</v>
      </c>
      <c r="AX24" s="296">
        <v>0</v>
      </c>
      <c r="AY24" s="296">
        <v>0</v>
      </c>
      <c r="AZ24" s="296">
        <v>0</v>
      </c>
      <c r="BA24" s="296">
        <v>0</v>
      </c>
      <c r="BB24" s="296">
        <v>0</v>
      </c>
      <c r="BC24" s="296">
        <v>0</v>
      </c>
      <c r="BD24" s="294">
        <f t="shared" si="25"/>
        <v>0</v>
      </c>
      <c r="BE24" s="296">
        <v>0</v>
      </c>
      <c r="BF24" s="296">
        <v>0</v>
      </c>
      <c r="BG24" s="296">
        <v>0</v>
      </c>
      <c r="BH24" s="296">
        <v>0</v>
      </c>
      <c r="BI24" s="296">
        <v>0</v>
      </c>
      <c r="BJ24" s="296">
        <v>0</v>
      </c>
      <c r="BK24" s="296">
        <v>0</v>
      </c>
      <c r="BL24" s="294">
        <f t="shared" si="26"/>
        <v>0</v>
      </c>
      <c r="BM24" s="296">
        <v>0</v>
      </c>
      <c r="BN24" s="296">
        <v>0</v>
      </c>
      <c r="BO24" s="296">
        <v>0</v>
      </c>
      <c r="BP24" s="296">
        <v>0</v>
      </c>
      <c r="BQ24" s="296">
        <v>0</v>
      </c>
      <c r="BR24" s="296">
        <v>0</v>
      </c>
      <c r="BS24" s="296">
        <v>0</v>
      </c>
      <c r="BT24" s="294">
        <f t="shared" si="27"/>
        <v>0</v>
      </c>
      <c r="BU24" s="296">
        <v>0</v>
      </c>
      <c r="BV24" s="296">
        <v>0</v>
      </c>
      <c r="BW24" s="296">
        <v>0</v>
      </c>
      <c r="BX24" s="296">
        <v>0</v>
      </c>
      <c r="BY24" s="296">
        <v>0</v>
      </c>
      <c r="BZ24" s="296">
        <v>0</v>
      </c>
      <c r="CA24" s="296">
        <v>0</v>
      </c>
      <c r="CB24" s="294">
        <f t="shared" si="28"/>
        <v>0</v>
      </c>
      <c r="CC24" s="296">
        <v>0</v>
      </c>
      <c r="CD24" s="296">
        <v>0</v>
      </c>
      <c r="CE24" s="296">
        <v>0</v>
      </c>
      <c r="CF24" s="296">
        <v>0</v>
      </c>
      <c r="CG24" s="296">
        <v>0</v>
      </c>
      <c r="CH24" s="296">
        <v>0</v>
      </c>
      <c r="CI24" s="296">
        <v>0</v>
      </c>
      <c r="CJ24" s="294">
        <f t="shared" si="29"/>
        <v>0</v>
      </c>
      <c r="CK24" s="296">
        <v>0</v>
      </c>
      <c r="CL24" s="296">
        <v>0</v>
      </c>
      <c r="CM24" s="296">
        <v>0</v>
      </c>
      <c r="CN24" s="296">
        <v>0</v>
      </c>
      <c r="CO24" s="296">
        <v>0</v>
      </c>
      <c r="CP24" s="296">
        <v>0</v>
      </c>
      <c r="CQ24" s="296">
        <v>0</v>
      </c>
      <c r="CR24" s="294">
        <f t="shared" si="30"/>
        <v>0</v>
      </c>
      <c r="CS24" s="296">
        <v>0</v>
      </c>
      <c r="CT24" s="296">
        <v>0</v>
      </c>
      <c r="CU24" s="296">
        <v>0</v>
      </c>
      <c r="CV24" s="296">
        <v>0</v>
      </c>
      <c r="CW24" s="296">
        <v>0</v>
      </c>
      <c r="CX24" s="296">
        <v>0</v>
      </c>
      <c r="CY24" s="296">
        <v>0</v>
      </c>
    </row>
    <row r="25" spans="1:103" s="289" customFormat="1" ht="13.5">
      <c r="A25" s="293" t="s">
        <v>371</v>
      </c>
      <c r="B25" s="293">
        <v>19</v>
      </c>
      <c r="C25" s="293"/>
      <c r="D25" s="294">
        <f t="shared" si="1"/>
        <v>0</v>
      </c>
      <c r="E25" s="294">
        <f t="shared" si="2"/>
        <v>0</v>
      </c>
      <c r="F25" s="294">
        <f t="shared" si="3"/>
        <v>0</v>
      </c>
      <c r="G25" s="294">
        <f t="shared" si="4"/>
        <v>0</v>
      </c>
      <c r="H25" s="294">
        <f t="shared" si="5"/>
        <v>0</v>
      </c>
      <c r="I25" s="294">
        <f t="shared" si="6"/>
        <v>0</v>
      </c>
      <c r="J25" s="294">
        <f t="shared" si="7"/>
        <v>0</v>
      </c>
      <c r="K25" s="294">
        <f t="shared" si="8"/>
        <v>0</v>
      </c>
      <c r="L25" s="294">
        <f t="shared" si="9"/>
        <v>0</v>
      </c>
      <c r="M25" s="294">
        <f t="shared" si="10"/>
        <v>0</v>
      </c>
      <c r="N25" s="294">
        <f t="shared" si="11"/>
        <v>0</v>
      </c>
      <c r="O25" s="294">
        <f t="shared" si="12"/>
        <v>0</v>
      </c>
      <c r="P25" s="294">
        <f t="shared" si="13"/>
        <v>0</v>
      </c>
      <c r="Q25" s="294">
        <f t="shared" si="14"/>
        <v>0</v>
      </c>
      <c r="R25" s="294">
        <f t="shared" si="15"/>
        <v>0</v>
      </c>
      <c r="S25" s="294">
        <f t="shared" si="16"/>
        <v>0</v>
      </c>
      <c r="T25" s="294">
        <f t="shared" si="17"/>
        <v>0</v>
      </c>
      <c r="U25" s="294">
        <f t="shared" si="18"/>
        <v>0</v>
      </c>
      <c r="V25" s="294">
        <f t="shared" si="19"/>
        <v>0</v>
      </c>
      <c r="W25" s="294">
        <f t="shared" si="20"/>
        <v>0</v>
      </c>
      <c r="X25" s="294">
        <f t="shared" si="21"/>
        <v>0</v>
      </c>
      <c r="Y25" s="296">
        <v>0</v>
      </c>
      <c r="Z25" s="296">
        <v>0</v>
      </c>
      <c r="AA25" s="296">
        <v>0</v>
      </c>
      <c r="AB25" s="296">
        <v>0</v>
      </c>
      <c r="AC25" s="296">
        <v>0</v>
      </c>
      <c r="AD25" s="296">
        <v>0</v>
      </c>
      <c r="AE25" s="296">
        <v>0</v>
      </c>
      <c r="AF25" s="294">
        <f t="shared" si="22"/>
        <v>0</v>
      </c>
      <c r="AG25" s="296">
        <v>0</v>
      </c>
      <c r="AH25" s="296">
        <v>0</v>
      </c>
      <c r="AI25" s="296">
        <v>0</v>
      </c>
      <c r="AJ25" s="296">
        <v>0</v>
      </c>
      <c r="AK25" s="296">
        <v>0</v>
      </c>
      <c r="AL25" s="296">
        <v>0</v>
      </c>
      <c r="AM25" s="296">
        <v>0</v>
      </c>
      <c r="AN25" s="294">
        <f t="shared" si="23"/>
        <v>0</v>
      </c>
      <c r="AO25" s="296">
        <v>0</v>
      </c>
      <c r="AP25" s="296">
        <v>0</v>
      </c>
      <c r="AQ25" s="296">
        <v>0</v>
      </c>
      <c r="AR25" s="296">
        <v>0</v>
      </c>
      <c r="AS25" s="296">
        <v>0</v>
      </c>
      <c r="AT25" s="296">
        <v>0</v>
      </c>
      <c r="AU25" s="296">
        <v>0</v>
      </c>
      <c r="AV25" s="294">
        <f t="shared" si="24"/>
        <v>0</v>
      </c>
      <c r="AW25" s="296">
        <v>0</v>
      </c>
      <c r="AX25" s="296">
        <v>0</v>
      </c>
      <c r="AY25" s="296">
        <v>0</v>
      </c>
      <c r="AZ25" s="296">
        <v>0</v>
      </c>
      <c r="BA25" s="296">
        <v>0</v>
      </c>
      <c r="BB25" s="296">
        <v>0</v>
      </c>
      <c r="BC25" s="296">
        <v>0</v>
      </c>
      <c r="BD25" s="294">
        <f t="shared" si="25"/>
        <v>0</v>
      </c>
      <c r="BE25" s="296">
        <v>0</v>
      </c>
      <c r="BF25" s="296">
        <v>0</v>
      </c>
      <c r="BG25" s="296">
        <v>0</v>
      </c>
      <c r="BH25" s="296">
        <v>0</v>
      </c>
      <c r="BI25" s="296">
        <v>0</v>
      </c>
      <c r="BJ25" s="296">
        <v>0</v>
      </c>
      <c r="BK25" s="296">
        <v>0</v>
      </c>
      <c r="BL25" s="294">
        <f t="shared" si="26"/>
        <v>0</v>
      </c>
      <c r="BM25" s="296">
        <v>0</v>
      </c>
      <c r="BN25" s="296">
        <v>0</v>
      </c>
      <c r="BO25" s="296">
        <v>0</v>
      </c>
      <c r="BP25" s="296">
        <v>0</v>
      </c>
      <c r="BQ25" s="296">
        <v>0</v>
      </c>
      <c r="BR25" s="296">
        <v>0</v>
      </c>
      <c r="BS25" s="296">
        <v>0</v>
      </c>
      <c r="BT25" s="294">
        <f t="shared" si="27"/>
        <v>0</v>
      </c>
      <c r="BU25" s="296">
        <v>0</v>
      </c>
      <c r="BV25" s="296">
        <v>0</v>
      </c>
      <c r="BW25" s="296">
        <v>0</v>
      </c>
      <c r="BX25" s="296">
        <v>0</v>
      </c>
      <c r="BY25" s="296">
        <v>0</v>
      </c>
      <c r="BZ25" s="296">
        <v>0</v>
      </c>
      <c r="CA25" s="296">
        <v>0</v>
      </c>
      <c r="CB25" s="294">
        <f t="shared" si="28"/>
        <v>0</v>
      </c>
      <c r="CC25" s="296">
        <v>0</v>
      </c>
      <c r="CD25" s="296">
        <v>0</v>
      </c>
      <c r="CE25" s="296">
        <v>0</v>
      </c>
      <c r="CF25" s="296">
        <v>0</v>
      </c>
      <c r="CG25" s="296">
        <v>0</v>
      </c>
      <c r="CH25" s="296">
        <v>0</v>
      </c>
      <c r="CI25" s="296">
        <v>0</v>
      </c>
      <c r="CJ25" s="294">
        <f t="shared" si="29"/>
        <v>0</v>
      </c>
      <c r="CK25" s="296">
        <v>0</v>
      </c>
      <c r="CL25" s="296">
        <v>0</v>
      </c>
      <c r="CM25" s="296">
        <v>0</v>
      </c>
      <c r="CN25" s="296">
        <v>0</v>
      </c>
      <c r="CO25" s="296">
        <v>0</v>
      </c>
      <c r="CP25" s="296">
        <v>0</v>
      </c>
      <c r="CQ25" s="296">
        <v>0</v>
      </c>
      <c r="CR25" s="294">
        <f t="shared" si="30"/>
        <v>0</v>
      </c>
      <c r="CS25" s="296">
        <v>0</v>
      </c>
      <c r="CT25" s="296">
        <v>0</v>
      </c>
      <c r="CU25" s="296">
        <v>0</v>
      </c>
      <c r="CV25" s="296">
        <v>0</v>
      </c>
      <c r="CW25" s="296">
        <v>0</v>
      </c>
      <c r="CX25" s="296">
        <v>0</v>
      </c>
      <c r="CY25" s="296">
        <v>0</v>
      </c>
    </row>
    <row r="26" spans="1:103" s="289" customFormat="1" ht="13.5">
      <c r="A26" s="293" t="s">
        <v>372</v>
      </c>
      <c r="B26" s="293">
        <v>20</v>
      </c>
      <c r="C26" s="293"/>
      <c r="D26" s="294">
        <f t="shared" si="1"/>
        <v>2409</v>
      </c>
      <c r="E26" s="294">
        <f t="shared" si="2"/>
        <v>1499</v>
      </c>
      <c r="F26" s="294">
        <f t="shared" si="3"/>
        <v>203</v>
      </c>
      <c r="G26" s="294">
        <f t="shared" si="4"/>
        <v>120</v>
      </c>
      <c r="H26" s="294">
        <f t="shared" si="5"/>
        <v>0</v>
      </c>
      <c r="I26" s="294">
        <f t="shared" si="6"/>
        <v>0</v>
      </c>
      <c r="J26" s="294">
        <f t="shared" si="7"/>
        <v>0</v>
      </c>
      <c r="K26" s="294">
        <f t="shared" si="8"/>
        <v>0</v>
      </c>
      <c r="L26" s="294">
        <f t="shared" si="9"/>
        <v>69</v>
      </c>
      <c r="M26" s="294">
        <f t="shared" si="10"/>
        <v>14</v>
      </c>
      <c r="N26" s="294">
        <f t="shared" si="11"/>
        <v>667</v>
      </c>
      <c r="O26" s="294">
        <f t="shared" si="12"/>
        <v>40</v>
      </c>
      <c r="P26" s="294">
        <f t="shared" si="13"/>
        <v>2409</v>
      </c>
      <c r="Q26" s="294">
        <f t="shared" si="14"/>
        <v>237</v>
      </c>
      <c r="R26" s="294">
        <f t="shared" si="15"/>
        <v>280</v>
      </c>
      <c r="S26" s="294">
        <f t="shared" si="16"/>
        <v>1249</v>
      </c>
      <c r="T26" s="294">
        <f t="shared" si="17"/>
        <v>299</v>
      </c>
      <c r="U26" s="294">
        <f t="shared" si="18"/>
        <v>109</v>
      </c>
      <c r="V26" s="294">
        <f t="shared" si="19"/>
        <v>122</v>
      </c>
      <c r="W26" s="294">
        <f t="shared" si="20"/>
        <v>113</v>
      </c>
      <c r="X26" s="294">
        <f t="shared" si="21"/>
        <v>1499</v>
      </c>
      <c r="Y26" s="296">
        <v>0</v>
      </c>
      <c r="Z26" s="296">
        <v>130</v>
      </c>
      <c r="AA26" s="296">
        <v>1249</v>
      </c>
      <c r="AB26" s="296">
        <v>0</v>
      </c>
      <c r="AC26" s="296">
        <v>0</v>
      </c>
      <c r="AD26" s="296">
        <v>120</v>
      </c>
      <c r="AE26" s="296">
        <v>0</v>
      </c>
      <c r="AF26" s="294">
        <f t="shared" si="22"/>
        <v>120</v>
      </c>
      <c r="AG26" s="296">
        <v>0</v>
      </c>
      <c r="AH26" s="296">
        <v>0</v>
      </c>
      <c r="AI26" s="296">
        <v>0</v>
      </c>
      <c r="AJ26" s="296">
        <v>7</v>
      </c>
      <c r="AK26" s="296">
        <v>0</v>
      </c>
      <c r="AL26" s="296">
        <v>0</v>
      </c>
      <c r="AM26" s="296">
        <v>113</v>
      </c>
      <c r="AN26" s="294">
        <f t="shared" si="23"/>
        <v>0</v>
      </c>
      <c r="AO26" s="296">
        <v>0</v>
      </c>
      <c r="AP26" s="296">
        <v>0</v>
      </c>
      <c r="AQ26" s="296">
        <v>0</v>
      </c>
      <c r="AR26" s="296">
        <v>0</v>
      </c>
      <c r="AS26" s="296">
        <v>0</v>
      </c>
      <c r="AT26" s="296">
        <v>0</v>
      </c>
      <c r="AU26" s="296">
        <v>0</v>
      </c>
      <c r="AV26" s="294">
        <f t="shared" si="24"/>
        <v>0</v>
      </c>
      <c r="AW26" s="296">
        <v>0</v>
      </c>
      <c r="AX26" s="296">
        <v>0</v>
      </c>
      <c r="AY26" s="296">
        <v>0</v>
      </c>
      <c r="AZ26" s="296">
        <v>0</v>
      </c>
      <c r="BA26" s="296">
        <v>0</v>
      </c>
      <c r="BB26" s="296">
        <v>0</v>
      </c>
      <c r="BC26" s="296">
        <v>0</v>
      </c>
      <c r="BD26" s="294">
        <f t="shared" si="25"/>
        <v>0</v>
      </c>
      <c r="BE26" s="296">
        <v>0</v>
      </c>
      <c r="BF26" s="296">
        <v>0</v>
      </c>
      <c r="BG26" s="296">
        <v>0</v>
      </c>
      <c r="BH26" s="296">
        <v>0</v>
      </c>
      <c r="BI26" s="296">
        <v>0</v>
      </c>
      <c r="BJ26" s="296">
        <v>0</v>
      </c>
      <c r="BK26" s="296">
        <v>0</v>
      </c>
      <c r="BL26" s="294">
        <f t="shared" si="26"/>
        <v>0</v>
      </c>
      <c r="BM26" s="296">
        <v>0</v>
      </c>
      <c r="BN26" s="296">
        <v>0</v>
      </c>
      <c r="BO26" s="296">
        <v>0</v>
      </c>
      <c r="BP26" s="296">
        <v>0</v>
      </c>
      <c r="BQ26" s="296">
        <v>0</v>
      </c>
      <c r="BR26" s="296">
        <v>0</v>
      </c>
      <c r="BS26" s="296">
        <v>0</v>
      </c>
      <c r="BT26" s="294">
        <f t="shared" si="27"/>
        <v>69</v>
      </c>
      <c r="BU26" s="296">
        <v>0</v>
      </c>
      <c r="BV26" s="296">
        <v>0</v>
      </c>
      <c r="BW26" s="296">
        <v>0</v>
      </c>
      <c r="BX26" s="296">
        <v>0</v>
      </c>
      <c r="BY26" s="296">
        <v>69</v>
      </c>
      <c r="BZ26" s="296">
        <v>0</v>
      </c>
      <c r="CA26" s="296">
        <v>0</v>
      </c>
      <c r="CB26" s="294">
        <f t="shared" si="28"/>
        <v>14</v>
      </c>
      <c r="CC26" s="296">
        <v>0</v>
      </c>
      <c r="CD26" s="296">
        <v>0</v>
      </c>
      <c r="CE26" s="296">
        <v>0</v>
      </c>
      <c r="CF26" s="296">
        <v>12</v>
      </c>
      <c r="CG26" s="296">
        <v>0</v>
      </c>
      <c r="CH26" s="296">
        <v>2</v>
      </c>
      <c r="CI26" s="296">
        <v>0</v>
      </c>
      <c r="CJ26" s="294">
        <f t="shared" si="29"/>
        <v>667</v>
      </c>
      <c r="CK26" s="296">
        <v>237</v>
      </c>
      <c r="CL26" s="296">
        <v>150</v>
      </c>
      <c r="CM26" s="296">
        <v>0</v>
      </c>
      <c r="CN26" s="296">
        <v>280</v>
      </c>
      <c r="CO26" s="296">
        <v>0</v>
      </c>
      <c r="CP26" s="296">
        <v>0</v>
      </c>
      <c r="CQ26" s="296">
        <v>0</v>
      </c>
      <c r="CR26" s="294">
        <f t="shared" si="30"/>
        <v>40</v>
      </c>
      <c r="CS26" s="296">
        <v>0</v>
      </c>
      <c r="CT26" s="296">
        <v>0</v>
      </c>
      <c r="CU26" s="296">
        <v>0</v>
      </c>
      <c r="CV26" s="296">
        <v>0</v>
      </c>
      <c r="CW26" s="296">
        <v>40</v>
      </c>
      <c r="CX26" s="296">
        <v>0</v>
      </c>
      <c r="CY26" s="296">
        <v>0</v>
      </c>
    </row>
    <row r="27" spans="1:103" s="289" customFormat="1" ht="13.5">
      <c r="A27" s="293" t="s">
        <v>373</v>
      </c>
      <c r="B27" s="293">
        <v>21</v>
      </c>
      <c r="C27" s="293"/>
      <c r="D27" s="294">
        <f t="shared" si="1"/>
        <v>0</v>
      </c>
      <c r="E27" s="294">
        <f t="shared" si="2"/>
        <v>0</v>
      </c>
      <c r="F27" s="294">
        <f t="shared" si="3"/>
        <v>0</v>
      </c>
      <c r="G27" s="294">
        <f t="shared" si="4"/>
        <v>0</v>
      </c>
      <c r="H27" s="294">
        <f t="shared" si="5"/>
        <v>0</v>
      </c>
      <c r="I27" s="294">
        <f t="shared" si="6"/>
        <v>0</v>
      </c>
      <c r="J27" s="294">
        <f t="shared" si="7"/>
        <v>0</v>
      </c>
      <c r="K27" s="294">
        <f t="shared" si="8"/>
        <v>0</v>
      </c>
      <c r="L27" s="294">
        <f t="shared" si="9"/>
        <v>0</v>
      </c>
      <c r="M27" s="294">
        <f t="shared" si="10"/>
        <v>0</v>
      </c>
      <c r="N27" s="294">
        <f t="shared" si="11"/>
        <v>0</v>
      </c>
      <c r="O27" s="294">
        <f t="shared" si="12"/>
        <v>0</v>
      </c>
      <c r="P27" s="294">
        <f t="shared" si="13"/>
        <v>0</v>
      </c>
      <c r="Q27" s="294">
        <f t="shared" si="14"/>
        <v>0</v>
      </c>
      <c r="R27" s="294">
        <f t="shared" si="15"/>
        <v>0</v>
      </c>
      <c r="S27" s="294">
        <f t="shared" si="16"/>
        <v>0</v>
      </c>
      <c r="T27" s="294">
        <f t="shared" si="17"/>
        <v>0</v>
      </c>
      <c r="U27" s="294">
        <f t="shared" si="18"/>
        <v>0</v>
      </c>
      <c r="V27" s="294">
        <f t="shared" si="19"/>
        <v>0</v>
      </c>
      <c r="W27" s="294">
        <f t="shared" si="20"/>
        <v>0</v>
      </c>
      <c r="X27" s="294">
        <f t="shared" si="21"/>
        <v>0</v>
      </c>
      <c r="Y27" s="296">
        <v>0</v>
      </c>
      <c r="Z27" s="296">
        <v>0</v>
      </c>
      <c r="AA27" s="296">
        <v>0</v>
      </c>
      <c r="AB27" s="296">
        <v>0</v>
      </c>
      <c r="AC27" s="296">
        <v>0</v>
      </c>
      <c r="AD27" s="296">
        <v>0</v>
      </c>
      <c r="AE27" s="296">
        <v>0</v>
      </c>
      <c r="AF27" s="294">
        <f t="shared" si="22"/>
        <v>0</v>
      </c>
      <c r="AG27" s="296">
        <v>0</v>
      </c>
      <c r="AH27" s="296">
        <v>0</v>
      </c>
      <c r="AI27" s="296">
        <v>0</v>
      </c>
      <c r="AJ27" s="296">
        <v>0</v>
      </c>
      <c r="AK27" s="296">
        <v>0</v>
      </c>
      <c r="AL27" s="296">
        <v>0</v>
      </c>
      <c r="AM27" s="296">
        <v>0</v>
      </c>
      <c r="AN27" s="294">
        <f t="shared" si="23"/>
        <v>0</v>
      </c>
      <c r="AO27" s="296">
        <v>0</v>
      </c>
      <c r="AP27" s="296">
        <v>0</v>
      </c>
      <c r="AQ27" s="296">
        <v>0</v>
      </c>
      <c r="AR27" s="296">
        <v>0</v>
      </c>
      <c r="AS27" s="296">
        <v>0</v>
      </c>
      <c r="AT27" s="296">
        <v>0</v>
      </c>
      <c r="AU27" s="296">
        <v>0</v>
      </c>
      <c r="AV27" s="294">
        <f t="shared" si="24"/>
        <v>0</v>
      </c>
      <c r="AW27" s="296">
        <v>0</v>
      </c>
      <c r="AX27" s="296">
        <v>0</v>
      </c>
      <c r="AY27" s="296">
        <v>0</v>
      </c>
      <c r="AZ27" s="296">
        <v>0</v>
      </c>
      <c r="BA27" s="296">
        <v>0</v>
      </c>
      <c r="BB27" s="296">
        <v>0</v>
      </c>
      <c r="BC27" s="296">
        <v>0</v>
      </c>
      <c r="BD27" s="294">
        <f t="shared" si="25"/>
        <v>0</v>
      </c>
      <c r="BE27" s="296">
        <v>0</v>
      </c>
      <c r="BF27" s="296">
        <v>0</v>
      </c>
      <c r="BG27" s="296">
        <v>0</v>
      </c>
      <c r="BH27" s="296">
        <v>0</v>
      </c>
      <c r="BI27" s="296">
        <v>0</v>
      </c>
      <c r="BJ27" s="296">
        <v>0</v>
      </c>
      <c r="BK27" s="296">
        <v>0</v>
      </c>
      <c r="BL27" s="294">
        <f t="shared" si="26"/>
        <v>0</v>
      </c>
      <c r="BM27" s="296">
        <v>0</v>
      </c>
      <c r="BN27" s="296">
        <v>0</v>
      </c>
      <c r="BO27" s="296">
        <v>0</v>
      </c>
      <c r="BP27" s="296">
        <v>0</v>
      </c>
      <c r="BQ27" s="296">
        <v>0</v>
      </c>
      <c r="BR27" s="296">
        <v>0</v>
      </c>
      <c r="BS27" s="296">
        <v>0</v>
      </c>
      <c r="BT27" s="294">
        <f t="shared" si="27"/>
        <v>0</v>
      </c>
      <c r="BU27" s="296">
        <v>0</v>
      </c>
      <c r="BV27" s="296">
        <v>0</v>
      </c>
      <c r="BW27" s="296">
        <v>0</v>
      </c>
      <c r="BX27" s="296">
        <v>0</v>
      </c>
      <c r="BY27" s="296">
        <v>0</v>
      </c>
      <c r="BZ27" s="296">
        <v>0</v>
      </c>
      <c r="CA27" s="296">
        <v>0</v>
      </c>
      <c r="CB27" s="294">
        <f t="shared" si="28"/>
        <v>0</v>
      </c>
      <c r="CC27" s="296">
        <v>0</v>
      </c>
      <c r="CD27" s="296">
        <v>0</v>
      </c>
      <c r="CE27" s="296">
        <v>0</v>
      </c>
      <c r="CF27" s="296">
        <v>0</v>
      </c>
      <c r="CG27" s="296">
        <v>0</v>
      </c>
      <c r="CH27" s="296">
        <v>0</v>
      </c>
      <c r="CI27" s="296">
        <v>0</v>
      </c>
      <c r="CJ27" s="294">
        <f t="shared" si="29"/>
        <v>0</v>
      </c>
      <c r="CK27" s="296">
        <v>0</v>
      </c>
      <c r="CL27" s="296">
        <v>0</v>
      </c>
      <c r="CM27" s="296">
        <v>0</v>
      </c>
      <c r="CN27" s="296">
        <v>0</v>
      </c>
      <c r="CO27" s="296">
        <v>0</v>
      </c>
      <c r="CP27" s="296">
        <v>0</v>
      </c>
      <c r="CQ27" s="296">
        <v>0</v>
      </c>
      <c r="CR27" s="294">
        <f t="shared" si="30"/>
        <v>0</v>
      </c>
      <c r="CS27" s="296">
        <v>0</v>
      </c>
      <c r="CT27" s="296">
        <v>0</v>
      </c>
      <c r="CU27" s="296">
        <v>0</v>
      </c>
      <c r="CV27" s="296">
        <v>0</v>
      </c>
      <c r="CW27" s="296">
        <v>0</v>
      </c>
      <c r="CX27" s="296">
        <v>0</v>
      </c>
      <c r="CY27" s="296">
        <v>0</v>
      </c>
    </row>
    <row r="28" spans="1:103" s="289" customFormat="1" ht="13.5">
      <c r="A28" s="293" t="s">
        <v>374</v>
      </c>
      <c r="B28" s="293">
        <v>22</v>
      </c>
      <c r="C28" s="293"/>
      <c r="D28" s="294">
        <f t="shared" si="1"/>
        <v>86</v>
      </c>
      <c r="E28" s="294">
        <f t="shared" si="2"/>
        <v>5</v>
      </c>
      <c r="F28" s="294">
        <f t="shared" si="3"/>
        <v>31</v>
      </c>
      <c r="G28" s="294">
        <f t="shared" si="4"/>
        <v>31</v>
      </c>
      <c r="H28" s="294">
        <f t="shared" si="5"/>
        <v>0</v>
      </c>
      <c r="I28" s="294">
        <f t="shared" si="6"/>
        <v>0</v>
      </c>
      <c r="J28" s="294">
        <f t="shared" si="7"/>
        <v>0</v>
      </c>
      <c r="K28" s="294">
        <f t="shared" si="8"/>
        <v>0</v>
      </c>
      <c r="L28" s="294">
        <f t="shared" si="9"/>
        <v>0</v>
      </c>
      <c r="M28" s="294">
        <f t="shared" si="10"/>
        <v>0</v>
      </c>
      <c r="N28" s="294">
        <f t="shared" si="11"/>
        <v>50</v>
      </c>
      <c r="O28" s="294">
        <f t="shared" si="12"/>
        <v>0</v>
      </c>
      <c r="P28" s="294">
        <f t="shared" si="13"/>
        <v>86</v>
      </c>
      <c r="Q28" s="294">
        <f t="shared" si="14"/>
        <v>42</v>
      </c>
      <c r="R28" s="294">
        <f t="shared" si="15"/>
        <v>0</v>
      </c>
      <c r="S28" s="294">
        <f t="shared" si="16"/>
        <v>5</v>
      </c>
      <c r="T28" s="294">
        <f t="shared" si="17"/>
        <v>39</v>
      </c>
      <c r="U28" s="294">
        <f t="shared" si="18"/>
        <v>0</v>
      </c>
      <c r="V28" s="294">
        <f t="shared" si="19"/>
        <v>0</v>
      </c>
      <c r="W28" s="294">
        <f t="shared" si="20"/>
        <v>0</v>
      </c>
      <c r="X28" s="294">
        <f t="shared" si="21"/>
        <v>5</v>
      </c>
      <c r="Y28" s="296">
        <v>0</v>
      </c>
      <c r="Z28" s="296">
        <v>0</v>
      </c>
      <c r="AA28" s="296">
        <v>5</v>
      </c>
      <c r="AB28" s="296">
        <v>0</v>
      </c>
      <c r="AC28" s="296">
        <v>0</v>
      </c>
      <c r="AD28" s="296">
        <v>0</v>
      </c>
      <c r="AE28" s="296">
        <v>0</v>
      </c>
      <c r="AF28" s="294">
        <f t="shared" si="22"/>
        <v>31</v>
      </c>
      <c r="AG28" s="296">
        <v>0</v>
      </c>
      <c r="AH28" s="296">
        <v>0</v>
      </c>
      <c r="AI28" s="296">
        <v>0</v>
      </c>
      <c r="AJ28" s="296">
        <v>31</v>
      </c>
      <c r="AK28" s="296">
        <v>0</v>
      </c>
      <c r="AL28" s="296">
        <v>0</v>
      </c>
      <c r="AM28" s="296">
        <v>0</v>
      </c>
      <c r="AN28" s="294">
        <f t="shared" si="23"/>
        <v>0</v>
      </c>
      <c r="AO28" s="296">
        <v>0</v>
      </c>
      <c r="AP28" s="296">
        <v>0</v>
      </c>
      <c r="AQ28" s="296">
        <v>0</v>
      </c>
      <c r="AR28" s="296">
        <v>0</v>
      </c>
      <c r="AS28" s="296">
        <v>0</v>
      </c>
      <c r="AT28" s="296">
        <v>0</v>
      </c>
      <c r="AU28" s="296">
        <v>0</v>
      </c>
      <c r="AV28" s="294">
        <f t="shared" si="24"/>
        <v>0</v>
      </c>
      <c r="AW28" s="296">
        <v>0</v>
      </c>
      <c r="AX28" s="296">
        <v>0</v>
      </c>
      <c r="AY28" s="296">
        <v>0</v>
      </c>
      <c r="AZ28" s="296">
        <v>0</v>
      </c>
      <c r="BA28" s="296">
        <v>0</v>
      </c>
      <c r="BB28" s="296">
        <v>0</v>
      </c>
      <c r="BC28" s="296">
        <v>0</v>
      </c>
      <c r="BD28" s="294">
        <f t="shared" si="25"/>
        <v>0</v>
      </c>
      <c r="BE28" s="296">
        <v>0</v>
      </c>
      <c r="BF28" s="296">
        <v>0</v>
      </c>
      <c r="BG28" s="296">
        <v>0</v>
      </c>
      <c r="BH28" s="296">
        <v>0</v>
      </c>
      <c r="BI28" s="296">
        <v>0</v>
      </c>
      <c r="BJ28" s="296">
        <v>0</v>
      </c>
      <c r="BK28" s="296">
        <v>0</v>
      </c>
      <c r="BL28" s="294">
        <f t="shared" si="26"/>
        <v>0</v>
      </c>
      <c r="BM28" s="296">
        <v>0</v>
      </c>
      <c r="BN28" s="296">
        <v>0</v>
      </c>
      <c r="BO28" s="296">
        <v>0</v>
      </c>
      <c r="BP28" s="296">
        <v>0</v>
      </c>
      <c r="BQ28" s="296">
        <v>0</v>
      </c>
      <c r="BR28" s="296">
        <v>0</v>
      </c>
      <c r="BS28" s="296">
        <v>0</v>
      </c>
      <c r="BT28" s="294">
        <f t="shared" si="27"/>
        <v>0</v>
      </c>
      <c r="BU28" s="296">
        <v>0</v>
      </c>
      <c r="BV28" s="296">
        <v>0</v>
      </c>
      <c r="BW28" s="296">
        <v>0</v>
      </c>
      <c r="BX28" s="296">
        <v>0</v>
      </c>
      <c r="BY28" s="296">
        <v>0</v>
      </c>
      <c r="BZ28" s="296">
        <v>0</v>
      </c>
      <c r="CA28" s="296">
        <v>0</v>
      </c>
      <c r="CB28" s="294">
        <f t="shared" si="28"/>
        <v>0</v>
      </c>
      <c r="CC28" s="296">
        <v>0</v>
      </c>
      <c r="CD28" s="296">
        <v>0</v>
      </c>
      <c r="CE28" s="296">
        <v>0</v>
      </c>
      <c r="CF28" s="296">
        <v>0</v>
      </c>
      <c r="CG28" s="296">
        <v>0</v>
      </c>
      <c r="CH28" s="296">
        <v>0</v>
      </c>
      <c r="CI28" s="296">
        <v>0</v>
      </c>
      <c r="CJ28" s="294">
        <f t="shared" si="29"/>
        <v>50</v>
      </c>
      <c r="CK28" s="296">
        <v>42</v>
      </c>
      <c r="CL28" s="296">
        <v>0</v>
      </c>
      <c r="CM28" s="296">
        <v>0</v>
      </c>
      <c r="CN28" s="296">
        <v>8</v>
      </c>
      <c r="CO28" s="296">
        <v>0</v>
      </c>
      <c r="CP28" s="296">
        <v>0</v>
      </c>
      <c r="CQ28" s="296">
        <v>0</v>
      </c>
      <c r="CR28" s="294">
        <f t="shared" si="30"/>
        <v>0</v>
      </c>
      <c r="CS28" s="296">
        <v>0</v>
      </c>
      <c r="CT28" s="296">
        <v>0</v>
      </c>
      <c r="CU28" s="296">
        <v>0</v>
      </c>
      <c r="CV28" s="296">
        <v>0</v>
      </c>
      <c r="CW28" s="296">
        <v>0</v>
      </c>
      <c r="CX28" s="296">
        <v>0</v>
      </c>
      <c r="CY28" s="296">
        <v>0</v>
      </c>
    </row>
    <row r="29" spans="1:103" s="289" customFormat="1" ht="13.5">
      <c r="A29" s="293" t="s">
        <v>375</v>
      </c>
      <c r="B29" s="293">
        <v>23</v>
      </c>
      <c r="C29" s="293"/>
      <c r="D29" s="294">
        <f t="shared" si="1"/>
        <v>0</v>
      </c>
      <c r="E29" s="294">
        <f t="shared" si="2"/>
        <v>0</v>
      </c>
      <c r="F29" s="294">
        <f t="shared" si="3"/>
        <v>0</v>
      </c>
      <c r="G29" s="294">
        <f t="shared" si="4"/>
        <v>0</v>
      </c>
      <c r="H29" s="294">
        <f t="shared" si="5"/>
        <v>0</v>
      </c>
      <c r="I29" s="294">
        <f t="shared" si="6"/>
        <v>0</v>
      </c>
      <c r="J29" s="294">
        <f t="shared" si="7"/>
        <v>0</v>
      </c>
      <c r="K29" s="294">
        <f t="shared" si="8"/>
        <v>0</v>
      </c>
      <c r="L29" s="294">
        <f t="shared" si="9"/>
        <v>0</v>
      </c>
      <c r="M29" s="294">
        <f t="shared" si="10"/>
        <v>0</v>
      </c>
      <c r="N29" s="294">
        <f t="shared" si="11"/>
        <v>0</v>
      </c>
      <c r="O29" s="294">
        <f t="shared" si="12"/>
        <v>0</v>
      </c>
      <c r="P29" s="294">
        <f t="shared" si="13"/>
        <v>0</v>
      </c>
      <c r="Q29" s="294">
        <f t="shared" si="14"/>
        <v>0</v>
      </c>
      <c r="R29" s="294">
        <f t="shared" si="15"/>
        <v>0</v>
      </c>
      <c r="S29" s="294">
        <f t="shared" si="16"/>
        <v>0</v>
      </c>
      <c r="T29" s="294">
        <f t="shared" si="17"/>
        <v>0</v>
      </c>
      <c r="U29" s="294">
        <f t="shared" si="18"/>
        <v>0</v>
      </c>
      <c r="V29" s="294">
        <f t="shared" si="19"/>
        <v>0</v>
      </c>
      <c r="W29" s="294">
        <f t="shared" si="20"/>
        <v>0</v>
      </c>
      <c r="X29" s="294">
        <f t="shared" si="21"/>
        <v>0</v>
      </c>
      <c r="Y29" s="296">
        <v>0</v>
      </c>
      <c r="Z29" s="296">
        <v>0</v>
      </c>
      <c r="AA29" s="296">
        <v>0</v>
      </c>
      <c r="AB29" s="296">
        <v>0</v>
      </c>
      <c r="AC29" s="296">
        <v>0</v>
      </c>
      <c r="AD29" s="296">
        <v>0</v>
      </c>
      <c r="AE29" s="296">
        <v>0</v>
      </c>
      <c r="AF29" s="294">
        <f t="shared" si="22"/>
        <v>0</v>
      </c>
      <c r="AG29" s="296">
        <v>0</v>
      </c>
      <c r="AH29" s="296">
        <v>0</v>
      </c>
      <c r="AI29" s="296">
        <v>0</v>
      </c>
      <c r="AJ29" s="296">
        <v>0</v>
      </c>
      <c r="AK29" s="296">
        <v>0</v>
      </c>
      <c r="AL29" s="296">
        <v>0</v>
      </c>
      <c r="AM29" s="296">
        <v>0</v>
      </c>
      <c r="AN29" s="294">
        <f t="shared" si="23"/>
        <v>0</v>
      </c>
      <c r="AO29" s="296">
        <v>0</v>
      </c>
      <c r="AP29" s="296">
        <v>0</v>
      </c>
      <c r="AQ29" s="296">
        <v>0</v>
      </c>
      <c r="AR29" s="296">
        <v>0</v>
      </c>
      <c r="AS29" s="296">
        <v>0</v>
      </c>
      <c r="AT29" s="296">
        <v>0</v>
      </c>
      <c r="AU29" s="296">
        <v>0</v>
      </c>
      <c r="AV29" s="294">
        <f t="shared" si="24"/>
        <v>0</v>
      </c>
      <c r="AW29" s="296">
        <v>0</v>
      </c>
      <c r="AX29" s="296">
        <v>0</v>
      </c>
      <c r="AY29" s="296">
        <v>0</v>
      </c>
      <c r="AZ29" s="296">
        <v>0</v>
      </c>
      <c r="BA29" s="296">
        <v>0</v>
      </c>
      <c r="BB29" s="296">
        <v>0</v>
      </c>
      <c r="BC29" s="296">
        <v>0</v>
      </c>
      <c r="BD29" s="294">
        <f t="shared" si="25"/>
        <v>0</v>
      </c>
      <c r="BE29" s="296">
        <v>0</v>
      </c>
      <c r="BF29" s="296">
        <v>0</v>
      </c>
      <c r="BG29" s="296">
        <v>0</v>
      </c>
      <c r="BH29" s="296">
        <v>0</v>
      </c>
      <c r="BI29" s="296">
        <v>0</v>
      </c>
      <c r="BJ29" s="296">
        <v>0</v>
      </c>
      <c r="BK29" s="296">
        <v>0</v>
      </c>
      <c r="BL29" s="294">
        <f t="shared" si="26"/>
        <v>0</v>
      </c>
      <c r="BM29" s="296">
        <v>0</v>
      </c>
      <c r="BN29" s="296">
        <v>0</v>
      </c>
      <c r="BO29" s="296">
        <v>0</v>
      </c>
      <c r="BP29" s="296">
        <v>0</v>
      </c>
      <c r="BQ29" s="296">
        <v>0</v>
      </c>
      <c r="BR29" s="296">
        <v>0</v>
      </c>
      <c r="BS29" s="296">
        <v>0</v>
      </c>
      <c r="BT29" s="294">
        <f t="shared" si="27"/>
        <v>0</v>
      </c>
      <c r="BU29" s="296">
        <v>0</v>
      </c>
      <c r="BV29" s="296">
        <v>0</v>
      </c>
      <c r="BW29" s="296">
        <v>0</v>
      </c>
      <c r="BX29" s="296">
        <v>0</v>
      </c>
      <c r="BY29" s="296">
        <v>0</v>
      </c>
      <c r="BZ29" s="296">
        <v>0</v>
      </c>
      <c r="CA29" s="296">
        <v>0</v>
      </c>
      <c r="CB29" s="294">
        <f t="shared" si="28"/>
        <v>0</v>
      </c>
      <c r="CC29" s="296">
        <v>0</v>
      </c>
      <c r="CD29" s="296">
        <v>0</v>
      </c>
      <c r="CE29" s="296">
        <v>0</v>
      </c>
      <c r="CF29" s="296">
        <v>0</v>
      </c>
      <c r="CG29" s="296">
        <v>0</v>
      </c>
      <c r="CH29" s="296">
        <v>0</v>
      </c>
      <c r="CI29" s="296">
        <v>0</v>
      </c>
      <c r="CJ29" s="294">
        <f t="shared" si="29"/>
        <v>0</v>
      </c>
      <c r="CK29" s="296">
        <v>0</v>
      </c>
      <c r="CL29" s="296">
        <v>0</v>
      </c>
      <c r="CM29" s="296">
        <v>0</v>
      </c>
      <c r="CN29" s="296">
        <v>0</v>
      </c>
      <c r="CO29" s="296">
        <v>0</v>
      </c>
      <c r="CP29" s="296">
        <v>0</v>
      </c>
      <c r="CQ29" s="296">
        <v>0</v>
      </c>
      <c r="CR29" s="294">
        <f t="shared" si="30"/>
        <v>0</v>
      </c>
      <c r="CS29" s="296">
        <v>0</v>
      </c>
      <c r="CT29" s="296">
        <v>0</v>
      </c>
      <c r="CU29" s="296">
        <v>0</v>
      </c>
      <c r="CV29" s="296">
        <v>0</v>
      </c>
      <c r="CW29" s="296">
        <v>0</v>
      </c>
      <c r="CX29" s="296">
        <v>0</v>
      </c>
      <c r="CY29" s="296">
        <v>0</v>
      </c>
    </row>
    <row r="30" spans="1:103" s="289" customFormat="1" ht="13.5">
      <c r="A30" s="293" t="s">
        <v>376</v>
      </c>
      <c r="B30" s="293">
        <v>24</v>
      </c>
      <c r="C30" s="293"/>
      <c r="D30" s="294">
        <f t="shared" si="1"/>
        <v>0</v>
      </c>
      <c r="E30" s="294">
        <f t="shared" si="2"/>
        <v>0</v>
      </c>
      <c r="F30" s="294">
        <f t="shared" si="3"/>
        <v>0</v>
      </c>
      <c r="G30" s="294">
        <f t="shared" si="4"/>
        <v>0</v>
      </c>
      <c r="H30" s="294">
        <f t="shared" si="5"/>
        <v>0</v>
      </c>
      <c r="I30" s="294">
        <f t="shared" si="6"/>
        <v>0</v>
      </c>
      <c r="J30" s="294">
        <f t="shared" si="7"/>
        <v>0</v>
      </c>
      <c r="K30" s="294">
        <f t="shared" si="8"/>
        <v>0</v>
      </c>
      <c r="L30" s="294">
        <f t="shared" si="9"/>
        <v>0</v>
      </c>
      <c r="M30" s="294">
        <f t="shared" si="10"/>
        <v>0</v>
      </c>
      <c r="N30" s="294">
        <f t="shared" si="11"/>
        <v>0</v>
      </c>
      <c r="O30" s="294">
        <f t="shared" si="12"/>
        <v>0</v>
      </c>
      <c r="P30" s="294">
        <f t="shared" si="13"/>
        <v>0</v>
      </c>
      <c r="Q30" s="294">
        <f t="shared" si="14"/>
        <v>0</v>
      </c>
      <c r="R30" s="294">
        <f t="shared" si="15"/>
        <v>0</v>
      </c>
      <c r="S30" s="294">
        <f t="shared" si="16"/>
        <v>0</v>
      </c>
      <c r="T30" s="294">
        <f t="shared" si="17"/>
        <v>0</v>
      </c>
      <c r="U30" s="294">
        <f t="shared" si="18"/>
        <v>0</v>
      </c>
      <c r="V30" s="294">
        <f t="shared" si="19"/>
        <v>0</v>
      </c>
      <c r="W30" s="294">
        <f t="shared" si="20"/>
        <v>0</v>
      </c>
      <c r="X30" s="294">
        <f t="shared" si="21"/>
        <v>0</v>
      </c>
      <c r="Y30" s="296">
        <v>0</v>
      </c>
      <c r="Z30" s="296">
        <v>0</v>
      </c>
      <c r="AA30" s="296">
        <v>0</v>
      </c>
      <c r="AB30" s="296">
        <v>0</v>
      </c>
      <c r="AC30" s="296">
        <v>0</v>
      </c>
      <c r="AD30" s="296">
        <v>0</v>
      </c>
      <c r="AE30" s="296">
        <v>0</v>
      </c>
      <c r="AF30" s="294">
        <f t="shared" si="22"/>
        <v>0</v>
      </c>
      <c r="AG30" s="296">
        <v>0</v>
      </c>
      <c r="AH30" s="296">
        <v>0</v>
      </c>
      <c r="AI30" s="296">
        <v>0</v>
      </c>
      <c r="AJ30" s="296">
        <v>0</v>
      </c>
      <c r="AK30" s="296">
        <v>0</v>
      </c>
      <c r="AL30" s="296">
        <v>0</v>
      </c>
      <c r="AM30" s="296">
        <v>0</v>
      </c>
      <c r="AN30" s="294">
        <f t="shared" si="23"/>
        <v>0</v>
      </c>
      <c r="AO30" s="296">
        <v>0</v>
      </c>
      <c r="AP30" s="296">
        <v>0</v>
      </c>
      <c r="AQ30" s="296">
        <v>0</v>
      </c>
      <c r="AR30" s="296">
        <v>0</v>
      </c>
      <c r="AS30" s="296">
        <v>0</v>
      </c>
      <c r="AT30" s="296">
        <v>0</v>
      </c>
      <c r="AU30" s="296">
        <v>0</v>
      </c>
      <c r="AV30" s="294">
        <f t="shared" si="24"/>
        <v>0</v>
      </c>
      <c r="AW30" s="296">
        <v>0</v>
      </c>
      <c r="AX30" s="296">
        <v>0</v>
      </c>
      <c r="AY30" s="296">
        <v>0</v>
      </c>
      <c r="AZ30" s="296">
        <v>0</v>
      </c>
      <c r="BA30" s="296">
        <v>0</v>
      </c>
      <c r="BB30" s="296">
        <v>0</v>
      </c>
      <c r="BC30" s="296">
        <v>0</v>
      </c>
      <c r="BD30" s="294">
        <f t="shared" si="25"/>
        <v>0</v>
      </c>
      <c r="BE30" s="296">
        <v>0</v>
      </c>
      <c r="BF30" s="296">
        <v>0</v>
      </c>
      <c r="BG30" s="296">
        <v>0</v>
      </c>
      <c r="BH30" s="296">
        <v>0</v>
      </c>
      <c r="BI30" s="296">
        <v>0</v>
      </c>
      <c r="BJ30" s="296">
        <v>0</v>
      </c>
      <c r="BK30" s="296">
        <v>0</v>
      </c>
      <c r="BL30" s="294">
        <f t="shared" si="26"/>
        <v>0</v>
      </c>
      <c r="BM30" s="296">
        <v>0</v>
      </c>
      <c r="BN30" s="296">
        <v>0</v>
      </c>
      <c r="BO30" s="296">
        <v>0</v>
      </c>
      <c r="BP30" s="296">
        <v>0</v>
      </c>
      <c r="BQ30" s="296">
        <v>0</v>
      </c>
      <c r="BR30" s="296">
        <v>0</v>
      </c>
      <c r="BS30" s="296">
        <v>0</v>
      </c>
      <c r="BT30" s="294">
        <f t="shared" si="27"/>
        <v>0</v>
      </c>
      <c r="BU30" s="296">
        <v>0</v>
      </c>
      <c r="BV30" s="296">
        <v>0</v>
      </c>
      <c r="BW30" s="296">
        <v>0</v>
      </c>
      <c r="BX30" s="296">
        <v>0</v>
      </c>
      <c r="BY30" s="296">
        <v>0</v>
      </c>
      <c r="BZ30" s="296">
        <v>0</v>
      </c>
      <c r="CA30" s="296">
        <v>0</v>
      </c>
      <c r="CB30" s="294">
        <f t="shared" si="28"/>
        <v>0</v>
      </c>
      <c r="CC30" s="296">
        <v>0</v>
      </c>
      <c r="CD30" s="296">
        <v>0</v>
      </c>
      <c r="CE30" s="296">
        <v>0</v>
      </c>
      <c r="CF30" s="296">
        <v>0</v>
      </c>
      <c r="CG30" s="296">
        <v>0</v>
      </c>
      <c r="CH30" s="296">
        <v>0</v>
      </c>
      <c r="CI30" s="296">
        <v>0</v>
      </c>
      <c r="CJ30" s="294">
        <f t="shared" si="29"/>
        <v>0</v>
      </c>
      <c r="CK30" s="296">
        <v>0</v>
      </c>
      <c r="CL30" s="296">
        <v>0</v>
      </c>
      <c r="CM30" s="296">
        <v>0</v>
      </c>
      <c r="CN30" s="296">
        <v>0</v>
      </c>
      <c r="CO30" s="296">
        <v>0</v>
      </c>
      <c r="CP30" s="296">
        <v>0</v>
      </c>
      <c r="CQ30" s="296">
        <v>0</v>
      </c>
      <c r="CR30" s="294">
        <f t="shared" si="30"/>
        <v>0</v>
      </c>
      <c r="CS30" s="296">
        <v>0</v>
      </c>
      <c r="CT30" s="296">
        <v>0</v>
      </c>
      <c r="CU30" s="296">
        <v>0</v>
      </c>
      <c r="CV30" s="296">
        <v>0</v>
      </c>
      <c r="CW30" s="296">
        <v>0</v>
      </c>
      <c r="CX30" s="296">
        <v>0</v>
      </c>
      <c r="CY30" s="296">
        <v>0</v>
      </c>
    </row>
    <row r="31" spans="1:103" s="289" customFormat="1" ht="13.5">
      <c r="A31" s="293" t="s">
        <v>377</v>
      </c>
      <c r="B31" s="293">
        <v>25</v>
      </c>
      <c r="C31" s="293"/>
      <c r="D31" s="294">
        <f t="shared" si="1"/>
        <v>264</v>
      </c>
      <c r="E31" s="294">
        <f t="shared" si="2"/>
        <v>0</v>
      </c>
      <c r="F31" s="294">
        <f t="shared" si="3"/>
        <v>0</v>
      </c>
      <c r="G31" s="294">
        <f t="shared" si="4"/>
        <v>0</v>
      </c>
      <c r="H31" s="294">
        <f t="shared" si="5"/>
        <v>0</v>
      </c>
      <c r="I31" s="294">
        <f t="shared" si="6"/>
        <v>0</v>
      </c>
      <c r="J31" s="294">
        <f t="shared" si="7"/>
        <v>0</v>
      </c>
      <c r="K31" s="294">
        <f t="shared" si="8"/>
        <v>0</v>
      </c>
      <c r="L31" s="294">
        <f t="shared" si="9"/>
        <v>0</v>
      </c>
      <c r="M31" s="294">
        <f t="shared" si="10"/>
        <v>0</v>
      </c>
      <c r="N31" s="294">
        <f t="shared" si="11"/>
        <v>264</v>
      </c>
      <c r="O31" s="294">
        <f t="shared" si="12"/>
        <v>0</v>
      </c>
      <c r="P31" s="294">
        <f t="shared" si="13"/>
        <v>264</v>
      </c>
      <c r="Q31" s="294">
        <f t="shared" si="14"/>
        <v>264</v>
      </c>
      <c r="R31" s="294">
        <f t="shared" si="15"/>
        <v>0</v>
      </c>
      <c r="S31" s="294">
        <f t="shared" si="16"/>
        <v>0</v>
      </c>
      <c r="T31" s="294">
        <f t="shared" si="17"/>
        <v>0</v>
      </c>
      <c r="U31" s="294">
        <f t="shared" si="18"/>
        <v>0</v>
      </c>
      <c r="V31" s="294">
        <f t="shared" si="19"/>
        <v>0</v>
      </c>
      <c r="W31" s="294">
        <f t="shared" si="20"/>
        <v>0</v>
      </c>
      <c r="X31" s="294">
        <f t="shared" si="21"/>
        <v>0</v>
      </c>
      <c r="Y31" s="296">
        <v>0</v>
      </c>
      <c r="Z31" s="296">
        <v>0</v>
      </c>
      <c r="AA31" s="296">
        <v>0</v>
      </c>
      <c r="AB31" s="296">
        <v>0</v>
      </c>
      <c r="AC31" s="296">
        <v>0</v>
      </c>
      <c r="AD31" s="296">
        <v>0</v>
      </c>
      <c r="AE31" s="296">
        <v>0</v>
      </c>
      <c r="AF31" s="294">
        <f t="shared" si="22"/>
        <v>0</v>
      </c>
      <c r="AG31" s="296">
        <v>0</v>
      </c>
      <c r="AH31" s="296">
        <v>0</v>
      </c>
      <c r="AI31" s="296">
        <v>0</v>
      </c>
      <c r="AJ31" s="296">
        <v>0</v>
      </c>
      <c r="AK31" s="296">
        <v>0</v>
      </c>
      <c r="AL31" s="296">
        <v>0</v>
      </c>
      <c r="AM31" s="296">
        <v>0</v>
      </c>
      <c r="AN31" s="294">
        <f t="shared" si="23"/>
        <v>0</v>
      </c>
      <c r="AO31" s="296">
        <v>0</v>
      </c>
      <c r="AP31" s="296">
        <v>0</v>
      </c>
      <c r="AQ31" s="296">
        <v>0</v>
      </c>
      <c r="AR31" s="296">
        <v>0</v>
      </c>
      <c r="AS31" s="296">
        <v>0</v>
      </c>
      <c r="AT31" s="296">
        <v>0</v>
      </c>
      <c r="AU31" s="296">
        <v>0</v>
      </c>
      <c r="AV31" s="294">
        <f t="shared" si="24"/>
        <v>0</v>
      </c>
      <c r="AW31" s="296">
        <v>0</v>
      </c>
      <c r="AX31" s="296">
        <v>0</v>
      </c>
      <c r="AY31" s="296">
        <v>0</v>
      </c>
      <c r="AZ31" s="296">
        <v>0</v>
      </c>
      <c r="BA31" s="296">
        <v>0</v>
      </c>
      <c r="BB31" s="296">
        <v>0</v>
      </c>
      <c r="BC31" s="296">
        <v>0</v>
      </c>
      <c r="BD31" s="294">
        <f t="shared" si="25"/>
        <v>0</v>
      </c>
      <c r="BE31" s="296">
        <v>0</v>
      </c>
      <c r="BF31" s="296">
        <v>0</v>
      </c>
      <c r="BG31" s="296">
        <v>0</v>
      </c>
      <c r="BH31" s="296">
        <v>0</v>
      </c>
      <c r="BI31" s="296">
        <v>0</v>
      </c>
      <c r="BJ31" s="296">
        <v>0</v>
      </c>
      <c r="BK31" s="296">
        <v>0</v>
      </c>
      <c r="BL31" s="294">
        <f t="shared" si="26"/>
        <v>0</v>
      </c>
      <c r="BM31" s="296">
        <v>0</v>
      </c>
      <c r="BN31" s="296">
        <v>0</v>
      </c>
      <c r="BO31" s="296">
        <v>0</v>
      </c>
      <c r="BP31" s="296">
        <v>0</v>
      </c>
      <c r="BQ31" s="296">
        <v>0</v>
      </c>
      <c r="BR31" s="296">
        <v>0</v>
      </c>
      <c r="BS31" s="296">
        <v>0</v>
      </c>
      <c r="BT31" s="294">
        <f t="shared" si="27"/>
        <v>0</v>
      </c>
      <c r="BU31" s="296">
        <v>0</v>
      </c>
      <c r="BV31" s="296">
        <v>0</v>
      </c>
      <c r="BW31" s="296">
        <v>0</v>
      </c>
      <c r="BX31" s="296">
        <v>0</v>
      </c>
      <c r="BY31" s="296">
        <v>0</v>
      </c>
      <c r="BZ31" s="296">
        <v>0</v>
      </c>
      <c r="CA31" s="296">
        <v>0</v>
      </c>
      <c r="CB31" s="294">
        <f t="shared" si="28"/>
        <v>0</v>
      </c>
      <c r="CC31" s="296">
        <v>0</v>
      </c>
      <c r="CD31" s="296">
        <v>0</v>
      </c>
      <c r="CE31" s="296">
        <v>0</v>
      </c>
      <c r="CF31" s="296">
        <v>0</v>
      </c>
      <c r="CG31" s="296">
        <v>0</v>
      </c>
      <c r="CH31" s="296">
        <v>0</v>
      </c>
      <c r="CI31" s="296">
        <v>0</v>
      </c>
      <c r="CJ31" s="294">
        <f t="shared" si="29"/>
        <v>264</v>
      </c>
      <c r="CK31" s="296">
        <v>264</v>
      </c>
      <c r="CL31" s="296">
        <v>0</v>
      </c>
      <c r="CM31" s="296">
        <v>0</v>
      </c>
      <c r="CN31" s="296">
        <v>0</v>
      </c>
      <c r="CO31" s="296">
        <v>0</v>
      </c>
      <c r="CP31" s="296">
        <v>0</v>
      </c>
      <c r="CQ31" s="296">
        <v>0</v>
      </c>
      <c r="CR31" s="294">
        <f t="shared" si="30"/>
        <v>0</v>
      </c>
      <c r="CS31" s="296">
        <v>0</v>
      </c>
      <c r="CT31" s="296">
        <v>0</v>
      </c>
      <c r="CU31" s="296">
        <v>0</v>
      </c>
      <c r="CV31" s="296">
        <v>0</v>
      </c>
      <c r="CW31" s="296">
        <v>0</v>
      </c>
      <c r="CX31" s="296">
        <v>0</v>
      </c>
      <c r="CY31" s="296">
        <v>0</v>
      </c>
    </row>
    <row r="32" spans="1:103" s="289" customFormat="1" ht="13.5">
      <c r="A32" s="293" t="s">
        <v>378</v>
      </c>
      <c r="B32" s="293">
        <v>26</v>
      </c>
      <c r="C32" s="293"/>
      <c r="D32" s="294">
        <f t="shared" si="1"/>
        <v>0</v>
      </c>
      <c r="E32" s="294">
        <f t="shared" si="2"/>
        <v>0</v>
      </c>
      <c r="F32" s="294">
        <f t="shared" si="3"/>
        <v>0</v>
      </c>
      <c r="G32" s="294">
        <f t="shared" si="4"/>
        <v>0</v>
      </c>
      <c r="H32" s="294">
        <f t="shared" si="5"/>
        <v>0</v>
      </c>
      <c r="I32" s="294">
        <f t="shared" si="6"/>
        <v>0</v>
      </c>
      <c r="J32" s="294">
        <f t="shared" si="7"/>
        <v>0</v>
      </c>
      <c r="K32" s="294">
        <f t="shared" si="8"/>
        <v>0</v>
      </c>
      <c r="L32" s="294">
        <f t="shared" si="9"/>
        <v>0</v>
      </c>
      <c r="M32" s="294">
        <f t="shared" si="10"/>
        <v>0</v>
      </c>
      <c r="N32" s="294">
        <f t="shared" si="11"/>
        <v>0</v>
      </c>
      <c r="O32" s="294">
        <f t="shared" si="12"/>
        <v>0</v>
      </c>
      <c r="P32" s="294">
        <f t="shared" si="13"/>
        <v>0</v>
      </c>
      <c r="Q32" s="294">
        <f t="shared" si="14"/>
        <v>0</v>
      </c>
      <c r="R32" s="294">
        <f t="shared" si="15"/>
        <v>0</v>
      </c>
      <c r="S32" s="294">
        <f t="shared" si="16"/>
        <v>0</v>
      </c>
      <c r="T32" s="294">
        <f t="shared" si="17"/>
        <v>0</v>
      </c>
      <c r="U32" s="294">
        <f t="shared" si="18"/>
        <v>0</v>
      </c>
      <c r="V32" s="294">
        <f t="shared" si="19"/>
        <v>0</v>
      </c>
      <c r="W32" s="294">
        <f t="shared" si="20"/>
        <v>0</v>
      </c>
      <c r="X32" s="294">
        <f t="shared" si="21"/>
        <v>0</v>
      </c>
      <c r="Y32" s="296">
        <v>0</v>
      </c>
      <c r="Z32" s="296">
        <v>0</v>
      </c>
      <c r="AA32" s="296">
        <v>0</v>
      </c>
      <c r="AB32" s="296">
        <v>0</v>
      </c>
      <c r="AC32" s="296">
        <v>0</v>
      </c>
      <c r="AD32" s="296">
        <v>0</v>
      </c>
      <c r="AE32" s="296">
        <v>0</v>
      </c>
      <c r="AF32" s="294">
        <f t="shared" si="22"/>
        <v>0</v>
      </c>
      <c r="AG32" s="296">
        <v>0</v>
      </c>
      <c r="AH32" s="296">
        <v>0</v>
      </c>
      <c r="AI32" s="296">
        <v>0</v>
      </c>
      <c r="AJ32" s="296">
        <v>0</v>
      </c>
      <c r="AK32" s="296">
        <v>0</v>
      </c>
      <c r="AL32" s="296">
        <v>0</v>
      </c>
      <c r="AM32" s="296">
        <v>0</v>
      </c>
      <c r="AN32" s="294">
        <f t="shared" si="23"/>
        <v>0</v>
      </c>
      <c r="AO32" s="296">
        <v>0</v>
      </c>
      <c r="AP32" s="296">
        <v>0</v>
      </c>
      <c r="AQ32" s="296">
        <v>0</v>
      </c>
      <c r="AR32" s="296">
        <v>0</v>
      </c>
      <c r="AS32" s="296">
        <v>0</v>
      </c>
      <c r="AT32" s="296">
        <v>0</v>
      </c>
      <c r="AU32" s="296">
        <v>0</v>
      </c>
      <c r="AV32" s="294">
        <f t="shared" si="24"/>
        <v>0</v>
      </c>
      <c r="AW32" s="296">
        <v>0</v>
      </c>
      <c r="AX32" s="296">
        <v>0</v>
      </c>
      <c r="AY32" s="296">
        <v>0</v>
      </c>
      <c r="AZ32" s="296">
        <v>0</v>
      </c>
      <c r="BA32" s="296">
        <v>0</v>
      </c>
      <c r="BB32" s="296">
        <v>0</v>
      </c>
      <c r="BC32" s="296">
        <v>0</v>
      </c>
      <c r="BD32" s="294">
        <f t="shared" si="25"/>
        <v>0</v>
      </c>
      <c r="BE32" s="296">
        <v>0</v>
      </c>
      <c r="BF32" s="296">
        <v>0</v>
      </c>
      <c r="BG32" s="296">
        <v>0</v>
      </c>
      <c r="BH32" s="296">
        <v>0</v>
      </c>
      <c r="BI32" s="296">
        <v>0</v>
      </c>
      <c r="BJ32" s="296">
        <v>0</v>
      </c>
      <c r="BK32" s="296">
        <v>0</v>
      </c>
      <c r="BL32" s="294">
        <f t="shared" si="26"/>
        <v>0</v>
      </c>
      <c r="BM32" s="296">
        <v>0</v>
      </c>
      <c r="BN32" s="296">
        <v>0</v>
      </c>
      <c r="BO32" s="296">
        <v>0</v>
      </c>
      <c r="BP32" s="296">
        <v>0</v>
      </c>
      <c r="BQ32" s="296">
        <v>0</v>
      </c>
      <c r="BR32" s="296">
        <v>0</v>
      </c>
      <c r="BS32" s="296">
        <v>0</v>
      </c>
      <c r="BT32" s="294">
        <f t="shared" si="27"/>
        <v>0</v>
      </c>
      <c r="BU32" s="296">
        <v>0</v>
      </c>
      <c r="BV32" s="296">
        <v>0</v>
      </c>
      <c r="BW32" s="296">
        <v>0</v>
      </c>
      <c r="BX32" s="296">
        <v>0</v>
      </c>
      <c r="BY32" s="296">
        <v>0</v>
      </c>
      <c r="BZ32" s="296">
        <v>0</v>
      </c>
      <c r="CA32" s="296">
        <v>0</v>
      </c>
      <c r="CB32" s="294">
        <f t="shared" si="28"/>
        <v>0</v>
      </c>
      <c r="CC32" s="296">
        <v>0</v>
      </c>
      <c r="CD32" s="296">
        <v>0</v>
      </c>
      <c r="CE32" s="296">
        <v>0</v>
      </c>
      <c r="CF32" s="296">
        <v>0</v>
      </c>
      <c r="CG32" s="296">
        <v>0</v>
      </c>
      <c r="CH32" s="296">
        <v>0</v>
      </c>
      <c r="CI32" s="296">
        <v>0</v>
      </c>
      <c r="CJ32" s="294">
        <f t="shared" si="29"/>
        <v>0</v>
      </c>
      <c r="CK32" s="296">
        <v>0</v>
      </c>
      <c r="CL32" s="296">
        <v>0</v>
      </c>
      <c r="CM32" s="296">
        <v>0</v>
      </c>
      <c r="CN32" s="296">
        <v>0</v>
      </c>
      <c r="CO32" s="296">
        <v>0</v>
      </c>
      <c r="CP32" s="296">
        <v>0</v>
      </c>
      <c r="CQ32" s="296">
        <v>0</v>
      </c>
      <c r="CR32" s="294">
        <f t="shared" si="30"/>
        <v>0</v>
      </c>
      <c r="CS32" s="296">
        <v>0</v>
      </c>
      <c r="CT32" s="296">
        <v>0</v>
      </c>
      <c r="CU32" s="296">
        <v>0</v>
      </c>
      <c r="CV32" s="296">
        <v>0</v>
      </c>
      <c r="CW32" s="296">
        <v>0</v>
      </c>
      <c r="CX32" s="296">
        <v>0</v>
      </c>
      <c r="CY32" s="296">
        <v>0</v>
      </c>
    </row>
    <row r="33" spans="1:103" s="289" customFormat="1" ht="13.5">
      <c r="A33" s="293" t="s">
        <v>379</v>
      </c>
      <c r="B33" s="293">
        <v>27</v>
      </c>
      <c r="C33" s="293"/>
      <c r="D33" s="294">
        <f t="shared" si="1"/>
        <v>0</v>
      </c>
      <c r="E33" s="294">
        <f t="shared" si="2"/>
        <v>0</v>
      </c>
      <c r="F33" s="294">
        <f t="shared" si="3"/>
        <v>0</v>
      </c>
      <c r="G33" s="294">
        <f t="shared" si="4"/>
        <v>0</v>
      </c>
      <c r="H33" s="294">
        <f t="shared" si="5"/>
        <v>0</v>
      </c>
      <c r="I33" s="294">
        <f t="shared" si="6"/>
        <v>0</v>
      </c>
      <c r="J33" s="294">
        <f t="shared" si="7"/>
        <v>0</v>
      </c>
      <c r="K33" s="294">
        <f t="shared" si="8"/>
        <v>0</v>
      </c>
      <c r="L33" s="294">
        <f t="shared" si="9"/>
        <v>0</v>
      </c>
      <c r="M33" s="294">
        <f t="shared" si="10"/>
        <v>0</v>
      </c>
      <c r="N33" s="294">
        <f t="shared" si="11"/>
        <v>0</v>
      </c>
      <c r="O33" s="294">
        <f t="shared" si="12"/>
        <v>0</v>
      </c>
      <c r="P33" s="294">
        <f t="shared" si="13"/>
        <v>0</v>
      </c>
      <c r="Q33" s="294">
        <f t="shared" si="14"/>
        <v>0</v>
      </c>
      <c r="R33" s="294">
        <f t="shared" si="15"/>
        <v>0</v>
      </c>
      <c r="S33" s="294">
        <f t="shared" si="16"/>
        <v>0</v>
      </c>
      <c r="T33" s="294">
        <f t="shared" si="17"/>
        <v>0</v>
      </c>
      <c r="U33" s="294">
        <f t="shared" si="18"/>
        <v>0</v>
      </c>
      <c r="V33" s="294">
        <f t="shared" si="19"/>
        <v>0</v>
      </c>
      <c r="W33" s="294">
        <f t="shared" si="20"/>
        <v>0</v>
      </c>
      <c r="X33" s="294">
        <f t="shared" si="21"/>
        <v>0</v>
      </c>
      <c r="Y33" s="296">
        <v>0</v>
      </c>
      <c r="Z33" s="296">
        <v>0</v>
      </c>
      <c r="AA33" s="296">
        <v>0</v>
      </c>
      <c r="AB33" s="296">
        <v>0</v>
      </c>
      <c r="AC33" s="296">
        <v>0</v>
      </c>
      <c r="AD33" s="296">
        <v>0</v>
      </c>
      <c r="AE33" s="296">
        <v>0</v>
      </c>
      <c r="AF33" s="294">
        <f t="shared" si="22"/>
        <v>0</v>
      </c>
      <c r="AG33" s="296">
        <v>0</v>
      </c>
      <c r="AH33" s="296">
        <v>0</v>
      </c>
      <c r="AI33" s="296">
        <v>0</v>
      </c>
      <c r="AJ33" s="296">
        <v>0</v>
      </c>
      <c r="AK33" s="296">
        <v>0</v>
      </c>
      <c r="AL33" s="296">
        <v>0</v>
      </c>
      <c r="AM33" s="296">
        <v>0</v>
      </c>
      <c r="AN33" s="294">
        <f t="shared" si="23"/>
        <v>0</v>
      </c>
      <c r="AO33" s="296">
        <v>0</v>
      </c>
      <c r="AP33" s="296">
        <v>0</v>
      </c>
      <c r="AQ33" s="296">
        <v>0</v>
      </c>
      <c r="AR33" s="296">
        <v>0</v>
      </c>
      <c r="AS33" s="296">
        <v>0</v>
      </c>
      <c r="AT33" s="296">
        <v>0</v>
      </c>
      <c r="AU33" s="296">
        <v>0</v>
      </c>
      <c r="AV33" s="294">
        <f t="shared" si="24"/>
        <v>0</v>
      </c>
      <c r="AW33" s="296">
        <v>0</v>
      </c>
      <c r="AX33" s="296">
        <v>0</v>
      </c>
      <c r="AY33" s="296">
        <v>0</v>
      </c>
      <c r="AZ33" s="296">
        <v>0</v>
      </c>
      <c r="BA33" s="296">
        <v>0</v>
      </c>
      <c r="BB33" s="296">
        <v>0</v>
      </c>
      <c r="BC33" s="296">
        <v>0</v>
      </c>
      <c r="BD33" s="294">
        <f t="shared" si="25"/>
        <v>0</v>
      </c>
      <c r="BE33" s="296">
        <v>0</v>
      </c>
      <c r="BF33" s="296">
        <v>0</v>
      </c>
      <c r="BG33" s="296">
        <v>0</v>
      </c>
      <c r="BH33" s="296">
        <v>0</v>
      </c>
      <c r="BI33" s="296">
        <v>0</v>
      </c>
      <c r="BJ33" s="296">
        <v>0</v>
      </c>
      <c r="BK33" s="296">
        <v>0</v>
      </c>
      <c r="BL33" s="294">
        <f t="shared" si="26"/>
        <v>0</v>
      </c>
      <c r="BM33" s="296">
        <v>0</v>
      </c>
      <c r="BN33" s="296">
        <v>0</v>
      </c>
      <c r="BO33" s="296">
        <v>0</v>
      </c>
      <c r="BP33" s="296">
        <v>0</v>
      </c>
      <c r="BQ33" s="296">
        <v>0</v>
      </c>
      <c r="BR33" s="296">
        <v>0</v>
      </c>
      <c r="BS33" s="296">
        <v>0</v>
      </c>
      <c r="BT33" s="294">
        <f t="shared" si="27"/>
        <v>0</v>
      </c>
      <c r="BU33" s="296">
        <v>0</v>
      </c>
      <c r="BV33" s="296">
        <v>0</v>
      </c>
      <c r="BW33" s="296">
        <v>0</v>
      </c>
      <c r="BX33" s="296">
        <v>0</v>
      </c>
      <c r="BY33" s="296">
        <v>0</v>
      </c>
      <c r="BZ33" s="296">
        <v>0</v>
      </c>
      <c r="CA33" s="296">
        <v>0</v>
      </c>
      <c r="CB33" s="294">
        <f t="shared" si="28"/>
        <v>0</v>
      </c>
      <c r="CC33" s="296">
        <v>0</v>
      </c>
      <c r="CD33" s="296">
        <v>0</v>
      </c>
      <c r="CE33" s="296">
        <v>0</v>
      </c>
      <c r="CF33" s="296">
        <v>0</v>
      </c>
      <c r="CG33" s="296">
        <v>0</v>
      </c>
      <c r="CH33" s="296">
        <v>0</v>
      </c>
      <c r="CI33" s="296">
        <v>0</v>
      </c>
      <c r="CJ33" s="294">
        <f t="shared" si="29"/>
        <v>0</v>
      </c>
      <c r="CK33" s="296">
        <v>0</v>
      </c>
      <c r="CL33" s="296">
        <v>0</v>
      </c>
      <c r="CM33" s="296">
        <v>0</v>
      </c>
      <c r="CN33" s="296">
        <v>0</v>
      </c>
      <c r="CO33" s="296">
        <v>0</v>
      </c>
      <c r="CP33" s="296">
        <v>0</v>
      </c>
      <c r="CQ33" s="296">
        <v>0</v>
      </c>
      <c r="CR33" s="294">
        <f t="shared" si="30"/>
        <v>0</v>
      </c>
      <c r="CS33" s="296">
        <v>0</v>
      </c>
      <c r="CT33" s="296">
        <v>0</v>
      </c>
      <c r="CU33" s="296">
        <v>0</v>
      </c>
      <c r="CV33" s="296">
        <v>0</v>
      </c>
      <c r="CW33" s="296">
        <v>0</v>
      </c>
      <c r="CX33" s="296">
        <v>0</v>
      </c>
      <c r="CY33" s="296">
        <v>0</v>
      </c>
    </row>
    <row r="34" spans="1:103" s="289" customFormat="1" ht="13.5">
      <c r="A34" s="293" t="s">
        <v>380</v>
      </c>
      <c r="B34" s="293">
        <v>28</v>
      </c>
      <c r="C34" s="293"/>
      <c r="D34" s="294">
        <f t="shared" si="1"/>
        <v>207</v>
      </c>
      <c r="E34" s="294">
        <f t="shared" si="2"/>
        <v>27</v>
      </c>
      <c r="F34" s="294">
        <f t="shared" si="3"/>
        <v>6</v>
      </c>
      <c r="G34" s="294">
        <f t="shared" si="4"/>
        <v>6</v>
      </c>
      <c r="H34" s="294">
        <f t="shared" si="5"/>
        <v>0</v>
      </c>
      <c r="I34" s="294">
        <f t="shared" si="6"/>
        <v>0</v>
      </c>
      <c r="J34" s="294">
        <f t="shared" si="7"/>
        <v>0</v>
      </c>
      <c r="K34" s="294">
        <f t="shared" si="8"/>
        <v>0</v>
      </c>
      <c r="L34" s="294">
        <f t="shared" si="9"/>
        <v>0</v>
      </c>
      <c r="M34" s="294">
        <f t="shared" si="10"/>
        <v>0</v>
      </c>
      <c r="N34" s="294">
        <f t="shared" si="11"/>
        <v>174</v>
      </c>
      <c r="O34" s="294">
        <f t="shared" si="12"/>
        <v>0</v>
      </c>
      <c r="P34" s="294">
        <f t="shared" si="13"/>
        <v>207</v>
      </c>
      <c r="Q34" s="294">
        <f t="shared" si="14"/>
        <v>0</v>
      </c>
      <c r="R34" s="294">
        <f t="shared" si="15"/>
        <v>0</v>
      </c>
      <c r="S34" s="294">
        <f t="shared" si="16"/>
        <v>27</v>
      </c>
      <c r="T34" s="294">
        <f t="shared" si="17"/>
        <v>180</v>
      </c>
      <c r="U34" s="294">
        <f t="shared" si="18"/>
        <v>0</v>
      </c>
      <c r="V34" s="294">
        <f t="shared" si="19"/>
        <v>0</v>
      </c>
      <c r="W34" s="294">
        <f t="shared" si="20"/>
        <v>0</v>
      </c>
      <c r="X34" s="294">
        <f t="shared" si="21"/>
        <v>27</v>
      </c>
      <c r="Y34" s="296">
        <v>0</v>
      </c>
      <c r="Z34" s="296">
        <v>0</v>
      </c>
      <c r="AA34" s="296">
        <v>27</v>
      </c>
      <c r="AB34" s="296">
        <v>0</v>
      </c>
      <c r="AC34" s="296">
        <v>0</v>
      </c>
      <c r="AD34" s="296">
        <v>0</v>
      </c>
      <c r="AE34" s="296">
        <v>0</v>
      </c>
      <c r="AF34" s="294">
        <f t="shared" si="22"/>
        <v>6</v>
      </c>
      <c r="AG34" s="296">
        <v>0</v>
      </c>
      <c r="AH34" s="296">
        <v>0</v>
      </c>
      <c r="AI34" s="296">
        <v>0</v>
      </c>
      <c r="AJ34" s="296">
        <v>6</v>
      </c>
      <c r="AK34" s="296">
        <v>0</v>
      </c>
      <c r="AL34" s="296">
        <v>0</v>
      </c>
      <c r="AM34" s="296">
        <v>0</v>
      </c>
      <c r="AN34" s="294">
        <f t="shared" si="23"/>
        <v>0</v>
      </c>
      <c r="AO34" s="296">
        <v>0</v>
      </c>
      <c r="AP34" s="296">
        <v>0</v>
      </c>
      <c r="AQ34" s="296">
        <v>0</v>
      </c>
      <c r="AR34" s="296">
        <v>0</v>
      </c>
      <c r="AS34" s="296">
        <v>0</v>
      </c>
      <c r="AT34" s="296">
        <v>0</v>
      </c>
      <c r="AU34" s="296">
        <v>0</v>
      </c>
      <c r="AV34" s="294">
        <f t="shared" si="24"/>
        <v>0</v>
      </c>
      <c r="AW34" s="296">
        <v>0</v>
      </c>
      <c r="AX34" s="296">
        <v>0</v>
      </c>
      <c r="AY34" s="296">
        <v>0</v>
      </c>
      <c r="AZ34" s="296">
        <v>0</v>
      </c>
      <c r="BA34" s="296">
        <v>0</v>
      </c>
      <c r="BB34" s="296">
        <v>0</v>
      </c>
      <c r="BC34" s="296">
        <v>0</v>
      </c>
      <c r="BD34" s="294">
        <f t="shared" si="25"/>
        <v>0</v>
      </c>
      <c r="BE34" s="296">
        <v>0</v>
      </c>
      <c r="BF34" s="296">
        <v>0</v>
      </c>
      <c r="BG34" s="296">
        <v>0</v>
      </c>
      <c r="BH34" s="296">
        <v>0</v>
      </c>
      <c r="BI34" s="296">
        <v>0</v>
      </c>
      <c r="BJ34" s="296">
        <v>0</v>
      </c>
      <c r="BK34" s="296">
        <v>0</v>
      </c>
      <c r="BL34" s="294">
        <f t="shared" si="26"/>
        <v>0</v>
      </c>
      <c r="BM34" s="296">
        <v>0</v>
      </c>
      <c r="BN34" s="296">
        <v>0</v>
      </c>
      <c r="BO34" s="296">
        <v>0</v>
      </c>
      <c r="BP34" s="296">
        <v>0</v>
      </c>
      <c r="BQ34" s="296">
        <v>0</v>
      </c>
      <c r="BR34" s="296">
        <v>0</v>
      </c>
      <c r="BS34" s="296">
        <v>0</v>
      </c>
      <c r="BT34" s="294">
        <f t="shared" si="27"/>
        <v>0</v>
      </c>
      <c r="BU34" s="296">
        <v>0</v>
      </c>
      <c r="BV34" s="296">
        <v>0</v>
      </c>
      <c r="BW34" s="296">
        <v>0</v>
      </c>
      <c r="BX34" s="296">
        <v>0</v>
      </c>
      <c r="BY34" s="296">
        <v>0</v>
      </c>
      <c r="BZ34" s="296">
        <v>0</v>
      </c>
      <c r="CA34" s="296">
        <v>0</v>
      </c>
      <c r="CB34" s="294">
        <f t="shared" si="28"/>
        <v>0</v>
      </c>
      <c r="CC34" s="296">
        <v>0</v>
      </c>
      <c r="CD34" s="296">
        <v>0</v>
      </c>
      <c r="CE34" s="296">
        <v>0</v>
      </c>
      <c r="CF34" s="296">
        <v>0</v>
      </c>
      <c r="CG34" s="296">
        <v>0</v>
      </c>
      <c r="CH34" s="296">
        <v>0</v>
      </c>
      <c r="CI34" s="296">
        <v>0</v>
      </c>
      <c r="CJ34" s="294">
        <f t="shared" si="29"/>
        <v>174</v>
      </c>
      <c r="CK34" s="296">
        <v>0</v>
      </c>
      <c r="CL34" s="296">
        <v>0</v>
      </c>
      <c r="CM34" s="296">
        <v>0</v>
      </c>
      <c r="CN34" s="296">
        <v>174</v>
      </c>
      <c r="CO34" s="296">
        <v>0</v>
      </c>
      <c r="CP34" s="296">
        <v>0</v>
      </c>
      <c r="CQ34" s="296">
        <v>0</v>
      </c>
      <c r="CR34" s="294">
        <f t="shared" si="30"/>
        <v>0</v>
      </c>
      <c r="CS34" s="296">
        <v>0</v>
      </c>
      <c r="CT34" s="296">
        <v>0</v>
      </c>
      <c r="CU34" s="296">
        <v>0</v>
      </c>
      <c r="CV34" s="296">
        <v>0</v>
      </c>
      <c r="CW34" s="296">
        <v>0</v>
      </c>
      <c r="CX34" s="296">
        <v>0</v>
      </c>
      <c r="CY34" s="296">
        <v>0</v>
      </c>
    </row>
    <row r="35" spans="1:103" s="289" customFormat="1" ht="13.5">
      <c r="A35" s="293" t="s">
        <v>381</v>
      </c>
      <c r="B35" s="293">
        <v>29</v>
      </c>
      <c r="C35" s="293"/>
      <c r="D35" s="294">
        <f t="shared" si="1"/>
        <v>8061</v>
      </c>
      <c r="E35" s="294">
        <f t="shared" si="2"/>
        <v>6000</v>
      </c>
      <c r="F35" s="294">
        <f t="shared" si="3"/>
        <v>380</v>
      </c>
      <c r="G35" s="294">
        <f t="shared" si="4"/>
        <v>0</v>
      </c>
      <c r="H35" s="294">
        <f t="shared" si="5"/>
        <v>0</v>
      </c>
      <c r="I35" s="294">
        <f t="shared" si="6"/>
        <v>0</v>
      </c>
      <c r="J35" s="294">
        <f t="shared" si="7"/>
        <v>0</v>
      </c>
      <c r="K35" s="294">
        <f t="shared" si="8"/>
        <v>0</v>
      </c>
      <c r="L35" s="294">
        <f t="shared" si="9"/>
        <v>380</v>
      </c>
      <c r="M35" s="294">
        <f t="shared" si="10"/>
        <v>0</v>
      </c>
      <c r="N35" s="294">
        <f t="shared" si="11"/>
        <v>1681</v>
      </c>
      <c r="O35" s="294">
        <f t="shared" si="12"/>
        <v>0</v>
      </c>
      <c r="P35" s="294">
        <f t="shared" si="13"/>
        <v>8061</v>
      </c>
      <c r="Q35" s="294">
        <f t="shared" si="14"/>
        <v>0</v>
      </c>
      <c r="R35" s="294">
        <f t="shared" si="15"/>
        <v>0</v>
      </c>
      <c r="S35" s="294">
        <f t="shared" si="16"/>
        <v>6000</v>
      </c>
      <c r="T35" s="294">
        <f t="shared" si="17"/>
        <v>1654</v>
      </c>
      <c r="U35" s="294">
        <f t="shared" si="18"/>
        <v>380</v>
      </c>
      <c r="V35" s="294">
        <f t="shared" si="19"/>
        <v>0</v>
      </c>
      <c r="W35" s="294">
        <f t="shared" si="20"/>
        <v>27</v>
      </c>
      <c r="X35" s="294">
        <f t="shared" si="21"/>
        <v>6000</v>
      </c>
      <c r="Y35" s="296">
        <v>0</v>
      </c>
      <c r="Z35" s="296">
        <v>0</v>
      </c>
      <c r="AA35" s="296">
        <v>6000</v>
      </c>
      <c r="AB35" s="296">
        <v>0</v>
      </c>
      <c r="AC35" s="296">
        <v>0</v>
      </c>
      <c r="AD35" s="296">
        <v>0</v>
      </c>
      <c r="AE35" s="296">
        <v>0</v>
      </c>
      <c r="AF35" s="294">
        <f t="shared" si="22"/>
        <v>0</v>
      </c>
      <c r="AG35" s="296">
        <v>0</v>
      </c>
      <c r="AH35" s="296">
        <v>0</v>
      </c>
      <c r="AI35" s="296">
        <v>0</v>
      </c>
      <c r="AJ35" s="296">
        <v>0</v>
      </c>
      <c r="AK35" s="296">
        <v>0</v>
      </c>
      <c r="AL35" s="296">
        <v>0</v>
      </c>
      <c r="AM35" s="296">
        <v>0</v>
      </c>
      <c r="AN35" s="294">
        <f t="shared" si="23"/>
        <v>0</v>
      </c>
      <c r="AO35" s="296">
        <v>0</v>
      </c>
      <c r="AP35" s="296">
        <v>0</v>
      </c>
      <c r="AQ35" s="296">
        <v>0</v>
      </c>
      <c r="AR35" s="296">
        <v>0</v>
      </c>
      <c r="AS35" s="296">
        <v>0</v>
      </c>
      <c r="AT35" s="296">
        <v>0</v>
      </c>
      <c r="AU35" s="296">
        <v>0</v>
      </c>
      <c r="AV35" s="294">
        <f t="shared" si="24"/>
        <v>0</v>
      </c>
      <c r="AW35" s="296">
        <v>0</v>
      </c>
      <c r="AX35" s="296">
        <v>0</v>
      </c>
      <c r="AY35" s="296">
        <v>0</v>
      </c>
      <c r="AZ35" s="296">
        <v>0</v>
      </c>
      <c r="BA35" s="296">
        <v>0</v>
      </c>
      <c r="BB35" s="296">
        <v>0</v>
      </c>
      <c r="BC35" s="296">
        <v>0</v>
      </c>
      <c r="BD35" s="294">
        <f t="shared" si="25"/>
        <v>0</v>
      </c>
      <c r="BE35" s="296">
        <v>0</v>
      </c>
      <c r="BF35" s="296">
        <v>0</v>
      </c>
      <c r="BG35" s="296">
        <v>0</v>
      </c>
      <c r="BH35" s="296">
        <v>0</v>
      </c>
      <c r="BI35" s="296">
        <v>0</v>
      </c>
      <c r="BJ35" s="296">
        <v>0</v>
      </c>
      <c r="BK35" s="296">
        <v>0</v>
      </c>
      <c r="BL35" s="294">
        <f t="shared" si="26"/>
        <v>0</v>
      </c>
      <c r="BM35" s="296">
        <v>0</v>
      </c>
      <c r="BN35" s="296">
        <v>0</v>
      </c>
      <c r="BO35" s="296">
        <v>0</v>
      </c>
      <c r="BP35" s="296">
        <v>0</v>
      </c>
      <c r="BQ35" s="296">
        <v>0</v>
      </c>
      <c r="BR35" s="296">
        <v>0</v>
      </c>
      <c r="BS35" s="296">
        <v>0</v>
      </c>
      <c r="BT35" s="294">
        <f t="shared" si="27"/>
        <v>380</v>
      </c>
      <c r="BU35" s="296">
        <v>0</v>
      </c>
      <c r="BV35" s="296">
        <v>0</v>
      </c>
      <c r="BW35" s="296">
        <v>0</v>
      </c>
      <c r="BX35" s="296">
        <v>0</v>
      </c>
      <c r="BY35" s="296">
        <v>380</v>
      </c>
      <c r="BZ35" s="296">
        <v>0</v>
      </c>
      <c r="CA35" s="296">
        <v>0</v>
      </c>
      <c r="CB35" s="294">
        <f t="shared" si="28"/>
        <v>0</v>
      </c>
      <c r="CC35" s="296">
        <v>0</v>
      </c>
      <c r="CD35" s="296">
        <v>0</v>
      </c>
      <c r="CE35" s="296">
        <v>0</v>
      </c>
      <c r="CF35" s="296">
        <v>0</v>
      </c>
      <c r="CG35" s="296">
        <v>0</v>
      </c>
      <c r="CH35" s="296">
        <v>0</v>
      </c>
      <c r="CI35" s="296">
        <v>0</v>
      </c>
      <c r="CJ35" s="294">
        <f t="shared" si="29"/>
        <v>1681</v>
      </c>
      <c r="CK35" s="296">
        <v>0</v>
      </c>
      <c r="CL35" s="296">
        <v>0</v>
      </c>
      <c r="CM35" s="296">
        <v>0</v>
      </c>
      <c r="CN35" s="296">
        <v>1654</v>
      </c>
      <c r="CO35" s="296">
        <v>0</v>
      </c>
      <c r="CP35" s="296">
        <v>0</v>
      </c>
      <c r="CQ35" s="296">
        <v>27</v>
      </c>
      <c r="CR35" s="294">
        <f t="shared" si="30"/>
        <v>0</v>
      </c>
      <c r="CS35" s="296">
        <v>0</v>
      </c>
      <c r="CT35" s="296">
        <v>0</v>
      </c>
      <c r="CU35" s="296">
        <v>0</v>
      </c>
      <c r="CV35" s="296">
        <v>0</v>
      </c>
      <c r="CW35" s="296">
        <v>0</v>
      </c>
      <c r="CX35" s="296">
        <v>0</v>
      </c>
      <c r="CY35" s="296">
        <v>0</v>
      </c>
    </row>
    <row r="36" spans="1:103" s="289" customFormat="1" ht="13.5">
      <c r="A36" s="293" t="s">
        <v>382</v>
      </c>
      <c r="B36" s="293">
        <v>30</v>
      </c>
      <c r="C36" s="293"/>
      <c r="D36" s="294">
        <f t="shared" si="1"/>
        <v>0</v>
      </c>
      <c r="E36" s="294">
        <f t="shared" si="2"/>
        <v>0</v>
      </c>
      <c r="F36" s="294">
        <f t="shared" si="3"/>
        <v>0</v>
      </c>
      <c r="G36" s="294">
        <f t="shared" si="4"/>
        <v>0</v>
      </c>
      <c r="H36" s="294">
        <f t="shared" si="5"/>
        <v>0</v>
      </c>
      <c r="I36" s="294">
        <f t="shared" si="6"/>
        <v>0</v>
      </c>
      <c r="J36" s="294">
        <f t="shared" si="7"/>
        <v>0</v>
      </c>
      <c r="K36" s="294">
        <f t="shared" si="8"/>
        <v>0</v>
      </c>
      <c r="L36" s="294">
        <f t="shared" si="9"/>
        <v>0</v>
      </c>
      <c r="M36" s="294">
        <f t="shared" si="10"/>
        <v>0</v>
      </c>
      <c r="N36" s="294">
        <f t="shared" si="11"/>
        <v>0</v>
      </c>
      <c r="O36" s="294">
        <f t="shared" si="12"/>
        <v>0</v>
      </c>
      <c r="P36" s="294">
        <f t="shared" si="13"/>
        <v>0</v>
      </c>
      <c r="Q36" s="294">
        <f t="shared" si="14"/>
        <v>0</v>
      </c>
      <c r="R36" s="294">
        <f t="shared" si="15"/>
        <v>0</v>
      </c>
      <c r="S36" s="294">
        <f t="shared" si="16"/>
        <v>0</v>
      </c>
      <c r="T36" s="294">
        <f t="shared" si="17"/>
        <v>0</v>
      </c>
      <c r="U36" s="294">
        <f t="shared" si="18"/>
        <v>0</v>
      </c>
      <c r="V36" s="294">
        <f t="shared" si="19"/>
        <v>0</v>
      </c>
      <c r="W36" s="294">
        <f t="shared" si="20"/>
        <v>0</v>
      </c>
      <c r="X36" s="294">
        <f t="shared" si="21"/>
        <v>0</v>
      </c>
      <c r="Y36" s="296">
        <v>0</v>
      </c>
      <c r="Z36" s="296">
        <v>0</v>
      </c>
      <c r="AA36" s="296">
        <v>0</v>
      </c>
      <c r="AB36" s="296">
        <v>0</v>
      </c>
      <c r="AC36" s="296">
        <v>0</v>
      </c>
      <c r="AD36" s="296">
        <v>0</v>
      </c>
      <c r="AE36" s="296">
        <v>0</v>
      </c>
      <c r="AF36" s="294">
        <f t="shared" si="22"/>
        <v>0</v>
      </c>
      <c r="AG36" s="296">
        <v>0</v>
      </c>
      <c r="AH36" s="296">
        <v>0</v>
      </c>
      <c r="AI36" s="296">
        <v>0</v>
      </c>
      <c r="AJ36" s="296">
        <v>0</v>
      </c>
      <c r="AK36" s="296">
        <v>0</v>
      </c>
      <c r="AL36" s="296">
        <v>0</v>
      </c>
      <c r="AM36" s="296">
        <v>0</v>
      </c>
      <c r="AN36" s="294">
        <f t="shared" si="23"/>
        <v>0</v>
      </c>
      <c r="AO36" s="296">
        <v>0</v>
      </c>
      <c r="AP36" s="296">
        <v>0</v>
      </c>
      <c r="AQ36" s="296">
        <v>0</v>
      </c>
      <c r="AR36" s="296">
        <v>0</v>
      </c>
      <c r="AS36" s="296">
        <v>0</v>
      </c>
      <c r="AT36" s="296">
        <v>0</v>
      </c>
      <c r="AU36" s="296">
        <v>0</v>
      </c>
      <c r="AV36" s="294">
        <f t="shared" si="24"/>
        <v>0</v>
      </c>
      <c r="AW36" s="296">
        <v>0</v>
      </c>
      <c r="AX36" s="296">
        <v>0</v>
      </c>
      <c r="AY36" s="296">
        <v>0</v>
      </c>
      <c r="AZ36" s="296">
        <v>0</v>
      </c>
      <c r="BA36" s="296">
        <v>0</v>
      </c>
      <c r="BB36" s="296">
        <v>0</v>
      </c>
      <c r="BC36" s="296">
        <v>0</v>
      </c>
      <c r="BD36" s="294">
        <f t="shared" si="25"/>
        <v>0</v>
      </c>
      <c r="BE36" s="296">
        <v>0</v>
      </c>
      <c r="BF36" s="296">
        <v>0</v>
      </c>
      <c r="BG36" s="296">
        <v>0</v>
      </c>
      <c r="BH36" s="296">
        <v>0</v>
      </c>
      <c r="BI36" s="296">
        <v>0</v>
      </c>
      <c r="BJ36" s="296">
        <v>0</v>
      </c>
      <c r="BK36" s="296">
        <v>0</v>
      </c>
      <c r="BL36" s="294">
        <f t="shared" si="26"/>
        <v>0</v>
      </c>
      <c r="BM36" s="296">
        <v>0</v>
      </c>
      <c r="BN36" s="296">
        <v>0</v>
      </c>
      <c r="BO36" s="296">
        <v>0</v>
      </c>
      <c r="BP36" s="296">
        <v>0</v>
      </c>
      <c r="BQ36" s="296">
        <v>0</v>
      </c>
      <c r="BR36" s="296">
        <v>0</v>
      </c>
      <c r="BS36" s="296">
        <v>0</v>
      </c>
      <c r="BT36" s="294">
        <f t="shared" si="27"/>
        <v>0</v>
      </c>
      <c r="BU36" s="296">
        <v>0</v>
      </c>
      <c r="BV36" s="296">
        <v>0</v>
      </c>
      <c r="BW36" s="296">
        <v>0</v>
      </c>
      <c r="BX36" s="296">
        <v>0</v>
      </c>
      <c r="BY36" s="296">
        <v>0</v>
      </c>
      <c r="BZ36" s="296">
        <v>0</v>
      </c>
      <c r="CA36" s="296">
        <v>0</v>
      </c>
      <c r="CB36" s="294">
        <f t="shared" si="28"/>
        <v>0</v>
      </c>
      <c r="CC36" s="296">
        <v>0</v>
      </c>
      <c r="CD36" s="296">
        <v>0</v>
      </c>
      <c r="CE36" s="296">
        <v>0</v>
      </c>
      <c r="CF36" s="296">
        <v>0</v>
      </c>
      <c r="CG36" s="296">
        <v>0</v>
      </c>
      <c r="CH36" s="296">
        <v>0</v>
      </c>
      <c r="CI36" s="296">
        <v>0</v>
      </c>
      <c r="CJ36" s="294">
        <f t="shared" si="29"/>
        <v>0</v>
      </c>
      <c r="CK36" s="296">
        <v>0</v>
      </c>
      <c r="CL36" s="296">
        <v>0</v>
      </c>
      <c r="CM36" s="296">
        <v>0</v>
      </c>
      <c r="CN36" s="296">
        <v>0</v>
      </c>
      <c r="CO36" s="296">
        <v>0</v>
      </c>
      <c r="CP36" s="296">
        <v>0</v>
      </c>
      <c r="CQ36" s="296">
        <v>0</v>
      </c>
      <c r="CR36" s="294">
        <f t="shared" si="30"/>
        <v>0</v>
      </c>
      <c r="CS36" s="296">
        <v>0</v>
      </c>
      <c r="CT36" s="296">
        <v>0</v>
      </c>
      <c r="CU36" s="296">
        <v>0</v>
      </c>
      <c r="CV36" s="296">
        <v>0</v>
      </c>
      <c r="CW36" s="296">
        <v>0</v>
      </c>
      <c r="CX36" s="296">
        <v>0</v>
      </c>
      <c r="CY36" s="296">
        <v>0</v>
      </c>
    </row>
    <row r="37" spans="1:103" s="289" customFormat="1" ht="13.5">
      <c r="A37" s="293" t="s">
        <v>383</v>
      </c>
      <c r="B37" s="293">
        <v>31</v>
      </c>
      <c r="C37" s="293"/>
      <c r="D37" s="294">
        <f t="shared" si="1"/>
        <v>199</v>
      </c>
      <c r="E37" s="294">
        <f t="shared" si="2"/>
        <v>199</v>
      </c>
      <c r="F37" s="294">
        <f t="shared" si="3"/>
        <v>0</v>
      </c>
      <c r="G37" s="294">
        <f t="shared" si="4"/>
        <v>0</v>
      </c>
      <c r="H37" s="294">
        <f t="shared" si="5"/>
        <v>0</v>
      </c>
      <c r="I37" s="294">
        <f t="shared" si="6"/>
        <v>0</v>
      </c>
      <c r="J37" s="294">
        <f t="shared" si="7"/>
        <v>0</v>
      </c>
      <c r="K37" s="294">
        <f t="shared" si="8"/>
        <v>0</v>
      </c>
      <c r="L37" s="294">
        <f t="shared" si="9"/>
        <v>0</v>
      </c>
      <c r="M37" s="294">
        <f t="shared" si="10"/>
        <v>0</v>
      </c>
      <c r="N37" s="294">
        <f t="shared" si="11"/>
        <v>0</v>
      </c>
      <c r="O37" s="294">
        <f t="shared" si="12"/>
        <v>0</v>
      </c>
      <c r="P37" s="294">
        <f t="shared" si="13"/>
        <v>199</v>
      </c>
      <c r="Q37" s="294">
        <f t="shared" si="14"/>
        <v>0</v>
      </c>
      <c r="R37" s="294">
        <f t="shared" si="15"/>
        <v>0</v>
      </c>
      <c r="S37" s="294">
        <f t="shared" si="16"/>
        <v>199</v>
      </c>
      <c r="T37" s="294">
        <f t="shared" si="17"/>
        <v>0</v>
      </c>
      <c r="U37" s="294">
        <f t="shared" si="18"/>
        <v>0</v>
      </c>
      <c r="V37" s="294">
        <f t="shared" si="19"/>
        <v>0</v>
      </c>
      <c r="W37" s="294">
        <f t="shared" si="20"/>
        <v>0</v>
      </c>
      <c r="X37" s="294">
        <f t="shared" si="21"/>
        <v>199</v>
      </c>
      <c r="Y37" s="296">
        <v>0</v>
      </c>
      <c r="Z37" s="296">
        <v>0</v>
      </c>
      <c r="AA37" s="296">
        <v>199</v>
      </c>
      <c r="AB37" s="296">
        <v>0</v>
      </c>
      <c r="AC37" s="296">
        <v>0</v>
      </c>
      <c r="AD37" s="296">
        <v>0</v>
      </c>
      <c r="AE37" s="296">
        <v>0</v>
      </c>
      <c r="AF37" s="294">
        <f t="shared" si="22"/>
        <v>0</v>
      </c>
      <c r="AG37" s="296">
        <v>0</v>
      </c>
      <c r="AH37" s="296">
        <v>0</v>
      </c>
      <c r="AI37" s="296">
        <v>0</v>
      </c>
      <c r="AJ37" s="296">
        <v>0</v>
      </c>
      <c r="AK37" s="296">
        <v>0</v>
      </c>
      <c r="AL37" s="296">
        <v>0</v>
      </c>
      <c r="AM37" s="296">
        <v>0</v>
      </c>
      <c r="AN37" s="294">
        <f t="shared" si="23"/>
        <v>0</v>
      </c>
      <c r="AO37" s="296">
        <v>0</v>
      </c>
      <c r="AP37" s="296">
        <v>0</v>
      </c>
      <c r="AQ37" s="296">
        <v>0</v>
      </c>
      <c r="AR37" s="296">
        <v>0</v>
      </c>
      <c r="AS37" s="296">
        <v>0</v>
      </c>
      <c r="AT37" s="296">
        <v>0</v>
      </c>
      <c r="AU37" s="296">
        <v>0</v>
      </c>
      <c r="AV37" s="294">
        <f t="shared" si="24"/>
        <v>0</v>
      </c>
      <c r="AW37" s="296">
        <v>0</v>
      </c>
      <c r="AX37" s="296">
        <v>0</v>
      </c>
      <c r="AY37" s="296">
        <v>0</v>
      </c>
      <c r="AZ37" s="296">
        <v>0</v>
      </c>
      <c r="BA37" s="296">
        <v>0</v>
      </c>
      <c r="BB37" s="296">
        <v>0</v>
      </c>
      <c r="BC37" s="296">
        <v>0</v>
      </c>
      <c r="BD37" s="294">
        <f t="shared" si="25"/>
        <v>0</v>
      </c>
      <c r="BE37" s="296">
        <v>0</v>
      </c>
      <c r="BF37" s="296">
        <v>0</v>
      </c>
      <c r="BG37" s="296">
        <v>0</v>
      </c>
      <c r="BH37" s="296">
        <v>0</v>
      </c>
      <c r="BI37" s="296">
        <v>0</v>
      </c>
      <c r="BJ37" s="296">
        <v>0</v>
      </c>
      <c r="BK37" s="296">
        <v>0</v>
      </c>
      <c r="BL37" s="294">
        <f t="shared" si="26"/>
        <v>0</v>
      </c>
      <c r="BM37" s="296">
        <v>0</v>
      </c>
      <c r="BN37" s="296">
        <v>0</v>
      </c>
      <c r="BO37" s="296">
        <v>0</v>
      </c>
      <c r="BP37" s="296">
        <v>0</v>
      </c>
      <c r="BQ37" s="296">
        <v>0</v>
      </c>
      <c r="BR37" s="296">
        <v>0</v>
      </c>
      <c r="BS37" s="296">
        <v>0</v>
      </c>
      <c r="BT37" s="294">
        <f t="shared" si="27"/>
        <v>0</v>
      </c>
      <c r="BU37" s="296">
        <v>0</v>
      </c>
      <c r="BV37" s="296">
        <v>0</v>
      </c>
      <c r="BW37" s="296">
        <v>0</v>
      </c>
      <c r="BX37" s="296">
        <v>0</v>
      </c>
      <c r="BY37" s="296">
        <v>0</v>
      </c>
      <c r="BZ37" s="296">
        <v>0</v>
      </c>
      <c r="CA37" s="296">
        <v>0</v>
      </c>
      <c r="CB37" s="294">
        <f t="shared" si="28"/>
        <v>0</v>
      </c>
      <c r="CC37" s="296">
        <v>0</v>
      </c>
      <c r="CD37" s="296">
        <v>0</v>
      </c>
      <c r="CE37" s="296">
        <v>0</v>
      </c>
      <c r="CF37" s="296">
        <v>0</v>
      </c>
      <c r="CG37" s="296">
        <v>0</v>
      </c>
      <c r="CH37" s="296">
        <v>0</v>
      </c>
      <c r="CI37" s="296">
        <v>0</v>
      </c>
      <c r="CJ37" s="294">
        <f t="shared" si="29"/>
        <v>0</v>
      </c>
      <c r="CK37" s="296">
        <v>0</v>
      </c>
      <c r="CL37" s="296">
        <v>0</v>
      </c>
      <c r="CM37" s="296">
        <v>0</v>
      </c>
      <c r="CN37" s="296">
        <v>0</v>
      </c>
      <c r="CO37" s="296">
        <v>0</v>
      </c>
      <c r="CP37" s="296">
        <v>0</v>
      </c>
      <c r="CQ37" s="296">
        <v>0</v>
      </c>
      <c r="CR37" s="294">
        <f t="shared" si="30"/>
        <v>0</v>
      </c>
      <c r="CS37" s="296">
        <v>0</v>
      </c>
      <c r="CT37" s="296">
        <v>0</v>
      </c>
      <c r="CU37" s="296">
        <v>0</v>
      </c>
      <c r="CV37" s="296">
        <v>0</v>
      </c>
      <c r="CW37" s="296">
        <v>0</v>
      </c>
      <c r="CX37" s="296">
        <v>0</v>
      </c>
      <c r="CY37" s="296">
        <v>0</v>
      </c>
    </row>
    <row r="38" spans="1:103" s="289" customFormat="1" ht="13.5">
      <c r="A38" s="293" t="s">
        <v>384</v>
      </c>
      <c r="B38" s="293">
        <v>32</v>
      </c>
      <c r="C38" s="293"/>
      <c r="D38" s="294">
        <f t="shared" si="1"/>
        <v>997</v>
      </c>
      <c r="E38" s="294">
        <f t="shared" si="2"/>
        <v>0</v>
      </c>
      <c r="F38" s="294">
        <f t="shared" si="3"/>
        <v>0</v>
      </c>
      <c r="G38" s="294">
        <f t="shared" si="4"/>
        <v>0</v>
      </c>
      <c r="H38" s="294">
        <f t="shared" si="5"/>
        <v>0</v>
      </c>
      <c r="I38" s="294">
        <f t="shared" si="6"/>
        <v>0</v>
      </c>
      <c r="J38" s="294">
        <f t="shared" si="7"/>
        <v>0</v>
      </c>
      <c r="K38" s="294">
        <f t="shared" si="8"/>
        <v>0</v>
      </c>
      <c r="L38" s="294">
        <f t="shared" si="9"/>
        <v>0</v>
      </c>
      <c r="M38" s="294">
        <f t="shared" si="10"/>
        <v>0</v>
      </c>
      <c r="N38" s="294">
        <f t="shared" si="11"/>
        <v>997</v>
      </c>
      <c r="O38" s="294">
        <f t="shared" si="12"/>
        <v>0</v>
      </c>
      <c r="P38" s="294">
        <f t="shared" si="13"/>
        <v>997</v>
      </c>
      <c r="Q38" s="294">
        <f t="shared" si="14"/>
        <v>997</v>
      </c>
      <c r="R38" s="294">
        <f t="shared" si="15"/>
        <v>0</v>
      </c>
      <c r="S38" s="294">
        <f t="shared" si="16"/>
        <v>0</v>
      </c>
      <c r="T38" s="294">
        <f t="shared" si="17"/>
        <v>0</v>
      </c>
      <c r="U38" s="294">
        <f t="shared" si="18"/>
        <v>0</v>
      </c>
      <c r="V38" s="294">
        <f t="shared" si="19"/>
        <v>0</v>
      </c>
      <c r="W38" s="294">
        <f t="shared" si="20"/>
        <v>0</v>
      </c>
      <c r="X38" s="294">
        <f t="shared" si="21"/>
        <v>0</v>
      </c>
      <c r="Y38" s="296">
        <v>0</v>
      </c>
      <c r="Z38" s="296">
        <v>0</v>
      </c>
      <c r="AA38" s="296">
        <v>0</v>
      </c>
      <c r="AB38" s="296">
        <v>0</v>
      </c>
      <c r="AC38" s="296">
        <v>0</v>
      </c>
      <c r="AD38" s="296">
        <v>0</v>
      </c>
      <c r="AE38" s="296">
        <v>0</v>
      </c>
      <c r="AF38" s="294">
        <f t="shared" si="22"/>
        <v>0</v>
      </c>
      <c r="AG38" s="296">
        <v>0</v>
      </c>
      <c r="AH38" s="296">
        <v>0</v>
      </c>
      <c r="AI38" s="296">
        <v>0</v>
      </c>
      <c r="AJ38" s="296">
        <v>0</v>
      </c>
      <c r="AK38" s="296">
        <v>0</v>
      </c>
      <c r="AL38" s="296">
        <v>0</v>
      </c>
      <c r="AM38" s="296">
        <v>0</v>
      </c>
      <c r="AN38" s="294">
        <f t="shared" si="23"/>
        <v>0</v>
      </c>
      <c r="AO38" s="296">
        <v>0</v>
      </c>
      <c r="AP38" s="296">
        <v>0</v>
      </c>
      <c r="AQ38" s="296">
        <v>0</v>
      </c>
      <c r="AR38" s="296">
        <v>0</v>
      </c>
      <c r="AS38" s="296">
        <v>0</v>
      </c>
      <c r="AT38" s="296">
        <v>0</v>
      </c>
      <c r="AU38" s="296">
        <v>0</v>
      </c>
      <c r="AV38" s="294">
        <f t="shared" si="24"/>
        <v>0</v>
      </c>
      <c r="AW38" s="296">
        <v>0</v>
      </c>
      <c r="AX38" s="296">
        <v>0</v>
      </c>
      <c r="AY38" s="296">
        <v>0</v>
      </c>
      <c r="AZ38" s="296">
        <v>0</v>
      </c>
      <c r="BA38" s="296">
        <v>0</v>
      </c>
      <c r="BB38" s="296">
        <v>0</v>
      </c>
      <c r="BC38" s="296">
        <v>0</v>
      </c>
      <c r="BD38" s="294">
        <f t="shared" si="25"/>
        <v>0</v>
      </c>
      <c r="BE38" s="296">
        <v>0</v>
      </c>
      <c r="BF38" s="296">
        <v>0</v>
      </c>
      <c r="BG38" s="296">
        <v>0</v>
      </c>
      <c r="BH38" s="296">
        <v>0</v>
      </c>
      <c r="BI38" s="296">
        <v>0</v>
      </c>
      <c r="BJ38" s="296">
        <v>0</v>
      </c>
      <c r="BK38" s="296">
        <v>0</v>
      </c>
      <c r="BL38" s="294">
        <f t="shared" si="26"/>
        <v>0</v>
      </c>
      <c r="BM38" s="296">
        <v>0</v>
      </c>
      <c r="BN38" s="296">
        <v>0</v>
      </c>
      <c r="BO38" s="296">
        <v>0</v>
      </c>
      <c r="BP38" s="296">
        <v>0</v>
      </c>
      <c r="BQ38" s="296">
        <v>0</v>
      </c>
      <c r="BR38" s="296">
        <v>0</v>
      </c>
      <c r="BS38" s="296">
        <v>0</v>
      </c>
      <c r="BT38" s="294">
        <f t="shared" si="27"/>
        <v>0</v>
      </c>
      <c r="BU38" s="296">
        <v>0</v>
      </c>
      <c r="BV38" s="296">
        <v>0</v>
      </c>
      <c r="BW38" s="296">
        <v>0</v>
      </c>
      <c r="BX38" s="296">
        <v>0</v>
      </c>
      <c r="BY38" s="296">
        <v>0</v>
      </c>
      <c r="BZ38" s="296">
        <v>0</v>
      </c>
      <c r="CA38" s="296">
        <v>0</v>
      </c>
      <c r="CB38" s="294">
        <f t="shared" si="28"/>
        <v>0</v>
      </c>
      <c r="CC38" s="296">
        <v>0</v>
      </c>
      <c r="CD38" s="296">
        <v>0</v>
      </c>
      <c r="CE38" s="296">
        <v>0</v>
      </c>
      <c r="CF38" s="296">
        <v>0</v>
      </c>
      <c r="CG38" s="296">
        <v>0</v>
      </c>
      <c r="CH38" s="296">
        <v>0</v>
      </c>
      <c r="CI38" s="296">
        <v>0</v>
      </c>
      <c r="CJ38" s="294">
        <f t="shared" si="29"/>
        <v>997</v>
      </c>
      <c r="CK38" s="296">
        <v>997</v>
      </c>
      <c r="CL38" s="296">
        <v>0</v>
      </c>
      <c r="CM38" s="296">
        <v>0</v>
      </c>
      <c r="CN38" s="296">
        <v>0</v>
      </c>
      <c r="CO38" s="296">
        <v>0</v>
      </c>
      <c r="CP38" s="296">
        <v>0</v>
      </c>
      <c r="CQ38" s="296">
        <v>0</v>
      </c>
      <c r="CR38" s="294">
        <f t="shared" si="30"/>
        <v>0</v>
      </c>
      <c r="CS38" s="296">
        <v>0</v>
      </c>
      <c r="CT38" s="296">
        <v>0</v>
      </c>
      <c r="CU38" s="296">
        <v>0</v>
      </c>
      <c r="CV38" s="296">
        <v>0</v>
      </c>
      <c r="CW38" s="296">
        <v>0</v>
      </c>
      <c r="CX38" s="296">
        <v>0</v>
      </c>
      <c r="CY38" s="296">
        <v>0</v>
      </c>
    </row>
    <row r="39" spans="1:103" s="289" customFormat="1" ht="13.5">
      <c r="A39" s="293" t="s">
        <v>385</v>
      </c>
      <c r="B39" s="293">
        <v>33</v>
      </c>
      <c r="C39" s="293"/>
      <c r="D39" s="294">
        <f t="shared" si="1"/>
        <v>24</v>
      </c>
      <c r="E39" s="294">
        <f t="shared" si="2"/>
        <v>2</v>
      </c>
      <c r="F39" s="294">
        <f t="shared" si="3"/>
        <v>0</v>
      </c>
      <c r="G39" s="294">
        <f t="shared" si="4"/>
        <v>0</v>
      </c>
      <c r="H39" s="294">
        <f t="shared" si="5"/>
        <v>0</v>
      </c>
      <c r="I39" s="294">
        <f t="shared" si="6"/>
        <v>0</v>
      </c>
      <c r="J39" s="294">
        <f t="shared" si="7"/>
        <v>0</v>
      </c>
      <c r="K39" s="294">
        <f t="shared" si="8"/>
        <v>0</v>
      </c>
      <c r="L39" s="294">
        <f t="shared" si="9"/>
        <v>0</v>
      </c>
      <c r="M39" s="294">
        <f t="shared" si="10"/>
        <v>0</v>
      </c>
      <c r="N39" s="294">
        <f t="shared" si="11"/>
        <v>22</v>
      </c>
      <c r="O39" s="294">
        <f t="shared" si="12"/>
        <v>0</v>
      </c>
      <c r="P39" s="294">
        <f t="shared" si="13"/>
        <v>24</v>
      </c>
      <c r="Q39" s="294">
        <f t="shared" si="14"/>
        <v>0</v>
      </c>
      <c r="R39" s="294">
        <f t="shared" si="15"/>
        <v>22</v>
      </c>
      <c r="S39" s="294">
        <f t="shared" si="16"/>
        <v>2</v>
      </c>
      <c r="T39" s="294">
        <f t="shared" si="17"/>
        <v>0</v>
      </c>
      <c r="U39" s="294">
        <f t="shared" si="18"/>
        <v>0</v>
      </c>
      <c r="V39" s="294">
        <f t="shared" si="19"/>
        <v>0</v>
      </c>
      <c r="W39" s="294">
        <f t="shared" si="20"/>
        <v>0</v>
      </c>
      <c r="X39" s="294">
        <f t="shared" si="21"/>
        <v>2</v>
      </c>
      <c r="Y39" s="296">
        <v>0</v>
      </c>
      <c r="Z39" s="296">
        <v>0</v>
      </c>
      <c r="AA39" s="296">
        <v>2</v>
      </c>
      <c r="AB39" s="296">
        <v>0</v>
      </c>
      <c r="AC39" s="296">
        <v>0</v>
      </c>
      <c r="AD39" s="296">
        <v>0</v>
      </c>
      <c r="AE39" s="296">
        <v>0</v>
      </c>
      <c r="AF39" s="294">
        <f t="shared" si="22"/>
        <v>0</v>
      </c>
      <c r="AG39" s="296">
        <v>0</v>
      </c>
      <c r="AH39" s="296">
        <v>0</v>
      </c>
      <c r="AI39" s="296">
        <v>0</v>
      </c>
      <c r="AJ39" s="296">
        <v>0</v>
      </c>
      <c r="AK39" s="296">
        <v>0</v>
      </c>
      <c r="AL39" s="296">
        <v>0</v>
      </c>
      <c r="AM39" s="296">
        <v>0</v>
      </c>
      <c r="AN39" s="294">
        <f t="shared" si="23"/>
        <v>0</v>
      </c>
      <c r="AO39" s="296">
        <v>0</v>
      </c>
      <c r="AP39" s="296">
        <v>0</v>
      </c>
      <c r="AQ39" s="296">
        <v>0</v>
      </c>
      <c r="AR39" s="296">
        <v>0</v>
      </c>
      <c r="AS39" s="296">
        <v>0</v>
      </c>
      <c r="AT39" s="296">
        <v>0</v>
      </c>
      <c r="AU39" s="296">
        <v>0</v>
      </c>
      <c r="AV39" s="294">
        <f t="shared" si="24"/>
        <v>0</v>
      </c>
      <c r="AW39" s="296">
        <v>0</v>
      </c>
      <c r="AX39" s="296">
        <v>0</v>
      </c>
      <c r="AY39" s="296">
        <v>0</v>
      </c>
      <c r="AZ39" s="296">
        <v>0</v>
      </c>
      <c r="BA39" s="296">
        <v>0</v>
      </c>
      <c r="BB39" s="296">
        <v>0</v>
      </c>
      <c r="BC39" s="296">
        <v>0</v>
      </c>
      <c r="BD39" s="294">
        <f t="shared" si="25"/>
        <v>0</v>
      </c>
      <c r="BE39" s="296">
        <v>0</v>
      </c>
      <c r="BF39" s="296">
        <v>0</v>
      </c>
      <c r="BG39" s="296">
        <v>0</v>
      </c>
      <c r="BH39" s="296">
        <v>0</v>
      </c>
      <c r="BI39" s="296">
        <v>0</v>
      </c>
      <c r="BJ39" s="296">
        <v>0</v>
      </c>
      <c r="BK39" s="296">
        <v>0</v>
      </c>
      <c r="BL39" s="294">
        <f t="shared" si="26"/>
        <v>0</v>
      </c>
      <c r="BM39" s="296">
        <v>0</v>
      </c>
      <c r="BN39" s="296">
        <v>0</v>
      </c>
      <c r="BO39" s="296">
        <v>0</v>
      </c>
      <c r="BP39" s="296">
        <v>0</v>
      </c>
      <c r="BQ39" s="296">
        <v>0</v>
      </c>
      <c r="BR39" s="296">
        <v>0</v>
      </c>
      <c r="BS39" s="296">
        <v>0</v>
      </c>
      <c r="BT39" s="294">
        <f t="shared" si="27"/>
        <v>0</v>
      </c>
      <c r="BU39" s="296">
        <v>0</v>
      </c>
      <c r="BV39" s="296">
        <v>0</v>
      </c>
      <c r="BW39" s="296">
        <v>0</v>
      </c>
      <c r="BX39" s="296">
        <v>0</v>
      </c>
      <c r="BY39" s="296">
        <v>0</v>
      </c>
      <c r="BZ39" s="296">
        <v>0</v>
      </c>
      <c r="CA39" s="296">
        <v>0</v>
      </c>
      <c r="CB39" s="294">
        <f t="shared" si="28"/>
        <v>0</v>
      </c>
      <c r="CC39" s="296">
        <v>0</v>
      </c>
      <c r="CD39" s="296">
        <v>0</v>
      </c>
      <c r="CE39" s="296">
        <v>0</v>
      </c>
      <c r="CF39" s="296">
        <v>0</v>
      </c>
      <c r="CG39" s="296">
        <v>0</v>
      </c>
      <c r="CH39" s="296">
        <v>0</v>
      </c>
      <c r="CI39" s="296">
        <v>0</v>
      </c>
      <c r="CJ39" s="294">
        <f t="shared" si="29"/>
        <v>22</v>
      </c>
      <c r="CK39" s="296">
        <v>0</v>
      </c>
      <c r="CL39" s="296">
        <v>22</v>
      </c>
      <c r="CM39" s="296">
        <v>0</v>
      </c>
      <c r="CN39" s="296">
        <v>0</v>
      </c>
      <c r="CO39" s="296">
        <v>0</v>
      </c>
      <c r="CP39" s="296">
        <v>0</v>
      </c>
      <c r="CQ39" s="296">
        <v>0</v>
      </c>
      <c r="CR39" s="294">
        <f t="shared" si="30"/>
        <v>0</v>
      </c>
      <c r="CS39" s="296">
        <v>0</v>
      </c>
      <c r="CT39" s="296">
        <v>0</v>
      </c>
      <c r="CU39" s="296">
        <v>0</v>
      </c>
      <c r="CV39" s="296">
        <v>0</v>
      </c>
      <c r="CW39" s="296">
        <v>0</v>
      </c>
      <c r="CX39" s="296">
        <v>0</v>
      </c>
      <c r="CY39" s="296">
        <v>0</v>
      </c>
    </row>
    <row r="40" spans="1:103" s="289" customFormat="1" ht="13.5">
      <c r="A40" s="293" t="s">
        <v>386</v>
      </c>
      <c r="B40" s="293">
        <v>34</v>
      </c>
      <c r="C40" s="293"/>
      <c r="D40" s="294">
        <f t="shared" si="1"/>
        <v>34</v>
      </c>
      <c r="E40" s="294">
        <f t="shared" si="2"/>
        <v>10</v>
      </c>
      <c r="F40" s="294">
        <f t="shared" si="3"/>
        <v>23</v>
      </c>
      <c r="G40" s="294">
        <f t="shared" si="4"/>
        <v>22</v>
      </c>
      <c r="H40" s="294">
        <f t="shared" si="5"/>
        <v>1</v>
      </c>
      <c r="I40" s="294">
        <f t="shared" si="6"/>
        <v>0</v>
      </c>
      <c r="J40" s="294">
        <f t="shared" si="7"/>
        <v>0</v>
      </c>
      <c r="K40" s="294">
        <f t="shared" si="8"/>
        <v>0</v>
      </c>
      <c r="L40" s="294">
        <f t="shared" si="9"/>
        <v>0</v>
      </c>
      <c r="M40" s="294">
        <f t="shared" si="10"/>
        <v>0</v>
      </c>
      <c r="N40" s="294">
        <f t="shared" si="11"/>
        <v>0</v>
      </c>
      <c r="O40" s="294">
        <f t="shared" si="12"/>
        <v>1</v>
      </c>
      <c r="P40" s="294">
        <f t="shared" si="13"/>
        <v>34</v>
      </c>
      <c r="Q40" s="294">
        <f t="shared" si="14"/>
        <v>0</v>
      </c>
      <c r="R40" s="294">
        <f t="shared" si="15"/>
        <v>0</v>
      </c>
      <c r="S40" s="294">
        <f t="shared" si="16"/>
        <v>11</v>
      </c>
      <c r="T40" s="294">
        <f t="shared" si="17"/>
        <v>1</v>
      </c>
      <c r="U40" s="294">
        <f t="shared" si="18"/>
        <v>0</v>
      </c>
      <c r="V40" s="294">
        <f t="shared" si="19"/>
        <v>2</v>
      </c>
      <c r="W40" s="294">
        <f t="shared" si="20"/>
        <v>20</v>
      </c>
      <c r="X40" s="294">
        <f t="shared" si="21"/>
        <v>10</v>
      </c>
      <c r="Y40" s="296">
        <v>0</v>
      </c>
      <c r="Z40" s="296">
        <v>0</v>
      </c>
      <c r="AA40" s="296">
        <v>10</v>
      </c>
      <c r="AB40" s="296">
        <v>0</v>
      </c>
      <c r="AC40" s="296">
        <v>0</v>
      </c>
      <c r="AD40" s="296">
        <v>0</v>
      </c>
      <c r="AE40" s="296">
        <v>0</v>
      </c>
      <c r="AF40" s="294">
        <f t="shared" si="22"/>
        <v>22</v>
      </c>
      <c r="AG40" s="296">
        <v>0</v>
      </c>
      <c r="AH40" s="296">
        <v>0</v>
      </c>
      <c r="AI40" s="296">
        <v>0</v>
      </c>
      <c r="AJ40" s="296">
        <v>1</v>
      </c>
      <c r="AK40" s="296">
        <v>0</v>
      </c>
      <c r="AL40" s="296">
        <v>1</v>
      </c>
      <c r="AM40" s="296">
        <v>20</v>
      </c>
      <c r="AN40" s="294">
        <f t="shared" si="23"/>
        <v>1</v>
      </c>
      <c r="AO40" s="296">
        <v>0</v>
      </c>
      <c r="AP40" s="296">
        <v>0</v>
      </c>
      <c r="AQ40" s="296">
        <v>1</v>
      </c>
      <c r="AR40" s="296">
        <v>0</v>
      </c>
      <c r="AS40" s="296">
        <v>0</v>
      </c>
      <c r="AT40" s="296">
        <v>0</v>
      </c>
      <c r="AU40" s="296">
        <v>0</v>
      </c>
      <c r="AV40" s="294">
        <f t="shared" si="24"/>
        <v>0</v>
      </c>
      <c r="AW40" s="296">
        <v>0</v>
      </c>
      <c r="AX40" s="296">
        <v>0</v>
      </c>
      <c r="AY40" s="296">
        <v>0</v>
      </c>
      <c r="AZ40" s="296">
        <v>0</v>
      </c>
      <c r="BA40" s="296">
        <v>0</v>
      </c>
      <c r="BB40" s="296">
        <v>0</v>
      </c>
      <c r="BC40" s="296">
        <v>0</v>
      </c>
      <c r="BD40" s="294">
        <f t="shared" si="25"/>
        <v>0</v>
      </c>
      <c r="BE40" s="296">
        <v>0</v>
      </c>
      <c r="BF40" s="296">
        <v>0</v>
      </c>
      <c r="BG40" s="296">
        <v>0</v>
      </c>
      <c r="BH40" s="296">
        <v>0</v>
      </c>
      <c r="BI40" s="296">
        <v>0</v>
      </c>
      <c r="BJ40" s="296">
        <v>0</v>
      </c>
      <c r="BK40" s="296">
        <v>0</v>
      </c>
      <c r="BL40" s="294">
        <f t="shared" si="26"/>
        <v>0</v>
      </c>
      <c r="BM40" s="296">
        <v>0</v>
      </c>
      <c r="BN40" s="296">
        <v>0</v>
      </c>
      <c r="BO40" s="296">
        <v>0</v>
      </c>
      <c r="BP40" s="296">
        <v>0</v>
      </c>
      <c r="BQ40" s="296">
        <v>0</v>
      </c>
      <c r="BR40" s="296">
        <v>0</v>
      </c>
      <c r="BS40" s="296">
        <v>0</v>
      </c>
      <c r="BT40" s="294">
        <f t="shared" si="27"/>
        <v>0</v>
      </c>
      <c r="BU40" s="296">
        <v>0</v>
      </c>
      <c r="BV40" s="296">
        <v>0</v>
      </c>
      <c r="BW40" s="296">
        <v>0</v>
      </c>
      <c r="BX40" s="296">
        <v>0</v>
      </c>
      <c r="BY40" s="296">
        <v>0</v>
      </c>
      <c r="BZ40" s="296">
        <v>0</v>
      </c>
      <c r="CA40" s="296">
        <v>0</v>
      </c>
      <c r="CB40" s="294">
        <f t="shared" si="28"/>
        <v>0</v>
      </c>
      <c r="CC40" s="296">
        <v>0</v>
      </c>
      <c r="CD40" s="296">
        <v>0</v>
      </c>
      <c r="CE40" s="296">
        <v>0</v>
      </c>
      <c r="CF40" s="296">
        <v>0</v>
      </c>
      <c r="CG40" s="296">
        <v>0</v>
      </c>
      <c r="CH40" s="296">
        <v>0</v>
      </c>
      <c r="CI40" s="296">
        <v>0</v>
      </c>
      <c r="CJ40" s="294">
        <f t="shared" si="29"/>
        <v>0</v>
      </c>
      <c r="CK40" s="296">
        <v>0</v>
      </c>
      <c r="CL40" s="296">
        <v>0</v>
      </c>
      <c r="CM40" s="296">
        <v>0</v>
      </c>
      <c r="CN40" s="296">
        <v>0</v>
      </c>
      <c r="CO40" s="296">
        <v>0</v>
      </c>
      <c r="CP40" s="296">
        <v>0</v>
      </c>
      <c r="CQ40" s="296">
        <v>0</v>
      </c>
      <c r="CR40" s="294">
        <f t="shared" si="30"/>
        <v>1</v>
      </c>
      <c r="CS40" s="296">
        <v>0</v>
      </c>
      <c r="CT40" s="296">
        <v>0</v>
      </c>
      <c r="CU40" s="296">
        <v>0</v>
      </c>
      <c r="CV40" s="296">
        <v>0</v>
      </c>
      <c r="CW40" s="296">
        <v>0</v>
      </c>
      <c r="CX40" s="296">
        <v>1</v>
      </c>
      <c r="CY40" s="296">
        <v>0</v>
      </c>
    </row>
    <row r="41" spans="1:103" s="289" customFormat="1" ht="13.5">
      <c r="A41" s="293" t="s">
        <v>387</v>
      </c>
      <c r="B41" s="293">
        <v>35</v>
      </c>
      <c r="C41" s="293"/>
      <c r="D41" s="294">
        <f t="shared" si="1"/>
        <v>0</v>
      </c>
      <c r="E41" s="294">
        <f t="shared" si="2"/>
        <v>0</v>
      </c>
      <c r="F41" s="294">
        <f t="shared" si="3"/>
        <v>0</v>
      </c>
      <c r="G41" s="294">
        <f t="shared" si="4"/>
        <v>0</v>
      </c>
      <c r="H41" s="294">
        <f t="shared" si="5"/>
        <v>0</v>
      </c>
      <c r="I41" s="294">
        <f t="shared" si="6"/>
        <v>0</v>
      </c>
      <c r="J41" s="294">
        <f t="shared" si="7"/>
        <v>0</v>
      </c>
      <c r="K41" s="294">
        <f t="shared" si="8"/>
        <v>0</v>
      </c>
      <c r="L41" s="294">
        <f t="shared" si="9"/>
        <v>0</v>
      </c>
      <c r="M41" s="294">
        <f t="shared" si="10"/>
        <v>0</v>
      </c>
      <c r="N41" s="294">
        <f t="shared" si="11"/>
        <v>0</v>
      </c>
      <c r="O41" s="294">
        <f t="shared" si="12"/>
        <v>0</v>
      </c>
      <c r="P41" s="294">
        <f t="shared" si="13"/>
        <v>0</v>
      </c>
      <c r="Q41" s="294">
        <f t="shared" si="14"/>
        <v>0</v>
      </c>
      <c r="R41" s="294">
        <f t="shared" si="15"/>
        <v>0</v>
      </c>
      <c r="S41" s="294">
        <f t="shared" si="16"/>
        <v>0</v>
      </c>
      <c r="T41" s="294">
        <f t="shared" si="17"/>
        <v>0</v>
      </c>
      <c r="U41" s="294">
        <f t="shared" si="18"/>
        <v>0</v>
      </c>
      <c r="V41" s="294">
        <f t="shared" si="19"/>
        <v>0</v>
      </c>
      <c r="W41" s="294">
        <f t="shared" si="20"/>
        <v>0</v>
      </c>
      <c r="X41" s="294">
        <f t="shared" si="21"/>
        <v>0</v>
      </c>
      <c r="Y41" s="296">
        <v>0</v>
      </c>
      <c r="Z41" s="296">
        <v>0</v>
      </c>
      <c r="AA41" s="296">
        <v>0</v>
      </c>
      <c r="AB41" s="296">
        <v>0</v>
      </c>
      <c r="AC41" s="296">
        <v>0</v>
      </c>
      <c r="AD41" s="296">
        <v>0</v>
      </c>
      <c r="AE41" s="296">
        <v>0</v>
      </c>
      <c r="AF41" s="294">
        <f t="shared" si="22"/>
        <v>0</v>
      </c>
      <c r="AG41" s="296">
        <v>0</v>
      </c>
      <c r="AH41" s="296">
        <v>0</v>
      </c>
      <c r="AI41" s="296">
        <v>0</v>
      </c>
      <c r="AJ41" s="296">
        <v>0</v>
      </c>
      <c r="AK41" s="296">
        <v>0</v>
      </c>
      <c r="AL41" s="296">
        <v>0</v>
      </c>
      <c r="AM41" s="296">
        <v>0</v>
      </c>
      <c r="AN41" s="294">
        <f t="shared" si="23"/>
        <v>0</v>
      </c>
      <c r="AO41" s="296">
        <v>0</v>
      </c>
      <c r="AP41" s="296">
        <v>0</v>
      </c>
      <c r="AQ41" s="296">
        <v>0</v>
      </c>
      <c r="AR41" s="296">
        <v>0</v>
      </c>
      <c r="AS41" s="296">
        <v>0</v>
      </c>
      <c r="AT41" s="296">
        <v>0</v>
      </c>
      <c r="AU41" s="296">
        <v>0</v>
      </c>
      <c r="AV41" s="294">
        <f t="shared" si="24"/>
        <v>0</v>
      </c>
      <c r="AW41" s="296">
        <v>0</v>
      </c>
      <c r="AX41" s="296">
        <v>0</v>
      </c>
      <c r="AY41" s="296">
        <v>0</v>
      </c>
      <c r="AZ41" s="296">
        <v>0</v>
      </c>
      <c r="BA41" s="296">
        <v>0</v>
      </c>
      <c r="BB41" s="296">
        <v>0</v>
      </c>
      <c r="BC41" s="296">
        <v>0</v>
      </c>
      <c r="BD41" s="294">
        <f t="shared" si="25"/>
        <v>0</v>
      </c>
      <c r="BE41" s="296">
        <v>0</v>
      </c>
      <c r="BF41" s="296">
        <v>0</v>
      </c>
      <c r="BG41" s="296">
        <v>0</v>
      </c>
      <c r="BH41" s="296">
        <v>0</v>
      </c>
      <c r="BI41" s="296">
        <v>0</v>
      </c>
      <c r="BJ41" s="296">
        <v>0</v>
      </c>
      <c r="BK41" s="296">
        <v>0</v>
      </c>
      <c r="BL41" s="294">
        <f t="shared" si="26"/>
        <v>0</v>
      </c>
      <c r="BM41" s="296">
        <v>0</v>
      </c>
      <c r="BN41" s="296">
        <v>0</v>
      </c>
      <c r="BO41" s="296">
        <v>0</v>
      </c>
      <c r="BP41" s="296">
        <v>0</v>
      </c>
      <c r="BQ41" s="296">
        <v>0</v>
      </c>
      <c r="BR41" s="296">
        <v>0</v>
      </c>
      <c r="BS41" s="296">
        <v>0</v>
      </c>
      <c r="BT41" s="294">
        <f t="shared" si="27"/>
        <v>0</v>
      </c>
      <c r="BU41" s="296">
        <v>0</v>
      </c>
      <c r="BV41" s="296">
        <v>0</v>
      </c>
      <c r="BW41" s="296">
        <v>0</v>
      </c>
      <c r="BX41" s="296">
        <v>0</v>
      </c>
      <c r="BY41" s="296">
        <v>0</v>
      </c>
      <c r="BZ41" s="296">
        <v>0</v>
      </c>
      <c r="CA41" s="296">
        <v>0</v>
      </c>
      <c r="CB41" s="294">
        <f t="shared" si="28"/>
        <v>0</v>
      </c>
      <c r="CC41" s="296">
        <v>0</v>
      </c>
      <c r="CD41" s="296">
        <v>0</v>
      </c>
      <c r="CE41" s="296">
        <v>0</v>
      </c>
      <c r="CF41" s="296">
        <v>0</v>
      </c>
      <c r="CG41" s="296">
        <v>0</v>
      </c>
      <c r="CH41" s="296">
        <v>0</v>
      </c>
      <c r="CI41" s="296">
        <v>0</v>
      </c>
      <c r="CJ41" s="294">
        <f t="shared" si="29"/>
        <v>0</v>
      </c>
      <c r="CK41" s="296">
        <v>0</v>
      </c>
      <c r="CL41" s="296">
        <v>0</v>
      </c>
      <c r="CM41" s="296">
        <v>0</v>
      </c>
      <c r="CN41" s="296">
        <v>0</v>
      </c>
      <c r="CO41" s="296">
        <v>0</v>
      </c>
      <c r="CP41" s="296">
        <v>0</v>
      </c>
      <c r="CQ41" s="296">
        <v>0</v>
      </c>
      <c r="CR41" s="294">
        <f t="shared" si="30"/>
        <v>0</v>
      </c>
      <c r="CS41" s="296">
        <v>0</v>
      </c>
      <c r="CT41" s="296">
        <v>0</v>
      </c>
      <c r="CU41" s="296">
        <v>0</v>
      </c>
      <c r="CV41" s="296">
        <v>0</v>
      </c>
      <c r="CW41" s="296">
        <v>0</v>
      </c>
      <c r="CX41" s="296">
        <v>0</v>
      </c>
      <c r="CY41" s="296">
        <v>0</v>
      </c>
    </row>
    <row r="42" spans="1:103" s="289" customFormat="1" ht="13.5">
      <c r="A42" s="293" t="s">
        <v>388</v>
      </c>
      <c r="B42" s="293">
        <v>36</v>
      </c>
      <c r="C42" s="293"/>
      <c r="D42" s="294">
        <f t="shared" si="1"/>
        <v>0</v>
      </c>
      <c r="E42" s="294">
        <f t="shared" si="2"/>
        <v>0</v>
      </c>
      <c r="F42" s="294">
        <f t="shared" si="3"/>
        <v>0</v>
      </c>
      <c r="G42" s="294">
        <f t="shared" si="4"/>
        <v>0</v>
      </c>
      <c r="H42" s="294">
        <f t="shared" si="5"/>
        <v>0</v>
      </c>
      <c r="I42" s="294">
        <f t="shared" si="6"/>
        <v>0</v>
      </c>
      <c r="J42" s="294">
        <f t="shared" si="7"/>
        <v>0</v>
      </c>
      <c r="K42" s="294">
        <f t="shared" si="8"/>
        <v>0</v>
      </c>
      <c r="L42" s="294">
        <f t="shared" si="9"/>
        <v>0</v>
      </c>
      <c r="M42" s="294">
        <f t="shared" si="10"/>
        <v>0</v>
      </c>
      <c r="N42" s="294">
        <f t="shared" si="11"/>
        <v>0</v>
      </c>
      <c r="O42" s="294">
        <f t="shared" si="12"/>
        <v>0</v>
      </c>
      <c r="P42" s="294">
        <f t="shared" si="13"/>
        <v>0</v>
      </c>
      <c r="Q42" s="294">
        <f t="shared" si="14"/>
        <v>0</v>
      </c>
      <c r="R42" s="294">
        <f t="shared" si="15"/>
        <v>0</v>
      </c>
      <c r="S42" s="294">
        <f t="shared" si="16"/>
        <v>0</v>
      </c>
      <c r="T42" s="294">
        <f t="shared" si="17"/>
        <v>0</v>
      </c>
      <c r="U42" s="294">
        <f t="shared" si="18"/>
        <v>0</v>
      </c>
      <c r="V42" s="294">
        <f t="shared" si="19"/>
        <v>0</v>
      </c>
      <c r="W42" s="294">
        <f t="shared" si="20"/>
        <v>0</v>
      </c>
      <c r="X42" s="294">
        <f t="shared" si="21"/>
        <v>0</v>
      </c>
      <c r="Y42" s="296">
        <v>0</v>
      </c>
      <c r="Z42" s="296">
        <v>0</v>
      </c>
      <c r="AA42" s="296">
        <v>0</v>
      </c>
      <c r="AB42" s="296">
        <v>0</v>
      </c>
      <c r="AC42" s="296">
        <v>0</v>
      </c>
      <c r="AD42" s="296">
        <v>0</v>
      </c>
      <c r="AE42" s="296">
        <v>0</v>
      </c>
      <c r="AF42" s="294">
        <f t="shared" si="22"/>
        <v>0</v>
      </c>
      <c r="AG42" s="296">
        <v>0</v>
      </c>
      <c r="AH42" s="296">
        <v>0</v>
      </c>
      <c r="AI42" s="296">
        <v>0</v>
      </c>
      <c r="AJ42" s="296">
        <v>0</v>
      </c>
      <c r="AK42" s="296">
        <v>0</v>
      </c>
      <c r="AL42" s="296">
        <v>0</v>
      </c>
      <c r="AM42" s="296">
        <v>0</v>
      </c>
      <c r="AN42" s="294">
        <f t="shared" si="23"/>
        <v>0</v>
      </c>
      <c r="AO42" s="296">
        <v>0</v>
      </c>
      <c r="AP42" s="296">
        <v>0</v>
      </c>
      <c r="AQ42" s="296">
        <v>0</v>
      </c>
      <c r="AR42" s="296">
        <v>0</v>
      </c>
      <c r="AS42" s="296">
        <v>0</v>
      </c>
      <c r="AT42" s="296">
        <v>0</v>
      </c>
      <c r="AU42" s="296">
        <v>0</v>
      </c>
      <c r="AV42" s="294">
        <f t="shared" si="24"/>
        <v>0</v>
      </c>
      <c r="AW42" s="296">
        <v>0</v>
      </c>
      <c r="AX42" s="296">
        <v>0</v>
      </c>
      <c r="AY42" s="296">
        <v>0</v>
      </c>
      <c r="AZ42" s="296">
        <v>0</v>
      </c>
      <c r="BA42" s="296">
        <v>0</v>
      </c>
      <c r="BB42" s="296">
        <v>0</v>
      </c>
      <c r="BC42" s="296">
        <v>0</v>
      </c>
      <c r="BD42" s="294">
        <f t="shared" si="25"/>
        <v>0</v>
      </c>
      <c r="BE42" s="296">
        <v>0</v>
      </c>
      <c r="BF42" s="296">
        <v>0</v>
      </c>
      <c r="BG42" s="296">
        <v>0</v>
      </c>
      <c r="BH42" s="296">
        <v>0</v>
      </c>
      <c r="BI42" s="296">
        <v>0</v>
      </c>
      <c r="BJ42" s="296">
        <v>0</v>
      </c>
      <c r="BK42" s="296">
        <v>0</v>
      </c>
      <c r="BL42" s="294">
        <f t="shared" si="26"/>
        <v>0</v>
      </c>
      <c r="BM42" s="296">
        <v>0</v>
      </c>
      <c r="BN42" s="296">
        <v>0</v>
      </c>
      <c r="BO42" s="296">
        <v>0</v>
      </c>
      <c r="BP42" s="296">
        <v>0</v>
      </c>
      <c r="BQ42" s="296">
        <v>0</v>
      </c>
      <c r="BR42" s="296">
        <v>0</v>
      </c>
      <c r="BS42" s="296">
        <v>0</v>
      </c>
      <c r="BT42" s="294">
        <f t="shared" si="27"/>
        <v>0</v>
      </c>
      <c r="BU42" s="296">
        <v>0</v>
      </c>
      <c r="BV42" s="296">
        <v>0</v>
      </c>
      <c r="BW42" s="296">
        <v>0</v>
      </c>
      <c r="BX42" s="296">
        <v>0</v>
      </c>
      <c r="BY42" s="296">
        <v>0</v>
      </c>
      <c r="BZ42" s="296">
        <v>0</v>
      </c>
      <c r="CA42" s="296">
        <v>0</v>
      </c>
      <c r="CB42" s="294">
        <f t="shared" si="28"/>
        <v>0</v>
      </c>
      <c r="CC42" s="296">
        <v>0</v>
      </c>
      <c r="CD42" s="296">
        <v>0</v>
      </c>
      <c r="CE42" s="296">
        <v>0</v>
      </c>
      <c r="CF42" s="296">
        <v>0</v>
      </c>
      <c r="CG42" s="296">
        <v>0</v>
      </c>
      <c r="CH42" s="296">
        <v>0</v>
      </c>
      <c r="CI42" s="296">
        <v>0</v>
      </c>
      <c r="CJ42" s="294">
        <f t="shared" si="29"/>
        <v>0</v>
      </c>
      <c r="CK42" s="296">
        <v>0</v>
      </c>
      <c r="CL42" s="296">
        <v>0</v>
      </c>
      <c r="CM42" s="296">
        <v>0</v>
      </c>
      <c r="CN42" s="296">
        <v>0</v>
      </c>
      <c r="CO42" s="296">
        <v>0</v>
      </c>
      <c r="CP42" s="296">
        <v>0</v>
      </c>
      <c r="CQ42" s="296">
        <v>0</v>
      </c>
      <c r="CR42" s="294">
        <f t="shared" si="30"/>
        <v>0</v>
      </c>
      <c r="CS42" s="296">
        <v>0</v>
      </c>
      <c r="CT42" s="296">
        <v>0</v>
      </c>
      <c r="CU42" s="296">
        <v>0</v>
      </c>
      <c r="CV42" s="296">
        <v>0</v>
      </c>
      <c r="CW42" s="296">
        <v>0</v>
      </c>
      <c r="CX42" s="296">
        <v>0</v>
      </c>
      <c r="CY42" s="296">
        <v>0</v>
      </c>
    </row>
    <row r="43" spans="1:103" s="289" customFormat="1" ht="13.5">
      <c r="A43" s="293" t="s">
        <v>389</v>
      </c>
      <c r="B43" s="293">
        <v>37</v>
      </c>
      <c r="C43" s="293"/>
      <c r="D43" s="294">
        <f t="shared" si="1"/>
        <v>0</v>
      </c>
      <c r="E43" s="294">
        <f t="shared" si="2"/>
        <v>0</v>
      </c>
      <c r="F43" s="294">
        <f t="shared" si="3"/>
        <v>0</v>
      </c>
      <c r="G43" s="294">
        <f t="shared" si="4"/>
        <v>0</v>
      </c>
      <c r="H43" s="294">
        <f t="shared" si="5"/>
        <v>0</v>
      </c>
      <c r="I43" s="294">
        <f t="shared" si="6"/>
        <v>0</v>
      </c>
      <c r="J43" s="294">
        <f t="shared" si="7"/>
        <v>0</v>
      </c>
      <c r="K43" s="294">
        <f t="shared" si="8"/>
        <v>0</v>
      </c>
      <c r="L43" s="294">
        <f t="shared" si="9"/>
        <v>0</v>
      </c>
      <c r="M43" s="294">
        <f t="shared" si="10"/>
        <v>0</v>
      </c>
      <c r="N43" s="294">
        <f t="shared" si="11"/>
        <v>0</v>
      </c>
      <c r="O43" s="294">
        <f t="shared" si="12"/>
        <v>0</v>
      </c>
      <c r="P43" s="294">
        <f t="shared" si="13"/>
        <v>0</v>
      </c>
      <c r="Q43" s="294">
        <f t="shared" si="14"/>
        <v>0</v>
      </c>
      <c r="R43" s="294">
        <f t="shared" si="15"/>
        <v>0</v>
      </c>
      <c r="S43" s="294">
        <f t="shared" si="16"/>
        <v>0</v>
      </c>
      <c r="T43" s="294">
        <f t="shared" si="17"/>
        <v>0</v>
      </c>
      <c r="U43" s="294">
        <f t="shared" si="18"/>
        <v>0</v>
      </c>
      <c r="V43" s="294">
        <f t="shared" si="19"/>
        <v>0</v>
      </c>
      <c r="W43" s="294">
        <f t="shared" si="20"/>
        <v>0</v>
      </c>
      <c r="X43" s="294">
        <f t="shared" si="21"/>
        <v>0</v>
      </c>
      <c r="Y43" s="296">
        <v>0</v>
      </c>
      <c r="Z43" s="296">
        <v>0</v>
      </c>
      <c r="AA43" s="296">
        <v>0</v>
      </c>
      <c r="AB43" s="296">
        <v>0</v>
      </c>
      <c r="AC43" s="296">
        <v>0</v>
      </c>
      <c r="AD43" s="296">
        <v>0</v>
      </c>
      <c r="AE43" s="296">
        <v>0</v>
      </c>
      <c r="AF43" s="294">
        <f t="shared" si="22"/>
        <v>0</v>
      </c>
      <c r="AG43" s="296">
        <v>0</v>
      </c>
      <c r="AH43" s="296">
        <v>0</v>
      </c>
      <c r="AI43" s="296">
        <v>0</v>
      </c>
      <c r="AJ43" s="296">
        <v>0</v>
      </c>
      <c r="AK43" s="296">
        <v>0</v>
      </c>
      <c r="AL43" s="296">
        <v>0</v>
      </c>
      <c r="AM43" s="296">
        <v>0</v>
      </c>
      <c r="AN43" s="294">
        <f t="shared" si="23"/>
        <v>0</v>
      </c>
      <c r="AO43" s="296">
        <v>0</v>
      </c>
      <c r="AP43" s="296">
        <v>0</v>
      </c>
      <c r="AQ43" s="296">
        <v>0</v>
      </c>
      <c r="AR43" s="296">
        <v>0</v>
      </c>
      <c r="AS43" s="296">
        <v>0</v>
      </c>
      <c r="AT43" s="296">
        <v>0</v>
      </c>
      <c r="AU43" s="296">
        <v>0</v>
      </c>
      <c r="AV43" s="294">
        <f t="shared" si="24"/>
        <v>0</v>
      </c>
      <c r="AW43" s="296">
        <v>0</v>
      </c>
      <c r="AX43" s="296">
        <v>0</v>
      </c>
      <c r="AY43" s="296">
        <v>0</v>
      </c>
      <c r="AZ43" s="296">
        <v>0</v>
      </c>
      <c r="BA43" s="296">
        <v>0</v>
      </c>
      <c r="BB43" s="296">
        <v>0</v>
      </c>
      <c r="BC43" s="296">
        <v>0</v>
      </c>
      <c r="BD43" s="294">
        <f t="shared" si="25"/>
        <v>0</v>
      </c>
      <c r="BE43" s="296">
        <v>0</v>
      </c>
      <c r="BF43" s="296">
        <v>0</v>
      </c>
      <c r="BG43" s="296">
        <v>0</v>
      </c>
      <c r="BH43" s="296">
        <v>0</v>
      </c>
      <c r="BI43" s="296">
        <v>0</v>
      </c>
      <c r="BJ43" s="296">
        <v>0</v>
      </c>
      <c r="BK43" s="296">
        <v>0</v>
      </c>
      <c r="BL43" s="294">
        <f t="shared" si="26"/>
        <v>0</v>
      </c>
      <c r="BM43" s="296">
        <v>0</v>
      </c>
      <c r="BN43" s="296">
        <v>0</v>
      </c>
      <c r="BO43" s="296">
        <v>0</v>
      </c>
      <c r="BP43" s="296">
        <v>0</v>
      </c>
      <c r="BQ43" s="296">
        <v>0</v>
      </c>
      <c r="BR43" s="296">
        <v>0</v>
      </c>
      <c r="BS43" s="296">
        <v>0</v>
      </c>
      <c r="BT43" s="294">
        <f t="shared" si="27"/>
        <v>0</v>
      </c>
      <c r="BU43" s="296">
        <v>0</v>
      </c>
      <c r="BV43" s="296">
        <v>0</v>
      </c>
      <c r="BW43" s="296">
        <v>0</v>
      </c>
      <c r="BX43" s="296">
        <v>0</v>
      </c>
      <c r="BY43" s="296">
        <v>0</v>
      </c>
      <c r="BZ43" s="296">
        <v>0</v>
      </c>
      <c r="CA43" s="296">
        <v>0</v>
      </c>
      <c r="CB43" s="294">
        <f t="shared" si="28"/>
        <v>0</v>
      </c>
      <c r="CC43" s="296">
        <v>0</v>
      </c>
      <c r="CD43" s="296">
        <v>0</v>
      </c>
      <c r="CE43" s="296">
        <v>0</v>
      </c>
      <c r="CF43" s="296">
        <v>0</v>
      </c>
      <c r="CG43" s="296">
        <v>0</v>
      </c>
      <c r="CH43" s="296">
        <v>0</v>
      </c>
      <c r="CI43" s="296">
        <v>0</v>
      </c>
      <c r="CJ43" s="294">
        <f t="shared" si="29"/>
        <v>0</v>
      </c>
      <c r="CK43" s="296">
        <v>0</v>
      </c>
      <c r="CL43" s="296">
        <v>0</v>
      </c>
      <c r="CM43" s="296">
        <v>0</v>
      </c>
      <c r="CN43" s="296">
        <v>0</v>
      </c>
      <c r="CO43" s="296">
        <v>0</v>
      </c>
      <c r="CP43" s="296">
        <v>0</v>
      </c>
      <c r="CQ43" s="296">
        <v>0</v>
      </c>
      <c r="CR43" s="294">
        <f t="shared" si="30"/>
        <v>0</v>
      </c>
      <c r="CS43" s="296">
        <v>0</v>
      </c>
      <c r="CT43" s="296">
        <v>0</v>
      </c>
      <c r="CU43" s="296">
        <v>0</v>
      </c>
      <c r="CV43" s="296">
        <v>0</v>
      </c>
      <c r="CW43" s="296">
        <v>0</v>
      </c>
      <c r="CX43" s="296">
        <v>0</v>
      </c>
      <c r="CY43" s="296">
        <v>0</v>
      </c>
    </row>
    <row r="44" spans="1:103" s="289" customFormat="1" ht="13.5">
      <c r="A44" s="293" t="s">
        <v>390</v>
      </c>
      <c r="B44" s="293">
        <v>38</v>
      </c>
      <c r="C44" s="293"/>
      <c r="D44" s="294">
        <f t="shared" si="1"/>
        <v>0</v>
      </c>
      <c r="E44" s="294">
        <f t="shared" si="2"/>
        <v>0</v>
      </c>
      <c r="F44" s="294">
        <f t="shared" si="3"/>
        <v>0</v>
      </c>
      <c r="G44" s="294">
        <f t="shared" si="4"/>
        <v>0</v>
      </c>
      <c r="H44" s="294">
        <f t="shared" si="5"/>
        <v>0</v>
      </c>
      <c r="I44" s="294">
        <f t="shared" si="6"/>
        <v>0</v>
      </c>
      <c r="J44" s="294">
        <f t="shared" si="7"/>
        <v>0</v>
      </c>
      <c r="K44" s="294">
        <f t="shared" si="8"/>
        <v>0</v>
      </c>
      <c r="L44" s="294">
        <f t="shared" si="9"/>
        <v>0</v>
      </c>
      <c r="M44" s="294">
        <f t="shared" si="10"/>
        <v>0</v>
      </c>
      <c r="N44" s="294">
        <f t="shared" si="11"/>
        <v>0</v>
      </c>
      <c r="O44" s="294">
        <f t="shared" si="12"/>
        <v>0</v>
      </c>
      <c r="P44" s="294">
        <f t="shared" si="13"/>
        <v>0</v>
      </c>
      <c r="Q44" s="294">
        <f t="shared" si="14"/>
        <v>0</v>
      </c>
      <c r="R44" s="294">
        <f t="shared" si="15"/>
        <v>0</v>
      </c>
      <c r="S44" s="294">
        <f t="shared" si="16"/>
        <v>0</v>
      </c>
      <c r="T44" s="294">
        <f t="shared" si="17"/>
        <v>0</v>
      </c>
      <c r="U44" s="294">
        <f t="shared" si="18"/>
        <v>0</v>
      </c>
      <c r="V44" s="294">
        <f t="shared" si="19"/>
        <v>0</v>
      </c>
      <c r="W44" s="294">
        <f t="shared" si="20"/>
        <v>0</v>
      </c>
      <c r="X44" s="294">
        <f t="shared" si="21"/>
        <v>0</v>
      </c>
      <c r="Y44" s="296">
        <v>0</v>
      </c>
      <c r="Z44" s="296">
        <v>0</v>
      </c>
      <c r="AA44" s="296">
        <v>0</v>
      </c>
      <c r="AB44" s="296">
        <v>0</v>
      </c>
      <c r="AC44" s="296">
        <v>0</v>
      </c>
      <c r="AD44" s="296">
        <v>0</v>
      </c>
      <c r="AE44" s="296">
        <v>0</v>
      </c>
      <c r="AF44" s="294">
        <f t="shared" si="22"/>
        <v>0</v>
      </c>
      <c r="AG44" s="296">
        <v>0</v>
      </c>
      <c r="AH44" s="296">
        <v>0</v>
      </c>
      <c r="AI44" s="296">
        <v>0</v>
      </c>
      <c r="AJ44" s="296">
        <v>0</v>
      </c>
      <c r="AK44" s="296">
        <v>0</v>
      </c>
      <c r="AL44" s="296">
        <v>0</v>
      </c>
      <c r="AM44" s="296">
        <v>0</v>
      </c>
      <c r="AN44" s="294">
        <f t="shared" si="23"/>
        <v>0</v>
      </c>
      <c r="AO44" s="296">
        <v>0</v>
      </c>
      <c r="AP44" s="296">
        <v>0</v>
      </c>
      <c r="AQ44" s="296">
        <v>0</v>
      </c>
      <c r="AR44" s="296">
        <v>0</v>
      </c>
      <c r="AS44" s="296">
        <v>0</v>
      </c>
      <c r="AT44" s="296">
        <v>0</v>
      </c>
      <c r="AU44" s="296">
        <v>0</v>
      </c>
      <c r="AV44" s="294">
        <f t="shared" si="24"/>
        <v>0</v>
      </c>
      <c r="AW44" s="296">
        <v>0</v>
      </c>
      <c r="AX44" s="296">
        <v>0</v>
      </c>
      <c r="AY44" s="296">
        <v>0</v>
      </c>
      <c r="AZ44" s="296">
        <v>0</v>
      </c>
      <c r="BA44" s="296">
        <v>0</v>
      </c>
      <c r="BB44" s="296">
        <v>0</v>
      </c>
      <c r="BC44" s="296">
        <v>0</v>
      </c>
      <c r="BD44" s="294">
        <f t="shared" si="25"/>
        <v>0</v>
      </c>
      <c r="BE44" s="296">
        <v>0</v>
      </c>
      <c r="BF44" s="296">
        <v>0</v>
      </c>
      <c r="BG44" s="296">
        <v>0</v>
      </c>
      <c r="BH44" s="296">
        <v>0</v>
      </c>
      <c r="BI44" s="296">
        <v>0</v>
      </c>
      <c r="BJ44" s="296">
        <v>0</v>
      </c>
      <c r="BK44" s="296">
        <v>0</v>
      </c>
      <c r="BL44" s="294">
        <f t="shared" si="26"/>
        <v>0</v>
      </c>
      <c r="BM44" s="296">
        <v>0</v>
      </c>
      <c r="BN44" s="296">
        <v>0</v>
      </c>
      <c r="BO44" s="296">
        <v>0</v>
      </c>
      <c r="BP44" s="296">
        <v>0</v>
      </c>
      <c r="BQ44" s="296">
        <v>0</v>
      </c>
      <c r="BR44" s="296">
        <v>0</v>
      </c>
      <c r="BS44" s="296">
        <v>0</v>
      </c>
      <c r="BT44" s="294">
        <f t="shared" si="27"/>
        <v>0</v>
      </c>
      <c r="BU44" s="296">
        <v>0</v>
      </c>
      <c r="BV44" s="296">
        <v>0</v>
      </c>
      <c r="BW44" s="296">
        <v>0</v>
      </c>
      <c r="BX44" s="296">
        <v>0</v>
      </c>
      <c r="BY44" s="296">
        <v>0</v>
      </c>
      <c r="BZ44" s="296">
        <v>0</v>
      </c>
      <c r="CA44" s="296">
        <v>0</v>
      </c>
      <c r="CB44" s="294">
        <f t="shared" si="28"/>
        <v>0</v>
      </c>
      <c r="CC44" s="296">
        <v>0</v>
      </c>
      <c r="CD44" s="296">
        <v>0</v>
      </c>
      <c r="CE44" s="296">
        <v>0</v>
      </c>
      <c r="CF44" s="296">
        <v>0</v>
      </c>
      <c r="CG44" s="296">
        <v>0</v>
      </c>
      <c r="CH44" s="296">
        <v>0</v>
      </c>
      <c r="CI44" s="296">
        <v>0</v>
      </c>
      <c r="CJ44" s="294">
        <f t="shared" si="29"/>
        <v>0</v>
      </c>
      <c r="CK44" s="296">
        <v>0</v>
      </c>
      <c r="CL44" s="296">
        <v>0</v>
      </c>
      <c r="CM44" s="296">
        <v>0</v>
      </c>
      <c r="CN44" s="296">
        <v>0</v>
      </c>
      <c r="CO44" s="296">
        <v>0</v>
      </c>
      <c r="CP44" s="296">
        <v>0</v>
      </c>
      <c r="CQ44" s="296">
        <v>0</v>
      </c>
      <c r="CR44" s="294">
        <f t="shared" si="30"/>
        <v>0</v>
      </c>
      <c r="CS44" s="296">
        <v>0</v>
      </c>
      <c r="CT44" s="296">
        <v>0</v>
      </c>
      <c r="CU44" s="296">
        <v>0</v>
      </c>
      <c r="CV44" s="296">
        <v>0</v>
      </c>
      <c r="CW44" s="296">
        <v>0</v>
      </c>
      <c r="CX44" s="296">
        <v>0</v>
      </c>
      <c r="CY44" s="296">
        <v>0</v>
      </c>
    </row>
    <row r="45" spans="1:103" s="289" customFormat="1" ht="13.5">
      <c r="A45" s="293" t="s">
        <v>391</v>
      </c>
      <c r="B45" s="293">
        <v>39</v>
      </c>
      <c r="C45" s="293"/>
      <c r="D45" s="294">
        <f t="shared" si="1"/>
        <v>0</v>
      </c>
      <c r="E45" s="294">
        <f t="shared" si="2"/>
        <v>0</v>
      </c>
      <c r="F45" s="294">
        <f t="shared" si="3"/>
        <v>0</v>
      </c>
      <c r="G45" s="294">
        <f t="shared" si="4"/>
        <v>0</v>
      </c>
      <c r="H45" s="294">
        <f t="shared" si="5"/>
        <v>0</v>
      </c>
      <c r="I45" s="294">
        <f t="shared" si="6"/>
        <v>0</v>
      </c>
      <c r="J45" s="294">
        <f t="shared" si="7"/>
        <v>0</v>
      </c>
      <c r="K45" s="294">
        <f t="shared" si="8"/>
        <v>0</v>
      </c>
      <c r="L45" s="294">
        <f t="shared" si="9"/>
        <v>0</v>
      </c>
      <c r="M45" s="294">
        <f t="shared" si="10"/>
        <v>0</v>
      </c>
      <c r="N45" s="294">
        <f t="shared" si="11"/>
        <v>0</v>
      </c>
      <c r="O45" s="294">
        <f t="shared" si="12"/>
        <v>0</v>
      </c>
      <c r="P45" s="294">
        <f t="shared" si="13"/>
        <v>0</v>
      </c>
      <c r="Q45" s="294">
        <f t="shared" si="14"/>
        <v>0</v>
      </c>
      <c r="R45" s="294">
        <f t="shared" si="15"/>
        <v>0</v>
      </c>
      <c r="S45" s="294">
        <f t="shared" si="16"/>
        <v>0</v>
      </c>
      <c r="T45" s="294">
        <f t="shared" si="17"/>
        <v>0</v>
      </c>
      <c r="U45" s="294">
        <f t="shared" si="18"/>
        <v>0</v>
      </c>
      <c r="V45" s="294">
        <f t="shared" si="19"/>
        <v>0</v>
      </c>
      <c r="W45" s="294">
        <f t="shared" si="20"/>
        <v>0</v>
      </c>
      <c r="X45" s="294">
        <f t="shared" si="21"/>
        <v>0</v>
      </c>
      <c r="Y45" s="296">
        <v>0</v>
      </c>
      <c r="Z45" s="296">
        <v>0</v>
      </c>
      <c r="AA45" s="296">
        <v>0</v>
      </c>
      <c r="AB45" s="296">
        <v>0</v>
      </c>
      <c r="AC45" s="296">
        <v>0</v>
      </c>
      <c r="AD45" s="296">
        <v>0</v>
      </c>
      <c r="AE45" s="296">
        <v>0</v>
      </c>
      <c r="AF45" s="294">
        <f t="shared" si="22"/>
        <v>0</v>
      </c>
      <c r="AG45" s="296">
        <v>0</v>
      </c>
      <c r="AH45" s="296">
        <v>0</v>
      </c>
      <c r="AI45" s="296">
        <v>0</v>
      </c>
      <c r="AJ45" s="296">
        <v>0</v>
      </c>
      <c r="AK45" s="296">
        <v>0</v>
      </c>
      <c r="AL45" s="296">
        <v>0</v>
      </c>
      <c r="AM45" s="296">
        <v>0</v>
      </c>
      <c r="AN45" s="294">
        <f t="shared" si="23"/>
        <v>0</v>
      </c>
      <c r="AO45" s="296">
        <v>0</v>
      </c>
      <c r="AP45" s="296">
        <v>0</v>
      </c>
      <c r="AQ45" s="296">
        <v>0</v>
      </c>
      <c r="AR45" s="296">
        <v>0</v>
      </c>
      <c r="AS45" s="296">
        <v>0</v>
      </c>
      <c r="AT45" s="296">
        <v>0</v>
      </c>
      <c r="AU45" s="296">
        <v>0</v>
      </c>
      <c r="AV45" s="294">
        <f t="shared" si="24"/>
        <v>0</v>
      </c>
      <c r="AW45" s="296">
        <v>0</v>
      </c>
      <c r="AX45" s="296">
        <v>0</v>
      </c>
      <c r="AY45" s="296">
        <v>0</v>
      </c>
      <c r="AZ45" s="296">
        <v>0</v>
      </c>
      <c r="BA45" s="296">
        <v>0</v>
      </c>
      <c r="BB45" s="296">
        <v>0</v>
      </c>
      <c r="BC45" s="296">
        <v>0</v>
      </c>
      <c r="BD45" s="294">
        <f t="shared" si="25"/>
        <v>0</v>
      </c>
      <c r="BE45" s="296">
        <v>0</v>
      </c>
      <c r="BF45" s="296">
        <v>0</v>
      </c>
      <c r="BG45" s="296">
        <v>0</v>
      </c>
      <c r="BH45" s="296">
        <v>0</v>
      </c>
      <c r="BI45" s="296">
        <v>0</v>
      </c>
      <c r="BJ45" s="296">
        <v>0</v>
      </c>
      <c r="BK45" s="296">
        <v>0</v>
      </c>
      <c r="BL45" s="294">
        <f t="shared" si="26"/>
        <v>0</v>
      </c>
      <c r="BM45" s="296">
        <v>0</v>
      </c>
      <c r="BN45" s="296">
        <v>0</v>
      </c>
      <c r="BO45" s="296">
        <v>0</v>
      </c>
      <c r="BP45" s="296">
        <v>0</v>
      </c>
      <c r="BQ45" s="296">
        <v>0</v>
      </c>
      <c r="BR45" s="296">
        <v>0</v>
      </c>
      <c r="BS45" s="296">
        <v>0</v>
      </c>
      <c r="BT45" s="294">
        <f t="shared" si="27"/>
        <v>0</v>
      </c>
      <c r="BU45" s="296">
        <v>0</v>
      </c>
      <c r="BV45" s="296">
        <v>0</v>
      </c>
      <c r="BW45" s="296">
        <v>0</v>
      </c>
      <c r="BX45" s="296">
        <v>0</v>
      </c>
      <c r="BY45" s="296">
        <v>0</v>
      </c>
      <c r="BZ45" s="296">
        <v>0</v>
      </c>
      <c r="CA45" s="296">
        <v>0</v>
      </c>
      <c r="CB45" s="294">
        <f t="shared" si="28"/>
        <v>0</v>
      </c>
      <c r="CC45" s="296">
        <v>0</v>
      </c>
      <c r="CD45" s="296">
        <v>0</v>
      </c>
      <c r="CE45" s="296">
        <v>0</v>
      </c>
      <c r="CF45" s="296">
        <v>0</v>
      </c>
      <c r="CG45" s="296">
        <v>0</v>
      </c>
      <c r="CH45" s="296">
        <v>0</v>
      </c>
      <c r="CI45" s="296">
        <v>0</v>
      </c>
      <c r="CJ45" s="294">
        <f t="shared" si="29"/>
        <v>0</v>
      </c>
      <c r="CK45" s="296">
        <v>0</v>
      </c>
      <c r="CL45" s="296">
        <v>0</v>
      </c>
      <c r="CM45" s="296">
        <v>0</v>
      </c>
      <c r="CN45" s="296">
        <v>0</v>
      </c>
      <c r="CO45" s="296">
        <v>0</v>
      </c>
      <c r="CP45" s="296">
        <v>0</v>
      </c>
      <c r="CQ45" s="296">
        <v>0</v>
      </c>
      <c r="CR45" s="294">
        <f t="shared" si="30"/>
        <v>0</v>
      </c>
      <c r="CS45" s="296">
        <v>0</v>
      </c>
      <c r="CT45" s="296">
        <v>0</v>
      </c>
      <c r="CU45" s="296">
        <v>0</v>
      </c>
      <c r="CV45" s="296">
        <v>0</v>
      </c>
      <c r="CW45" s="296">
        <v>0</v>
      </c>
      <c r="CX45" s="296">
        <v>0</v>
      </c>
      <c r="CY45" s="296">
        <v>0</v>
      </c>
    </row>
    <row r="46" spans="1:103" s="289" customFormat="1" ht="13.5">
      <c r="A46" s="293" t="s">
        <v>392</v>
      </c>
      <c r="B46" s="293">
        <v>40</v>
      </c>
      <c r="C46" s="293"/>
      <c r="D46" s="294">
        <f t="shared" si="1"/>
        <v>3586</v>
      </c>
      <c r="E46" s="294">
        <f t="shared" si="2"/>
        <v>1159</v>
      </c>
      <c r="F46" s="294">
        <f t="shared" si="3"/>
        <v>860</v>
      </c>
      <c r="G46" s="294">
        <f t="shared" si="4"/>
        <v>279</v>
      </c>
      <c r="H46" s="294">
        <f t="shared" si="5"/>
        <v>0</v>
      </c>
      <c r="I46" s="294">
        <f t="shared" si="6"/>
        <v>0</v>
      </c>
      <c r="J46" s="294">
        <f t="shared" si="7"/>
        <v>0</v>
      </c>
      <c r="K46" s="294">
        <f t="shared" si="8"/>
        <v>0</v>
      </c>
      <c r="L46" s="294">
        <f t="shared" si="9"/>
        <v>345</v>
      </c>
      <c r="M46" s="294">
        <f t="shared" si="10"/>
        <v>236</v>
      </c>
      <c r="N46" s="294">
        <f t="shared" si="11"/>
        <v>1077</v>
      </c>
      <c r="O46" s="294">
        <f t="shared" si="12"/>
        <v>490</v>
      </c>
      <c r="P46" s="294">
        <f t="shared" si="13"/>
        <v>3586</v>
      </c>
      <c r="Q46" s="294">
        <f t="shared" si="14"/>
        <v>1431</v>
      </c>
      <c r="R46" s="294">
        <f t="shared" si="15"/>
        <v>0</v>
      </c>
      <c r="S46" s="294">
        <f t="shared" si="16"/>
        <v>1605</v>
      </c>
      <c r="T46" s="294">
        <f t="shared" si="17"/>
        <v>93</v>
      </c>
      <c r="U46" s="294">
        <f t="shared" si="18"/>
        <v>121</v>
      </c>
      <c r="V46" s="294">
        <f t="shared" si="19"/>
        <v>48</v>
      </c>
      <c r="W46" s="294">
        <f t="shared" si="20"/>
        <v>288</v>
      </c>
      <c r="X46" s="294">
        <f t="shared" si="21"/>
        <v>1159</v>
      </c>
      <c r="Y46" s="296">
        <v>0</v>
      </c>
      <c r="Z46" s="296">
        <v>0</v>
      </c>
      <c r="AA46" s="296">
        <v>1159</v>
      </c>
      <c r="AB46" s="296">
        <v>0</v>
      </c>
      <c r="AC46" s="296">
        <v>0</v>
      </c>
      <c r="AD46" s="296">
        <v>0</v>
      </c>
      <c r="AE46" s="296">
        <v>0</v>
      </c>
      <c r="AF46" s="294">
        <f t="shared" si="22"/>
        <v>279</v>
      </c>
      <c r="AG46" s="296">
        <v>0</v>
      </c>
      <c r="AH46" s="296">
        <v>0</v>
      </c>
      <c r="AI46" s="296">
        <v>0</v>
      </c>
      <c r="AJ46" s="296">
        <v>0</v>
      </c>
      <c r="AK46" s="296">
        <v>0</v>
      </c>
      <c r="AL46" s="296">
        <v>0</v>
      </c>
      <c r="AM46" s="296">
        <v>279</v>
      </c>
      <c r="AN46" s="294">
        <f t="shared" si="23"/>
        <v>0</v>
      </c>
      <c r="AO46" s="296">
        <v>0</v>
      </c>
      <c r="AP46" s="296">
        <v>0</v>
      </c>
      <c r="AQ46" s="296">
        <v>0</v>
      </c>
      <c r="AR46" s="296">
        <v>0</v>
      </c>
      <c r="AS46" s="296">
        <v>0</v>
      </c>
      <c r="AT46" s="296">
        <v>0</v>
      </c>
      <c r="AU46" s="296">
        <v>0</v>
      </c>
      <c r="AV46" s="294">
        <f t="shared" si="24"/>
        <v>0</v>
      </c>
      <c r="AW46" s="296">
        <v>0</v>
      </c>
      <c r="AX46" s="296">
        <v>0</v>
      </c>
      <c r="AY46" s="296">
        <v>0</v>
      </c>
      <c r="AZ46" s="296">
        <v>0</v>
      </c>
      <c r="BA46" s="296">
        <v>0</v>
      </c>
      <c r="BB46" s="296">
        <v>0</v>
      </c>
      <c r="BC46" s="296">
        <v>0</v>
      </c>
      <c r="BD46" s="294">
        <f t="shared" si="25"/>
        <v>0</v>
      </c>
      <c r="BE46" s="296">
        <v>0</v>
      </c>
      <c r="BF46" s="296">
        <v>0</v>
      </c>
      <c r="BG46" s="296">
        <v>0</v>
      </c>
      <c r="BH46" s="296">
        <v>0</v>
      </c>
      <c r="BI46" s="296">
        <v>0</v>
      </c>
      <c r="BJ46" s="296">
        <v>0</v>
      </c>
      <c r="BK46" s="296">
        <v>0</v>
      </c>
      <c r="BL46" s="294">
        <f t="shared" si="26"/>
        <v>0</v>
      </c>
      <c r="BM46" s="296">
        <v>0</v>
      </c>
      <c r="BN46" s="296">
        <v>0</v>
      </c>
      <c r="BO46" s="296">
        <v>0</v>
      </c>
      <c r="BP46" s="296">
        <v>0</v>
      </c>
      <c r="BQ46" s="296">
        <v>0</v>
      </c>
      <c r="BR46" s="296">
        <v>0</v>
      </c>
      <c r="BS46" s="296">
        <v>0</v>
      </c>
      <c r="BT46" s="294">
        <f t="shared" si="27"/>
        <v>345</v>
      </c>
      <c r="BU46" s="296">
        <v>0</v>
      </c>
      <c r="BV46" s="296">
        <v>0</v>
      </c>
      <c r="BW46" s="296">
        <v>283</v>
      </c>
      <c r="BX46" s="296">
        <v>53</v>
      </c>
      <c r="BY46" s="296">
        <v>0</v>
      </c>
      <c r="BZ46" s="296">
        <v>0</v>
      </c>
      <c r="CA46" s="296">
        <v>9</v>
      </c>
      <c r="CB46" s="294">
        <f t="shared" si="28"/>
        <v>236</v>
      </c>
      <c r="CC46" s="296">
        <v>62</v>
      </c>
      <c r="CD46" s="296">
        <v>0</v>
      </c>
      <c r="CE46" s="296">
        <v>163</v>
      </c>
      <c r="CF46" s="296">
        <v>11</v>
      </c>
      <c r="CG46" s="296">
        <v>0</v>
      </c>
      <c r="CH46" s="296">
        <v>0</v>
      </c>
      <c r="CI46" s="296">
        <v>0</v>
      </c>
      <c r="CJ46" s="294">
        <f t="shared" si="29"/>
        <v>1077</v>
      </c>
      <c r="CK46" s="296">
        <v>1067</v>
      </c>
      <c r="CL46" s="296">
        <v>0</v>
      </c>
      <c r="CM46" s="296">
        <v>0</v>
      </c>
      <c r="CN46" s="296">
        <v>0</v>
      </c>
      <c r="CO46" s="296">
        <v>0</v>
      </c>
      <c r="CP46" s="296">
        <v>10</v>
      </c>
      <c r="CQ46" s="296">
        <v>0</v>
      </c>
      <c r="CR46" s="294">
        <f t="shared" si="30"/>
        <v>490</v>
      </c>
      <c r="CS46" s="296">
        <v>302</v>
      </c>
      <c r="CT46" s="296">
        <v>0</v>
      </c>
      <c r="CU46" s="296">
        <v>0</v>
      </c>
      <c r="CV46" s="296">
        <v>29</v>
      </c>
      <c r="CW46" s="296">
        <v>121</v>
      </c>
      <c r="CX46" s="296">
        <v>38</v>
      </c>
      <c r="CY46" s="296">
        <v>0</v>
      </c>
    </row>
    <row r="47" spans="1:103" s="289" customFormat="1" ht="13.5">
      <c r="A47" s="293" t="s">
        <v>393</v>
      </c>
      <c r="B47" s="293">
        <v>41</v>
      </c>
      <c r="C47" s="293"/>
      <c r="D47" s="294">
        <f t="shared" si="1"/>
        <v>5340</v>
      </c>
      <c r="E47" s="294">
        <f t="shared" si="2"/>
        <v>311</v>
      </c>
      <c r="F47" s="294">
        <f t="shared" si="3"/>
        <v>2553</v>
      </c>
      <c r="G47" s="294">
        <f t="shared" si="4"/>
        <v>986</v>
      </c>
      <c r="H47" s="294">
        <f t="shared" si="5"/>
        <v>0</v>
      </c>
      <c r="I47" s="294">
        <f t="shared" si="6"/>
        <v>0</v>
      </c>
      <c r="J47" s="294">
        <f t="shared" si="7"/>
        <v>0</v>
      </c>
      <c r="K47" s="294">
        <f t="shared" si="8"/>
        <v>0</v>
      </c>
      <c r="L47" s="294">
        <f t="shared" si="9"/>
        <v>839</v>
      </c>
      <c r="M47" s="294">
        <f t="shared" si="10"/>
        <v>728</v>
      </c>
      <c r="N47" s="294">
        <f t="shared" si="11"/>
        <v>2476</v>
      </c>
      <c r="O47" s="294">
        <f t="shared" si="12"/>
        <v>0</v>
      </c>
      <c r="P47" s="294">
        <f t="shared" si="13"/>
        <v>5340</v>
      </c>
      <c r="Q47" s="294">
        <f t="shared" si="14"/>
        <v>2452</v>
      </c>
      <c r="R47" s="294">
        <f t="shared" si="15"/>
        <v>0</v>
      </c>
      <c r="S47" s="294">
        <f t="shared" si="16"/>
        <v>305</v>
      </c>
      <c r="T47" s="294">
        <f t="shared" si="17"/>
        <v>920</v>
      </c>
      <c r="U47" s="294">
        <f t="shared" si="18"/>
        <v>686</v>
      </c>
      <c r="V47" s="294">
        <f t="shared" si="19"/>
        <v>0</v>
      </c>
      <c r="W47" s="294">
        <f t="shared" si="20"/>
        <v>977</v>
      </c>
      <c r="X47" s="294">
        <f t="shared" si="21"/>
        <v>311</v>
      </c>
      <c r="Y47" s="296">
        <v>0</v>
      </c>
      <c r="Z47" s="296">
        <v>0</v>
      </c>
      <c r="AA47" s="296">
        <v>305</v>
      </c>
      <c r="AB47" s="296">
        <v>0</v>
      </c>
      <c r="AC47" s="296">
        <v>0</v>
      </c>
      <c r="AD47" s="296">
        <v>0</v>
      </c>
      <c r="AE47" s="296">
        <v>6</v>
      </c>
      <c r="AF47" s="294">
        <f t="shared" si="22"/>
        <v>986</v>
      </c>
      <c r="AG47" s="296">
        <v>0</v>
      </c>
      <c r="AH47" s="296">
        <v>0</v>
      </c>
      <c r="AI47" s="296">
        <v>0</v>
      </c>
      <c r="AJ47" s="296">
        <v>15</v>
      </c>
      <c r="AK47" s="296">
        <v>0</v>
      </c>
      <c r="AL47" s="296">
        <v>0</v>
      </c>
      <c r="AM47" s="296">
        <v>971</v>
      </c>
      <c r="AN47" s="294">
        <f t="shared" si="23"/>
        <v>0</v>
      </c>
      <c r="AO47" s="296">
        <v>0</v>
      </c>
      <c r="AP47" s="296">
        <v>0</v>
      </c>
      <c r="AQ47" s="296">
        <v>0</v>
      </c>
      <c r="AR47" s="296">
        <v>0</v>
      </c>
      <c r="AS47" s="296">
        <v>0</v>
      </c>
      <c r="AT47" s="296">
        <v>0</v>
      </c>
      <c r="AU47" s="296">
        <v>0</v>
      </c>
      <c r="AV47" s="294">
        <f t="shared" si="24"/>
        <v>0</v>
      </c>
      <c r="AW47" s="296">
        <v>0</v>
      </c>
      <c r="AX47" s="296">
        <v>0</v>
      </c>
      <c r="AY47" s="296">
        <v>0</v>
      </c>
      <c r="AZ47" s="296">
        <v>0</v>
      </c>
      <c r="BA47" s="296">
        <v>0</v>
      </c>
      <c r="BB47" s="296">
        <v>0</v>
      </c>
      <c r="BC47" s="296">
        <v>0</v>
      </c>
      <c r="BD47" s="294">
        <f t="shared" si="25"/>
        <v>0</v>
      </c>
      <c r="BE47" s="296">
        <v>0</v>
      </c>
      <c r="BF47" s="296">
        <v>0</v>
      </c>
      <c r="BG47" s="296">
        <v>0</v>
      </c>
      <c r="BH47" s="296">
        <v>0</v>
      </c>
      <c r="BI47" s="296">
        <v>0</v>
      </c>
      <c r="BJ47" s="296">
        <v>0</v>
      </c>
      <c r="BK47" s="296">
        <v>0</v>
      </c>
      <c r="BL47" s="294">
        <f t="shared" si="26"/>
        <v>0</v>
      </c>
      <c r="BM47" s="296">
        <v>0</v>
      </c>
      <c r="BN47" s="296">
        <v>0</v>
      </c>
      <c r="BO47" s="296">
        <v>0</v>
      </c>
      <c r="BP47" s="296">
        <v>0</v>
      </c>
      <c r="BQ47" s="296">
        <v>0</v>
      </c>
      <c r="BR47" s="296">
        <v>0</v>
      </c>
      <c r="BS47" s="296">
        <v>0</v>
      </c>
      <c r="BT47" s="294">
        <f t="shared" si="27"/>
        <v>839</v>
      </c>
      <c r="BU47" s="296">
        <v>147</v>
      </c>
      <c r="BV47" s="296">
        <v>0</v>
      </c>
      <c r="BW47" s="296">
        <v>0</v>
      </c>
      <c r="BX47" s="296">
        <v>6</v>
      </c>
      <c r="BY47" s="296">
        <v>686</v>
      </c>
      <c r="BZ47" s="296">
        <v>0</v>
      </c>
      <c r="CA47" s="296">
        <v>0</v>
      </c>
      <c r="CB47" s="294">
        <f t="shared" si="28"/>
        <v>728</v>
      </c>
      <c r="CC47" s="296">
        <v>0</v>
      </c>
      <c r="CD47" s="296">
        <v>0</v>
      </c>
      <c r="CE47" s="296">
        <v>0</v>
      </c>
      <c r="CF47" s="296">
        <v>728</v>
      </c>
      <c r="CG47" s="296">
        <v>0</v>
      </c>
      <c r="CH47" s="296">
        <v>0</v>
      </c>
      <c r="CI47" s="296">
        <v>0</v>
      </c>
      <c r="CJ47" s="294">
        <f t="shared" si="29"/>
        <v>2476</v>
      </c>
      <c r="CK47" s="296">
        <v>2305</v>
      </c>
      <c r="CL47" s="296">
        <v>0</v>
      </c>
      <c r="CM47" s="296">
        <v>0</v>
      </c>
      <c r="CN47" s="296">
        <v>171</v>
      </c>
      <c r="CO47" s="296">
        <v>0</v>
      </c>
      <c r="CP47" s="296">
        <v>0</v>
      </c>
      <c r="CQ47" s="296">
        <v>0</v>
      </c>
      <c r="CR47" s="294">
        <f t="shared" si="30"/>
        <v>0</v>
      </c>
      <c r="CS47" s="296">
        <v>0</v>
      </c>
      <c r="CT47" s="296">
        <v>0</v>
      </c>
      <c r="CU47" s="296">
        <v>0</v>
      </c>
      <c r="CV47" s="296">
        <v>0</v>
      </c>
      <c r="CW47" s="296">
        <v>0</v>
      </c>
      <c r="CX47" s="296">
        <v>0</v>
      </c>
      <c r="CY47" s="296">
        <v>0</v>
      </c>
    </row>
    <row r="48" spans="1:103" s="289" customFormat="1" ht="13.5">
      <c r="A48" s="293" t="s">
        <v>394</v>
      </c>
      <c r="B48" s="293">
        <v>42</v>
      </c>
      <c r="C48" s="293"/>
      <c r="D48" s="294">
        <f t="shared" si="1"/>
        <v>6114</v>
      </c>
      <c r="E48" s="294">
        <f t="shared" si="2"/>
        <v>2473</v>
      </c>
      <c r="F48" s="294">
        <f t="shared" si="3"/>
        <v>320</v>
      </c>
      <c r="G48" s="294">
        <f t="shared" si="4"/>
        <v>0</v>
      </c>
      <c r="H48" s="294">
        <f t="shared" si="5"/>
        <v>136</v>
      </c>
      <c r="I48" s="294">
        <f t="shared" si="6"/>
        <v>0</v>
      </c>
      <c r="J48" s="294">
        <f t="shared" si="7"/>
        <v>0</v>
      </c>
      <c r="K48" s="294">
        <f t="shared" si="8"/>
        <v>39</v>
      </c>
      <c r="L48" s="294">
        <f t="shared" si="9"/>
        <v>4</v>
      </c>
      <c r="M48" s="294">
        <f t="shared" si="10"/>
        <v>141</v>
      </c>
      <c r="N48" s="294">
        <f t="shared" si="11"/>
        <v>2019</v>
      </c>
      <c r="O48" s="294">
        <f t="shared" si="12"/>
        <v>1302</v>
      </c>
      <c r="P48" s="294">
        <f t="shared" si="13"/>
        <v>6114</v>
      </c>
      <c r="Q48" s="294">
        <f t="shared" si="14"/>
        <v>416</v>
      </c>
      <c r="R48" s="294">
        <f t="shared" si="15"/>
        <v>2194</v>
      </c>
      <c r="S48" s="294">
        <f t="shared" si="16"/>
        <v>2192</v>
      </c>
      <c r="T48" s="294">
        <f t="shared" si="17"/>
        <v>922</v>
      </c>
      <c r="U48" s="294">
        <f t="shared" si="18"/>
        <v>80</v>
      </c>
      <c r="V48" s="294">
        <f t="shared" si="19"/>
        <v>92</v>
      </c>
      <c r="W48" s="294">
        <f t="shared" si="20"/>
        <v>218</v>
      </c>
      <c r="X48" s="294">
        <f t="shared" si="21"/>
        <v>2473</v>
      </c>
      <c r="Y48" s="296">
        <v>40</v>
      </c>
      <c r="Z48" s="296">
        <v>241</v>
      </c>
      <c r="AA48" s="296">
        <v>2192</v>
      </c>
      <c r="AB48" s="296">
        <v>0</v>
      </c>
      <c r="AC48" s="296">
        <v>0</v>
      </c>
      <c r="AD48" s="296">
        <v>0</v>
      </c>
      <c r="AE48" s="296">
        <v>0</v>
      </c>
      <c r="AF48" s="294">
        <f t="shared" si="22"/>
        <v>0</v>
      </c>
      <c r="AG48" s="296">
        <v>0</v>
      </c>
      <c r="AH48" s="296">
        <v>0</v>
      </c>
      <c r="AI48" s="296">
        <v>0</v>
      </c>
      <c r="AJ48" s="296">
        <v>0</v>
      </c>
      <c r="AK48" s="296">
        <v>0</v>
      </c>
      <c r="AL48" s="296">
        <v>0</v>
      </c>
      <c r="AM48" s="296">
        <v>0</v>
      </c>
      <c r="AN48" s="294">
        <f t="shared" si="23"/>
        <v>136</v>
      </c>
      <c r="AO48" s="296">
        <v>0</v>
      </c>
      <c r="AP48" s="296">
        <v>0</v>
      </c>
      <c r="AQ48" s="296">
        <v>0</v>
      </c>
      <c r="AR48" s="296">
        <v>0</v>
      </c>
      <c r="AS48" s="296">
        <v>0</v>
      </c>
      <c r="AT48" s="296">
        <v>0</v>
      </c>
      <c r="AU48" s="296">
        <v>136</v>
      </c>
      <c r="AV48" s="294">
        <f t="shared" si="24"/>
        <v>0</v>
      </c>
      <c r="AW48" s="296">
        <v>0</v>
      </c>
      <c r="AX48" s="296">
        <v>0</v>
      </c>
      <c r="AY48" s="296">
        <v>0</v>
      </c>
      <c r="AZ48" s="296">
        <v>0</v>
      </c>
      <c r="BA48" s="296">
        <v>0</v>
      </c>
      <c r="BB48" s="296">
        <v>0</v>
      </c>
      <c r="BC48" s="296">
        <v>0</v>
      </c>
      <c r="BD48" s="294">
        <f t="shared" si="25"/>
        <v>0</v>
      </c>
      <c r="BE48" s="296">
        <v>0</v>
      </c>
      <c r="BF48" s="296">
        <v>0</v>
      </c>
      <c r="BG48" s="296">
        <v>0</v>
      </c>
      <c r="BH48" s="296">
        <v>0</v>
      </c>
      <c r="BI48" s="296">
        <v>0</v>
      </c>
      <c r="BJ48" s="296">
        <v>0</v>
      </c>
      <c r="BK48" s="296">
        <v>0</v>
      </c>
      <c r="BL48" s="294">
        <f t="shared" si="26"/>
        <v>39</v>
      </c>
      <c r="BM48" s="296">
        <v>0</v>
      </c>
      <c r="BN48" s="296">
        <v>0</v>
      </c>
      <c r="BO48" s="296">
        <v>0</v>
      </c>
      <c r="BP48" s="296">
        <v>0</v>
      </c>
      <c r="BQ48" s="296">
        <v>0</v>
      </c>
      <c r="BR48" s="296">
        <v>0</v>
      </c>
      <c r="BS48" s="296">
        <v>39</v>
      </c>
      <c r="BT48" s="294">
        <f t="shared" si="27"/>
        <v>4</v>
      </c>
      <c r="BU48" s="296">
        <v>0</v>
      </c>
      <c r="BV48" s="296">
        <v>0</v>
      </c>
      <c r="BW48" s="296">
        <v>0</v>
      </c>
      <c r="BX48" s="296">
        <v>3</v>
      </c>
      <c r="BY48" s="296">
        <v>0</v>
      </c>
      <c r="BZ48" s="296">
        <v>1</v>
      </c>
      <c r="CA48" s="296">
        <v>0</v>
      </c>
      <c r="CB48" s="294">
        <f t="shared" si="28"/>
        <v>141</v>
      </c>
      <c r="CC48" s="296">
        <v>0</v>
      </c>
      <c r="CD48" s="296">
        <v>47</v>
      </c>
      <c r="CE48" s="296">
        <v>0</v>
      </c>
      <c r="CF48" s="296">
        <v>0</v>
      </c>
      <c r="CG48" s="296">
        <v>60</v>
      </c>
      <c r="CH48" s="296">
        <v>3</v>
      </c>
      <c r="CI48" s="296">
        <v>31</v>
      </c>
      <c r="CJ48" s="294">
        <f t="shared" si="29"/>
        <v>2019</v>
      </c>
      <c r="CK48" s="296">
        <v>98</v>
      </c>
      <c r="CL48" s="296">
        <v>1906</v>
      </c>
      <c r="CM48" s="296">
        <v>0</v>
      </c>
      <c r="CN48" s="296">
        <v>15</v>
      </c>
      <c r="CO48" s="296">
        <v>0</v>
      </c>
      <c r="CP48" s="296">
        <v>0</v>
      </c>
      <c r="CQ48" s="296">
        <v>0</v>
      </c>
      <c r="CR48" s="294">
        <f t="shared" si="30"/>
        <v>1302</v>
      </c>
      <c r="CS48" s="296">
        <v>278</v>
      </c>
      <c r="CT48" s="296">
        <v>0</v>
      </c>
      <c r="CU48" s="296">
        <v>0</v>
      </c>
      <c r="CV48" s="296">
        <v>904</v>
      </c>
      <c r="CW48" s="296">
        <v>20</v>
      </c>
      <c r="CX48" s="296">
        <v>88</v>
      </c>
      <c r="CY48" s="296">
        <v>12</v>
      </c>
    </row>
    <row r="49" spans="1:103" s="289" customFormat="1" ht="13.5">
      <c r="A49" s="293" t="s">
        <v>395</v>
      </c>
      <c r="B49" s="293">
        <v>43</v>
      </c>
      <c r="C49" s="293"/>
      <c r="D49" s="294">
        <f t="shared" si="1"/>
        <v>0</v>
      </c>
      <c r="E49" s="294">
        <f t="shared" si="2"/>
        <v>0</v>
      </c>
      <c r="F49" s="294">
        <f t="shared" si="3"/>
        <v>0</v>
      </c>
      <c r="G49" s="294">
        <f t="shared" si="4"/>
        <v>0</v>
      </c>
      <c r="H49" s="294">
        <f t="shared" si="5"/>
        <v>0</v>
      </c>
      <c r="I49" s="294">
        <f t="shared" si="6"/>
        <v>0</v>
      </c>
      <c r="J49" s="294">
        <f t="shared" si="7"/>
        <v>0</v>
      </c>
      <c r="K49" s="294">
        <f t="shared" si="8"/>
        <v>0</v>
      </c>
      <c r="L49" s="294">
        <f t="shared" si="9"/>
        <v>0</v>
      </c>
      <c r="M49" s="294">
        <f t="shared" si="10"/>
        <v>0</v>
      </c>
      <c r="N49" s="294">
        <f t="shared" si="11"/>
        <v>0</v>
      </c>
      <c r="O49" s="294">
        <f t="shared" si="12"/>
        <v>0</v>
      </c>
      <c r="P49" s="294">
        <f t="shared" si="13"/>
        <v>0</v>
      </c>
      <c r="Q49" s="294">
        <f t="shared" si="14"/>
        <v>0</v>
      </c>
      <c r="R49" s="294">
        <f t="shared" si="15"/>
        <v>0</v>
      </c>
      <c r="S49" s="294">
        <f t="shared" si="16"/>
        <v>0</v>
      </c>
      <c r="T49" s="294">
        <f t="shared" si="17"/>
        <v>0</v>
      </c>
      <c r="U49" s="294">
        <f t="shared" si="18"/>
        <v>0</v>
      </c>
      <c r="V49" s="294">
        <f t="shared" si="19"/>
        <v>0</v>
      </c>
      <c r="W49" s="294">
        <f t="shared" si="20"/>
        <v>0</v>
      </c>
      <c r="X49" s="294">
        <f t="shared" si="21"/>
        <v>0</v>
      </c>
      <c r="Y49" s="296">
        <v>0</v>
      </c>
      <c r="Z49" s="296">
        <v>0</v>
      </c>
      <c r="AA49" s="296">
        <v>0</v>
      </c>
      <c r="AB49" s="296">
        <v>0</v>
      </c>
      <c r="AC49" s="296">
        <v>0</v>
      </c>
      <c r="AD49" s="296">
        <v>0</v>
      </c>
      <c r="AE49" s="296">
        <v>0</v>
      </c>
      <c r="AF49" s="294">
        <f t="shared" si="22"/>
        <v>0</v>
      </c>
      <c r="AG49" s="296">
        <v>0</v>
      </c>
      <c r="AH49" s="296">
        <v>0</v>
      </c>
      <c r="AI49" s="296">
        <v>0</v>
      </c>
      <c r="AJ49" s="296">
        <v>0</v>
      </c>
      <c r="AK49" s="296">
        <v>0</v>
      </c>
      <c r="AL49" s="296">
        <v>0</v>
      </c>
      <c r="AM49" s="296">
        <v>0</v>
      </c>
      <c r="AN49" s="294">
        <f t="shared" si="23"/>
        <v>0</v>
      </c>
      <c r="AO49" s="296">
        <v>0</v>
      </c>
      <c r="AP49" s="296">
        <v>0</v>
      </c>
      <c r="AQ49" s="296">
        <v>0</v>
      </c>
      <c r="AR49" s="296">
        <v>0</v>
      </c>
      <c r="AS49" s="296">
        <v>0</v>
      </c>
      <c r="AT49" s="296">
        <v>0</v>
      </c>
      <c r="AU49" s="296">
        <v>0</v>
      </c>
      <c r="AV49" s="294">
        <f t="shared" si="24"/>
        <v>0</v>
      </c>
      <c r="AW49" s="296">
        <v>0</v>
      </c>
      <c r="AX49" s="296">
        <v>0</v>
      </c>
      <c r="AY49" s="296">
        <v>0</v>
      </c>
      <c r="AZ49" s="296">
        <v>0</v>
      </c>
      <c r="BA49" s="296">
        <v>0</v>
      </c>
      <c r="BB49" s="296">
        <v>0</v>
      </c>
      <c r="BC49" s="296">
        <v>0</v>
      </c>
      <c r="BD49" s="294">
        <f t="shared" si="25"/>
        <v>0</v>
      </c>
      <c r="BE49" s="296">
        <v>0</v>
      </c>
      <c r="BF49" s="296">
        <v>0</v>
      </c>
      <c r="BG49" s="296">
        <v>0</v>
      </c>
      <c r="BH49" s="296">
        <v>0</v>
      </c>
      <c r="BI49" s="296">
        <v>0</v>
      </c>
      <c r="BJ49" s="296">
        <v>0</v>
      </c>
      <c r="BK49" s="296">
        <v>0</v>
      </c>
      <c r="BL49" s="294">
        <f t="shared" si="26"/>
        <v>0</v>
      </c>
      <c r="BM49" s="296">
        <v>0</v>
      </c>
      <c r="BN49" s="296">
        <v>0</v>
      </c>
      <c r="BO49" s="296">
        <v>0</v>
      </c>
      <c r="BP49" s="296">
        <v>0</v>
      </c>
      <c r="BQ49" s="296">
        <v>0</v>
      </c>
      <c r="BR49" s="296">
        <v>0</v>
      </c>
      <c r="BS49" s="296">
        <v>0</v>
      </c>
      <c r="BT49" s="294">
        <f t="shared" si="27"/>
        <v>0</v>
      </c>
      <c r="BU49" s="296">
        <v>0</v>
      </c>
      <c r="BV49" s="296">
        <v>0</v>
      </c>
      <c r="BW49" s="296">
        <v>0</v>
      </c>
      <c r="BX49" s="296">
        <v>0</v>
      </c>
      <c r="BY49" s="296">
        <v>0</v>
      </c>
      <c r="BZ49" s="296">
        <v>0</v>
      </c>
      <c r="CA49" s="296">
        <v>0</v>
      </c>
      <c r="CB49" s="294">
        <f t="shared" si="28"/>
        <v>0</v>
      </c>
      <c r="CC49" s="296">
        <v>0</v>
      </c>
      <c r="CD49" s="296">
        <v>0</v>
      </c>
      <c r="CE49" s="296">
        <v>0</v>
      </c>
      <c r="CF49" s="296">
        <v>0</v>
      </c>
      <c r="CG49" s="296">
        <v>0</v>
      </c>
      <c r="CH49" s="296">
        <v>0</v>
      </c>
      <c r="CI49" s="296">
        <v>0</v>
      </c>
      <c r="CJ49" s="294">
        <f t="shared" si="29"/>
        <v>0</v>
      </c>
      <c r="CK49" s="296">
        <v>0</v>
      </c>
      <c r="CL49" s="296">
        <v>0</v>
      </c>
      <c r="CM49" s="296">
        <v>0</v>
      </c>
      <c r="CN49" s="296">
        <v>0</v>
      </c>
      <c r="CO49" s="296">
        <v>0</v>
      </c>
      <c r="CP49" s="296">
        <v>0</v>
      </c>
      <c r="CQ49" s="296">
        <v>0</v>
      </c>
      <c r="CR49" s="294">
        <f t="shared" si="30"/>
        <v>0</v>
      </c>
      <c r="CS49" s="296">
        <v>0</v>
      </c>
      <c r="CT49" s="296">
        <v>0</v>
      </c>
      <c r="CU49" s="296">
        <v>0</v>
      </c>
      <c r="CV49" s="296">
        <v>0</v>
      </c>
      <c r="CW49" s="296">
        <v>0</v>
      </c>
      <c r="CX49" s="296">
        <v>0</v>
      </c>
      <c r="CY49" s="296">
        <v>0</v>
      </c>
    </row>
    <row r="50" spans="1:103" s="289" customFormat="1" ht="13.5">
      <c r="A50" s="293" t="s">
        <v>396</v>
      </c>
      <c r="B50" s="293">
        <v>44</v>
      </c>
      <c r="C50" s="293"/>
      <c r="D50" s="294">
        <f t="shared" si="1"/>
        <v>19</v>
      </c>
      <c r="E50" s="294">
        <f t="shared" si="2"/>
        <v>18</v>
      </c>
      <c r="F50" s="294">
        <f t="shared" si="3"/>
        <v>0</v>
      </c>
      <c r="G50" s="294">
        <f t="shared" si="4"/>
        <v>0</v>
      </c>
      <c r="H50" s="294">
        <f t="shared" si="5"/>
        <v>0</v>
      </c>
      <c r="I50" s="294">
        <f t="shared" si="6"/>
        <v>0</v>
      </c>
      <c r="J50" s="294">
        <f t="shared" si="7"/>
        <v>0</v>
      </c>
      <c r="K50" s="294">
        <f t="shared" si="8"/>
        <v>0</v>
      </c>
      <c r="L50" s="294">
        <f t="shared" si="9"/>
        <v>0</v>
      </c>
      <c r="M50" s="294">
        <f t="shared" si="10"/>
        <v>0</v>
      </c>
      <c r="N50" s="294">
        <f t="shared" si="11"/>
        <v>1</v>
      </c>
      <c r="O50" s="294">
        <f t="shared" si="12"/>
        <v>0</v>
      </c>
      <c r="P50" s="294">
        <f t="shared" si="13"/>
        <v>19</v>
      </c>
      <c r="Q50" s="294">
        <f t="shared" si="14"/>
        <v>0</v>
      </c>
      <c r="R50" s="294">
        <f t="shared" si="15"/>
        <v>0</v>
      </c>
      <c r="S50" s="294">
        <f t="shared" si="16"/>
        <v>19</v>
      </c>
      <c r="T50" s="294">
        <f t="shared" si="17"/>
        <v>0</v>
      </c>
      <c r="U50" s="294">
        <f t="shared" si="18"/>
        <v>0</v>
      </c>
      <c r="V50" s="294">
        <f t="shared" si="19"/>
        <v>0</v>
      </c>
      <c r="W50" s="294">
        <f t="shared" si="20"/>
        <v>0</v>
      </c>
      <c r="X50" s="294">
        <f t="shared" si="21"/>
        <v>18</v>
      </c>
      <c r="Y50" s="296">
        <v>0</v>
      </c>
      <c r="Z50" s="296">
        <v>0</v>
      </c>
      <c r="AA50" s="296">
        <v>18</v>
      </c>
      <c r="AB50" s="296">
        <v>0</v>
      </c>
      <c r="AC50" s="296">
        <v>0</v>
      </c>
      <c r="AD50" s="296">
        <v>0</v>
      </c>
      <c r="AE50" s="296">
        <v>0</v>
      </c>
      <c r="AF50" s="294">
        <f t="shared" si="22"/>
        <v>0</v>
      </c>
      <c r="AG50" s="296">
        <v>0</v>
      </c>
      <c r="AH50" s="296">
        <v>0</v>
      </c>
      <c r="AI50" s="296">
        <v>0</v>
      </c>
      <c r="AJ50" s="296">
        <v>0</v>
      </c>
      <c r="AK50" s="296">
        <v>0</v>
      </c>
      <c r="AL50" s="296">
        <v>0</v>
      </c>
      <c r="AM50" s="296">
        <v>0</v>
      </c>
      <c r="AN50" s="294">
        <f t="shared" si="23"/>
        <v>0</v>
      </c>
      <c r="AO50" s="296">
        <v>0</v>
      </c>
      <c r="AP50" s="296">
        <v>0</v>
      </c>
      <c r="AQ50" s="296">
        <v>0</v>
      </c>
      <c r="AR50" s="296">
        <v>0</v>
      </c>
      <c r="AS50" s="296">
        <v>0</v>
      </c>
      <c r="AT50" s="296">
        <v>0</v>
      </c>
      <c r="AU50" s="296">
        <v>0</v>
      </c>
      <c r="AV50" s="294">
        <f t="shared" si="24"/>
        <v>0</v>
      </c>
      <c r="AW50" s="296">
        <v>0</v>
      </c>
      <c r="AX50" s="296">
        <v>0</v>
      </c>
      <c r="AY50" s="296">
        <v>0</v>
      </c>
      <c r="AZ50" s="296">
        <v>0</v>
      </c>
      <c r="BA50" s="296">
        <v>0</v>
      </c>
      <c r="BB50" s="296">
        <v>0</v>
      </c>
      <c r="BC50" s="296">
        <v>0</v>
      </c>
      <c r="BD50" s="294">
        <f t="shared" si="25"/>
        <v>0</v>
      </c>
      <c r="BE50" s="296">
        <v>0</v>
      </c>
      <c r="BF50" s="296">
        <v>0</v>
      </c>
      <c r="BG50" s="296">
        <v>0</v>
      </c>
      <c r="BH50" s="296">
        <v>0</v>
      </c>
      <c r="BI50" s="296">
        <v>0</v>
      </c>
      <c r="BJ50" s="296">
        <v>0</v>
      </c>
      <c r="BK50" s="296">
        <v>0</v>
      </c>
      <c r="BL50" s="294">
        <f t="shared" si="26"/>
        <v>0</v>
      </c>
      <c r="BM50" s="296">
        <v>0</v>
      </c>
      <c r="BN50" s="296">
        <v>0</v>
      </c>
      <c r="BO50" s="296">
        <v>0</v>
      </c>
      <c r="BP50" s="296">
        <v>0</v>
      </c>
      <c r="BQ50" s="296">
        <v>0</v>
      </c>
      <c r="BR50" s="296">
        <v>0</v>
      </c>
      <c r="BS50" s="296">
        <v>0</v>
      </c>
      <c r="BT50" s="294">
        <f t="shared" si="27"/>
        <v>0</v>
      </c>
      <c r="BU50" s="296">
        <v>0</v>
      </c>
      <c r="BV50" s="296">
        <v>0</v>
      </c>
      <c r="BW50" s="296">
        <v>0</v>
      </c>
      <c r="BX50" s="296">
        <v>0</v>
      </c>
      <c r="BY50" s="296">
        <v>0</v>
      </c>
      <c r="BZ50" s="296">
        <v>0</v>
      </c>
      <c r="CA50" s="296">
        <v>0</v>
      </c>
      <c r="CB50" s="294">
        <f t="shared" si="28"/>
        <v>0</v>
      </c>
      <c r="CC50" s="296">
        <v>0</v>
      </c>
      <c r="CD50" s="296">
        <v>0</v>
      </c>
      <c r="CE50" s="296">
        <v>0</v>
      </c>
      <c r="CF50" s="296">
        <v>0</v>
      </c>
      <c r="CG50" s="296">
        <v>0</v>
      </c>
      <c r="CH50" s="296">
        <v>0</v>
      </c>
      <c r="CI50" s="296">
        <v>0</v>
      </c>
      <c r="CJ50" s="294">
        <f t="shared" si="29"/>
        <v>1</v>
      </c>
      <c r="CK50" s="296">
        <v>0</v>
      </c>
      <c r="CL50" s="296">
        <v>0</v>
      </c>
      <c r="CM50" s="296">
        <v>1</v>
      </c>
      <c r="CN50" s="296">
        <v>0</v>
      </c>
      <c r="CO50" s="296">
        <v>0</v>
      </c>
      <c r="CP50" s="296">
        <v>0</v>
      </c>
      <c r="CQ50" s="296">
        <v>0</v>
      </c>
      <c r="CR50" s="294">
        <f t="shared" si="30"/>
        <v>0</v>
      </c>
      <c r="CS50" s="296">
        <v>0</v>
      </c>
      <c r="CT50" s="296">
        <v>0</v>
      </c>
      <c r="CU50" s="296">
        <v>0</v>
      </c>
      <c r="CV50" s="296">
        <v>0</v>
      </c>
      <c r="CW50" s="296">
        <v>0</v>
      </c>
      <c r="CX50" s="296">
        <v>0</v>
      </c>
      <c r="CY50" s="296">
        <v>0</v>
      </c>
    </row>
    <row r="51" spans="1:103" s="289" customFormat="1" ht="13.5">
      <c r="A51" s="293" t="s">
        <v>397</v>
      </c>
      <c r="B51" s="293">
        <v>45</v>
      </c>
      <c r="C51" s="293"/>
      <c r="D51" s="294">
        <f t="shared" si="1"/>
        <v>2879</v>
      </c>
      <c r="E51" s="294">
        <f t="shared" si="2"/>
        <v>429</v>
      </c>
      <c r="F51" s="294">
        <f t="shared" si="3"/>
        <v>373</v>
      </c>
      <c r="G51" s="294">
        <f t="shared" si="4"/>
        <v>99</v>
      </c>
      <c r="H51" s="294">
        <f t="shared" si="5"/>
        <v>0</v>
      </c>
      <c r="I51" s="294">
        <f t="shared" si="6"/>
        <v>0</v>
      </c>
      <c r="J51" s="294">
        <f t="shared" si="7"/>
        <v>0</v>
      </c>
      <c r="K51" s="294">
        <f t="shared" si="8"/>
        <v>0</v>
      </c>
      <c r="L51" s="294">
        <f t="shared" si="9"/>
        <v>0</v>
      </c>
      <c r="M51" s="294">
        <f t="shared" si="10"/>
        <v>274</v>
      </c>
      <c r="N51" s="294">
        <f t="shared" si="11"/>
        <v>2051</v>
      </c>
      <c r="O51" s="294">
        <f t="shared" si="12"/>
        <v>26</v>
      </c>
      <c r="P51" s="294">
        <f t="shared" si="13"/>
        <v>2879</v>
      </c>
      <c r="Q51" s="294">
        <f t="shared" si="14"/>
        <v>0</v>
      </c>
      <c r="R51" s="294">
        <f t="shared" si="15"/>
        <v>0</v>
      </c>
      <c r="S51" s="294">
        <f t="shared" si="16"/>
        <v>702</v>
      </c>
      <c r="T51" s="294">
        <f t="shared" si="17"/>
        <v>2177</v>
      </c>
      <c r="U51" s="294">
        <f t="shared" si="18"/>
        <v>0</v>
      </c>
      <c r="V51" s="294">
        <f t="shared" si="19"/>
        <v>0</v>
      </c>
      <c r="W51" s="294">
        <f t="shared" si="20"/>
        <v>0</v>
      </c>
      <c r="X51" s="294">
        <f t="shared" si="21"/>
        <v>429</v>
      </c>
      <c r="Y51" s="296">
        <v>0</v>
      </c>
      <c r="Z51" s="296">
        <v>0</v>
      </c>
      <c r="AA51" s="296">
        <v>429</v>
      </c>
      <c r="AB51" s="296">
        <v>0</v>
      </c>
      <c r="AC51" s="296">
        <v>0</v>
      </c>
      <c r="AD51" s="296">
        <v>0</v>
      </c>
      <c r="AE51" s="296">
        <v>0</v>
      </c>
      <c r="AF51" s="294">
        <f t="shared" si="22"/>
        <v>99</v>
      </c>
      <c r="AG51" s="296">
        <v>0</v>
      </c>
      <c r="AH51" s="296">
        <v>0</v>
      </c>
      <c r="AI51" s="296">
        <v>0</v>
      </c>
      <c r="AJ51" s="296">
        <v>99</v>
      </c>
      <c r="AK51" s="296">
        <v>0</v>
      </c>
      <c r="AL51" s="296">
        <v>0</v>
      </c>
      <c r="AM51" s="296">
        <v>0</v>
      </c>
      <c r="AN51" s="294">
        <f t="shared" si="23"/>
        <v>0</v>
      </c>
      <c r="AO51" s="296">
        <v>0</v>
      </c>
      <c r="AP51" s="296">
        <v>0</v>
      </c>
      <c r="AQ51" s="296">
        <v>0</v>
      </c>
      <c r="AR51" s="296">
        <v>0</v>
      </c>
      <c r="AS51" s="296">
        <v>0</v>
      </c>
      <c r="AT51" s="296">
        <v>0</v>
      </c>
      <c r="AU51" s="296">
        <v>0</v>
      </c>
      <c r="AV51" s="294">
        <f t="shared" si="24"/>
        <v>0</v>
      </c>
      <c r="AW51" s="296">
        <v>0</v>
      </c>
      <c r="AX51" s="296">
        <v>0</v>
      </c>
      <c r="AY51" s="296">
        <v>0</v>
      </c>
      <c r="AZ51" s="296">
        <v>0</v>
      </c>
      <c r="BA51" s="296">
        <v>0</v>
      </c>
      <c r="BB51" s="296">
        <v>0</v>
      </c>
      <c r="BC51" s="296">
        <v>0</v>
      </c>
      <c r="BD51" s="294">
        <f t="shared" si="25"/>
        <v>0</v>
      </c>
      <c r="BE51" s="296">
        <v>0</v>
      </c>
      <c r="BF51" s="296">
        <v>0</v>
      </c>
      <c r="BG51" s="296">
        <v>0</v>
      </c>
      <c r="BH51" s="296">
        <v>0</v>
      </c>
      <c r="BI51" s="296">
        <v>0</v>
      </c>
      <c r="BJ51" s="296">
        <v>0</v>
      </c>
      <c r="BK51" s="296">
        <v>0</v>
      </c>
      <c r="BL51" s="294">
        <f t="shared" si="26"/>
        <v>0</v>
      </c>
      <c r="BM51" s="296">
        <v>0</v>
      </c>
      <c r="BN51" s="296">
        <v>0</v>
      </c>
      <c r="BO51" s="296">
        <v>0</v>
      </c>
      <c r="BP51" s="296">
        <v>0</v>
      </c>
      <c r="BQ51" s="296">
        <v>0</v>
      </c>
      <c r="BR51" s="296">
        <v>0</v>
      </c>
      <c r="BS51" s="296">
        <v>0</v>
      </c>
      <c r="BT51" s="294">
        <f t="shared" si="27"/>
        <v>0</v>
      </c>
      <c r="BU51" s="296">
        <v>0</v>
      </c>
      <c r="BV51" s="296">
        <v>0</v>
      </c>
      <c r="BW51" s="296">
        <v>0</v>
      </c>
      <c r="BX51" s="296">
        <v>0</v>
      </c>
      <c r="BY51" s="296">
        <v>0</v>
      </c>
      <c r="BZ51" s="296">
        <v>0</v>
      </c>
      <c r="CA51" s="296">
        <v>0</v>
      </c>
      <c r="CB51" s="294">
        <f t="shared" si="28"/>
        <v>274</v>
      </c>
      <c r="CC51" s="296">
        <v>0</v>
      </c>
      <c r="CD51" s="296">
        <v>0</v>
      </c>
      <c r="CE51" s="296">
        <v>273</v>
      </c>
      <c r="CF51" s="296">
        <v>1</v>
      </c>
      <c r="CG51" s="296">
        <v>0</v>
      </c>
      <c r="CH51" s="296">
        <v>0</v>
      </c>
      <c r="CI51" s="296">
        <v>0</v>
      </c>
      <c r="CJ51" s="294">
        <f t="shared" si="29"/>
        <v>2051</v>
      </c>
      <c r="CK51" s="296">
        <v>0</v>
      </c>
      <c r="CL51" s="296">
        <v>0</v>
      </c>
      <c r="CM51" s="296">
        <v>0</v>
      </c>
      <c r="CN51" s="296">
        <v>2051</v>
      </c>
      <c r="CO51" s="296">
        <v>0</v>
      </c>
      <c r="CP51" s="296">
        <v>0</v>
      </c>
      <c r="CQ51" s="296">
        <v>0</v>
      </c>
      <c r="CR51" s="294">
        <f t="shared" si="30"/>
        <v>26</v>
      </c>
      <c r="CS51" s="296">
        <v>0</v>
      </c>
      <c r="CT51" s="296">
        <v>0</v>
      </c>
      <c r="CU51" s="296">
        <v>0</v>
      </c>
      <c r="CV51" s="296">
        <v>26</v>
      </c>
      <c r="CW51" s="296">
        <v>0</v>
      </c>
      <c r="CX51" s="296">
        <v>0</v>
      </c>
      <c r="CY51" s="296">
        <v>0</v>
      </c>
    </row>
    <row r="52" spans="1:103" s="289" customFormat="1" ht="13.5">
      <c r="A52" s="293" t="s">
        <v>398</v>
      </c>
      <c r="B52" s="293">
        <v>46</v>
      </c>
      <c r="C52" s="293"/>
      <c r="D52" s="294">
        <f t="shared" si="1"/>
        <v>12863</v>
      </c>
      <c r="E52" s="294">
        <f t="shared" si="2"/>
        <v>3605</v>
      </c>
      <c r="F52" s="294">
        <f t="shared" si="3"/>
        <v>1756</v>
      </c>
      <c r="G52" s="294">
        <f t="shared" si="4"/>
        <v>1084</v>
      </c>
      <c r="H52" s="294">
        <f t="shared" si="5"/>
        <v>0</v>
      </c>
      <c r="I52" s="294">
        <f t="shared" si="6"/>
        <v>0</v>
      </c>
      <c r="J52" s="294">
        <f t="shared" si="7"/>
        <v>0</v>
      </c>
      <c r="K52" s="294">
        <f t="shared" si="8"/>
        <v>150</v>
      </c>
      <c r="L52" s="294">
        <f t="shared" si="9"/>
        <v>498</v>
      </c>
      <c r="M52" s="294">
        <f t="shared" si="10"/>
        <v>24</v>
      </c>
      <c r="N52" s="294">
        <f t="shared" si="11"/>
        <v>7406</v>
      </c>
      <c r="O52" s="294">
        <f t="shared" si="12"/>
        <v>96</v>
      </c>
      <c r="P52" s="294">
        <f t="shared" si="13"/>
        <v>12863</v>
      </c>
      <c r="Q52" s="294">
        <f t="shared" si="14"/>
        <v>63</v>
      </c>
      <c r="R52" s="294">
        <f t="shared" si="15"/>
        <v>8442</v>
      </c>
      <c r="S52" s="294">
        <f t="shared" si="16"/>
        <v>3394</v>
      </c>
      <c r="T52" s="294">
        <f t="shared" si="17"/>
        <v>216</v>
      </c>
      <c r="U52" s="294">
        <f t="shared" si="18"/>
        <v>20</v>
      </c>
      <c r="V52" s="294">
        <f t="shared" si="19"/>
        <v>79</v>
      </c>
      <c r="W52" s="294">
        <f t="shared" si="20"/>
        <v>649</v>
      </c>
      <c r="X52" s="294">
        <f t="shared" si="21"/>
        <v>3605</v>
      </c>
      <c r="Y52" s="296">
        <v>0</v>
      </c>
      <c r="Z52" s="296">
        <v>850</v>
      </c>
      <c r="AA52" s="296">
        <v>2665</v>
      </c>
      <c r="AB52" s="296">
        <v>23</v>
      </c>
      <c r="AC52" s="296">
        <v>0</v>
      </c>
      <c r="AD52" s="296">
        <v>0</v>
      </c>
      <c r="AE52" s="296">
        <v>67</v>
      </c>
      <c r="AF52" s="294">
        <f t="shared" si="22"/>
        <v>1084</v>
      </c>
      <c r="AG52" s="296">
        <v>0</v>
      </c>
      <c r="AH52" s="296">
        <v>24</v>
      </c>
      <c r="AI52" s="296">
        <v>526</v>
      </c>
      <c r="AJ52" s="296">
        <v>36</v>
      </c>
      <c r="AK52" s="296">
        <v>0</v>
      </c>
      <c r="AL52" s="296">
        <v>0</v>
      </c>
      <c r="AM52" s="296">
        <v>498</v>
      </c>
      <c r="AN52" s="294">
        <f t="shared" si="23"/>
        <v>0</v>
      </c>
      <c r="AO52" s="296">
        <v>0</v>
      </c>
      <c r="AP52" s="296">
        <v>0</v>
      </c>
      <c r="AQ52" s="296">
        <v>0</v>
      </c>
      <c r="AR52" s="296">
        <v>0</v>
      </c>
      <c r="AS52" s="296">
        <v>0</v>
      </c>
      <c r="AT52" s="296">
        <v>0</v>
      </c>
      <c r="AU52" s="296">
        <v>0</v>
      </c>
      <c r="AV52" s="294">
        <f t="shared" si="24"/>
        <v>0</v>
      </c>
      <c r="AW52" s="296">
        <v>0</v>
      </c>
      <c r="AX52" s="296">
        <v>0</v>
      </c>
      <c r="AY52" s="296">
        <v>0</v>
      </c>
      <c r="AZ52" s="296">
        <v>0</v>
      </c>
      <c r="BA52" s="296">
        <v>0</v>
      </c>
      <c r="BB52" s="296">
        <v>0</v>
      </c>
      <c r="BC52" s="296">
        <v>0</v>
      </c>
      <c r="BD52" s="294">
        <f t="shared" si="25"/>
        <v>0</v>
      </c>
      <c r="BE52" s="296">
        <v>0</v>
      </c>
      <c r="BF52" s="296">
        <v>0</v>
      </c>
      <c r="BG52" s="296">
        <v>0</v>
      </c>
      <c r="BH52" s="296">
        <v>0</v>
      </c>
      <c r="BI52" s="296">
        <v>0</v>
      </c>
      <c r="BJ52" s="296">
        <v>0</v>
      </c>
      <c r="BK52" s="296">
        <v>0</v>
      </c>
      <c r="BL52" s="294">
        <f t="shared" si="26"/>
        <v>150</v>
      </c>
      <c r="BM52" s="296">
        <v>0</v>
      </c>
      <c r="BN52" s="296">
        <v>0</v>
      </c>
      <c r="BO52" s="296">
        <v>117</v>
      </c>
      <c r="BP52" s="296">
        <v>0</v>
      </c>
      <c r="BQ52" s="296">
        <v>0</v>
      </c>
      <c r="BR52" s="296">
        <v>0</v>
      </c>
      <c r="BS52" s="296">
        <v>33</v>
      </c>
      <c r="BT52" s="294">
        <f t="shared" si="27"/>
        <v>498</v>
      </c>
      <c r="BU52" s="296">
        <v>39</v>
      </c>
      <c r="BV52" s="296">
        <v>162</v>
      </c>
      <c r="BW52" s="296">
        <v>86</v>
      </c>
      <c r="BX52" s="296">
        <v>81</v>
      </c>
      <c r="BY52" s="296">
        <v>0</v>
      </c>
      <c r="BZ52" s="296">
        <v>79</v>
      </c>
      <c r="CA52" s="296">
        <v>51</v>
      </c>
      <c r="CB52" s="294">
        <f t="shared" si="28"/>
        <v>24</v>
      </c>
      <c r="CC52" s="296">
        <v>24</v>
      </c>
      <c r="CD52" s="296">
        <v>0</v>
      </c>
      <c r="CE52" s="296">
        <v>0</v>
      </c>
      <c r="CF52" s="296">
        <v>0</v>
      </c>
      <c r="CG52" s="296">
        <v>0</v>
      </c>
      <c r="CH52" s="296">
        <v>0</v>
      </c>
      <c r="CI52" s="296">
        <v>0</v>
      </c>
      <c r="CJ52" s="294">
        <f t="shared" si="29"/>
        <v>7406</v>
      </c>
      <c r="CK52" s="296">
        <v>0</v>
      </c>
      <c r="CL52" s="296">
        <v>7406</v>
      </c>
      <c r="CM52" s="296">
        <v>0</v>
      </c>
      <c r="CN52" s="296">
        <v>0</v>
      </c>
      <c r="CO52" s="296">
        <v>0</v>
      </c>
      <c r="CP52" s="296">
        <v>0</v>
      </c>
      <c r="CQ52" s="296">
        <v>0</v>
      </c>
      <c r="CR52" s="294">
        <f t="shared" si="30"/>
        <v>96</v>
      </c>
      <c r="CS52" s="296">
        <v>0</v>
      </c>
      <c r="CT52" s="296">
        <v>0</v>
      </c>
      <c r="CU52" s="296">
        <v>0</v>
      </c>
      <c r="CV52" s="296">
        <v>76</v>
      </c>
      <c r="CW52" s="296">
        <v>20</v>
      </c>
      <c r="CX52" s="296">
        <v>0</v>
      </c>
      <c r="CY52" s="296">
        <v>0</v>
      </c>
    </row>
    <row r="53" spans="1:103" s="289" customFormat="1" ht="13.5">
      <c r="A53" s="293" t="s">
        <v>399</v>
      </c>
      <c r="B53" s="293">
        <v>47</v>
      </c>
      <c r="C53" s="293"/>
      <c r="D53" s="294">
        <f t="shared" si="1"/>
        <v>0</v>
      </c>
      <c r="E53" s="294">
        <f t="shared" si="2"/>
        <v>0</v>
      </c>
      <c r="F53" s="294">
        <f t="shared" si="3"/>
        <v>0</v>
      </c>
      <c r="G53" s="294">
        <f t="shared" si="4"/>
        <v>0</v>
      </c>
      <c r="H53" s="294">
        <f t="shared" si="5"/>
        <v>0</v>
      </c>
      <c r="I53" s="294">
        <f t="shared" si="6"/>
        <v>0</v>
      </c>
      <c r="J53" s="294">
        <f t="shared" si="7"/>
        <v>0</v>
      </c>
      <c r="K53" s="294">
        <f t="shared" si="8"/>
        <v>0</v>
      </c>
      <c r="L53" s="294">
        <f t="shared" si="9"/>
        <v>0</v>
      </c>
      <c r="M53" s="294">
        <f t="shared" si="10"/>
        <v>0</v>
      </c>
      <c r="N53" s="294">
        <f t="shared" si="11"/>
        <v>0</v>
      </c>
      <c r="O53" s="294">
        <f t="shared" si="12"/>
        <v>0</v>
      </c>
      <c r="P53" s="294">
        <f t="shared" si="13"/>
        <v>0</v>
      </c>
      <c r="Q53" s="294">
        <f t="shared" si="14"/>
        <v>0</v>
      </c>
      <c r="R53" s="294">
        <f t="shared" si="15"/>
        <v>0</v>
      </c>
      <c r="S53" s="294">
        <f t="shared" si="16"/>
        <v>0</v>
      </c>
      <c r="T53" s="294">
        <f t="shared" si="17"/>
        <v>0</v>
      </c>
      <c r="U53" s="294">
        <f t="shared" si="18"/>
        <v>0</v>
      </c>
      <c r="V53" s="294">
        <f t="shared" si="19"/>
        <v>0</v>
      </c>
      <c r="W53" s="294">
        <f t="shared" si="20"/>
        <v>0</v>
      </c>
      <c r="X53" s="294">
        <f t="shared" si="21"/>
        <v>0</v>
      </c>
      <c r="Y53" s="296">
        <v>0</v>
      </c>
      <c r="Z53" s="296">
        <v>0</v>
      </c>
      <c r="AA53" s="296">
        <v>0</v>
      </c>
      <c r="AB53" s="296">
        <v>0</v>
      </c>
      <c r="AC53" s="296">
        <v>0</v>
      </c>
      <c r="AD53" s="296">
        <v>0</v>
      </c>
      <c r="AE53" s="296">
        <v>0</v>
      </c>
      <c r="AF53" s="294">
        <f t="shared" si="22"/>
        <v>0</v>
      </c>
      <c r="AG53" s="296">
        <v>0</v>
      </c>
      <c r="AH53" s="296">
        <v>0</v>
      </c>
      <c r="AI53" s="296">
        <v>0</v>
      </c>
      <c r="AJ53" s="296">
        <v>0</v>
      </c>
      <c r="AK53" s="296">
        <v>0</v>
      </c>
      <c r="AL53" s="296">
        <v>0</v>
      </c>
      <c r="AM53" s="296">
        <v>0</v>
      </c>
      <c r="AN53" s="294">
        <f t="shared" si="23"/>
        <v>0</v>
      </c>
      <c r="AO53" s="296">
        <v>0</v>
      </c>
      <c r="AP53" s="296">
        <v>0</v>
      </c>
      <c r="AQ53" s="296">
        <v>0</v>
      </c>
      <c r="AR53" s="296">
        <v>0</v>
      </c>
      <c r="AS53" s="296">
        <v>0</v>
      </c>
      <c r="AT53" s="296">
        <v>0</v>
      </c>
      <c r="AU53" s="296">
        <v>0</v>
      </c>
      <c r="AV53" s="294">
        <f t="shared" si="24"/>
        <v>0</v>
      </c>
      <c r="AW53" s="296">
        <v>0</v>
      </c>
      <c r="AX53" s="296">
        <v>0</v>
      </c>
      <c r="AY53" s="296">
        <v>0</v>
      </c>
      <c r="AZ53" s="296">
        <v>0</v>
      </c>
      <c r="BA53" s="296">
        <v>0</v>
      </c>
      <c r="BB53" s="296">
        <v>0</v>
      </c>
      <c r="BC53" s="296">
        <v>0</v>
      </c>
      <c r="BD53" s="294">
        <f t="shared" si="25"/>
        <v>0</v>
      </c>
      <c r="BE53" s="296">
        <v>0</v>
      </c>
      <c r="BF53" s="296">
        <v>0</v>
      </c>
      <c r="BG53" s="296">
        <v>0</v>
      </c>
      <c r="BH53" s="296">
        <v>0</v>
      </c>
      <c r="BI53" s="296">
        <v>0</v>
      </c>
      <c r="BJ53" s="296">
        <v>0</v>
      </c>
      <c r="BK53" s="296">
        <v>0</v>
      </c>
      <c r="BL53" s="294">
        <f t="shared" si="26"/>
        <v>0</v>
      </c>
      <c r="BM53" s="296">
        <v>0</v>
      </c>
      <c r="BN53" s="296">
        <v>0</v>
      </c>
      <c r="BO53" s="296">
        <v>0</v>
      </c>
      <c r="BP53" s="296">
        <v>0</v>
      </c>
      <c r="BQ53" s="296">
        <v>0</v>
      </c>
      <c r="BR53" s="296">
        <v>0</v>
      </c>
      <c r="BS53" s="296">
        <v>0</v>
      </c>
      <c r="BT53" s="294">
        <f t="shared" si="27"/>
        <v>0</v>
      </c>
      <c r="BU53" s="296">
        <v>0</v>
      </c>
      <c r="BV53" s="296">
        <v>0</v>
      </c>
      <c r="BW53" s="296">
        <v>0</v>
      </c>
      <c r="BX53" s="296">
        <v>0</v>
      </c>
      <c r="BY53" s="296">
        <v>0</v>
      </c>
      <c r="BZ53" s="296">
        <v>0</v>
      </c>
      <c r="CA53" s="296">
        <v>0</v>
      </c>
      <c r="CB53" s="294">
        <f t="shared" si="28"/>
        <v>0</v>
      </c>
      <c r="CC53" s="296">
        <v>0</v>
      </c>
      <c r="CD53" s="296">
        <v>0</v>
      </c>
      <c r="CE53" s="296">
        <v>0</v>
      </c>
      <c r="CF53" s="296">
        <v>0</v>
      </c>
      <c r="CG53" s="296">
        <v>0</v>
      </c>
      <c r="CH53" s="296">
        <v>0</v>
      </c>
      <c r="CI53" s="296">
        <v>0</v>
      </c>
      <c r="CJ53" s="294">
        <f t="shared" si="29"/>
        <v>0</v>
      </c>
      <c r="CK53" s="296">
        <v>0</v>
      </c>
      <c r="CL53" s="296">
        <v>0</v>
      </c>
      <c r="CM53" s="296">
        <v>0</v>
      </c>
      <c r="CN53" s="296">
        <v>0</v>
      </c>
      <c r="CO53" s="296">
        <v>0</v>
      </c>
      <c r="CP53" s="296">
        <v>0</v>
      </c>
      <c r="CQ53" s="296">
        <v>0</v>
      </c>
      <c r="CR53" s="294">
        <f t="shared" si="30"/>
        <v>0</v>
      </c>
      <c r="CS53" s="296">
        <v>0</v>
      </c>
      <c r="CT53" s="296">
        <v>0</v>
      </c>
      <c r="CU53" s="296">
        <v>0</v>
      </c>
      <c r="CV53" s="296">
        <v>0</v>
      </c>
      <c r="CW53" s="296">
        <v>0</v>
      </c>
      <c r="CX53" s="296">
        <v>0</v>
      </c>
      <c r="CY53" s="296">
        <v>0</v>
      </c>
    </row>
    <row r="54" spans="1:103" s="289" customFormat="1" ht="13.5">
      <c r="A54" s="293" t="s">
        <v>400</v>
      </c>
      <c r="B54" s="293">
        <v>48</v>
      </c>
      <c r="C54" s="293"/>
      <c r="D54" s="294">
        <f aca="true" t="shared" si="31" ref="D54:AI54">SUM(D7:D53)</f>
        <v>129439.27</v>
      </c>
      <c r="E54" s="294">
        <f t="shared" si="31"/>
        <v>25161</v>
      </c>
      <c r="F54" s="294">
        <f t="shared" si="31"/>
        <v>62282.03</v>
      </c>
      <c r="G54" s="294">
        <f t="shared" si="31"/>
        <v>2840</v>
      </c>
      <c r="H54" s="294">
        <f t="shared" si="31"/>
        <v>137</v>
      </c>
      <c r="I54" s="294">
        <f t="shared" si="31"/>
        <v>0</v>
      </c>
      <c r="J54" s="294">
        <f t="shared" si="31"/>
        <v>0</v>
      </c>
      <c r="K54" s="294">
        <f t="shared" si="31"/>
        <v>7489.16</v>
      </c>
      <c r="L54" s="294">
        <f t="shared" si="31"/>
        <v>49670.87</v>
      </c>
      <c r="M54" s="294">
        <f t="shared" si="31"/>
        <v>2145</v>
      </c>
      <c r="N54" s="294">
        <f t="shared" si="31"/>
        <v>38910.24</v>
      </c>
      <c r="O54" s="294">
        <f t="shared" si="31"/>
        <v>3086</v>
      </c>
      <c r="P54" s="294">
        <f t="shared" si="31"/>
        <v>129439.27</v>
      </c>
      <c r="Q54" s="294">
        <f t="shared" si="31"/>
        <v>57829.24</v>
      </c>
      <c r="R54" s="294">
        <f t="shared" si="31"/>
        <v>16355</v>
      </c>
      <c r="S54" s="294">
        <f t="shared" si="31"/>
        <v>28972.16</v>
      </c>
      <c r="T54" s="294">
        <f t="shared" si="31"/>
        <v>11509.77</v>
      </c>
      <c r="U54" s="294">
        <f t="shared" si="31"/>
        <v>10133.41</v>
      </c>
      <c r="V54" s="294">
        <f t="shared" si="31"/>
        <v>2330</v>
      </c>
      <c r="W54" s="294">
        <f t="shared" si="31"/>
        <v>2309.69</v>
      </c>
      <c r="X54" s="294">
        <f t="shared" si="31"/>
        <v>25161</v>
      </c>
      <c r="Y54" s="294">
        <f t="shared" si="31"/>
        <v>271</v>
      </c>
      <c r="Z54" s="294">
        <f t="shared" si="31"/>
        <v>1221</v>
      </c>
      <c r="AA54" s="294">
        <f t="shared" si="31"/>
        <v>23274</v>
      </c>
      <c r="AB54" s="294">
        <f t="shared" si="31"/>
        <v>184</v>
      </c>
      <c r="AC54" s="294">
        <f t="shared" si="31"/>
        <v>0</v>
      </c>
      <c r="AD54" s="294">
        <f t="shared" si="31"/>
        <v>138</v>
      </c>
      <c r="AE54" s="294">
        <f t="shared" si="31"/>
        <v>73</v>
      </c>
      <c r="AF54" s="294">
        <f t="shared" si="31"/>
        <v>2840</v>
      </c>
      <c r="AG54" s="294">
        <f t="shared" si="31"/>
        <v>0</v>
      </c>
      <c r="AH54" s="294">
        <f t="shared" si="31"/>
        <v>24</v>
      </c>
      <c r="AI54" s="294">
        <f t="shared" si="31"/>
        <v>526</v>
      </c>
      <c r="AJ54" s="294">
        <f aca="true" t="shared" si="32" ref="AJ54:BO54">SUM(AJ7:AJ53)</f>
        <v>399</v>
      </c>
      <c r="AK54" s="294">
        <f t="shared" si="32"/>
        <v>0</v>
      </c>
      <c r="AL54" s="294">
        <f t="shared" si="32"/>
        <v>1</v>
      </c>
      <c r="AM54" s="294">
        <f t="shared" si="32"/>
        <v>1890</v>
      </c>
      <c r="AN54" s="294">
        <f t="shared" si="32"/>
        <v>137</v>
      </c>
      <c r="AO54" s="294">
        <f t="shared" si="32"/>
        <v>0</v>
      </c>
      <c r="AP54" s="294">
        <f t="shared" si="32"/>
        <v>0</v>
      </c>
      <c r="AQ54" s="294">
        <f t="shared" si="32"/>
        <v>1</v>
      </c>
      <c r="AR54" s="294">
        <f t="shared" si="32"/>
        <v>0</v>
      </c>
      <c r="AS54" s="294">
        <f t="shared" si="32"/>
        <v>0</v>
      </c>
      <c r="AT54" s="294">
        <f t="shared" si="32"/>
        <v>0</v>
      </c>
      <c r="AU54" s="294">
        <f t="shared" si="32"/>
        <v>136</v>
      </c>
      <c r="AV54" s="294">
        <f t="shared" si="32"/>
        <v>0</v>
      </c>
      <c r="AW54" s="294">
        <f t="shared" si="32"/>
        <v>0</v>
      </c>
      <c r="AX54" s="294">
        <f t="shared" si="32"/>
        <v>0</v>
      </c>
      <c r="AY54" s="294">
        <f t="shared" si="32"/>
        <v>0</v>
      </c>
      <c r="AZ54" s="294">
        <f t="shared" si="32"/>
        <v>0</v>
      </c>
      <c r="BA54" s="294">
        <f t="shared" si="32"/>
        <v>0</v>
      </c>
      <c r="BB54" s="294">
        <f t="shared" si="32"/>
        <v>0</v>
      </c>
      <c r="BC54" s="294">
        <f t="shared" si="32"/>
        <v>0</v>
      </c>
      <c r="BD54" s="294">
        <f t="shared" si="32"/>
        <v>0</v>
      </c>
      <c r="BE54" s="294">
        <f t="shared" si="32"/>
        <v>0</v>
      </c>
      <c r="BF54" s="294">
        <f t="shared" si="32"/>
        <v>0</v>
      </c>
      <c r="BG54" s="294">
        <f t="shared" si="32"/>
        <v>0</v>
      </c>
      <c r="BH54" s="294">
        <f t="shared" si="32"/>
        <v>0</v>
      </c>
      <c r="BI54" s="294">
        <f t="shared" si="32"/>
        <v>0</v>
      </c>
      <c r="BJ54" s="294">
        <f t="shared" si="32"/>
        <v>0</v>
      </c>
      <c r="BK54" s="294">
        <f t="shared" si="32"/>
        <v>0</v>
      </c>
      <c r="BL54" s="294">
        <f t="shared" si="32"/>
        <v>7489.16</v>
      </c>
      <c r="BM54" s="294">
        <f t="shared" si="32"/>
        <v>0</v>
      </c>
      <c r="BN54" s="294">
        <f t="shared" si="32"/>
        <v>24</v>
      </c>
      <c r="BO54" s="294">
        <f t="shared" si="32"/>
        <v>188.16</v>
      </c>
      <c r="BP54" s="294">
        <f aca="true" t="shared" si="33" ref="BP54:CU54">SUM(BP7:BP53)</f>
        <v>0</v>
      </c>
      <c r="BQ54" s="294">
        <f t="shared" si="33"/>
        <v>7205</v>
      </c>
      <c r="BR54" s="294">
        <f t="shared" si="33"/>
        <v>0</v>
      </c>
      <c r="BS54" s="294">
        <f t="shared" si="33"/>
        <v>72</v>
      </c>
      <c r="BT54" s="294">
        <f t="shared" si="33"/>
        <v>49670.87</v>
      </c>
      <c r="BU54" s="294">
        <f t="shared" si="33"/>
        <v>41876</v>
      </c>
      <c r="BV54" s="294">
        <f t="shared" si="33"/>
        <v>162</v>
      </c>
      <c r="BW54" s="294">
        <f t="shared" si="33"/>
        <v>4418</v>
      </c>
      <c r="BX54" s="294">
        <f t="shared" si="33"/>
        <v>175.76999999999998</v>
      </c>
      <c r="BY54" s="294">
        <f t="shared" si="33"/>
        <v>1794.4099999999999</v>
      </c>
      <c r="BZ54" s="294">
        <f t="shared" si="33"/>
        <v>1176</v>
      </c>
      <c r="CA54" s="294">
        <f t="shared" si="33"/>
        <v>68.69</v>
      </c>
      <c r="CB54" s="294">
        <f t="shared" si="33"/>
        <v>2145</v>
      </c>
      <c r="CC54" s="294">
        <f t="shared" si="33"/>
        <v>86</v>
      </c>
      <c r="CD54" s="294">
        <f t="shared" si="33"/>
        <v>47</v>
      </c>
      <c r="CE54" s="294">
        <f t="shared" si="33"/>
        <v>436</v>
      </c>
      <c r="CF54" s="294">
        <f t="shared" si="33"/>
        <v>811</v>
      </c>
      <c r="CG54" s="294">
        <f t="shared" si="33"/>
        <v>69</v>
      </c>
      <c r="CH54" s="294">
        <f t="shared" si="33"/>
        <v>665</v>
      </c>
      <c r="CI54" s="294">
        <f t="shared" si="33"/>
        <v>31</v>
      </c>
      <c r="CJ54" s="294">
        <f t="shared" si="33"/>
        <v>38910.24</v>
      </c>
      <c r="CK54" s="294">
        <f t="shared" si="33"/>
        <v>14762.24</v>
      </c>
      <c r="CL54" s="294">
        <f t="shared" si="33"/>
        <v>14877</v>
      </c>
      <c r="CM54" s="294">
        <f t="shared" si="33"/>
        <v>129</v>
      </c>
      <c r="CN54" s="294">
        <f t="shared" si="33"/>
        <v>8905</v>
      </c>
      <c r="CO54" s="294">
        <f t="shared" si="33"/>
        <v>0</v>
      </c>
      <c r="CP54" s="294">
        <f t="shared" si="33"/>
        <v>210</v>
      </c>
      <c r="CQ54" s="294">
        <f t="shared" si="33"/>
        <v>27</v>
      </c>
      <c r="CR54" s="294">
        <f t="shared" si="33"/>
        <v>3086</v>
      </c>
      <c r="CS54" s="294">
        <f t="shared" si="33"/>
        <v>834</v>
      </c>
      <c r="CT54" s="294">
        <f t="shared" si="33"/>
        <v>0</v>
      </c>
      <c r="CU54" s="294">
        <f t="shared" si="33"/>
        <v>0</v>
      </c>
      <c r="CV54" s="294">
        <f>SUM(CV7:CV53)</f>
        <v>1035</v>
      </c>
      <c r="CW54" s="294">
        <f>SUM(CW7:CW53)</f>
        <v>1065</v>
      </c>
      <c r="CX54" s="294">
        <f>SUM(CX7:CX53)</f>
        <v>140</v>
      </c>
      <c r="CY54" s="294">
        <f>SUM(CY7:CY53)</f>
        <v>12</v>
      </c>
    </row>
    <row r="55" spans="1:103" s="289" customFormat="1" ht="13.5">
      <c r="A55" s="281"/>
      <c r="B55" s="281"/>
      <c r="C55" s="28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89" customFormat="1" ht="13.5">
      <c r="A56" s="281"/>
      <c r="B56" s="281"/>
      <c r="C56" s="28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89" customFormat="1" ht="13.5">
      <c r="A57" s="281"/>
      <c r="B57" s="281"/>
      <c r="C57" s="28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89" customFormat="1" ht="13.5">
      <c r="A58" s="281"/>
      <c r="B58" s="281"/>
      <c r="C58" s="28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89" customFormat="1" ht="13.5">
      <c r="A59" s="281"/>
      <c r="B59" s="281"/>
      <c r="C59" s="28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89" customFormat="1" ht="13.5">
      <c r="A60" s="281"/>
      <c r="B60" s="281"/>
      <c r="C60" s="28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89" customFormat="1" ht="13.5">
      <c r="A61" s="281"/>
      <c r="B61" s="281"/>
      <c r="C61" s="28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89" customFormat="1" ht="13.5">
      <c r="A62" s="281"/>
      <c r="B62" s="281"/>
      <c r="C62" s="28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89" customFormat="1" ht="13.5">
      <c r="A63" s="281"/>
      <c r="B63" s="281"/>
      <c r="C63" s="28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89" customFormat="1" ht="13.5">
      <c r="A64" s="281"/>
      <c r="B64" s="281"/>
      <c r="C64" s="28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89" customFormat="1" ht="13.5">
      <c r="A65" s="281"/>
      <c r="B65" s="281"/>
      <c r="C65" s="28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89" customFormat="1" ht="13.5">
      <c r="A66" s="281"/>
      <c r="B66" s="281"/>
      <c r="C66" s="28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89" customFormat="1" ht="13.5">
      <c r="A67" s="281"/>
      <c r="B67" s="281"/>
      <c r="C67" s="28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89" customFormat="1" ht="13.5">
      <c r="A68" s="281"/>
      <c r="B68" s="281"/>
      <c r="C68" s="28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89" customFormat="1" ht="13.5">
      <c r="A69" s="281"/>
      <c r="B69" s="281"/>
      <c r="C69" s="28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89" customFormat="1" ht="13.5">
      <c r="A70" s="281"/>
      <c r="B70" s="281"/>
      <c r="C70" s="28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89" customFormat="1" ht="13.5">
      <c r="A71" s="281"/>
      <c r="B71" s="281"/>
      <c r="C71" s="28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89" customFormat="1" ht="13.5">
      <c r="A72" s="281"/>
      <c r="B72" s="281"/>
      <c r="C72" s="28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89" customFormat="1" ht="13.5">
      <c r="A73" s="281"/>
      <c r="B73" s="281"/>
      <c r="C73" s="28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89" customFormat="1" ht="13.5">
      <c r="A74" s="281"/>
      <c r="B74" s="281"/>
      <c r="C74" s="28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89" customFormat="1" ht="13.5">
      <c r="A75" s="281"/>
      <c r="B75" s="281"/>
      <c r="C75" s="28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89" customFormat="1" ht="13.5">
      <c r="A76" s="281"/>
      <c r="B76" s="281"/>
      <c r="C76" s="28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89" customFormat="1" ht="13.5">
      <c r="A77" s="281"/>
      <c r="B77" s="281"/>
      <c r="C77" s="28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89" customFormat="1" ht="13.5">
      <c r="A78" s="281"/>
      <c r="B78" s="281"/>
      <c r="C78" s="28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89" customFormat="1" ht="13.5">
      <c r="A79" s="281"/>
      <c r="B79" s="281"/>
      <c r="C79" s="28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89" customFormat="1" ht="13.5">
      <c r="A80" s="281"/>
      <c r="B80" s="281"/>
      <c r="C80" s="28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89" customFormat="1" ht="13.5">
      <c r="A81" s="281"/>
      <c r="B81" s="281"/>
      <c r="C81" s="28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89" customFormat="1" ht="13.5">
      <c r="A82" s="281"/>
      <c r="B82" s="281"/>
      <c r="C82" s="28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89" customFormat="1" ht="13.5">
      <c r="A83" s="281"/>
      <c r="B83" s="281"/>
      <c r="C83" s="28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89" customFormat="1" ht="13.5">
      <c r="A84" s="281"/>
      <c r="B84" s="281"/>
      <c r="C84" s="28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89" customFormat="1" ht="13.5">
      <c r="A85" s="281"/>
      <c r="B85" s="281"/>
      <c r="C85" s="28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89" customFormat="1" ht="13.5">
      <c r="A86" s="281"/>
      <c r="B86" s="281"/>
      <c r="C86" s="28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89" customFormat="1" ht="13.5">
      <c r="A87" s="281"/>
      <c r="B87" s="281"/>
      <c r="C87" s="28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89" customFormat="1" ht="13.5">
      <c r="A88" s="281"/>
      <c r="B88" s="281"/>
      <c r="C88" s="28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89" customFormat="1" ht="13.5">
      <c r="A89" s="281"/>
      <c r="B89" s="281"/>
      <c r="C89" s="28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89" customFormat="1" ht="13.5">
      <c r="A90" s="281"/>
      <c r="B90" s="281"/>
      <c r="C90" s="28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89" customFormat="1" ht="13.5">
      <c r="A91" s="281"/>
      <c r="B91" s="281"/>
      <c r="C91" s="28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89" customFormat="1" ht="13.5">
      <c r="A92" s="281"/>
      <c r="B92" s="281"/>
      <c r="C92" s="28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89" customFormat="1" ht="13.5">
      <c r="A93" s="281"/>
      <c r="B93" s="281"/>
      <c r="C93" s="28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89" customFormat="1" ht="13.5">
      <c r="A94" s="281"/>
      <c r="B94" s="281"/>
      <c r="C94" s="28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89" customFormat="1" ht="13.5">
      <c r="A95" s="281"/>
      <c r="B95" s="281"/>
      <c r="C95" s="28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89" customFormat="1" ht="13.5">
      <c r="A96" s="281"/>
      <c r="B96" s="281"/>
      <c r="C96" s="28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89" customFormat="1" ht="13.5">
      <c r="A97" s="281"/>
      <c r="B97" s="281"/>
      <c r="C97" s="28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89" customFormat="1" ht="13.5">
      <c r="A98" s="281"/>
      <c r="B98" s="281"/>
      <c r="C98" s="28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89" customFormat="1" ht="13.5">
      <c r="A99" s="281"/>
      <c r="B99" s="281"/>
      <c r="C99" s="28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89" customFormat="1" ht="13.5">
      <c r="A100" s="281"/>
      <c r="B100" s="281"/>
      <c r="C100" s="28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89" customFormat="1" ht="13.5">
      <c r="A101" s="281"/>
      <c r="B101" s="281"/>
      <c r="C101" s="28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89" customFormat="1" ht="13.5">
      <c r="A102" s="281"/>
      <c r="B102" s="281"/>
      <c r="C102" s="28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89" customFormat="1" ht="13.5">
      <c r="A103" s="281"/>
      <c r="B103" s="281"/>
      <c r="C103" s="28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89" customFormat="1" ht="13.5">
      <c r="A104" s="281"/>
      <c r="B104" s="281"/>
      <c r="C104" s="28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89" customFormat="1" ht="13.5">
      <c r="A105" s="281"/>
      <c r="B105" s="281"/>
      <c r="C105" s="28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89" customFormat="1" ht="13.5">
      <c r="A106" s="281"/>
      <c r="B106" s="281"/>
      <c r="C106" s="28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89" customFormat="1" ht="13.5">
      <c r="A107" s="281"/>
      <c r="B107" s="281"/>
      <c r="C107" s="28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89" customFormat="1" ht="13.5">
      <c r="A108" s="281"/>
      <c r="B108" s="281"/>
      <c r="C108" s="28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89" customFormat="1" ht="13.5">
      <c r="A109" s="281"/>
      <c r="B109" s="281"/>
      <c r="C109" s="28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89" customFormat="1" ht="13.5">
      <c r="A110" s="281"/>
      <c r="B110" s="281"/>
      <c r="C110" s="28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89" customFormat="1" ht="13.5">
      <c r="A111" s="281"/>
      <c r="B111" s="281"/>
      <c r="C111" s="28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89" customFormat="1" ht="13.5">
      <c r="A112" s="281"/>
      <c r="B112" s="281"/>
      <c r="C112" s="28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89" customFormat="1" ht="13.5">
      <c r="A113" s="281"/>
      <c r="B113" s="281"/>
      <c r="C113" s="28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89" customFormat="1" ht="13.5">
      <c r="A114" s="281"/>
      <c r="B114" s="281"/>
      <c r="C114" s="28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89" customFormat="1" ht="13.5">
      <c r="A115" s="281"/>
      <c r="B115" s="281"/>
      <c r="C115" s="28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89" customFormat="1" ht="13.5">
      <c r="A116" s="281"/>
      <c r="B116" s="281"/>
      <c r="C116" s="28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89" customFormat="1" ht="13.5">
      <c r="A117" s="281"/>
      <c r="B117" s="281"/>
      <c r="C117" s="28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89" customFormat="1" ht="13.5">
      <c r="A118" s="281"/>
      <c r="B118" s="281"/>
      <c r="C118" s="28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89" customFormat="1" ht="13.5">
      <c r="A119" s="281"/>
      <c r="B119" s="281"/>
      <c r="C119" s="28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89" customFormat="1" ht="13.5">
      <c r="A120" s="281"/>
      <c r="B120" s="281"/>
      <c r="C120" s="28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89" customFormat="1" ht="13.5">
      <c r="A121" s="281"/>
      <c r="B121" s="281"/>
      <c r="C121" s="28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89" customFormat="1" ht="13.5">
      <c r="A122" s="281"/>
      <c r="B122" s="281"/>
      <c r="C122" s="28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89" customFormat="1" ht="13.5">
      <c r="A123" s="281"/>
      <c r="B123" s="281"/>
      <c r="C123" s="28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89" customFormat="1" ht="13.5">
      <c r="A124" s="281"/>
      <c r="B124" s="281"/>
      <c r="C124" s="28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89" customFormat="1" ht="13.5">
      <c r="A125" s="281"/>
      <c r="B125" s="281"/>
      <c r="C125" s="28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89" customFormat="1" ht="13.5">
      <c r="A126" s="281"/>
      <c r="B126" s="281"/>
      <c r="C126" s="28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89" customFormat="1" ht="13.5">
      <c r="A127" s="281"/>
      <c r="B127" s="281"/>
      <c r="C127" s="28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89" customFormat="1" ht="13.5">
      <c r="A128" s="281"/>
      <c r="B128" s="281"/>
      <c r="C128" s="28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89" customFormat="1" ht="13.5">
      <c r="A129" s="281"/>
      <c r="B129" s="281"/>
      <c r="C129" s="28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89" customFormat="1" ht="13.5">
      <c r="A130" s="281"/>
      <c r="B130" s="281"/>
      <c r="C130" s="28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89" customFormat="1" ht="13.5">
      <c r="A131" s="281"/>
      <c r="B131" s="281"/>
      <c r="C131" s="28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89" customFormat="1" ht="13.5">
      <c r="A132" s="281"/>
      <c r="B132" s="281"/>
      <c r="C132" s="28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89" customFormat="1" ht="13.5">
      <c r="A133" s="281"/>
      <c r="B133" s="281"/>
      <c r="C133" s="28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89" customFormat="1" ht="13.5">
      <c r="A134" s="281"/>
      <c r="B134" s="281"/>
      <c r="C134" s="28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89" customFormat="1" ht="13.5">
      <c r="A135" s="281"/>
      <c r="B135" s="281"/>
      <c r="C135" s="28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89" customFormat="1" ht="13.5">
      <c r="A136" s="281"/>
      <c r="B136" s="281"/>
      <c r="C136" s="28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89" customFormat="1" ht="13.5">
      <c r="A137" s="281"/>
      <c r="B137" s="281"/>
      <c r="C137" s="28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89" customFormat="1" ht="13.5">
      <c r="A138" s="281"/>
      <c r="B138" s="281"/>
      <c r="C138" s="28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89" customFormat="1" ht="13.5">
      <c r="A139" s="281"/>
      <c r="B139" s="281"/>
      <c r="C139" s="28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89" customFormat="1" ht="13.5">
      <c r="A140" s="281"/>
      <c r="B140" s="281"/>
      <c r="C140" s="28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89" customFormat="1" ht="13.5">
      <c r="A141" s="281"/>
      <c r="B141" s="281"/>
      <c r="C141" s="28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89" customFormat="1" ht="13.5">
      <c r="A142" s="281"/>
      <c r="B142" s="281"/>
      <c r="C142" s="28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89" customFormat="1" ht="13.5">
      <c r="A143" s="281"/>
      <c r="B143" s="281"/>
      <c r="C143" s="28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89" customFormat="1" ht="13.5">
      <c r="A144" s="281"/>
      <c r="B144" s="281"/>
      <c r="C144" s="28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89" customFormat="1" ht="13.5">
      <c r="A145" s="281"/>
      <c r="B145" s="281"/>
      <c r="C145" s="28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89" customFormat="1" ht="13.5">
      <c r="A146" s="281"/>
      <c r="B146" s="281"/>
      <c r="C146" s="28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89" customFormat="1" ht="13.5">
      <c r="A147" s="281"/>
      <c r="B147" s="281"/>
      <c r="C147" s="28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89" customFormat="1" ht="13.5">
      <c r="A148" s="281"/>
      <c r="B148" s="281"/>
      <c r="C148" s="28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89" customFormat="1" ht="13.5">
      <c r="A149" s="281"/>
      <c r="B149" s="281"/>
      <c r="C149" s="28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89" customFormat="1" ht="13.5">
      <c r="A150" s="281"/>
      <c r="B150" s="281"/>
      <c r="C150" s="28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89" customFormat="1" ht="13.5">
      <c r="A151" s="281"/>
      <c r="B151" s="281"/>
      <c r="C151" s="28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89" customFormat="1" ht="13.5">
      <c r="A152" s="281"/>
      <c r="B152" s="281"/>
      <c r="C152" s="28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89" customFormat="1" ht="13.5">
      <c r="A153" s="281"/>
      <c r="B153" s="281"/>
      <c r="C153" s="28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89" customFormat="1" ht="13.5">
      <c r="A154" s="281"/>
      <c r="B154" s="281"/>
      <c r="C154" s="28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89" customFormat="1" ht="13.5">
      <c r="A155" s="281"/>
      <c r="B155" s="281"/>
      <c r="C155" s="28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89" customFormat="1" ht="13.5">
      <c r="A156" s="281"/>
      <c r="B156" s="281"/>
      <c r="C156" s="28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89" customFormat="1" ht="13.5">
      <c r="A157" s="281"/>
      <c r="B157" s="281"/>
      <c r="C157" s="28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89" customFormat="1" ht="13.5">
      <c r="A158" s="281"/>
      <c r="B158" s="281"/>
      <c r="C158" s="28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89" customFormat="1" ht="13.5">
      <c r="A159" s="281"/>
      <c r="B159" s="281"/>
      <c r="C159" s="28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89" customFormat="1" ht="13.5">
      <c r="A160" s="281"/>
      <c r="B160" s="281"/>
      <c r="C160" s="28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89" customFormat="1" ht="13.5">
      <c r="A161" s="281"/>
      <c r="B161" s="281"/>
      <c r="C161" s="28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89" customFormat="1" ht="13.5">
      <c r="A162" s="281"/>
      <c r="B162" s="281"/>
      <c r="C162" s="28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89" customFormat="1" ht="13.5">
      <c r="A163" s="281"/>
      <c r="B163" s="281"/>
      <c r="C163" s="28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89" customFormat="1" ht="13.5">
      <c r="A164" s="281"/>
      <c r="B164" s="281"/>
      <c r="C164" s="28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89" customFormat="1" ht="13.5">
      <c r="A165" s="281"/>
      <c r="B165" s="281"/>
      <c r="C165" s="28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89" customFormat="1" ht="13.5">
      <c r="A166" s="281"/>
      <c r="B166" s="281"/>
      <c r="C166" s="28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89" customFormat="1" ht="13.5">
      <c r="A167" s="281"/>
      <c r="B167" s="281"/>
      <c r="C167" s="28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89" customFormat="1" ht="13.5">
      <c r="A168" s="281"/>
      <c r="B168" s="281"/>
      <c r="C168" s="28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89" customFormat="1" ht="13.5">
      <c r="A169" s="281"/>
      <c r="B169" s="281"/>
      <c r="C169" s="28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89" customFormat="1" ht="13.5">
      <c r="A170" s="281"/>
      <c r="B170" s="281"/>
      <c r="C170" s="28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89" customFormat="1" ht="13.5">
      <c r="A171" s="281"/>
      <c r="B171" s="281"/>
      <c r="C171" s="28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89" customFormat="1" ht="13.5">
      <c r="A172" s="281"/>
      <c r="B172" s="281"/>
      <c r="C172" s="28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89" customFormat="1" ht="13.5">
      <c r="A173" s="281"/>
      <c r="B173" s="281"/>
      <c r="C173" s="28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89" customFormat="1" ht="13.5">
      <c r="A174" s="281"/>
      <c r="B174" s="281"/>
      <c r="C174" s="28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89" customFormat="1" ht="13.5">
      <c r="A175" s="281"/>
      <c r="B175" s="281"/>
      <c r="C175" s="28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89" customFormat="1" ht="13.5">
      <c r="A176" s="281"/>
      <c r="B176" s="281"/>
      <c r="C176" s="28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89" customFormat="1" ht="13.5">
      <c r="A177" s="281"/>
      <c r="B177" s="281"/>
      <c r="C177" s="28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89" customFormat="1" ht="13.5">
      <c r="A178" s="281"/>
      <c r="B178" s="281"/>
      <c r="C178" s="28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89" customFormat="1" ht="13.5">
      <c r="A179" s="281"/>
      <c r="B179" s="281"/>
      <c r="C179" s="28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89" customFormat="1" ht="13.5">
      <c r="A180" s="281"/>
      <c r="B180" s="281"/>
      <c r="C180" s="28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89" customFormat="1" ht="13.5">
      <c r="A181" s="281"/>
      <c r="B181" s="281"/>
      <c r="C181" s="28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89" customFormat="1" ht="13.5">
      <c r="A182" s="281"/>
      <c r="B182" s="281"/>
      <c r="C182" s="28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89" customFormat="1" ht="13.5">
      <c r="A183" s="281"/>
      <c r="B183" s="281"/>
      <c r="C183" s="28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89" customFormat="1" ht="13.5">
      <c r="A184" s="281"/>
      <c r="B184" s="281"/>
      <c r="C184" s="28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89" customFormat="1" ht="13.5">
      <c r="A185" s="281"/>
      <c r="B185" s="281"/>
      <c r="C185" s="28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89" customFormat="1" ht="13.5">
      <c r="A186" s="281"/>
      <c r="B186" s="281"/>
      <c r="C186" s="28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89" customFormat="1" ht="13.5">
      <c r="A187" s="281"/>
      <c r="B187" s="281"/>
      <c r="C187" s="28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89" customFormat="1" ht="13.5">
      <c r="A188" s="281"/>
      <c r="B188" s="281"/>
      <c r="C188" s="28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89" customFormat="1" ht="13.5">
      <c r="A189" s="281"/>
      <c r="B189" s="281"/>
      <c r="C189" s="28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89" customFormat="1" ht="13.5">
      <c r="A190" s="281"/>
      <c r="B190" s="281"/>
      <c r="C190" s="28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89" customFormat="1" ht="13.5">
      <c r="A191" s="281"/>
      <c r="B191" s="281"/>
      <c r="C191" s="28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89" customFormat="1" ht="13.5">
      <c r="A192" s="281"/>
      <c r="B192" s="281"/>
      <c r="C192" s="28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89" customFormat="1" ht="13.5">
      <c r="A193" s="281"/>
      <c r="B193" s="281"/>
      <c r="C193" s="28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89" customFormat="1" ht="13.5">
      <c r="A194" s="281"/>
      <c r="B194" s="281"/>
      <c r="C194" s="28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89" customFormat="1" ht="13.5">
      <c r="A195" s="281"/>
      <c r="B195" s="281"/>
      <c r="C195" s="28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89" customFormat="1" ht="13.5">
      <c r="A196" s="281"/>
      <c r="B196" s="281"/>
      <c r="C196" s="28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89" customFormat="1" ht="13.5">
      <c r="A197" s="281"/>
      <c r="B197" s="281"/>
      <c r="C197" s="28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89" customFormat="1" ht="13.5">
      <c r="A198" s="281"/>
      <c r="B198" s="281"/>
      <c r="C198" s="28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89" customFormat="1" ht="13.5">
      <c r="A199" s="281"/>
      <c r="B199" s="281"/>
      <c r="C199" s="28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89" customFormat="1" ht="13.5">
      <c r="A200" s="281"/>
      <c r="B200" s="281"/>
      <c r="C200" s="28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89" customFormat="1" ht="13.5">
      <c r="A201" s="281"/>
      <c r="B201" s="281"/>
      <c r="C201" s="28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89" customFormat="1" ht="13.5">
      <c r="A202" s="281"/>
      <c r="B202" s="281"/>
      <c r="C202" s="28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89" customFormat="1" ht="13.5">
      <c r="A203" s="281"/>
      <c r="B203" s="281"/>
      <c r="C203" s="28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89" customFormat="1" ht="13.5">
      <c r="A204" s="281"/>
      <c r="B204" s="281"/>
      <c r="C204" s="28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89" customFormat="1" ht="13.5">
      <c r="A205" s="281"/>
      <c r="B205" s="281"/>
      <c r="C205" s="28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89" customFormat="1" ht="13.5">
      <c r="A206" s="281"/>
      <c r="B206" s="281"/>
      <c r="C206" s="28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89" customFormat="1" ht="13.5">
      <c r="A207" s="281"/>
      <c r="B207" s="281"/>
      <c r="C207" s="28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89" customFormat="1" ht="13.5">
      <c r="A208" s="281"/>
      <c r="B208" s="281"/>
      <c r="C208" s="28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89" customFormat="1" ht="13.5">
      <c r="A209" s="281"/>
      <c r="B209" s="281"/>
      <c r="C209" s="28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89" customFormat="1" ht="13.5">
      <c r="A210" s="281"/>
      <c r="B210" s="281"/>
      <c r="C210" s="28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89" customFormat="1" ht="13.5">
      <c r="A211" s="281"/>
      <c r="B211" s="281"/>
      <c r="C211" s="28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89" customFormat="1" ht="13.5">
      <c r="A212" s="281"/>
      <c r="B212" s="281"/>
      <c r="C212" s="28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89" customFormat="1" ht="13.5">
      <c r="A213" s="281"/>
      <c r="B213" s="281"/>
      <c r="C213" s="28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89" customFormat="1" ht="13.5">
      <c r="A214" s="281"/>
      <c r="B214" s="281"/>
      <c r="C214" s="28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89" customFormat="1" ht="13.5">
      <c r="A215" s="281"/>
      <c r="B215" s="281"/>
      <c r="C215" s="28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89" customFormat="1" ht="13.5">
      <c r="A216" s="281"/>
      <c r="B216" s="281"/>
      <c r="C216" s="28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89" customFormat="1" ht="13.5">
      <c r="A217" s="281"/>
      <c r="B217" s="281"/>
      <c r="C217" s="28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89" customFormat="1" ht="13.5">
      <c r="A218" s="281"/>
      <c r="B218" s="281"/>
      <c r="C218" s="28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89" customFormat="1" ht="13.5">
      <c r="A219" s="281"/>
      <c r="B219" s="281"/>
      <c r="C219" s="28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89" customFormat="1" ht="13.5">
      <c r="A220" s="281"/>
      <c r="B220" s="281"/>
      <c r="C220" s="28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89" customFormat="1" ht="13.5">
      <c r="A221" s="281"/>
      <c r="B221" s="281"/>
      <c r="C221" s="28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89" customFormat="1" ht="13.5">
      <c r="A222" s="281"/>
      <c r="B222" s="281"/>
      <c r="C222" s="28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89" customFormat="1" ht="13.5">
      <c r="A223" s="281"/>
      <c r="B223" s="281"/>
      <c r="C223" s="28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89" customFormat="1" ht="13.5">
      <c r="A224" s="281"/>
      <c r="B224" s="281"/>
      <c r="C224" s="28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89" customFormat="1" ht="13.5">
      <c r="A225" s="281"/>
      <c r="B225" s="281"/>
      <c r="C225" s="28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89" customFormat="1" ht="13.5">
      <c r="A226" s="281"/>
      <c r="B226" s="281"/>
      <c r="C226" s="28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89" customFormat="1" ht="13.5">
      <c r="A227" s="281"/>
      <c r="B227" s="281"/>
      <c r="C227" s="28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89" customFormat="1" ht="13.5">
      <c r="A228" s="281"/>
      <c r="B228" s="281"/>
      <c r="C228" s="28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89" customFormat="1" ht="13.5">
      <c r="A229" s="281"/>
      <c r="B229" s="281"/>
      <c r="C229" s="28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89" customFormat="1" ht="13.5">
      <c r="A230" s="281"/>
      <c r="B230" s="281"/>
      <c r="C230" s="28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89" customFormat="1" ht="13.5">
      <c r="A231" s="281"/>
      <c r="B231" s="281"/>
      <c r="C231" s="28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89" customFormat="1" ht="13.5">
      <c r="A232" s="281"/>
      <c r="B232" s="281"/>
      <c r="C232" s="28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89" customFormat="1" ht="13.5">
      <c r="A233" s="281"/>
      <c r="B233" s="281"/>
      <c r="C233" s="28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89" customFormat="1" ht="13.5">
      <c r="A234" s="281"/>
      <c r="B234" s="281"/>
      <c r="C234" s="28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89" customFormat="1" ht="13.5">
      <c r="A235" s="281"/>
      <c r="B235" s="281"/>
      <c r="C235" s="28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89" customFormat="1" ht="13.5">
      <c r="A236" s="281"/>
      <c r="B236" s="281"/>
      <c r="C236" s="28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89" customFormat="1" ht="13.5">
      <c r="A237" s="281"/>
      <c r="B237" s="281"/>
      <c r="C237" s="28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89" customFormat="1" ht="13.5">
      <c r="A238" s="281"/>
      <c r="B238" s="281"/>
      <c r="C238" s="28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89" customFormat="1" ht="13.5">
      <c r="A239" s="281"/>
      <c r="B239" s="281"/>
      <c r="C239" s="28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89" customFormat="1" ht="13.5">
      <c r="A240" s="281"/>
      <c r="B240" s="281"/>
      <c r="C240" s="28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89" customFormat="1" ht="13.5">
      <c r="A241" s="281"/>
      <c r="B241" s="281"/>
      <c r="C241" s="28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89" customFormat="1" ht="13.5">
      <c r="A242" s="281"/>
      <c r="B242" s="281"/>
      <c r="C242" s="28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89" customFormat="1" ht="13.5">
      <c r="A243" s="281"/>
      <c r="B243" s="281"/>
      <c r="C243" s="28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89" customFormat="1" ht="13.5">
      <c r="A244" s="281"/>
      <c r="B244" s="281"/>
      <c r="C244" s="28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89" customFormat="1" ht="13.5">
      <c r="A245" s="281"/>
      <c r="B245" s="281"/>
      <c r="C245" s="28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89" customFormat="1" ht="13.5">
      <c r="A246" s="281"/>
      <c r="B246" s="281"/>
      <c r="C246" s="28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89" customFormat="1" ht="13.5">
      <c r="A247" s="281"/>
      <c r="B247" s="281"/>
      <c r="C247" s="28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89" customFormat="1" ht="13.5">
      <c r="A248" s="281"/>
      <c r="B248" s="281"/>
      <c r="C248" s="28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89" customFormat="1" ht="13.5">
      <c r="A249" s="281"/>
      <c r="B249" s="281"/>
      <c r="C249" s="28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89" customFormat="1" ht="13.5">
      <c r="A250" s="281"/>
      <c r="B250" s="281"/>
      <c r="C250" s="28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89" customFormat="1" ht="13.5">
      <c r="A251" s="281"/>
      <c r="B251" s="281"/>
      <c r="C251" s="28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89" customFormat="1" ht="13.5">
      <c r="A252" s="281"/>
      <c r="B252" s="281"/>
      <c r="C252" s="28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89" customFormat="1" ht="13.5">
      <c r="A253" s="281"/>
      <c r="B253" s="281"/>
      <c r="C253" s="28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89" customFormat="1" ht="13.5">
      <c r="A254" s="281"/>
      <c r="B254" s="281"/>
      <c r="C254" s="28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89" customFormat="1" ht="13.5">
      <c r="A255" s="281"/>
      <c r="B255" s="281"/>
      <c r="C255" s="28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89" customFormat="1" ht="13.5">
      <c r="A256" s="281"/>
      <c r="B256" s="281"/>
      <c r="C256" s="28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89" customFormat="1" ht="13.5">
      <c r="A257" s="281"/>
      <c r="B257" s="281"/>
      <c r="C257" s="28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89" customFormat="1" ht="13.5">
      <c r="A258" s="281"/>
      <c r="B258" s="281"/>
      <c r="C258" s="28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89" customFormat="1" ht="13.5">
      <c r="A259" s="281"/>
      <c r="B259" s="281"/>
      <c r="C259" s="28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89" customFormat="1" ht="13.5">
      <c r="A260" s="281"/>
      <c r="B260" s="281"/>
      <c r="C260" s="28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89" customFormat="1" ht="13.5">
      <c r="A261" s="281"/>
      <c r="B261" s="281"/>
      <c r="C261" s="28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89" customFormat="1" ht="13.5">
      <c r="A262" s="281"/>
      <c r="B262" s="281"/>
      <c r="C262" s="28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89" customFormat="1" ht="13.5">
      <c r="A263" s="281"/>
      <c r="B263" s="281"/>
      <c r="C263" s="28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89" customFormat="1" ht="13.5">
      <c r="A264" s="281"/>
      <c r="B264" s="281"/>
      <c r="C264" s="28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89" customFormat="1" ht="13.5">
      <c r="A265" s="281"/>
      <c r="B265" s="281"/>
      <c r="C265" s="28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89" customFormat="1" ht="13.5">
      <c r="A266" s="281"/>
      <c r="B266" s="281"/>
      <c r="C266" s="28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89" customFormat="1" ht="13.5">
      <c r="A267" s="281"/>
      <c r="B267" s="281"/>
      <c r="C267" s="28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89" customFormat="1" ht="13.5">
      <c r="A268" s="281"/>
      <c r="B268" s="281"/>
      <c r="C268" s="28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89" customFormat="1" ht="13.5">
      <c r="A269" s="281"/>
      <c r="B269" s="281"/>
      <c r="C269" s="28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89" customFormat="1" ht="13.5">
      <c r="A270" s="281"/>
      <c r="B270" s="281"/>
      <c r="C270" s="28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89" customFormat="1" ht="13.5">
      <c r="A271" s="281"/>
      <c r="B271" s="281"/>
      <c r="C271" s="28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89" customFormat="1" ht="13.5">
      <c r="A272" s="281"/>
      <c r="B272" s="281"/>
      <c r="C272" s="28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89" customFormat="1" ht="13.5">
      <c r="A273" s="281"/>
      <c r="B273" s="281"/>
      <c r="C273" s="28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89" customFormat="1" ht="13.5">
      <c r="A274" s="281"/>
      <c r="B274" s="281"/>
      <c r="C274" s="28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89" customFormat="1" ht="13.5">
      <c r="A275" s="281"/>
      <c r="B275" s="281"/>
      <c r="C275" s="28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89" customFormat="1" ht="13.5">
      <c r="A276" s="281"/>
      <c r="B276" s="281"/>
      <c r="C276" s="28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89" customFormat="1" ht="13.5">
      <c r="A277" s="281"/>
      <c r="B277" s="281"/>
      <c r="C277" s="28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89" customFormat="1" ht="13.5">
      <c r="A278" s="281"/>
      <c r="B278" s="281"/>
      <c r="C278" s="28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89" customFormat="1" ht="13.5">
      <c r="A279" s="281"/>
      <c r="B279" s="281"/>
      <c r="C279" s="28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89" customFormat="1" ht="13.5">
      <c r="A280" s="281"/>
      <c r="B280" s="281"/>
      <c r="C280" s="28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89" customFormat="1" ht="13.5">
      <c r="A281" s="281"/>
      <c r="B281" s="281"/>
      <c r="C281" s="28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89" customFormat="1" ht="13.5">
      <c r="A282" s="281"/>
      <c r="B282" s="281"/>
      <c r="C282" s="28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89" customFormat="1" ht="13.5">
      <c r="A283" s="281"/>
      <c r="B283" s="281"/>
      <c r="C283" s="28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89" customFormat="1" ht="13.5">
      <c r="A284" s="281"/>
      <c r="B284" s="281"/>
      <c r="C284" s="28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89" customFormat="1" ht="13.5">
      <c r="A285" s="281"/>
      <c r="B285" s="281"/>
      <c r="C285" s="28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89" customFormat="1" ht="13.5">
      <c r="A286" s="281"/>
      <c r="B286" s="281"/>
      <c r="C286" s="28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89" customFormat="1" ht="13.5">
      <c r="A287" s="281"/>
      <c r="B287" s="281"/>
      <c r="C287" s="28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89" customFormat="1" ht="13.5">
      <c r="A288" s="281"/>
      <c r="B288" s="281"/>
      <c r="C288" s="28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89" customFormat="1" ht="13.5">
      <c r="A289" s="281"/>
      <c r="B289" s="281"/>
      <c r="C289" s="28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89" customFormat="1" ht="13.5">
      <c r="A290" s="281"/>
      <c r="B290" s="281"/>
      <c r="C290" s="28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89" customFormat="1" ht="13.5">
      <c r="A291" s="281"/>
      <c r="B291" s="281"/>
      <c r="C291" s="28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89" customFormat="1" ht="13.5">
      <c r="A292" s="281"/>
      <c r="B292" s="281"/>
      <c r="C292" s="28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89" customFormat="1" ht="13.5">
      <c r="A293" s="281"/>
      <c r="B293" s="281"/>
      <c r="C293" s="28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89" customFormat="1" ht="13.5">
      <c r="A294" s="281"/>
      <c r="B294" s="281"/>
      <c r="C294" s="28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89" customFormat="1" ht="13.5">
      <c r="A295" s="281"/>
      <c r="B295" s="281"/>
      <c r="C295" s="28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89" customFormat="1" ht="13.5">
      <c r="A296" s="281"/>
      <c r="B296" s="281"/>
      <c r="C296" s="28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89" customFormat="1" ht="13.5">
      <c r="A297" s="281"/>
      <c r="B297" s="281"/>
      <c r="C297" s="28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89" customFormat="1" ht="13.5">
      <c r="A298" s="281"/>
      <c r="B298" s="281"/>
      <c r="C298" s="28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89" customFormat="1" ht="13.5">
      <c r="A299" s="281"/>
      <c r="B299" s="281"/>
      <c r="C299" s="28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89" customFormat="1" ht="13.5">
      <c r="A300" s="281"/>
      <c r="B300" s="281"/>
      <c r="C300" s="28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F3:CF5"/>
    <mergeCell ref="CR3:CR5"/>
    <mergeCell ref="CP3:CP5"/>
    <mergeCell ref="CN3:CN5"/>
    <mergeCell ref="CW3:CW5"/>
    <mergeCell ref="CQ3:CQ5"/>
    <mergeCell ref="CO3:CO5"/>
    <mergeCell ref="CU3:CU5"/>
    <mergeCell ref="CV3:CV5"/>
    <mergeCell ref="CT3:CT5"/>
    <mergeCell ref="CS3:CS5"/>
    <mergeCell ref="CL3:CL5"/>
    <mergeCell ref="CM3:CM5"/>
    <mergeCell ref="CJ3:CJ5"/>
    <mergeCell ref="CH3:CH5"/>
    <mergeCell ref="CI3:CI5"/>
    <mergeCell ref="CK3:CK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G3:BG5"/>
    <mergeCell ref="BH3:BH5"/>
    <mergeCell ref="AN2:AU2"/>
    <mergeCell ref="AM3:AM5"/>
    <mergeCell ref="AF2:AM2"/>
    <mergeCell ref="AR3:AR5"/>
    <mergeCell ref="AI3:AI5"/>
    <mergeCell ref="AS3:AS5"/>
    <mergeCell ref="BT3:BT5"/>
    <mergeCell ref="AF3:AF5"/>
    <mergeCell ref="AD3:AD5"/>
    <mergeCell ref="X3:X5"/>
    <mergeCell ref="AB3:AB5"/>
    <mergeCell ref="AA3:AA5"/>
    <mergeCell ref="BI3:BI5"/>
    <mergeCell ref="BS3:BS5"/>
    <mergeCell ref="AY3:AY5"/>
    <mergeCell ref="BF3:BF5"/>
    <mergeCell ref="BJ3:BJ5"/>
    <mergeCell ref="BE3:BE5"/>
    <mergeCell ref="V3:V5"/>
    <mergeCell ref="W3:W5"/>
    <mergeCell ref="Y3:Y5"/>
    <mergeCell ref="Z3:Z5"/>
    <mergeCell ref="AX3:AX5"/>
    <mergeCell ref="AN3:AN5"/>
    <mergeCell ref="AO3:AO5"/>
    <mergeCell ref="AQ3:AQ5"/>
    <mergeCell ref="S3:S5"/>
    <mergeCell ref="T3:T5"/>
    <mergeCell ref="AU3:AU5"/>
    <mergeCell ref="AG3:AG5"/>
    <mergeCell ref="AT3:AT5"/>
    <mergeCell ref="AK3:AK5"/>
    <mergeCell ref="AL3:AL5"/>
    <mergeCell ref="AJ3:AJ5"/>
    <mergeCell ref="A2:A6"/>
    <mergeCell ref="B2:B6"/>
    <mergeCell ref="C2:C6"/>
    <mergeCell ref="AP3:AP5"/>
    <mergeCell ref="R3:R5"/>
    <mergeCell ref="Q3:Q5"/>
    <mergeCell ref="U3:U5"/>
    <mergeCell ref="X2:AE2"/>
    <mergeCell ref="AE3:AE5"/>
    <mergeCell ref="AH3:AH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16384" width="8" style="52" customWidth="1"/>
  </cols>
  <sheetData>
    <row r="1" ht="7.5" customHeight="1" thickBot="1">
      <c r="X1" s="52"/>
    </row>
    <row r="2" spans="2:24" ht="15" thickBot="1">
      <c r="B2" s="237" t="s">
        <v>260</v>
      </c>
      <c r="C2" s="238">
        <v>48</v>
      </c>
      <c r="D2" s="211" t="s">
        <v>401</v>
      </c>
      <c r="L2" s="52">
        <f>C2</f>
        <v>48</v>
      </c>
      <c r="M2" s="52" t="str">
        <f>U2</f>
        <v>全　国</v>
      </c>
      <c r="T2"/>
      <c r="U2" s="290" t="str">
        <f>IF(C2=0,"",VLOOKUP(C2,'ごみ処理概要'!B7:C300,2,FALSE))</f>
        <v>全　国</v>
      </c>
      <c r="W2" s="291">
        <f>L2+6</f>
        <v>54</v>
      </c>
      <c r="X2" s="52"/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全　国 処理量</v>
      </c>
      <c r="B4" s="212"/>
      <c r="C4" s="51"/>
      <c r="D4" s="51"/>
      <c r="X4" s="52"/>
    </row>
    <row r="5" spans="6:13" s="53" customFormat="1" ht="15" customHeight="1" thickBot="1">
      <c r="F5" s="372" t="s">
        <v>124</v>
      </c>
      <c r="G5" s="373"/>
      <c r="H5" s="373"/>
      <c r="I5" s="373"/>
      <c r="J5" s="376" t="s">
        <v>125</v>
      </c>
      <c r="K5" s="378" t="s">
        <v>126</v>
      </c>
      <c r="L5" s="379"/>
      <c r="M5" s="380"/>
    </row>
    <row r="6" spans="1:23" s="53" customFormat="1" ht="15" customHeight="1" thickBot="1">
      <c r="A6" s="381" t="s">
        <v>127</v>
      </c>
      <c r="B6" s="381"/>
      <c r="C6" s="381"/>
      <c r="D6" s="66">
        <f>W6</f>
        <v>127727000</v>
      </c>
      <c r="F6" s="374"/>
      <c r="G6" s="375"/>
      <c r="H6" s="375"/>
      <c r="I6" s="375"/>
      <c r="J6" s="377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245</v>
      </c>
      <c r="V6" s="215" t="s">
        <v>306</v>
      </c>
      <c r="W6" s="290">
        <f ca="1">IF($C$2&gt;0,INDIRECT(U6&amp;"!"&amp;V6&amp;$W$2),0)</f>
        <v>127727000</v>
      </c>
    </row>
    <row r="7" spans="1:23" s="53" customFormat="1" ht="15" customHeight="1" thickBot="1">
      <c r="A7" s="382" t="s">
        <v>131</v>
      </c>
      <c r="B7" s="382"/>
      <c r="C7" s="382"/>
      <c r="D7" s="72">
        <f>W7</f>
        <v>53819</v>
      </c>
      <c r="F7" s="383" t="s">
        <v>132</v>
      </c>
      <c r="G7" s="385" t="s">
        <v>133</v>
      </c>
      <c r="H7" s="59" t="s">
        <v>134</v>
      </c>
      <c r="I7" s="60"/>
      <c r="J7" s="61">
        <f>W18</f>
        <v>38067011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245</v>
      </c>
      <c r="V7" s="215" t="s">
        <v>307</v>
      </c>
      <c r="W7" s="290">
        <f aca="true" ca="1" t="shared" si="0" ref="W7:W68">IF($C$2&gt;0,INDIRECT(U7&amp;"!"&amp;V7&amp;$W$2),0)</f>
        <v>53819</v>
      </c>
    </row>
    <row r="8" spans="1:23" s="53" customFormat="1" ht="15" customHeight="1" thickBot="1">
      <c r="A8" s="387" t="s">
        <v>136</v>
      </c>
      <c r="B8" s="387"/>
      <c r="C8" s="387"/>
      <c r="D8" s="78">
        <f>SUM(D6:D7)</f>
        <v>127780819</v>
      </c>
      <c r="F8" s="384"/>
      <c r="G8" s="386"/>
      <c r="H8" s="398" t="s">
        <v>137</v>
      </c>
      <c r="I8" s="65" t="s">
        <v>138</v>
      </c>
      <c r="J8" s="66">
        <f>W19</f>
        <v>1389657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246</v>
      </c>
      <c r="V8" s="215" t="s">
        <v>308</v>
      </c>
      <c r="W8" s="290">
        <f ca="1" t="shared" si="0"/>
        <v>3807612</v>
      </c>
    </row>
    <row r="9" spans="4:23" s="53" customFormat="1" ht="15" customHeight="1" thickBot="1">
      <c r="D9" s="70"/>
      <c r="F9" s="384"/>
      <c r="G9" s="386"/>
      <c r="H9" s="399"/>
      <c r="I9" s="71" t="s">
        <v>139</v>
      </c>
      <c r="J9" s="72">
        <f aca="true" t="shared" si="1" ref="J9:J14">W20</f>
        <v>3868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246</v>
      </c>
      <c r="V9" s="215" t="s">
        <v>309</v>
      </c>
      <c r="W9" s="290">
        <f ca="1" t="shared" si="0"/>
        <v>31897894</v>
      </c>
    </row>
    <row r="10" spans="1:23" s="53" customFormat="1" ht="15" customHeight="1">
      <c r="A10" s="401" t="s">
        <v>140</v>
      </c>
      <c r="B10" s="404" t="s">
        <v>141</v>
      </c>
      <c r="C10" s="230" t="s">
        <v>142</v>
      </c>
      <c r="D10" s="66">
        <f aca="true" t="shared" si="2" ref="D10:D15">W8</f>
        <v>3807612</v>
      </c>
      <c r="F10" s="384"/>
      <c r="G10" s="386"/>
      <c r="H10" s="399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246</v>
      </c>
      <c r="V10" s="215" t="s">
        <v>310</v>
      </c>
      <c r="W10" s="290">
        <f ca="1" t="shared" si="0"/>
        <v>2459577</v>
      </c>
    </row>
    <row r="11" spans="1:23" s="53" customFormat="1" ht="15" customHeight="1">
      <c r="A11" s="402"/>
      <c r="B11" s="405"/>
      <c r="C11" s="231" t="s">
        <v>144</v>
      </c>
      <c r="D11" s="72">
        <f t="shared" si="2"/>
        <v>31897894</v>
      </c>
      <c r="F11" s="384"/>
      <c r="G11" s="386"/>
      <c r="H11" s="399"/>
      <c r="I11" s="76" t="s">
        <v>145</v>
      </c>
      <c r="J11" s="72">
        <f t="shared" si="1"/>
        <v>3902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246</v>
      </c>
      <c r="V11" s="215" t="s">
        <v>311</v>
      </c>
      <c r="W11" s="290">
        <f ca="1" t="shared" si="0"/>
        <v>5108558</v>
      </c>
    </row>
    <row r="12" spans="1:23" s="53" customFormat="1" ht="15" customHeight="1">
      <c r="A12" s="402"/>
      <c r="B12" s="405"/>
      <c r="C12" s="231" t="s">
        <v>146</v>
      </c>
      <c r="D12" s="72">
        <f t="shared" si="2"/>
        <v>2459577</v>
      </c>
      <c r="F12" s="384"/>
      <c r="G12" s="386"/>
      <c r="H12" s="399"/>
      <c r="I12" s="76" t="s">
        <v>147</v>
      </c>
      <c r="J12" s="72">
        <f t="shared" si="1"/>
        <v>42270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246</v>
      </c>
      <c r="V12" s="215" t="s">
        <v>312</v>
      </c>
      <c r="W12" s="290">
        <f ca="1" t="shared" si="0"/>
        <v>152175</v>
      </c>
    </row>
    <row r="13" spans="1:23" s="53" customFormat="1" ht="15" customHeight="1">
      <c r="A13" s="402"/>
      <c r="B13" s="405"/>
      <c r="C13" s="231" t="s">
        <v>148</v>
      </c>
      <c r="D13" s="72">
        <f t="shared" si="2"/>
        <v>5108558</v>
      </c>
      <c r="F13" s="384"/>
      <c r="G13" s="386"/>
      <c r="H13" s="399"/>
      <c r="I13" s="76" t="s">
        <v>149</v>
      </c>
      <c r="J13" s="72">
        <f t="shared" si="1"/>
        <v>351124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246</v>
      </c>
      <c r="V13" s="215" t="s">
        <v>313</v>
      </c>
      <c r="W13" s="290">
        <f ca="1" t="shared" si="0"/>
        <v>729599</v>
      </c>
    </row>
    <row r="14" spans="1:23" s="53" customFormat="1" ht="15" customHeight="1" thickBot="1">
      <c r="A14" s="402"/>
      <c r="B14" s="405"/>
      <c r="C14" s="231" t="s">
        <v>150</v>
      </c>
      <c r="D14" s="72">
        <f t="shared" si="2"/>
        <v>152175</v>
      </c>
      <c r="F14" s="384"/>
      <c r="G14" s="386"/>
      <c r="H14" s="400"/>
      <c r="I14" s="77" t="s">
        <v>151</v>
      </c>
      <c r="J14" s="78">
        <f t="shared" si="1"/>
        <v>56738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246</v>
      </c>
      <c r="V14" s="215" t="s">
        <v>314</v>
      </c>
      <c r="W14" s="290">
        <f ca="1" t="shared" si="0"/>
        <v>4810078</v>
      </c>
    </row>
    <row r="15" spans="1:23" s="53" customFormat="1" ht="15" customHeight="1" thickBot="1">
      <c r="A15" s="402"/>
      <c r="B15" s="406"/>
      <c r="C15" s="231" t="s">
        <v>152</v>
      </c>
      <c r="D15" s="72">
        <f t="shared" si="2"/>
        <v>729599</v>
      </c>
      <c r="F15" s="384"/>
      <c r="G15" s="80"/>
      <c r="H15" s="81" t="s">
        <v>153</v>
      </c>
      <c r="I15" s="82"/>
      <c r="J15" s="83">
        <f>SUM(J7:J14)</f>
        <v>39914570</v>
      </c>
      <c r="K15" s="84" t="s">
        <v>135</v>
      </c>
      <c r="L15" s="85">
        <f>W35</f>
        <v>4362620</v>
      </c>
      <c r="M15" s="86">
        <f>W43</f>
        <v>986418</v>
      </c>
      <c r="T15" s="53" t="s">
        <v>164</v>
      </c>
      <c r="U15" s="210" t="s">
        <v>245</v>
      </c>
      <c r="V15" s="215" t="s">
        <v>350</v>
      </c>
      <c r="W15" s="290">
        <f ca="1" t="shared" si="0"/>
        <v>3058319</v>
      </c>
    </row>
    <row r="16" spans="1:23" s="53" customFormat="1" ht="15" customHeight="1">
      <c r="A16" s="402"/>
      <c r="B16" s="87"/>
      <c r="C16" s="232" t="s">
        <v>153</v>
      </c>
      <c r="D16" s="72">
        <f>SUM(D10:D15)</f>
        <v>44155415</v>
      </c>
      <c r="F16" s="384"/>
      <c r="G16" s="385" t="s">
        <v>154</v>
      </c>
      <c r="H16" s="88" t="s">
        <v>138</v>
      </c>
      <c r="I16" s="89"/>
      <c r="J16" s="90">
        <f>W26</f>
        <v>2568805</v>
      </c>
      <c r="K16" s="233">
        <f>J8</f>
        <v>1389657</v>
      </c>
      <c r="L16" s="234">
        <f aca="true" t="shared" si="3" ref="L16:L22">W36</f>
        <v>480270</v>
      </c>
      <c r="M16" s="91">
        <f aca="true" t="shared" si="4" ref="M16:M21">W44</f>
        <v>622434</v>
      </c>
      <c r="T16" s="53" t="s">
        <v>247</v>
      </c>
      <c r="U16" s="210" t="s">
        <v>246</v>
      </c>
      <c r="V16" s="53" t="s">
        <v>306</v>
      </c>
      <c r="W16" s="290">
        <f ca="1" t="shared" si="0"/>
        <v>33161476</v>
      </c>
    </row>
    <row r="17" spans="1:23" s="53" customFormat="1" ht="15" customHeight="1">
      <c r="A17" s="402"/>
      <c r="B17" s="407" t="s">
        <v>155</v>
      </c>
      <c r="C17" s="408"/>
      <c r="D17" s="72">
        <f>W14</f>
        <v>4810078</v>
      </c>
      <c r="F17" s="384"/>
      <c r="G17" s="386"/>
      <c r="H17" s="92" t="s">
        <v>139</v>
      </c>
      <c r="I17" s="93"/>
      <c r="J17" s="72">
        <f aca="true" t="shared" si="5" ref="J17:J22">W27</f>
        <v>114703</v>
      </c>
      <c r="K17" s="235">
        <f aca="true" t="shared" si="6" ref="K17:K22">J9</f>
        <v>3868</v>
      </c>
      <c r="L17" s="55">
        <f t="shared" si="3"/>
        <v>2382</v>
      </c>
      <c r="M17" s="94">
        <f t="shared" si="4"/>
        <v>76840</v>
      </c>
      <c r="T17" s="53" t="s">
        <v>248</v>
      </c>
      <c r="U17" s="210" t="s">
        <v>246</v>
      </c>
      <c r="V17" s="53" t="s">
        <v>307</v>
      </c>
      <c r="W17" s="290">
        <f ca="1" t="shared" si="0"/>
        <v>15804017</v>
      </c>
    </row>
    <row r="18" spans="1:23" s="53" customFormat="1" ht="15" customHeight="1">
      <c r="A18" s="402"/>
      <c r="B18" s="407" t="s">
        <v>164</v>
      </c>
      <c r="C18" s="408"/>
      <c r="D18" s="72">
        <f>W15</f>
        <v>3058319</v>
      </c>
      <c r="F18" s="384"/>
      <c r="G18" s="386"/>
      <c r="H18" s="95" t="s">
        <v>143</v>
      </c>
      <c r="I18" s="89"/>
      <c r="J18" s="72">
        <f t="shared" si="5"/>
        <v>19</v>
      </c>
      <c r="K18" s="235">
        <f t="shared" si="6"/>
        <v>0</v>
      </c>
      <c r="L18" s="55">
        <f t="shared" si="3"/>
        <v>0</v>
      </c>
      <c r="M18" s="94">
        <f t="shared" si="4"/>
        <v>32</v>
      </c>
      <c r="T18" s="53" t="s">
        <v>134</v>
      </c>
      <c r="U18" s="210" t="s">
        <v>249</v>
      </c>
      <c r="V18" s="53" t="s">
        <v>315</v>
      </c>
      <c r="W18" s="290">
        <f ca="1" t="shared" si="0"/>
        <v>38067011</v>
      </c>
    </row>
    <row r="19" spans="1:23" s="53" customFormat="1" ht="15" customHeight="1" thickBot="1">
      <c r="A19" s="403"/>
      <c r="B19" s="409" t="s">
        <v>7</v>
      </c>
      <c r="C19" s="410"/>
      <c r="D19" s="78">
        <f>SUM(D16:D18)</f>
        <v>52023812</v>
      </c>
      <c r="F19" s="384"/>
      <c r="G19" s="386"/>
      <c r="H19" s="95" t="s">
        <v>145</v>
      </c>
      <c r="I19" s="89"/>
      <c r="J19" s="72">
        <f t="shared" si="5"/>
        <v>24476</v>
      </c>
      <c r="K19" s="235">
        <f t="shared" si="6"/>
        <v>3902</v>
      </c>
      <c r="L19" s="55">
        <f t="shared" si="3"/>
        <v>1261</v>
      </c>
      <c r="M19" s="94">
        <f t="shared" si="4"/>
        <v>16398</v>
      </c>
      <c r="T19" s="53" t="s">
        <v>138</v>
      </c>
      <c r="U19" s="210" t="s">
        <v>249</v>
      </c>
      <c r="V19" s="53" t="s">
        <v>316</v>
      </c>
      <c r="W19" s="290">
        <f ca="1" t="shared" si="0"/>
        <v>1389657</v>
      </c>
    </row>
    <row r="20" spans="4:23" s="53" customFormat="1" ht="15" customHeight="1" thickBot="1">
      <c r="D20" s="70"/>
      <c r="F20" s="384"/>
      <c r="G20" s="386"/>
      <c r="H20" s="92" t="s">
        <v>147</v>
      </c>
      <c r="I20" s="93"/>
      <c r="J20" s="72">
        <f t="shared" si="5"/>
        <v>725636</v>
      </c>
      <c r="K20" s="235">
        <f t="shared" si="6"/>
        <v>42270</v>
      </c>
      <c r="L20" s="55">
        <f t="shared" si="3"/>
        <v>8138</v>
      </c>
      <c r="M20" s="94">
        <f t="shared" si="4"/>
        <v>402486</v>
      </c>
      <c r="T20" s="53" t="s">
        <v>139</v>
      </c>
      <c r="U20" s="210" t="s">
        <v>249</v>
      </c>
      <c r="V20" s="53" t="s">
        <v>317</v>
      </c>
      <c r="W20" s="290">
        <f ca="1" t="shared" si="0"/>
        <v>3868</v>
      </c>
    </row>
    <row r="21" spans="1:23" s="53" customFormat="1" ht="15" customHeight="1">
      <c r="A21" s="389" t="s">
        <v>156</v>
      </c>
      <c r="B21" s="390"/>
      <c r="C21" s="391"/>
      <c r="D21" s="66">
        <f>W16</f>
        <v>33161476</v>
      </c>
      <c r="F21" s="384"/>
      <c r="G21" s="386"/>
      <c r="H21" s="92" t="s">
        <v>149</v>
      </c>
      <c r="I21" s="93"/>
      <c r="J21" s="72">
        <f t="shared" si="5"/>
        <v>3536427</v>
      </c>
      <c r="K21" s="235">
        <f t="shared" si="6"/>
        <v>351124</v>
      </c>
      <c r="L21" s="55">
        <f t="shared" si="3"/>
        <v>654111</v>
      </c>
      <c r="M21" s="94">
        <f t="shared" si="4"/>
        <v>2471953</v>
      </c>
      <c r="T21" s="53" t="s">
        <v>143</v>
      </c>
      <c r="U21" s="210" t="s">
        <v>249</v>
      </c>
      <c r="V21" s="53" t="s">
        <v>313</v>
      </c>
      <c r="W21" s="290">
        <f ca="1" t="shared" si="0"/>
        <v>0</v>
      </c>
    </row>
    <row r="22" spans="1:23" s="53" customFormat="1" ht="15" customHeight="1" thickBot="1">
      <c r="A22" s="369" t="s">
        <v>157</v>
      </c>
      <c r="B22" s="370"/>
      <c r="C22" s="371"/>
      <c r="D22" s="72">
        <f>W17</f>
        <v>15804017</v>
      </c>
      <c r="F22" s="384"/>
      <c r="G22" s="386"/>
      <c r="H22" s="96" t="s">
        <v>151</v>
      </c>
      <c r="I22" s="97"/>
      <c r="J22" s="78">
        <f t="shared" si="5"/>
        <v>197422</v>
      </c>
      <c r="K22" s="236">
        <f t="shared" si="6"/>
        <v>56738</v>
      </c>
      <c r="L22" s="98">
        <f t="shared" si="3"/>
        <v>99145</v>
      </c>
      <c r="M22" s="58" t="s">
        <v>135</v>
      </c>
      <c r="T22" s="53" t="s">
        <v>145</v>
      </c>
      <c r="U22" s="210" t="s">
        <v>249</v>
      </c>
      <c r="V22" s="53" t="s">
        <v>318</v>
      </c>
      <c r="W22" s="290">
        <f ca="1" t="shared" si="0"/>
        <v>3902</v>
      </c>
    </row>
    <row r="23" spans="1:23" s="53" customFormat="1" ht="15" customHeight="1" thickBot="1">
      <c r="A23" s="388" t="s">
        <v>347</v>
      </c>
      <c r="B23" s="370"/>
      <c r="C23" s="371"/>
      <c r="D23" s="72">
        <f>D18</f>
        <v>3058319</v>
      </c>
      <c r="F23" s="384"/>
      <c r="G23" s="80"/>
      <c r="H23" s="99" t="s">
        <v>153</v>
      </c>
      <c r="I23" s="100"/>
      <c r="J23" s="101">
        <f>SUM(J16:J22)</f>
        <v>7167488</v>
      </c>
      <c r="K23" s="102">
        <f>SUM(K16:K22)</f>
        <v>1847559</v>
      </c>
      <c r="L23" s="103">
        <f>SUM(L16:L22)</f>
        <v>1245307</v>
      </c>
      <c r="M23" s="104">
        <f>SUM(M16:M21)</f>
        <v>3590143</v>
      </c>
      <c r="T23" s="53" t="s">
        <v>147</v>
      </c>
      <c r="U23" s="210" t="s">
        <v>249</v>
      </c>
      <c r="V23" s="53" t="s">
        <v>319</v>
      </c>
      <c r="W23" s="290">
        <f ca="1" t="shared" si="0"/>
        <v>42270</v>
      </c>
    </row>
    <row r="24" spans="1:23" s="53" customFormat="1" ht="15" customHeight="1" thickBot="1">
      <c r="A24" s="392" t="s">
        <v>158</v>
      </c>
      <c r="B24" s="393"/>
      <c r="C24" s="394"/>
      <c r="D24" s="78">
        <f>SUM(D21:D23)</f>
        <v>52023812</v>
      </c>
      <c r="F24" s="105"/>
      <c r="G24" s="106" t="s">
        <v>159</v>
      </c>
      <c r="H24" s="99"/>
      <c r="I24" s="99"/>
      <c r="J24" s="61">
        <f>SUM(J7,J23)</f>
        <v>45234499</v>
      </c>
      <c r="K24" s="107">
        <f>K23</f>
        <v>1847559</v>
      </c>
      <c r="L24" s="108">
        <f>SUM(L15,L23)</f>
        <v>5607927</v>
      </c>
      <c r="M24" s="109">
        <f>SUM(M15,M23)</f>
        <v>4576561</v>
      </c>
      <c r="T24" s="53" t="s">
        <v>149</v>
      </c>
      <c r="U24" s="210" t="s">
        <v>249</v>
      </c>
      <c r="V24" s="53" t="s">
        <v>320</v>
      </c>
      <c r="W24" s="290">
        <f ca="1" t="shared" si="0"/>
        <v>351124</v>
      </c>
    </row>
    <row r="25" spans="6:23" s="53" customFormat="1" ht="15" customHeight="1">
      <c r="F25" s="110" t="s">
        <v>160</v>
      </c>
      <c r="G25" s="111"/>
      <c r="H25" s="111"/>
      <c r="I25" s="112"/>
      <c r="J25" s="90">
        <f>W33</f>
        <v>2568631</v>
      </c>
      <c r="K25" s="113" t="s">
        <v>135</v>
      </c>
      <c r="L25" s="114" t="s">
        <v>135</v>
      </c>
      <c r="M25" s="91">
        <f>J25</f>
        <v>2568631</v>
      </c>
      <c r="T25" s="53" t="s">
        <v>151</v>
      </c>
      <c r="U25" s="210" t="s">
        <v>249</v>
      </c>
      <c r="V25" s="53" t="s">
        <v>314</v>
      </c>
      <c r="W25" s="290">
        <f ca="1" t="shared" si="0"/>
        <v>56738</v>
      </c>
    </row>
    <row r="26" spans="4:23" s="53" customFormat="1" ht="15" customHeight="1" thickBot="1">
      <c r="D26" s="298">
        <f>D19-D24</f>
        <v>0</v>
      </c>
      <c r="F26" s="115" t="s">
        <v>161</v>
      </c>
      <c r="G26" s="116"/>
      <c r="H26" s="116"/>
      <c r="I26" s="117"/>
      <c r="J26" s="118">
        <f>W34</f>
        <v>1201144</v>
      </c>
      <c r="K26" s="119" t="s">
        <v>135</v>
      </c>
      <c r="L26" s="120">
        <f>J26</f>
        <v>1201144</v>
      </c>
      <c r="M26" s="121" t="s">
        <v>135</v>
      </c>
      <c r="T26" s="53" t="s">
        <v>138</v>
      </c>
      <c r="U26" s="210" t="s">
        <v>249</v>
      </c>
      <c r="V26" s="53" t="s">
        <v>321</v>
      </c>
      <c r="W26" s="290">
        <f ca="1" t="shared" si="0"/>
        <v>2568805</v>
      </c>
    </row>
    <row r="27" spans="6:23" s="53" customFormat="1" ht="15" customHeight="1" thickBot="1">
      <c r="F27" s="395" t="s">
        <v>7</v>
      </c>
      <c r="G27" s="396"/>
      <c r="H27" s="396"/>
      <c r="I27" s="397"/>
      <c r="J27" s="122">
        <f>SUM(J24:J26)</f>
        <v>49004274</v>
      </c>
      <c r="K27" s="123">
        <f>SUM(K24:K26)</f>
        <v>1847559</v>
      </c>
      <c r="L27" s="124">
        <f>SUM(L24:L26)</f>
        <v>6809071</v>
      </c>
      <c r="M27" s="125">
        <f>SUM(M24:M26)</f>
        <v>7145192</v>
      </c>
      <c r="O27" s="298"/>
      <c r="P27" s="299"/>
      <c r="T27" s="53" t="s">
        <v>139</v>
      </c>
      <c r="U27" s="210" t="s">
        <v>249</v>
      </c>
      <c r="V27" s="53" t="s">
        <v>322</v>
      </c>
      <c r="W27" s="290">
        <f ca="1" t="shared" si="0"/>
        <v>114703</v>
      </c>
    </row>
    <row r="28" spans="6:23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249</v>
      </c>
      <c r="V28" s="53" t="s">
        <v>308</v>
      </c>
      <c r="W28" s="290">
        <f ca="1" t="shared" si="0"/>
        <v>19</v>
      </c>
    </row>
    <row r="29" spans="11:23" s="53" customFormat="1" ht="15" customHeight="1" thickBot="1">
      <c r="K29" s="218"/>
      <c r="L29" s="219" t="s">
        <v>163</v>
      </c>
      <c r="M29" s="64" t="s">
        <v>164</v>
      </c>
      <c r="T29" s="53" t="s">
        <v>145</v>
      </c>
      <c r="U29" s="210" t="s">
        <v>249</v>
      </c>
      <c r="V29" s="53" t="s">
        <v>323</v>
      </c>
      <c r="W29" s="290">
        <f ca="1" t="shared" si="0"/>
        <v>24476</v>
      </c>
    </row>
    <row r="30" spans="1:23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収集ごみ（混合ごみ＋可燃ごみ＋不燃ごみ＋資源ごみ＋粗大ごみ＋その他）＝44,155,415t/年</v>
      </c>
      <c r="K30" s="220" t="s">
        <v>165</v>
      </c>
      <c r="L30" s="221">
        <f>W50-W63</f>
        <v>2471162</v>
      </c>
      <c r="M30" s="217">
        <f aca="true" t="shared" si="7" ref="M30:M35">W63</f>
        <v>2879295</v>
      </c>
      <c r="T30" s="53" t="s">
        <v>147</v>
      </c>
      <c r="U30" s="210" t="s">
        <v>249</v>
      </c>
      <c r="V30" s="53" t="s">
        <v>324</v>
      </c>
      <c r="W30" s="290">
        <f ca="1" t="shared" si="0"/>
        <v>725636</v>
      </c>
    </row>
    <row r="31" spans="1:23" s="129" customFormat="1" ht="15" customHeight="1">
      <c r="A31" s="130" t="str">
        <f>"計画収集量（収集ごみ＋直接搬入ごみ）＝"&amp;TEXT(D16+D17,"#,##0")&amp;"t/年"</f>
        <v>計画収集量（収集ごみ＋直接搬入ごみ）＝48,965,493t/年</v>
      </c>
      <c r="K31" s="222" t="s">
        <v>166</v>
      </c>
      <c r="L31" s="223">
        <f aca="true" t="shared" si="8" ref="L31:L42">W51-W64</f>
        <v>1129590</v>
      </c>
      <c r="M31" s="216">
        <f t="shared" si="7"/>
        <v>50251</v>
      </c>
      <c r="T31" s="53" t="s">
        <v>149</v>
      </c>
      <c r="U31" s="210" t="s">
        <v>249</v>
      </c>
      <c r="V31" s="53" t="s">
        <v>325</v>
      </c>
      <c r="W31" s="290">
        <f ca="1" t="shared" si="0"/>
        <v>3536427</v>
      </c>
    </row>
    <row r="32" spans="1:23" s="129" customFormat="1" ht="15" customHeight="1">
      <c r="A32" s="131" t="str">
        <f>"ごみ総排出量（計画収集量＋集団回収量）＝"&amp;TEXT(D19,"#,###0")&amp;"t/年"</f>
        <v>ごみ総排出量（計画収集量＋集団回収量）＝52,023,812t/年</v>
      </c>
      <c r="K32" s="222" t="s">
        <v>167</v>
      </c>
      <c r="L32" s="223">
        <f t="shared" si="8"/>
        <v>833958</v>
      </c>
      <c r="M32" s="216">
        <f t="shared" si="7"/>
        <v>46177</v>
      </c>
      <c r="T32" s="53" t="s">
        <v>151</v>
      </c>
      <c r="U32" s="210" t="s">
        <v>249</v>
      </c>
      <c r="V32" s="53" t="s">
        <v>309</v>
      </c>
      <c r="W32" s="290">
        <f ca="1" t="shared" si="0"/>
        <v>197422</v>
      </c>
    </row>
    <row r="33" spans="1:23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ごみ処理量（直接最終処分量＋直接焼却量＋焼却以外の中間処理量＋直接資源化量）＝49,004,274t/年</v>
      </c>
      <c r="K33" s="222" t="s">
        <v>168</v>
      </c>
      <c r="L33" s="223">
        <f t="shared" si="8"/>
        <v>266771</v>
      </c>
      <c r="M33" s="216">
        <f t="shared" si="7"/>
        <v>1808</v>
      </c>
      <c r="T33" s="53" t="s">
        <v>160</v>
      </c>
      <c r="U33" s="210" t="s">
        <v>249</v>
      </c>
      <c r="V33" s="53" t="s">
        <v>326</v>
      </c>
      <c r="W33" s="290">
        <f ca="1" t="shared" si="0"/>
        <v>2568631</v>
      </c>
    </row>
    <row r="34" spans="1:23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１人１日あたりごみ排出量（ごみ総排出量/総人口）＝1,115g/人日</v>
      </c>
      <c r="K34" s="222" t="s">
        <v>169</v>
      </c>
      <c r="L34" s="223">
        <f t="shared" si="8"/>
        <v>642879</v>
      </c>
      <c r="M34" s="216">
        <f t="shared" si="7"/>
        <v>362</v>
      </c>
      <c r="T34" s="53" t="s">
        <v>161</v>
      </c>
      <c r="U34" s="210" t="s">
        <v>249</v>
      </c>
      <c r="V34" s="53" t="s">
        <v>327</v>
      </c>
      <c r="W34" s="290">
        <f ca="1" t="shared" si="0"/>
        <v>1201144</v>
      </c>
    </row>
    <row r="35" spans="1:23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リサイクル率（[資源化量合計＋集団回収量]/[ごみ処理量＋集団回収量]）＝19.6％</v>
      </c>
      <c r="K35" s="222" t="s">
        <v>170</v>
      </c>
      <c r="L35" s="223">
        <f t="shared" si="8"/>
        <v>108679</v>
      </c>
      <c r="M35" s="216">
        <f t="shared" si="7"/>
        <v>73885</v>
      </c>
      <c r="T35" s="53" t="s">
        <v>253</v>
      </c>
      <c r="U35" s="210" t="s">
        <v>249</v>
      </c>
      <c r="V35" s="53" t="s">
        <v>328</v>
      </c>
      <c r="W35" s="290">
        <f ca="1" t="shared" si="0"/>
        <v>4362620</v>
      </c>
    </row>
    <row r="36" spans="1:23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中間処理による減量化量（施設処理量-施設処理後資源化量-施設処理後残渣処分量）＝35,050,011t/年</v>
      </c>
      <c r="K36" s="222" t="s">
        <v>171</v>
      </c>
      <c r="L36" s="223">
        <f t="shared" si="8"/>
        <v>52216</v>
      </c>
      <c r="M36" s="297" t="s">
        <v>135</v>
      </c>
      <c r="T36" s="53" t="s">
        <v>138</v>
      </c>
      <c r="U36" s="210" t="s">
        <v>249</v>
      </c>
      <c r="V36" s="53" t="s">
        <v>329</v>
      </c>
      <c r="W36" s="290">
        <f ca="1" t="shared" si="0"/>
        <v>480270</v>
      </c>
    </row>
    <row r="37" spans="1:23" s="129" customFormat="1" ht="15" customHeight="1">
      <c r="A37" s="130"/>
      <c r="K37" s="222" t="s">
        <v>172</v>
      </c>
      <c r="L37" s="223">
        <f t="shared" si="8"/>
        <v>1791</v>
      </c>
      <c r="M37" s="297" t="s">
        <v>135</v>
      </c>
      <c r="T37" s="53" t="s">
        <v>139</v>
      </c>
      <c r="U37" s="210" t="s">
        <v>249</v>
      </c>
      <c r="V37" s="53" t="s">
        <v>330</v>
      </c>
      <c r="W37" s="290">
        <f ca="1" t="shared" si="0"/>
        <v>2382</v>
      </c>
    </row>
    <row r="38" spans="1:23" s="129" customFormat="1" ht="15" customHeight="1">
      <c r="A38" s="130"/>
      <c r="K38" s="222" t="s">
        <v>173</v>
      </c>
      <c r="L38" s="223">
        <f t="shared" si="8"/>
        <v>470779</v>
      </c>
      <c r="M38" s="297" t="s">
        <v>135</v>
      </c>
      <c r="T38" s="53" t="s">
        <v>143</v>
      </c>
      <c r="U38" s="210" t="s">
        <v>249</v>
      </c>
      <c r="V38" s="53" t="s">
        <v>331</v>
      </c>
      <c r="W38" s="290">
        <f ca="1" t="shared" si="0"/>
        <v>0</v>
      </c>
    </row>
    <row r="39" spans="1:23" s="129" customFormat="1" ht="15" customHeight="1">
      <c r="A39" s="130"/>
      <c r="K39" s="222" t="s">
        <v>251</v>
      </c>
      <c r="L39" s="223">
        <f t="shared" si="8"/>
        <v>271794</v>
      </c>
      <c r="M39" s="216">
        <f>W72</f>
        <v>0</v>
      </c>
      <c r="T39" s="53" t="s">
        <v>145</v>
      </c>
      <c r="U39" s="210" t="s">
        <v>249</v>
      </c>
      <c r="V39" s="53" t="s">
        <v>332</v>
      </c>
      <c r="W39" s="290">
        <f ca="1" t="shared" si="0"/>
        <v>1261</v>
      </c>
    </row>
    <row r="40" spans="1:23" s="129" customFormat="1" ht="15" customHeight="1">
      <c r="A40" s="130"/>
      <c r="K40" s="222" t="s">
        <v>252</v>
      </c>
      <c r="L40" s="223">
        <f t="shared" si="8"/>
        <v>56751</v>
      </c>
      <c r="M40" s="216">
        <f>W73</f>
        <v>0</v>
      </c>
      <c r="T40" s="53" t="s">
        <v>147</v>
      </c>
      <c r="U40" s="210" t="s">
        <v>249</v>
      </c>
      <c r="V40" s="53" t="s">
        <v>333</v>
      </c>
      <c r="W40" s="290">
        <f ca="1" t="shared" si="0"/>
        <v>8138</v>
      </c>
    </row>
    <row r="41" spans="1:24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2" t="s">
        <v>174</v>
      </c>
      <c r="L41" s="223">
        <f t="shared" si="8"/>
        <v>354952</v>
      </c>
      <c r="M41" s="297" t="s">
        <v>135</v>
      </c>
      <c r="T41" s="53" t="s">
        <v>149</v>
      </c>
      <c r="U41" s="210" t="s">
        <v>249</v>
      </c>
      <c r="V41" s="53" t="s">
        <v>334</v>
      </c>
      <c r="W41" s="290">
        <f ca="1" t="shared" si="0"/>
        <v>654111</v>
      </c>
      <c r="X41" s="52"/>
    </row>
    <row r="42" spans="1:24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4" t="s">
        <v>150</v>
      </c>
      <c r="L42" s="225">
        <f t="shared" si="8"/>
        <v>483870</v>
      </c>
      <c r="M42" s="226">
        <f>W75</f>
        <v>6541</v>
      </c>
      <c r="T42" s="53" t="s">
        <v>151</v>
      </c>
      <c r="U42" s="210" t="s">
        <v>249</v>
      </c>
      <c r="V42" s="53" t="s">
        <v>335</v>
      </c>
      <c r="W42" s="290">
        <f ca="1" t="shared" si="0"/>
        <v>99145</v>
      </c>
      <c r="X42" s="52"/>
    </row>
    <row r="43" spans="11:24" ht="15" customHeight="1" thickBot="1">
      <c r="K43" s="227" t="s">
        <v>7</v>
      </c>
      <c r="L43" s="228">
        <f>SUM(L30:L42)</f>
        <v>7145192</v>
      </c>
      <c r="M43" s="229">
        <f>SUM(M30:M42)</f>
        <v>3058319</v>
      </c>
      <c r="O43" s="300"/>
      <c r="T43" s="53" t="s">
        <v>254</v>
      </c>
      <c r="U43" s="210" t="s">
        <v>245</v>
      </c>
      <c r="V43" s="53" t="s">
        <v>336</v>
      </c>
      <c r="W43" s="290">
        <f ca="1" t="shared" si="0"/>
        <v>986418</v>
      </c>
      <c r="X43" s="52"/>
    </row>
    <row r="44" spans="20:24" ht="15" customHeight="1">
      <c r="T44" s="53" t="s">
        <v>138</v>
      </c>
      <c r="U44" s="210" t="s">
        <v>245</v>
      </c>
      <c r="V44" s="53" t="s">
        <v>329</v>
      </c>
      <c r="W44" s="290">
        <f ca="1" t="shared" si="0"/>
        <v>622434</v>
      </c>
      <c r="X44" s="52"/>
    </row>
    <row r="45" spans="9:24" ht="15" customHeight="1">
      <c r="I45" s="132"/>
      <c r="J45" s="133"/>
      <c r="K45" s="134"/>
      <c r="T45" s="53" t="s">
        <v>139</v>
      </c>
      <c r="U45" s="210" t="s">
        <v>245</v>
      </c>
      <c r="V45" s="53" t="s">
        <v>330</v>
      </c>
      <c r="W45" s="290">
        <f ca="1" t="shared" si="0"/>
        <v>76840</v>
      </c>
      <c r="X45" s="52"/>
    </row>
    <row r="46" spans="9:24" ht="15" customHeight="1">
      <c r="I46" s="132"/>
      <c r="J46" s="133"/>
      <c r="K46" s="134"/>
      <c r="T46" s="53" t="s">
        <v>143</v>
      </c>
      <c r="U46" s="210" t="s">
        <v>245</v>
      </c>
      <c r="V46" s="53" t="s">
        <v>331</v>
      </c>
      <c r="W46" s="290">
        <f ca="1" t="shared" si="0"/>
        <v>32</v>
      </c>
      <c r="X46" s="52"/>
    </row>
    <row r="47" spans="9:24" ht="15" customHeight="1">
      <c r="I47" s="132"/>
      <c r="J47" s="133"/>
      <c r="K47" s="134"/>
      <c r="T47" s="53" t="s">
        <v>145</v>
      </c>
      <c r="U47" s="210" t="s">
        <v>245</v>
      </c>
      <c r="V47" s="53" t="s">
        <v>332</v>
      </c>
      <c r="W47" s="290">
        <f ca="1" t="shared" si="0"/>
        <v>16398</v>
      </c>
      <c r="X47" s="52"/>
    </row>
    <row r="48" spans="9:24" ht="15" customHeight="1">
      <c r="I48" s="132"/>
      <c r="J48" s="133"/>
      <c r="K48" s="134"/>
      <c r="T48" s="53" t="s">
        <v>147</v>
      </c>
      <c r="U48" s="210" t="s">
        <v>245</v>
      </c>
      <c r="V48" s="53" t="s">
        <v>333</v>
      </c>
      <c r="W48" s="290">
        <f ca="1" t="shared" si="0"/>
        <v>402486</v>
      </c>
      <c r="X48" s="52"/>
    </row>
    <row r="49" spans="20:24" ht="15" customHeight="1">
      <c r="T49" s="53" t="s">
        <v>149</v>
      </c>
      <c r="U49" s="210" t="s">
        <v>245</v>
      </c>
      <c r="V49" s="53" t="s">
        <v>334</v>
      </c>
      <c r="W49" s="290">
        <f ca="1" t="shared" si="0"/>
        <v>2471953</v>
      </c>
      <c r="X49" s="52"/>
    </row>
    <row r="50" spans="20:24" ht="15" customHeight="1">
      <c r="T50" s="53" t="s">
        <v>165</v>
      </c>
      <c r="U50" s="210" t="s">
        <v>250</v>
      </c>
      <c r="V50" s="53" t="s">
        <v>306</v>
      </c>
      <c r="W50" s="290">
        <f ca="1" t="shared" si="0"/>
        <v>5350457</v>
      </c>
      <c r="X50" s="52"/>
    </row>
    <row r="51" spans="20:24" ht="15" customHeight="1">
      <c r="T51" s="53" t="s">
        <v>166</v>
      </c>
      <c r="U51" s="210" t="s">
        <v>250</v>
      </c>
      <c r="V51" s="53" t="s">
        <v>307</v>
      </c>
      <c r="W51" s="290">
        <f ca="1" t="shared" si="0"/>
        <v>1179841</v>
      </c>
      <c r="X51" s="52"/>
    </row>
    <row r="52" spans="20:24" ht="15" customHeight="1">
      <c r="T52" s="53" t="s">
        <v>257</v>
      </c>
      <c r="U52" s="210" t="s">
        <v>250</v>
      </c>
      <c r="V52" s="53" t="s">
        <v>321</v>
      </c>
      <c r="W52" s="290">
        <f ca="1" t="shared" si="0"/>
        <v>880135</v>
      </c>
      <c r="X52" s="52"/>
    </row>
    <row r="53" spans="20:24" ht="15" customHeight="1">
      <c r="T53" s="53" t="s">
        <v>258</v>
      </c>
      <c r="U53" s="210" t="s">
        <v>250</v>
      </c>
      <c r="V53" s="53" t="s">
        <v>322</v>
      </c>
      <c r="W53" s="290">
        <f ca="1" t="shared" si="0"/>
        <v>268579</v>
      </c>
      <c r="X53" s="52"/>
    </row>
    <row r="54" spans="20:24" ht="15" customHeight="1">
      <c r="T54" s="53" t="s">
        <v>259</v>
      </c>
      <c r="U54" s="210" t="s">
        <v>250</v>
      </c>
      <c r="V54" s="53" t="s">
        <v>308</v>
      </c>
      <c r="W54" s="290">
        <f ca="1" t="shared" si="0"/>
        <v>643241</v>
      </c>
      <c r="X54" s="52"/>
    </row>
    <row r="55" spans="20:24" ht="15" customHeight="1">
      <c r="T55" s="53" t="s">
        <v>170</v>
      </c>
      <c r="U55" s="210" t="s">
        <v>250</v>
      </c>
      <c r="V55" s="53" t="s">
        <v>323</v>
      </c>
      <c r="W55" s="290">
        <f ca="1" t="shared" si="0"/>
        <v>182564</v>
      </c>
      <c r="X55" s="52"/>
    </row>
    <row r="56" spans="20:24" ht="15" customHeight="1">
      <c r="T56" s="53" t="s">
        <v>171</v>
      </c>
      <c r="U56" s="210" t="s">
        <v>250</v>
      </c>
      <c r="V56" s="53" t="s">
        <v>324</v>
      </c>
      <c r="W56" s="290">
        <f ca="1" t="shared" si="0"/>
        <v>52216</v>
      </c>
      <c r="X56" s="52"/>
    </row>
    <row r="57" spans="20:24" ht="15" customHeight="1">
      <c r="T57" s="53" t="s">
        <v>172</v>
      </c>
      <c r="U57" s="210" t="s">
        <v>250</v>
      </c>
      <c r="V57" s="53" t="s">
        <v>325</v>
      </c>
      <c r="W57" s="290">
        <f ca="1" t="shared" si="0"/>
        <v>1791</v>
      </c>
      <c r="X57" s="52"/>
    </row>
    <row r="58" spans="20:24" ht="15" customHeight="1">
      <c r="T58" s="53" t="s">
        <v>173</v>
      </c>
      <c r="U58" s="210" t="s">
        <v>250</v>
      </c>
      <c r="V58" s="53" t="s">
        <v>309</v>
      </c>
      <c r="W58" s="290">
        <f ca="1" t="shared" si="0"/>
        <v>470779</v>
      </c>
      <c r="X58" s="52"/>
    </row>
    <row r="59" spans="20:24" ht="15" customHeight="1">
      <c r="T59" s="53" t="s">
        <v>251</v>
      </c>
      <c r="U59" s="210" t="s">
        <v>250</v>
      </c>
      <c r="V59" s="53" t="s">
        <v>327</v>
      </c>
      <c r="W59" s="290">
        <f ca="1" t="shared" si="0"/>
        <v>271794</v>
      </c>
      <c r="X59" s="52"/>
    </row>
    <row r="60" spans="20:23" ht="14.25">
      <c r="T60" s="53" t="s">
        <v>252</v>
      </c>
      <c r="U60" s="210" t="s">
        <v>250</v>
      </c>
      <c r="V60" s="53" t="s">
        <v>326</v>
      </c>
      <c r="W60" s="290">
        <f ca="1" t="shared" si="0"/>
        <v>56751</v>
      </c>
    </row>
    <row r="61" spans="20:23" ht="14.25">
      <c r="T61" s="53" t="s">
        <v>174</v>
      </c>
      <c r="U61" s="210" t="s">
        <v>250</v>
      </c>
      <c r="V61" s="53" t="s">
        <v>337</v>
      </c>
      <c r="W61" s="290">
        <f ca="1" t="shared" si="0"/>
        <v>354952</v>
      </c>
    </row>
    <row r="62" spans="20:23" ht="14.25">
      <c r="T62" s="53" t="s">
        <v>150</v>
      </c>
      <c r="U62" s="210" t="s">
        <v>250</v>
      </c>
      <c r="V62" s="53" t="s">
        <v>310</v>
      </c>
      <c r="W62" s="290">
        <f ca="1" t="shared" si="0"/>
        <v>490411</v>
      </c>
    </row>
    <row r="63" spans="20:23" ht="14.25">
      <c r="T63" s="53" t="s">
        <v>165</v>
      </c>
      <c r="U63" s="210" t="s">
        <v>250</v>
      </c>
      <c r="V63" s="53" t="s">
        <v>338</v>
      </c>
      <c r="W63" s="290">
        <f ca="1" t="shared" si="0"/>
        <v>2879295</v>
      </c>
    </row>
    <row r="64" spans="20:23" ht="14.25">
      <c r="T64" s="53" t="s">
        <v>166</v>
      </c>
      <c r="U64" s="210" t="s">
        <v>250</v>
      </c>
      <c r="V64" s="53" t="s">
        <v>339</v>
      </c>
      <c r="W64" s="290">
        <f ca="1" t="shared" si="0"/>
        <v>50251</v>
      </c>
    </row>
    <row r="65" spans="20:23" ht="14.25">
      <c r="T65" s="53" t="s">
        <v>257</v>
      </c>
      <c r="U65" s="210" t="s">
        <v>250</v>
      </c>
      <c r="V65" s="53" t="s">
        <v>340</v>
      </c>
      <c r="W65" s="290">
        <f ca="1" t="shared" si="0"/>
        <v>46177</v>
      </c>
    </row>
    <row r="66" spans="20:23" ht="14.25">
      <c r="T66" s="53" t="s">
        <v>258</v>
      </c>
      <c r="U66" s="210" t="s">
        <v>250</v>
      </c>
      <c r="V66" s="53" t="s">
        <v>341</v>
      </c>
      <c r="W66" s="290">
        <f ca="1" t="shared" si="0"/>
        <v>1808</v>
      </c>
    </row>
    <row r="67" spans="20:23" ht="14.25">
      <c r="T67" s="53" t="s">
        <v>259</v>
      </c>
      <c r="U67" s="210" t="s">
        <v>250</v>
      </c>
      <c r="V67" s="53" t="s">
        <v>342</v>
      </c>
      <c r="W67" s="290">
        <f ca="1" t="shared" si="0"/>
        <v>362</v>
      </c>
    </row>
    <row r="68" spans="20:23" ht="14.25">
      <c r="T68" s="53" t="s">
        <v>170</v>
      </c>
      <c r="U68" s="210" t="s">
        <v>250</v>
      </c>
      <c r="V68" s="53" t="s">
        <v>343</v>
      </c>
      <c r="W68" s="290">
        <f ca="1" t="shared" si="0"/>
        <v>73885</v>
      </c>
    </row>
    <row r="69" spans="20:21" ht="14.25">
      <c r="T69" s="53" t="s">
        <v>171</v>
      </c>
      <c r="U69" s="210" t="s">
        <v>250</v>
      </c>
    </row>
    <row r="70" spans="20:21" ht="14.25">
      <c r="T70" s="53" t="s">
        <v>172</v>
      </c>
      <c r="U70" s="210" t="s">
        <v>250</v>
      </c>
    </row>
    <row r="71" spans="20:21" ht="14.25">
      <c r="T71" s="53" t="s">
        <v>173</v>
      </c>
      <c r="U71" s="210" t="s">
        <v>250</v>
      </c>
    </row>
    <row r="72" spans="20:23" ht="14.25">
      <c r="T72" s="53" t="s">
        <v>251</v>
      </c>
      <c r="U72" s="210" t="s">
        <v>250</v>
      </c>
      <c r="V72" s="53" t="s">
        <v>344</v>
      </c>
      <c r="W72" s="290">
        <f ca="1">IF($C$2&gt;0,INDIRECT(U72&amp;"!"&amp;V72&amp;$W$2),0)</f>
        <v>0</v>
      </c>
    </row>
    <row r="73" spans="20:23" ht="14.25">
      <c r="T73" s="53" t="s">
        <v>252</v>
      </c>
      <c r="U73" s="210" t="s">
        <v>250</v>
      </c>
      <c r="V73" s="53" t="s">
        <v>345</v>
      </c>
      <c r="W73" s="290">
        <f ca="1">IF($C$2&gt;0,INDIRECT(U73&amp;"!"&amp;V73&amp;$W$2),0)</f>
        <v>0</v>
      </c>
    </row>
    <row r="74" spans="20:21" ht="14.25">
      <c r="T74" s="53" t="s">
        <v>174</v>
      </c>
      <c r="U74" s="210" t="s">
        <v>250</v>
      </c>
    </row>
    <row r="75" spans="20:23" ht="14.25">
      <c r="T75" s="53" t="s">
        <v>150</v>
      </c>
      <c r="U75" s="210" t="s">
        <v>250</v>
      </c>
      <c r="V75" s="53" t="s">
        <v>346</v>
      </c>
      <c r="W75" s="290">
        <f ca="1">IF($C$2&gt;0,INDIRECT(U75&amp;"!"&amp;V75&amp;$W$2),0)</f>
        <v>6541</v>
      </c>
    </row>
    <row r="77" spans="20:23" ht="14.25">
      <c r="T77" s="53" t="s">
        <v>351</v>
      </c>
      <c r="U77" s="210" t="s">
        <v>245</v>
      </c>
      <c r="V77" s="215" t="s">
        <v>352</v>
      </c>
      <c r="W77" s="290">
        <f ca="1">IF($C$2&gt;0,INDIRECT(U77&amp;"!"&amp;V77&amp;$W$2),0)</f>
        <v>74133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A1" sqref="A1:H2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5" t="str">
        <f>'ごみ集計結果'!A4&amp;"のごみ処理フローシート"</f>
        <v>全　国 処理量のごみ処理フローシート</v>
      </c>
      <c r="B1" s="415"/>
      <c r="C1" s="415"/>
      <c r="D1" s="415"/>
      <c r="E1" s="415"/>
      <c r="F1" s="415"/>
      <c r="G1" s="415"/>
      <c r="H1" s="415"/>
      <c r="P1" s="135">
        <f>'ごみ集計結果'!L2</f>
        <v>48</v>
      </c>
      <c r="Q1" s="135" t="str">
        <f>'ごみ集計結果'!M2</f>
        <v>全　国</v>
      </c>
    </row>
    <row r="2" spans="1:8" ht="13.5" customHeight="1">
      <c r="A2" s="415"/>
      <c r="B2" s="415"/>
      <c r="C2" s="415"/>
      <c r="D2" s="415"/>
      <c r="E2" s="415"/>
      <c r="F2" s="415"/>
      <c r="G2" s="415"/>
      <c r="H2" s="415"/>
    </row>
    <row r="3" ht="7.5" customHeight="1" thickBot="1"/>
    <row r="4" spans="1:17" s="145" customFormat="1" ht="21.75" customHeight="1">
      <c r="A4" s="411" t="s">
        <v>244</v>
      </c>
      <c r="B4" s="411"/>
      <c r="C4" s="411"/>
      <c r="D4" s="411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1201144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6809071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4362620</v>
      </c>
      <c r="O7" s="138"/>
      <c r="P7" s="138"/>
      <c r="Q7" s="138"/>
    </row>
    <row r="8" spans="1:17" s="145" customFormat="1" ht="21.75" customHeight="1" thickBot="1">
      <c r="A8" s="151"/>
      <c r="B8" s="412" t="s">
        <v>182</v>
      </c>
      <c r="C8" s="412"/>
      <c r="D8" s="412"/>
      <c r="E8" s="138"/>
      <c r="F8" s="148" t="s">
        <v>183</v>
      </c>
      <c r="G8" s="149">
        <f>'ごみ集計結果'!J7</f>
        <v>38067011</v>
      </c>
      <c r="H8" s="138"/>
      <c r="I8" s="148" t="s">
        <v>184</v>
      </c>
      <c r="J8" s="149">
        <f>'ごみ集計結果'!J15</f>
        <v>39914570</v>
      </c>
      <c r="K8" s="138"/>
      <c r="L8" s="156" t="s">
        <v>185</v>
      </c>
      <c r="M8" s="157" t="s">
        <v>186</v>
      </c>
      <c r="N8" s="158">
        <f>'ごみ集計結果'!M15</f>
        <v>986418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3807612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1847559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 t="s">
        <v>191</v>
      </c>
      <c r="Q11" s="149">
        <f>'ごみ集計結果'!L23</f>
        <v>1245307</v>
      </c>
    </row>
    <row r="12" spans="1:17" s="145" customFormat="1" ht="21.75" customHeight="1" thickBot="1">
      <c r="A12" s="151"/>
      <c r="B12" s="159" t="s">
        <v>58</v>
      </c>
      <c r="C12" s="167" t="s">
        <v>192</v>
      </c>
      <c r="D12" s="161">
        <f>'ごみ集計結果'!D11</f>
        <v>31897894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193</v>
      </c>
      <c r="N12" s="155">
        <f>'ごみ集計結果'!K16</f>
        <v>1389657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194</v>
      </c>
      <c r="J13" s="149">
        <f>'ごみ集計結果'!J16</f>
        <v>2568805</v>
      </c>
      <c r="K13" s="138"/>
      <c r="L13" s="168" t="s">
        <v>190</v>
      </c>
      <c r="M13" s="169" t="s">
        <v>195</v>
      </c>
      <c r="N13" s="170">
        <f>'ごみ集計結果'!L16</f>
        <v>480270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196</v>
      </c>
      <c r="D14" s="161">
        <f>'ごみ集計結果'!D12</f>
        <v>2459577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197</v>
      </c>
      <c r="N14" s="149">
        <f>'ごみ集計結果'!M16</f>
        <v>622434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198</v>
      </c>
      <c r="D16" s="161">
        <f>'ごみ集計結果'!D13</f>
        <v>5108558</v>
      </c>
      <c r="E16" s="138"/>
      <c r="F16" s="138"/>
      <c r="G16" s="151"/>
      <c r="H16" s="138"/>
      <c r="I16" s="152" t="s">
        <v>199</v>
      </c>
      <c r="J16" s="144"/>
      <c r="K16" s="138"/>
      <c r="L16" s="153" t="s">
        <v>188</v>
      </c>
      <c r="M16" s="154" t="s">
        <v>200</v>
      </c>
      <c r="N16" s="155">
        <f>'ごみ集計結果'!K17</f>
        <v>3868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201</v>
      </c>
      <c r="J17" s="149">
        <f>'ごみ集計結果'!J17</f>
        <v>114703</v>
      </c>
      <c r="K17" s="138"/>
      <c r="L17" s="168" t="s">
        <v>190</v>
      </c>
      <c r="M17" s="169" t="s">
        <v>202</v>
      </c>
      <c r="N17" s="170">
        <f>'ごみ集計結果'!L17</f>
        <v>2382</v>
      </c>
      <c r="O17" s="138"/>
    </row>
    <row r="18" spans="1:15" s="145" customFormat="1" ht="21.75" customHeight="1" thickBot="1">
      <c r="A18" s="151"/>
      <c r="B18" s="178" t="s">
        <v>203</v>
      </c>
      <c r="C18" s="167" t="s">
        <v>204</v>
      </c>
      <c r="D18" s="161">
        <f>'ごみ集計結果'!D14</f>
        <v>152175</v>
      </c>
      <c r="E18" s="138"/>
      <c r="H18" s="138"/>
      <c r="I18" s="141"/>
      <c r="J18" s="151"/>
      <c r="K18" s="138"/>
      <c r="L18" s="171" t="s">
        <v>185</v>
      </c>
      <c r="M18" s="172" t="s">
        <v>205</v>
      </c>
      <c r="N18" s="149">
        <f>'ごみ集計結果'!M17</f>
        <v>76840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206</v>
      </c>
      <c r="D20" s="161">
        <f>'ごみ集計結果'!D15</f>
        <v>729599</v>
      </c>
      <c r="E20" s="138"/>
      <c r="F20" s="152" t="s">
        <v>207</v>
      </c>
      <c r="G20" s="140"/>
      <c r="H20" s="138"/>
      <c r="I20" s="179" t="s">
        <v>117</v>
      </c>
      <c r="J20" s="165"/>
      <c r="L20" s="153" t="s">
        <v>188</v>
      </c>
      <c r="M20" s="180" t="s">
        <v>208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7167488</v>
      </c>
      <c r="H21" s="138"/>
      <c r="I21" s="148" t="s">
        <v>209</v>
      </c>
      <c r="J21" s="185">
        <f>'ごみ集計結果'!J18</f>
        <v>19</v>
      </c>
      <c r="L21" s="168" t="s">
        <v>190</v>
      </c>
      <c r="M21" s="186" t="s">
        <v>210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211</v>
      </c>
      <c r="D22" s="161">
        <f>'ごみ集計結果'!D17</f>
        <v>4810078</v>
      </c>
      <c r="E22" s="138"/>
      <c r="F22" s="138"/>
      <c r="G22" s="151"/>
      <c r="H22" s="138"/>
      <c r="L22" s="171" t="s">
        <v>185</v>
      </c>
      <c r="M22" s="188" t="s">
        <v>212</v>
      </c>
      <c r="N22" s="185">
        <f>'ごみ集計結果'!M18</f>
        <v>32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213</v>
      </c>
      <c r="C24" s="164" t="s">
        <v>214</v>
      </c>
      <c r="D24" s="161">
        <f>'ごみ集計結果'!W77</f>
        <v>74133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215</v>
      </c>
      <c r="N24" s="181">
        <f>'ごみ集計結果'!K19</f>
        <v>3902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216</v>
      </c>
      <c r="J25" s="185">
        <f>'ごみ集計結果'!J19</f>
        <v>24476</v>
      </c>
      <c r="L25" s="168" t="s">
        <v>190</v>
      </c>
      <c r="M25" s="186" t="s">
        <v>217</v>
      </c>
      <c r="N25" s="187">
        <f>'ごみ集計結果'!L19</f>
        <v>1261</v>
      </c>
      <c r="O25" s="138"/>
      <c r="P25" s="138"/>
      <c r="Q25" s="138"/>
    </row>
    <row r="26" spans="1:17" s="145" customFormat="1" ht="21.75" customHeight="1" thickBot="1">
      <c r="A26" s="151"/>
      <c r="B26" s="193" t="s">
        <v>218</v>
      </c>
      <c r="C26" s="164" t="s">
        <v>219</v>
      </c>
      <c r="D26" s="161">
        <f>'ごみ集計結果'!D23</f>
        <v>3058319</v>
      </c>
      <c r="E26" s="138"/>
      <c r="F26" s="138"/>
      <c r="G26" s="151"/>
      <c r="H26" s="138"/>
      <c r="L26" s="171" t="s">
        <v>185</v>
      </c>
      <c r="M26" s="188" t="s">
        <v>220</v>
      </c>
      <c r="N26" s="185">
        <f>'ごみ集計結果'!M19</f>
        <v>16398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221</v>
      </c>
      <c r="N28" s="155">
        <f>'ごみ集計結果'!K20</f>
        <v>42270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222</v>
      </c>
      <c r="J29" s="149">
        <f>'ごみ集計結果'!J20</f>
        <v>725636</v>
      </c>
      <c r="K29" s="138"/>
      <c r="L29" s="168" t="s">
        <v>190</v>
      </c>
      <c r="M29" s="169" t="s">
        <v>223</v>
      </c>
      <c r="N29" s="170">
        <f>'ごみ集計結果'!L20</f>
        <v>8138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224</v>
      </c>
      <c r="N30" s="149">
        <f>'ごみ集計結果'!M20</f>
        <v>402486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225</v>
      </c>
      <c r="J32" s="144"/>
      <c r="K32" s="138"/>
      <c r="L32" s="153" t="s">
        <v>188</v>
      </c>
      <c r="M32" s="154" t="s">
        <v>226</v>
      </c>
      <c r="N32" s="155">
        <f>'ごみ集計結果'!K21</f>
        <v>351124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227</v>
      </c>
      <c r="J33" s="149">
        <f>'ごみ集計結果'!J21</f>
        <v>3536427</v>
      </c>
      <c r="K33" s="138"/>
      <c r="L33" s="168" t="s">
        <v>190</v>
      </c>
      <c r="M33" s="169" t="s">
        <v>228</v>
      </c>
      <c r="N33" s="170">
        <f>'ごみ集計結果'!L21</f>
        <v>654111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229</v>
      </c>
      <c r="N34" s="149">
        <f>'ごみ集計結果'!M21</f>
        <v>2471953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230</v>
      </c>
      <c r="J36" s="144"/>
      <c r="K36" s="138"/>
      <c r="L36" s="199" t="s">
        <v>188</v>
      </c>
      <c r="M36" s="200" t="s">
        <v>231</v>
      </c>
      <c r="N36" s="155">
        <f>'ごみ集計結果'!K22</f>
        <v>56738</v>
      </c>
      <c r="O36" s="194"/>
      <c r="P36" s="138" t="s">
        <v>232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233</v>
      </c>
      <c r="J37" s="149">
        <f>'ごみ集計結果'!J22</f>
        <v>197422</v>
      </c>
      <c r="K37" s="138"/>
      <c r="L37" s="171" t="s">
        <v>190</v>
      </c>
      <c r="M37" s="172" t="s">
        <v>234</v>
      </c>
      <c r="N37" s="158">
        <f>'ごみ集計結果'!L22</f>
        <v>99145</v>
      </c>
      <c r="O37" s="138"/>
      <c r="P37" s="413">
        <f>'ごみ集計結果'!M24</f>
        <v>4576561</v>
      </c>
      <c r="Q37" s="413"/>
    </row>
    <row r="38" spans="1:17" s="145" customFormat="1" ht="21.75" customHeight="1" thickBot="1">
      <c r="A38" s="138"/>
      <c r="B38" s="201" t="s">
        <v>235</v>
      </c>
      <c r="C38" s="202" t="s">
        <v>236</v>
      </c>
      <c r="D38" s="203">
        <f>'ごみ集計結果'!D6</f>
        <v>127727000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4"/>
      <c r="Q38" s="414"/>
    </row>
    <row r="39" spans="1:17" s="145" customFormat="1" ht="21.75" customHeight="1">
      <c r="A39" s="138"/>
      <c r="B39" s="204" t="s">
        <v>237</v>
      </c>
      <c r="C39" s="205" t="s">
        <v>238</v>
      </c>
      <c r="D39" s="206">
        <f>'ごみ集計結果'!D7</f>
        <v>53819</v>
      </c>
      <c r="E39" s="138"/>
      <c r="F39" s="152" t="s">
        <v>239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240</v>
      </c>
      <c r="Q39" s="165"/>
    </row>
    <row r="40" spans="1:17" s="145" customFormat="1" ht="21.75" customHeight="1" thickBot="1">
      <c r="A40" s="138"/>
      <c r="B40" s="207" t="s">
        <v>241</v>
      </c>
      <c r="C40" s="208" t="s">
        <v>242</v>
      </c>
      <c r="D40" s="209">
        <f>'ごみ集計結果'!D8</f>
        <v>127780819</v>
      </c>
      <c r="E40" s="138"/>
      <c r="F40" s="148" t="s">
        <v>243</v>
      </c>
      <c r="G40" s="149">
        <f>'ごみ集計結果'!J25</f>
        <v>2568631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7145192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2009-04-30T05:39:43Z</cp:lastPrinted>
  <dcterms:created xsi:type="dcterms:W3CDTF">2008-01-06T09:11:49Z</dcterms:created>
  <dcterms:modified xsi:type="dcterms:W3CDTF">2009-04-30T05:41:13Z</dcterms:modified>
  <cp:category/>
  <cp:version/>
  <cp:contentType/>
  <cp:contentStatus/>
</cp:coreProperties>
</file>