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'ごみ処理概要'!$A$7:$AW$25</definedName>
    <definedName name="_xlnm.Print_Area" localSheetId="2">'ごみ処理量内訳'!$A$7:$AR$25</definedName>
    <definedName name="_xlnm.Print_Area" localSheetId="1">'ごみ搬入量内訳'!$A$7:$DK$25</definedName>
    <definedName name="_xlnm.Print_Area" localSheetId="4">'災害廃棄物搬入量'!$A$7:$CY$25</definedName>
    <definedName name="_xlnm.Print_Area" localSheetId="3">'資源化量内訳'!$A$7:$EH$25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<sst xmlns="http://schemas.openxmlformats.org/spreadsheetml/2006/main" count="1601" uniqueCount="422">
  <si>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</si>
  <si>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</si>
  <si>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</si>
  <si>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</si>
  <si>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</si>
  <si>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</si>
  <si>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</si>
  <si>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</si>
  <si>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</si>
  <si>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</si>
  <si>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</si>
  <si>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</si>
  <si>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</si>
  <si>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</si>
  <si>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</si>
  <si>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</si>
  <si>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</si>
  <si>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</si>
  <si>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</si>
  <si>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</si>
  <si>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</si>
  <si>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</si>
  <si>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</si>
  <si>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</si>
  <si>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</si>
  <si>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</si>
  <si>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</si>
  <si>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</si>
  <si>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</si>
  <si>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</si>
  <si>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</si>
  <si>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</si>
  <si>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</si>
  <si>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</si>
  <si>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</si>
  <si>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</si>
  <si>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</si>
  <si>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</si>
  <si>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</si>
  <si>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</si>
  <si>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</si>
  <si>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</si>
  <si>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</si>
  <si>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</si>
  <si>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</si>
  <si>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</si>
  <si>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</si>
  <si>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</si>
  <si>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</si>
  <si>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</si>
  <si>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</si>
  <si>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</si>
  <si>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</si>
  <si>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</si>
  <si>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</si>
  <si>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</si>
  <si>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</si>
  <si>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</si>
  <si>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</si>
  <si>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</si>
  <si>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</si>
  <si>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</si>
  <si>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</si>
  <si>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</si>
  <si>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</si>
  <si>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</si>
  <si>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</si>
  <si>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</si>
  <si>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</si>
  <si>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</si>
  <si>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</si>
  <si>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</si>
  <si>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</si>
  <si>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</si>
  <si>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</si>
  <si>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</si>
  <si>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</si>
  <si>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</si>
  <si>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</si>
  <si>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</si>
  <si>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</si>
  <si>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</si>
  <si>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</si>
  <si>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</si>
  <si>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</si>
  <si>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</si>
  <si>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</si>
  <si>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</si>
  <si>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</si>
  <si>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</si>
  <si>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</si>
  <si>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</si>
  <si>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</si>
  <si>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</si>
  <si>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</si>
  <si>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</si>
  <si>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</si>
  <si>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</si>
  <si>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</si>
  <si>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</si>
  <si>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</si>
  <si>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</si>
  <si>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</si>
  <si>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</si>
  <si>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</si>
  <si>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</si>
  <si>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</si>
  <si>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</si>
  <si>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</si>
  <si>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</si>
  <si>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</si>
  <si>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</si>
  <si>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</si>
  <si>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</si>
  <si>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</si>
  <si>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</si>
  <si>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</si>
  <si>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</si>
  <si>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</si>
  <si>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</si>
  <si>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</si>
  <si>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</si>
  <si>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</si>
  <si>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</si>
  <si>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</si>
  <si>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</si>
  <si>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</si>
  <si>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</si>
  <si>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</si>
  <si>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</si>
  <si>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</si>
  <si>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</si>
  <si>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</si>
  <si>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</si>
  <si>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</si>
  <si>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</si>
  <si>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</si>
  <si>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</si>
  <si>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</si>
  <si>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</si>
  <si>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</si>
  <si>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</si>
  <si>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</si>
  <si>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</si>
  <si>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</si>
  <si>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</si>
  <si>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</si>
  <si>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</si>
  <si>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</si>
  <si>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</si>
  <si>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</si>
  <si>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</si>
  <si>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</si>
  <si>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</si>
  <si>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</si>
  <si>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</si>
  <si>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</si>
  <si>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</si>
  <si>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</si>
  <si>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</si>
  <si>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</si>
  <si>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</si>
  <si>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</si>
  <si>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</si>
  <si>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</si>
  <si>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</si>
  <si>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</si>
  <si>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</si>
  <si>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</si>
  <si>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</si>
  <si>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</si>
  <si>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</si>
  <si>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</si>
  <si>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</si>
  <si>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</si>
  <si>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</si>
  <si>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</si>
  <si>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</si>
  <si>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</si>
  <si>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</si>
  <si>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</si>
  <si>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</si>
  <si>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</si>
  <si>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</si>
  <si>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</si>
  <si>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</si>
  <si>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</si>
  <si>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</si>
  <si>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</si>
  <si>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</si>
  <si>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</si>
  <si>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</si>
  <si>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</si>
  <si>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</si>
  <si>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</si>
  <si>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</si>
  <si>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</si>
  <si>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</si>
  <si>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</si>
  <si>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</si>
  <si>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</si>
  <si>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</si>
  <si>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</si>
  <si>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</si>
  <si>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</si>
  <si>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</si>
  <si>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</si>
  <si>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</si>
  <si>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</si>
  <si>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</si>
  <si>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</si>
  <si>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</si>
  <si>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</si>
  <si>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</si>
  <si>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</si>
  <si>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</si>
  <si>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</si>
  <si>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</si>
  <si>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</si>
  <si>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</si>
  <si>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</si>
  <si>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</si>
  <si>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</si>
  <si>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</si>
  <si>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</si>
  <si>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</si>
  <si>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</si>
  <si>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</si>
  <si>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</si>
  <si>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</si>
  <si>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</si>
  <si>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</si>
  <si>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</si>
  <si>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</si>
  <si>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</si>
  <si>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</si>
  <si>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</si>
  <si>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</si>
  <si>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</si>
  <si>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</si>
  <si>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</si>
  <si>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</si>
  <si>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</si>
  <si>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</si>
  <si>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</si>
  <si>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</si>
  <si>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</si>
  <si>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</si>
  <si>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</si>
  <si>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</si>
  <si>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</si>
  <si>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</si>
  <si>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</si>
  <si>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</si>
  <si>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</si>
  <si>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</si>
  <si>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</si>
  <si>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</si>
  <si>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</si>
  <si>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</si>
  <si>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</si>
  <si>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</si>
  <si>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</si>
  <si>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</si>
  <si>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</si>
  <si>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</si>
  <si>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</si>
  <si>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</si>
  <si>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</si>
  <si>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</si>
  <si>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</si>
  <si>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</si>
  <si>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</si>
  <si>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</si>
  <si>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</si>
  <si>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</si>
  <si>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</si>
  <si>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</si>
  <si>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</si>
  <si>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</si>
  <si>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</si>
  <si>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</si>
  <si>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</si>
  <si>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</si>
  <si>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</si>
  <si>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</si>
  <si>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</si>
  <si>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</si>
  <si>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</si>
  <si>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</si>
  <si>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</si>
  <si>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</si>
  <si>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</si>
  <si>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</si>
  <si>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</si>
  <si>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</si>
  <si>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</si>
  <si>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</si>
  <si>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</si>
  <si>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</si>
  <si>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</si>
  <si>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</si>
  <si>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</si>
  <si>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</si>
  <si>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</si>
  <si>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</si>
  <si>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</si>
  <si>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</si>
  <si>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</si>
  <si>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</si>
  <si>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</si>
  <si>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</si>
  <si>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</si>
  <si>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</si>
  <si>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</si>
  <si>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</si>
  <si>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</si>
  <si>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</si>
  <si>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</si>
  <si>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</si>
  <si>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</si>
  <si>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</si>
  <si>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</si>
  <si>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</si>
  <si>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</si>
  <si>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</si>
  <si>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</si>
  <si>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</si>
  <si>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</si>
  <si>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</si>
  <si>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</si>
  <si>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</si>
  <si>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</si>
  <si>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</si>
  <si>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</si>
  <si>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</si>
  <si>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</si>
  <si>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</si>
  <si>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</si>
  <si>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</si>
  <si>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</si>
  <si>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</si>
  <si>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</si>
  <si>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</si>
  <si>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</si>
  <si>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</si>
  <si>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</si>
  <si>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</si>
  <si>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</si>
  <si>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</si>
  <si>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</si>
  <si>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</si>
  <si>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</si>
  <si>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</si>
  <si>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</si>
  <si>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</si>
  <si>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</si>
  <si>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</si>
  <si>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</si>
  <si>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</si>
  <si>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</si>
  <si>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</si>
  <si>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</si>
  <si>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</si>
  <si>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</si>
  <si>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</si>
  <si>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</si>
  <si>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</si>
  <si>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</si>
  <si>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</si>
  <si>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</si>
  <si>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</si>
  <si>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</si>
  <si>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</si>
  <si>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</si>
  <si>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</si>
  <si>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</si>
  <si>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</si>
  <si>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</si>
  <si>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</si>
  <si>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</si>
  <si>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</si>
  <si>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</si>
  <si>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</si>
  <si>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</si>
  <si>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</si>
  <si>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</si>
  <si>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</si>
  <si>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</si>
  <si>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</si>
  <si>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</si>
  <si>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</si>
  <si>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</si>
  <si>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</si>
  <si>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</si>
  <si>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</si>
  <si>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</si>
  <si>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</si>
  <si>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</si>
  <si>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</si>
  <si>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</si>
  <si>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</si>
  <si>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大分市</t>
  </si>
  <si>
    <t>○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</si>
  <si>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</si>
  <si>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</si>
  <si>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</si>
  <si>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</si>
  <si>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</si>
  <si>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</si>
  <si>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</si>
  <si>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</si>
  <si>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</si>
  <si>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</si>
  <si>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</si>
  <si>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</si>
  <si>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</si>
  <si>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○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</si>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</sst>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0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2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6" t="s">
        <v>299</v>
      </c>
      <c r="B2" s="348" t="s">
        <v>300</v>
      </c>
      <c r="C2" s="350" t="s">
        <v>301</v>
      </c>
      <c r="D2" s="329" t="s">
        <v>0</v>
      </c>
      <c r="E2" s="330"/>
      <c r="F2" s="239"/>
      <c r="G2" s="329" t="s">
        <v>350</v>
      </c>
      <c r="H2" s="330"/>
      <c r="I2" s="330"/>
      <c r="J2" s="342"/>
      <c r="K2" s="343" t="s">
        <v>1</v>
      </c>
      <c r="L2" s="344"/>
      <c r="M2" s="345"/>
      <c r="N2" s="332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3" t="s">
        <v>3</v>
      </c>
      <c r="AK2" s="329" t="s">
        <v>261</v>
      </c>
      <c r="AL2" s="330"/>
      <c r="AM2" s="330"/>
      <c r="AN2" s="330"/>
      <c r="AO2" s="330"/>
      <c r="AP2" s="330"/>
      <c r="AQ2" s="330"/>
      <c r="AR2" s="331"/>
      <c r="AS2" s="323" t="s">
        <v>4</v>
      </c>
      <c r="AT2" s="329" t="s">
        <v>5</v>
      </c>
      <c r="AU2" s="337"/>
      <c r="AV2" s="337"/>
      <c r="AW2" s="338"/>
    </row>
    <row r="3" spans="1:49" s="243" customFormat="1" ht="22.5" customHeight="1">
      <c r="A3" s="347"/>
      <c r="B3" s="349"/>
      <c r="C3" s="351"/>
      <c r="D3" s="244"/>
      <c r="E3" s="327" t="s">
        <v>262</v>
      </c>
      <c r="F3" s="332" t="s">
        <v>6</v>
      </c>
      <c r="G3" s="327" t="s">
        <v>263</v>
      </c>
      <c r="H3" s="327" t="s">
        <v>264</v>
      </c>
      <c r="I3" s="332" t="s">
        <v>164</v>
      </c>
      <c r="J3" s="246" t="s">
        <v>7</v>
      </c>
      <c r="K3" s="325" t="s">
        <v>8</v>
      </c>
      <c r="L3" s="325" t="s">
        <v>349</v>
      </c>
      <c r="M3" s="325" t="s">
        <v>265</v>
      </c>
      <c r="N3" s="341"/>
      <c r="O3" s="327" t="s">
        <v>266</v>
      </c>
      <c r="P3" s="327" t="s">
        <v>267</v>
      </c>
      <c r="Q3" s="334" t="s">
        <v>9</v>
      </c>
      <c r="R3" s="335"/>
      <c r="S3" s="335"/>
      <c r="T3" s="335"/>
      <c r="U3" s="335"/>
      <c r="V3" s="335"/>
      <c r="W3" s="335"/>
      <c r="X3" s="336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4"/>
      <c r="AK3" s="327" t="s">
        <v>269</v>
      </c>
      <c r="AL3" s="327" t="s">
        <v>10</v>
      </c>
      <c r="AM3" s="332" t="s">
        <v>270</v>
      </c>
      <c r="AN3" s="332" t="s">
        <v>271</v>
      </c>
      <c r="AO3" s="332" t="s">
        <v>272</v>
      </c>
      <c r="AP3" s="332" t="s">
        <v>273</v>
      </c>
      <c r="AQ3" s="339" t="s">
        <v>274</v>
      </c>
      <c r="AR3" s="246" t="s">
        <v>11</v>
      </c>
      <c r="AS3" s="324"/>
      <c r="AT3" s="327" t="s">
        <v>275</v>
      </c>
      <c r="AU3" s="327" t="s">
        <v>276</v>
      </c>
      <c r="AV3" s="327" t="s">
        <v>277</v>
      </c>
      <c r="AW3" s="246" t="s">
        <v>7</v>
      </c>
    </row>
    <row r="4" spans="1:49" s="243" customFormat="1" ht="22.5" customHeight="1">
      <c r="A4" s="347"/>
      <c r="B4" s="349"/>
      <c r="C4" s="351"/>
      <c r="D4" s="244"/>
      <c r="E4" s="341"/>
      <c r="F4" s="333"/>
      <c r="G4" s="341"/>
      <c r="H4" s="341"/>
      <c r="I4" s="341"/>
      <c r="J4" s="249"/>
      <c r="K4" s="326"/>
      <c r="L4" s="326"/>
      <c r="M4" s="326"/>
      <c r="N4" s="341"/>
      <c r="O4" s="328"/>
      <c r="P4" s="328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2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4"/>
      <c r="AK4" s="328"/>
      <c r="AL4" s="328"/>
      <c r="AM4" s="328"/>
      <c r="AN4" s="333"/>
      <c r="AO4" s="333"/>
      <c r="AP4" s="328"/>
      <c r="AQ4" s="340"/>
      <c r="AR4" s="251"/>
      <c r="AS4" s="324"/>
      <c r="AT4" s="328"/>
      <c r="AU4" s="328"/>
      <c r="AV4" s="328"/>
      <c r="AW4" s="251"/>
    </row>
    <row r="5" spans="1:49" s="258" customFormat="1" ht="15.75" customHeight="1">
      <c r="A5" s="347"/>
      <c r="B5" s="349"/>
      <c r="C5" s="351"/>
      <c r="D5" s="252"/>
      <c r="E5" s="253"/>
      <c r="F5" s="253"/>
      <c r="G5" s="253"/>
      <c r="H5" s="253"/>
      <c r="I5" s="253"/>
      <c r="J5" s="249"/>
      <c r="K5" s="326"/>
      <c r="L5" s="326"/>
      <c r="M5" s="326"/>
      <c r="N5" s="253"/>
      <c r="O5" s="253"/>
      <c r="P5" s="253"/>
      <c r="Q5" s="254"/>
      <c r="R5" s="253"/>
      <c r="S5" s="255"/>
      <c r="T5" s="253"/>
      <c r="U5" s="256"/>
      <c r="V5" s="253"/>
      <c r="W5" s="341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4"/>
      <c r="AK5" s="253"/>
      <c r="AL5" s="253"/>
      <c r="AM5" s="257"/>
      <c r="AN5" s="257"/>
      <c r="AO5" s="257"/>
      <c r="AP5" s="253"/>
      <c r="AQ5" s="253"/>
      <c r="AR5" s="249"/>
      <c r="AS5" s="324"/>
      <c r="AT5" s="253"/>
      <c r="AU5" s="253"/>
      <c r="AV5" s="253"/>
      <c r="AW5" s="254"/>
    </row>
    <row r="6" spans="1:49" s="243" customFormat="1" ht="22.5" customHeight="1">
      <c r="A6" s="347"/>
      <c r="B6" s="349"/>
      <c r="C6" s="351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大分県</v>
      </c>
      <c r="B7" s="280">
        <f>INT(B8/1000)*1000</f>
        <v>44000</v>
      </c>
      <c r="C7" s="280" t="s">
        <v>354</v>
      </c>
      <c r="D7" s="278">
        <f>SUM(E7:F7)</f>
        <v>1218666</v>
      </c>
      <c r="E7" s="278">
        <f>SUM(E8:E200)</f>
        <v>1218604</v>
      </c>
      <c r="F7" s="278">
        <f>SUM(F8:F200)</f>
        <v>62</v>
      </c>
      <c r="G7" s="278">
        <f>SUM(G8:G200)</f>
        <v>408612</v>
      </c>
      <c r="H7" s="278">
        <f>SUM(H8:H200)</f>
        <v>53686</v>
      </c>
      <c r="I7" s="278">
        <f>SUM(I8:I200)</f>
        <v>8887</v>
      </c>
      <c r="J7" s="278">
        <f>SUM(G7:I7)</f>
        <v>471185</v>
      </c>
      <c r="K7" s="278">
        <f>IF($D7&gt;0,J7/$D7/365*10^6,0)</f>
        <v>1059.287621234348</v>
      </c>
      <c r="L7" s="278">
        <f>IF($D7&gt;0,('ごみ搬入量内訳'!E7+I7)/$D7/365*10^6,0)</f>
        <v>686.1623609143336</v>
      </c>
      <c r="M7" s="278">
        <f>IF($D7&gt;0,'ごみ搬入量内訳'!F7/$D7/365*10^6,0)</f>
        <v>373.12526032001443</v>
      </c>
      <c r="N7" s="278">
        <f>SUM(N8:N200)</f>
        <v>2390</v>
      </c>
      <c r="O7" s="278">
        <f>'ごみ処理量内訳'!E7</f>
        <v>352620</v>
      </c>
      <c r="P7" s="278">
        <f>'ごみ処理量内訳'!N7</f>
        <v>33584</v>
      </c>
      <c r="Q7" s="278">
        <f aca="true" t="shared" si="0" ref="Q7:AH7">SUM(Q8:Q200)</f>
        <v>51248</v>
      </c>
      <c r="R7" s="278">
        <f t="shared" si="0"/>
        <v>17444</v>
      </c>
      <c r="S7" s="278">
        <f t="shared" si="0"/>
        <v>0</v>
      </c>
      <c r="T7" s="278">
        <f t="shared" si="0"/>
        <v>0</v>
      </c>
      <c r="U7" s="278">
        <f t="shared" si="0"/>
        <v>4629</v>
      </c>
      <c r="V7" s="278">
        <f t="shared" si="0"/>
        <v>5675</v>
      </c>
      <c r="W7" s="278">
        <f t="shared" si="0"/>
        <v>15894</v>
      </c>
      <c r="X7" s="278">
        <f t="shared" si="0"/>
        <v>7606</v>
      </c>
      <c r="Y7" s="278">
        <f t="shared" si="0"/>
        <v>36919</v>
      </c>
      <c r="Z7" s="278">
        <f t="shared" si="0"/>
        <v>25764</v>
      </c>
      <c r="AA7" s="278">
        <f t="shared" si="0"/>
        <v>2581</v>
      </c>
      <c r="AB7" s="278">
        <f t="shared" si="0"/>
        <v>3652</v>
      </c>
      <c r="AC7" s="278">
        <f t="shared" si="0"/>
        <v>1286</v>
      </c>
      <c r="AD7" s="278">
        <f t="shared" si="0"/>
        <v>691</v>
      </c>
      <c r="AE7" s="278">
        <f t="shared" si="0"/>
        <v>2914</v>
      </c>
      <c r="AF7" s="278">
        <f t="shared" si="0"/>
        <v>0</v>
      </c>
      <c r="AG7" s="278">
        <f t="shared" si="0"/>
        <v>0</v>
      </c>
      <c r="AH7" s="278">
        <f t="shared" si="0"/>
        <v>31</v>
      </c>
      <c r="AI7" s="278">
        <f>SUM(O7:Q7,Y7)</f>
        <v>474371</v>
      </c>
      <c r="AJ7" s="279">
        <f>IF(AI7&gt;0,(Y7+O7+Q7)/AI7*100,0)</f>
        <v>92.92030920945842</v>
      </c>
      <c r="AK7" s="278">
        <f aca="true" t="shared" si="1" ref="AK7:AQ7">SUM(AK8:AK200)</f>
        <v>21600</v>
      </c>
      <c r="AL7" s="278">
        <f t="shared" si="1"/>
        <v>4664</v>
      </c>
      <c r="AM7" s="278">
        <f t="shared" si="1"/>
        <v>0</v>
      </c>
      <c r="AN7" s="278">
        <f t="shared" si="1"/>
        <v>0</v>
      </c>
      <c r="AO7" s="278">
        <f t="shared" si="1"/>
        <v>366</v>
      </c>
      <c r="AP7" s="278">
        <f t="shared" si="1"/>
        <v>3893</v>
      </c>
      <c r="AQ7" s="278">
        <f t="shared" si="1"/>
        <v>11589</v>
      </c>
      <c r="AR7" s="278">
        <f>SUM(AK7:AQ7)</f>
        <v>42112</v>
      </c>
      <c r="AS7" s="279">
        <f>IF(AI7+I7&gt;0,(Y7+AR7+I7)/(AI7+I7)*100,0)</f>
        <v>18.19276659672473</v>
      </c>
      <c r="AT7" s="278">
        <f>SUM(AT8:AT200)</f>
        <v>33584</v>
      </c>
      <c r="AU7" s="278">
        <f>SUM(AU8:AU200)</f>
        <v>30222</v>
      </c>
      <c r="AV7" s="278">
        <f>SUM(AV8:AV200)</f>
        <v>11792</v>
      </c>
      <c r="AW7" s="278">
        <f>SUM(AT7:AV7)</f>
        <v>75598</v>
      </c>
    </row>
    <row r="8" spans="1:49" ht="13.5" customHeight="1">
      <c r="A8" s="416" t="s">
        <v>398</v>
      </c>
      <c r="B8" s="416">
        <v>44201</v>
      </c>
      <c r="C8" s="416" t="s">
        <v>402</v>
      </c>
      <c r="D8" s="294">
        <f aca="true" t="shared" si="2" ref="D8:D25">SUM(E8:F8)</f>
        <v>464018</v>
      </c>
      <c r="E8" s="295">
        <v>464018</v>
      </c>
      <c r="F8" s="295"/>
      <c r="G8" s="296">
        <f>'ごみ搬入量内訳'!H8</f>
        <v>198343</v>
      </c>
      <c r="H8" s="296">
        <f>'ごみ搬入量内訳'!AG8</f>
        <v>0</v>
      </c>
      <c r="I8" s="296">
        <f>'資源化量内訳'!DX8</f>
        <v>5072</v>
      </c>
      <c r="J8" s="294">
        <f>SUM(G8:I8)</f>
        <v>203415</v>
      </c>
      <c r="K8" s="294">
        <f>IF($D8&gt;0,J8/$D8/365*10^6,0)</f>
        <v>1201.0339466637365</v>
      </c>
      <c r="L8" s="296">
        <f>IF($D8&gt;0,('ごみ搬入量内訳'!E8+I8)/$D8/365*10^6,0)</f>
        <v>759.3352100122238</v>
      </c>
      <c r="M8" s="296">
        <f>IF($D8&gt;0,'ごみ搬入量内訳'!F8/$D8/365*10^6,0)</f>
        <v>441.6987366515127</v>
      </c>
      <c r="N8" s="296">
        <f>'ごみ搬入量内訳'!AH8</f>
        <v>2350</v>
      </c>
      <c r="O8" s="296">
        <f>'ごみ処理量内訳'!E8</f>
        <v>154486</v>
      </c>
      <c r="P8" s="296">
        <f>'ごみ処理量内訳'!N8</f>
        <v>21416</v>
      </c>
      <c r="Q8" s="296">
        <f>'ごみ処理量内訳'!F8</f>
        <v>8340</v>
      </c>
      <c r="R8" s="296">
        <f>'ごみ処理量内訳'!G8</f>
        <v>7443</v>
      </c>
      <c r="S8" s="296">
        <f>'ごみ処理量内訳'!H8</f>
        <v>0</v>
      </c>
      <c r="T8" s="296">
        <f>'ごみ処理量内訳'!I8</f>
        <v>0</v>
      </c>
      <c r="U8" s="296">
        <f>'ごみ処理量内訳'!J8</f>
        <v>0</v>
      </c>
      <c r="V8" s="296">
        <f>'ごみ処理量内訳'!K8</f>
        <v>0</v>
      </c>
      <c r="W8" s="296">
        <f>'ごみ処理量内訳'!L8</f>
        <v>897</v>
      </c>
      <c r="X8" s="296">
        <f>'ごみ処理量内訳'!M8</f>
        <v>0</v>
      </c>
      <c r="Y8" s="296">
        <f>'資源化量内訳'!R8</f>
        <v>17265</v>
      </c>
      <c r="Z8" s="296">
        <f>'資源化量内訳'!S8</f>
        <v>10314</v>
      </c>
      <c r="AA8" s="296">
        <f>'資源化量内訳'!T8</f>
        <v>1974</v>
      </c>
      <c r="AB8" s="296">
        <f>'資源化量内訳'!U8</f>
        <v>2012</v>
      </c>
      <c r="AC8" s="296">
        <f>'資源化量内訳'!V8</f>
        <v>893</v>
      </c>
      <c r="AD8" s="296">
        <f>'資源化量内訳'!W8</f>
        <v>65</v>
      </c>
      <c r="AE8" s="296">
        <f>'資源化量内訳'!X8</f>
        <v>2007</v>
      </c>
      <c r="AF8" s="296">
        <f>'資源化量内訳'!Y8</f>
        <v>0</v>
      </c>
      <c r="AG8" s="296">
        <f>'資源化量内訳'!Z8</f>
        <v>0</v>
      </c>
      <c r="AH8" s="296">
        <f>'資源化量内訳'!AA8</f>
        <v>0</v>
      </c>
      <c r="AI8" s="294">
        <f>SUM(O8:Q8,Y8)</f>
        <v>201507</v>
      </c>
      <c r="AJ8" s="297">
        <f>IF(AI8&gt;0,(Y8+O8+Q8)/AI8*100,0)</f>
        <v>89.3720813669004</v>
      </c>
      <c r="AK8" s="296">
        <f>'資源化量内訳'!AP8</f>
        <v>16701</v>
      </c>
      <c r="AL8" s="296">
        <f>'資源化量内訳'!BC8</f>
        <v>2068</v>
      </c>
      <c r="AM8" s="296">
        <f>'資源化量内訳'!BO8</f>
        <v>0</v>
      </c>
      <c r="AN8" s="296">
        <f>'資源化量内訳'!CA8</f>
        <v>0</v>
      </c>
      <c r="AO8" s="296">
        <f>'資源化量内訳'!CM8</f>
        <v>0</v>
      </c>
      <c r="AP8" s="296">
        <f>'資源化量内訳'!CY8</f>
        <v>0</v>
      </c>
      <c r="AQ8" s="296">
        <f>'資源化量内訳'!DL8</f>
        <v>897</v>
      </c>
      <c r="AR8" s="294">
        <f>SUM(AK8:AQ8)</f>
        <v>19666</v>
      </c>
      <c r="AS8" s="297">
        <f>IF(AI8+I8&gt;0,(Y8+AR8+I8)/(AI8+I8)*100,0)</f>
        <v>20.332657240087325</v>
      </c>
      <c r="AT8" s="296">
        <f>'ごみ処理量内訳'!AI8</f>
        <v>21416</v>
      </c>
      <c r="AU8" s="296">
        <f>'ごみ処理量内訳'!AJ8</f>
        <v>13665</v>
      </c>
      <c r="AV8" s="296">
        <f>'ごみ処理量内訳'!AK8</f>
        <v>5375</v>
      </c>
      <c r="AW8" s="294">
        <f>SUM(AT8:AV8)</f>
        <v>40456</v>
      </c>
    </row>
    <row r="9" spans="1:49" ht="13.5" customHeight="1">
      <c r="A9" s="416" t="s">
        <v>398</v>
      </c>
      <c r="B9" s="416">
        <v>44202</v>
      </c>
      <c r="C9" s="416" t="s">
        <v>404</v>
      </c>
      <c r="D9" s="294">
        <f t="shared" si="2"/>
        <v>122218</v>
      </c>
      <c r="E9" s="295">
        <v>122218</v>
      </c>
      <c r="F9" s="295"/>
      <c r="G9" s="296">
        <f>'ごみ搬入量内訳'!H9</f>
        <v>32818</v>
      </c>
      <c r="H9" s="296">
        <f>'ごみ搬入量内訳'!AG9</f>
        <v>27428</v>
      </c>
      <c r="I9" s="296">
        <f>'資源化量内訳'!DX9</f>
        <v>269</v>
      </c>
      <c r="J9" s="294">
        <f aca="true" t="shared" si="3" ref="J9:J25">SUM(G9:I9)</f>
        <v>60515</v>
      </c>
      <c r="K9" s="294">
        <f aca="true" t="shared" si="4" ref="K9:K25">IF($D9&gt;0,J9/$D9/365*10^6,0)</f>
        <v>1356.5474852144953</v>
      </c>
      <c r="L9" s="296">
        <f>IF($D9&gt;0,('ごみ搬入量内訳'!E9+I9)/$D9/365*10^6,0)</f>
        <v>741.7018366238455</v>
      </c>
      <c r="M9" s="296">
        <f>IF($D9&gt;0,'ごみ搬入量内訳'!F9/$D9/365*10^6,0)</f>
        <v>614.8456485906498</v>
      </c>
      <c r="N9" s="296">
        <f>'ごみ搬入量内訳'!AH9</f>
        <v>0</v>
      </c>
      <c r="O9" s="296">
        <f>'ごみ処理量内訳'!E9</f>
        <v>50473</v>
      </c>
      <c r="P9" s="296">
        <f>'ごみ処理量内訳'!N9</f>
        <v>8897</v>
      </c>
      <c r="Q9" s="296">
        <f>'ごみ処理量内訳'!F9</f>
        <v>5991</v>
      </c>
      <c r="R9" s="296">
        <f>'ごみ処理量内訳'!G9</f>
        <v>4587</v>
      </c>
      <c r="S9" s="296">
        <f>'ごみ処理量内訳'!H9</f>
        <v>0</v>
      </c>
      <c r="T9" s="296">
        <f>'ごみ処理量内訳'!I9</f>
        <v>0</v>
      </c>
      <c r="U9" s="296">
        <f>'ごみ処理量内訳'!J9</f>
        <v>0</v>
      </c>
      <c r="V9" s="296">
        <f>'ごみ処理量内訳'!K9</f>
        <v>0</v>
      </c>
      <c r="W9" s="296">
        <f>'ごみ処理量内訳'!L9</f>
        <v>1404</v>
      </c>
      <c r="X9" s="296">
        <f>'ごみ処理量内訳'!M9</f>
        <v>0</v>
      </c>
      <c r="Y9" s="296">
        <f>'資源化量内訳'!R9</f>
        <v>5047</v>
      </c>
      <c r="Z9" s="296">
        <f>'資源化量内訳'!S9</f>
        <v>3875</v>
      </c>
      <c r="AA9" s="296">
        <f>'資源化量内訳'!T9</f>
        <v>237</v>
      </c>
      <c r="AB9" s="296">
        <f>'資源化量内訳'!U9</f>
        <v>531</v>
      </c>
      <c r="AC9" s="296">
        <f>'資源化量内訳'!V9</f>
        <v>249</v>
      </c>
      <c r="AD9" s="296">
        <f>'資源化量内訳'!W9</f>
        <v>0</v>
      </c>
      <c r="AE9" s="296">
        <f>'資源化量内訳'!X9</f>
        <v>155</v>
      </c>
      <c r="AF9" s="296">
        <f>'資源化量内訳'!Y9</f>
        <v>0</v>
      </c>
      <c r="AG9" s="296">
        <f>'資源化量内訳'!Z9</f>
        <v>0</v>
      </c>
      <c r="AH9" s="296">
        <f>'資源化量内訳'!AA9</f>
        <v>0</v>
      </c>
      <c r="AI9" s="294">
        <f aca="true" t="shared" si="5" ref="AI9:AI25">SUM(O9:Q9,Y9)</f>
        <v>70408</v>
      </c>
      <c r="AJ9" s="297">
        <f aca="true" t="shared" si="6" ref="AJ9:AJ25">IF(AI9&gt;0,(Y9+O9+Q9)/AI9*100,0)</f>
        <v>87.36365185774343</v>
      </c>
      <c r="AK9" s="296">
        <f>'資源化量内訳'!AP9</f>
        <v>0</v>
      </c>
      <c r="AL9" s="296">
        <f>'資源化量内訳'!BC9</f>
        <v>1404</v>
      </c>
      <c r="AM9" s="296">
        <f>'資源化量内訳'!BO9</f>
        <v>0</v>
      </c>
      <c r="AN9" s="296">
        <f>'資源化量内訳'!CA9</f>
        <v>0</v>
      </c>
      <c r="AO9" s="296">
        <f>'資源化量内訳'!CM9</f>
        <v>0</v>
      </c>
      <c r="AP9" s="296">
        <f>'資源化量内訳'!CY9</f>
        <v>0</v>
      </c>
      <c r="AQ9" s="296">
        <f>'資源化量内訳'!DL9</f>
        <v>0</v>
      </c>
      <c r="AR9" s="294">
        <f aca="true" t="shared" si="7" ref="AR9:AR25">SUM(AK9:AQ9)</f>
        <v>1404</v>
      </c>
      <c r="AS9" s="297">
        <f aca="true" t="shared" si="8" ref="AS9:AS25">IF(AI9+I9&gt;0,(Y9+AR9+I9)/(AI9+I9)*100,0)</f>
        <v>9.508043635128825</v>
      </c>
      <c r="AT9" s="296">
        <f>'ごみ処理量内訳'!AI9</f>
        <v>8897</v>
      </c>
      <c r="AU9" s="296">
        <f>'ごみ処理量内訳'!AJ9</f>
        <v>6939</v>
      </c>
      <c r="AV9" s="296">
        <f>'ごみ処理量内訳'!AK9</f>
        <v>1821</v>
      </c>
      <c r="AW9" s="294">
        <f aca="true" t="shared" si="9" ref="AW9:AW25">SUM(AT9:AV9)</f>
        <v>17657</v>
      </c>
    </row>
    <row r="10" spans="1:49" ht="13.5" customHeight="1">
      <c r="A10" s="416" t="s">
        <v>398</v>
      </c>
      <c r="B10" s="416">
        <v>44203</v>
      </c>
      <c r="C10" s="416" t="s">
        <v>405</v>
      </c>
      <c r="D10" s="294">
        <f t="shared" si="2"/>
        <v>85687</v>
      </c>
      <c r="E10" s="295">
        <v>85687</v>
      </c>
      <c r="F10" s="295"/>
      <c r="G10" s="296">
        <f>'ごみ搬入量内訳'!H10</f>
        <v>31014</v>
      </c>
      <c r="H10" s="296">
        <f>'ごみ搬入量内訳'!AG10</f>
        <v>3771</v>
      </c>
      <c r="I10" s="296">
        <f>'資源化量内訳'!DX10</f>
        <v>886</v>
      </c>
      <c r="J10" s="294">
        <f t="shared" si="3"/>
        <v>35671</v>
      </c>
      <c r="K10" s="294">
        <f t="shared" si="4"/>
        <v>1140.5320191311127</v>
      </c>
      <c r="L10" s="296">
        <f>IF($D10&gt;0,('ごみ搬入量内訳'!E10+I10)/$D10/365*10^6,0)</f>
        <v>735.969443423508</v>
      </c>
      <c r="M10" s="296">
        <f>IF($D10&gt;0,'ごみ搬入量内訳'!F10/$D10/365*10^6,0)</f>
        <v>404.5625757076048</v>
      </c>
      <c r="N10" s="296">
        <f>'ごみ搬入量内訳'!AH10</f>
        <v>0</v>
      </c>
      <c r="O10" s="296">
        <f>'ごみ処理量内訳'!E10</f>
        <v>28081</v>
      </c>
      <c r="P10" s="296">
        <f>'ごみ処理量内訳'!N10</f>
        <v>0</v>
      </c>
      <c r="Q10" s="296">
        <f>'ごみ処理量内訳'!F10</f>
        <v>4241</v>
      </c>
      <c r="R10" s="296">
        <f>'ごみ処理量内訳'!G10</f>
        <v>1871</v>
      </c>
      <c r="S10" s="296">
        <f>'ごみ処理量内訳'!H10</f>
        <v>0</v>
      </c>
      <c r="T10" s="296">
        <f>'ごみ処理量内訳'!I10</f>
        <v>0</v>
      </c>
      <c r="U10" s="296">
        <f>'ごみ処理量内訳'!J10</f>
        <v>0</v>
      </c>
      <c r="V10" s="296">
        <f>'ごみ処理量内訳'!K10</f>
        <v>0</v>
      </c>
      <c r="W10" s="296">
        <f>'ごみ処理量内訳'!L10</f>
        <v>2370</v>
      </c>
      <c r="X10" s="296">
        <f>'ごみ処理量内訳'!M10</f>
        <v>0</v>
      </c>
      <c r="Y10" s="296">
        <f>'資源化量内訳'!R10</f>
        <v>2463</v>
      </c>
      <c r="Z10" s="296">
        <f>'資源化量内訳'!S10</f>
        <v>2271</v>
      </c>
      <c r="AA10" s="296">
        <f>'資源化量内訳'!T10</f>
        <v>0</v>
      </c>
      <c r="AB10" s="296">
        <f>'資源化量内訳'!U10</f>
        <v>0</v>
      </c>
      <c r="AC10" s="296">
        <f>'資源化量内訳'!V10</f>
        <v>0</v>
      </c>
      <c r="AD10" s="296">
        <f>'資源化量内訳'!W10</f>
        <v>8</v>
      </c>
      <c r="AE10" s="296">
        <f>'資源化量内訳'!X10</f>
        <v>184</v>
      </c>
      <c r="AF10" s="296">
        <f>'資源化量内訳'!Y10</f>
        <v>0</v>
      </c>
      <c r="AG10" s="296">
        <f>'資源化量内訳'!Z10</f>
        <v>0</v>
      </c>
      <c r="AH10" s="296">
        <f>'資源化量内訳'!AA10</f>
        <v>0</v>
      </c>
      <c r="AI10" s="294">
        <f t="shared" si="5"/>
        <v>34785</v>
      </c>
      <c r="AJ10" s="297">
        <f t="shared" si="6"/>
        <v>100</v>
      </c>
      <c r="AK10" s="296">
        <f>'資源化量内訳'!AP10</f>
        <v>0</v>
      </c>
      <c r="AL10" s="296">
        <f>'資源化量内訳'!BC10</f>
        <v>342</v>
      </c>
      <c r="AM10" s="296">
        <f>'資源化量内訳'!BO10</f>
        <v>0</v>
      </c>
      <c r="AN10" s="296">
        <f>'資源化量内訳'!CA10</f>
        <v>0</v>
      </c>
      <c r="AO10" s="296">
        <f>'資源化量内訳'!CM10</f>
        <v>0</v>
      </c>
      <c r="AP10" s="296">
        <f>'資源化量内訳'!CY10</f>
        <v>0</v>
      </c>
      <c r="AQ10" s="296">
        <f>'資源化量内訳'!DL10</f>
        <v>1139</v>
      </c>
      <c r="AR10" s="294">
        <f t="shared" si="7"/>
        <v>1481</v>
      </c>
      <c r="AS10" s="297">
        <f t="shared" si="8"/>
        <v>13.540410978105463</v>
      </c>
      <c r="AT10" s="296">
        <f>'ごみ処理量内訳'!AI10</f>
        <v>0</v>
      </c>
      <c r="AU10" s="296">
        <f>'ごみ処理量内訳'!AJ10</f>
        <v>0</v>
      </c>
      <c r="AV10" s="296">
        <f>'ごみ処理量内訳'!AK10</f>
        <v>997</v>
      </c>
      <c r="AW10" s="294">
        <f t="shared" si="9"/>
        <v>997</v>
      </c>
    </row>
    <row r="11" spans="1:49" ht="13.5" customHeight="1">
      <c r="A11" s="416" t="s">
        <v>398</v>
      </c>
      <c r="B11" s="416">
        <v>44204</v>
      </c>
      <c r="C11" s="416" t="s">
        <v>406</v>
      </c>
      <c r="D11" s="294">
        <f t="shared" si="2"/>
        <v>74551</v>
      </c>
      <c r="E11" s="295">
        <v>74551</v>
      </c>
      <c r="F11" s="295"/>
      <c r="G11" s="296">
        <f>'ごみ搬入量内訳'!H11</f>
        <v>22167</v>
      </c>
      <c r="H11" s="296">
        <f>'ごみ搬入量内訳'!AG11</f>
        <v>3758</v>
      </c>
      <c r="I11" s="296">
        <f>'資源化量内訳'!DX11</f>
        <v>870</v>
      </c>
      <c r="J11" s="294">
        <f t="shared" si="3"/>
        <v>26795</v>
      </c>
      <c r="K11" s="294">
        <f t="shared" si="4"/>
        <v>984.7079033696341</v>
      </c>
      <c r="L11" s="296">
        <f>IF($D11&gt;0,('ごみ搬入量内訳'!E11+I11)/$D11/365*10^6,0)</f>
        <v>609.5303334685109</v>
      </c>
      <c r="M11" s="296">
        <f>IF($D11&gt;0,'ごみ搬入量内訳'!F11/$D11/365*10^6,0)</f>
        <v>375.17756990112315</v>
      </c>
      <c r="N11" s="296">
        <f>'ごみ搬入量内訳'!AH11</f>
        <v>0</v>
      </c>
      <c r="O11" s="296">
        <f>'ごみ処理量内訳'!E11</f>
        <v>14809</v>
      </c>
      <c r="P11" s="296">
        <f>'ごみ処理量内訳'!N11</f>
        <v>693</v>
      </c>
      <c r="Q11" s="296">
        <f>'ごみ処理量内訳'!F11</f>
        <v>6425</v>
      </c>
      <c r="R11" s="296">
        <f>'ごみ処理量内訳'!G11</f>
        <v>0</v>
      </c>
      <c r="S11" s="296">
        <f>'ごみ処理量内訳'!H11</f>
        <v>0</v>
      </c>
      <c r="T11" s="296">
        <f>'ごみ処理量内訳'!I11</f>
        <v>0</v>
      </c>
      <c r="U11" s="296">
        <f>'ごみ処理量内訳'!J11</f>
        <v>4629</v>
      </c>
      <c r="V11" s="296">
        <f>'ごみ処理量内訳'!K11</f>
        <v>0</v>
      </c>
      <c r="W11" s="296">
        <f>'ごみ処理量内訳'!L11</f>
        <v>1796</v>
      </c>
      <c r="X11" s="296">
        <f>'ごみ処理量内訳'!M11</f>
        <v>0</v>
      </c>
      <c r="Y11" s="296">
        <f>'資源化量内訳'!R11</f>
        <v>3116</v>
      </c>
      <c r="Z11" s="296">
        <f>'資源化量内訳'!S11</f>
        <v>2657</v>
      </c>
      <c r="AA11" s="296">
        <f>'資源化量内訳'!T11</f>
        <v>0</v>
      </c>
      <c r="AB11" s="296">
        <f>'資源化量内訳'!U11</f>
        <v>64</v>
      </c>
      <c r="AC11" s="296">
        <f>'資源化量内訳'!V11</f>
        <v>0</v>
      </c>
      <c r="AD11" s="296">
        <f>'資源化量内訳'!W11</f>
        <v>89</v>
      </c>
      <c r="AE11" s="296">
        <f>'資源化量内訳'!X11</f>
        <v>306</v>
      </c>
      <c r="AF11" s="296">
        <f>'資源化量内訳'!Y11</f>
        <v>0</v>
      </c>
      <c r="AG11" s="296">
        <f>'資源化量内訳'!Z11</f>
        <v>0</v>
      </c>
      <c r="AH11" s="296">
        <f>'資源化量内訳'!AA11</f>
        <v>0</v>
      </c>
      <c r="AI11" s="294">
        <f t="shared" si="5"/>
        <v>25043</v>
      </c>
      <c r="AJ11" s="297">
        <f t="shared" si="6"/>
        <v>97.23275965339616</v>
      </c>
      <c r="AK11" s="296">
        <f>'資源化量内訳'!AP11</f>
        <v>28</v>
      </c>
      <c r="AL11" s="296">
        <f>'資源化量内訳'!BC11</f>
        <v>0</v>
      </c>
      <c r="AM11" s="296">
        <f>'資源化量内訳'!BO11</f>
        <v>0</v>
      </c>
      <c r="AN11" s="296">
        <f>'資源化量内訳'!CA11</f>
        <v>0</v>
      </c>
      <c r="AO11" s="296">
        <f>'資源化量内訳'!CM11</f>
        <v>366</v>
      </c>
      <c r="AP11" s="296">
        <f>'資源化量内訳'!CY11</f>
        <v>0</v>
      </c>
      <c r="AQ11" s="296">
        <f>'資源化量内訳'!DL11</f>
        <v>1540</v>
      </c>
      <c r="AR11" s="294">
        <f t="shared" si="7"/>
        <v>1934</v>
      </c>
      <c r="AS11" s="297">
        <f t="shared" si="8"/>
        <v>22.845675915563618</v>
      </c>
      <c r="AT11" s="296">
        <f>'ごみ処理量内訳'!AI11</f>
        <v>693</v>
      </c>
      <c r="AU11" s="296">
        <f>'ごみ処理量内訳'!AJ11</f>
        <v>354</v>
      </c>
      <c r="AV11" s="296">
        <f>'ごみ処理量内訳'!AK11</f>
        <v>147</v>
      </c>
      <c r="AW11" s="294">
        <f t="shared" si="9"/>
        <v>1194</v>
      </c>
    </row>
    <row r="12" spans="1:49" ht="13.5" customHeight="1">
      <c r="A12" s="416" t="s">
        <v>398</v>
      </c>
      <c r="B12" s="416">
        <v>44205</v>
      </c>
      <c r="C12" s="416" t="s">
        <v>407</v>
      </c>
      <c r="D12" s="294">
        <f t="shared" si="2"/>
        <v>82588</v>
      </c>
      <c r="E12" s="295">
        <v>82526</v>
      </c>
      <c r="F12" s="295">
        <v>62</v>
      </c>
      <c r="G12" s="296">
        <f>'ごみ搬入量内訳'!H12</f>
        <v>23971</v>
      </c>
      <c r="H12" s="296">
        <f>'ごみ搬入量内訳'!AG12</f>
        <v>3699</v>
      </c>
      <c r="I12" s="296">
        <f>'資源化量内訳'!DX12</f>
        <v>491</v>
      </c>
      <c r="J12" s="294">
        <f t="shared" si="3"/>
        <v>28161</v>
      </c>
      <c r="K12" s="294">
        <f t="shared" si="4"/>
        <v>934.1965498321093</v>
      </c>
      <c r="L12" s="296">
        <f>IF($D12&gt;0,('ごみ搬入量内訳'!E12+I12)/$D12/365*10^6,0)</f>
        <v>725.9338482289708</v>
      </c>
      <c r="M12" s="296">
        <f>IF($D12&gt;0,'ごみ搬入量内訳'!F12/$D12/365*10^6,0)</f>
        <v>208.26270160313848</v>
      </c>
      <c r="N12" s="296">
        <f>'ごみ搬入量内訳'!AH12</f>
        <v>18</v>
      </c>
      <c r="O12" s="296">
        <f>'ごみ処理量内訳'!E12</f>
        <v>24846</v>
      </c>
      <c r="P12" s="296">
        <f>'ごみ処理量内訳'!N12</f>
        <v>83</v>
      </c>
      <c r="Q12" s="296">
        <f>'ごみ処理量内訳'!F12</f>
        <v>829</v>
      </c>
      <c r="R12" s="296">
        <f>'ごみ処理量内訳'!G12</f>
        <v>0</v>
      </c>
      <c r="S12" s="296">
        <f>'ごみ処理量内訳'!H12</f>
        <v>0</v>
      </c>
      <c r="T12" s="296">
        <f>'ごみ処理量内訳'!I12</f>
        <v>0</v>
      </c>
      <c r="U12" s="296">
        <f>'ごみ処理量内訳'!J12</f>
        <v>0</v>
      </c>
      <c r="V12" s="296">
        <f>'ごみ処理量内訳'!K12</f>
        <v>0</v>
      </c>
      <c r="W12" s="296">
        <f>'ごみ処理量内訳'!L12</f>
        <v>829</v>
      </c>
      <c r="X12" s="296">
        <f>'ごみ処理量内訳'!M12</f>
        <v>0</v>
      </c>
      <c r="Y12" s="296">
        <f>'資源化量内訳'!R12</f>
        <v>1912</v>
      </c>
      <c r="Z12" s="296">
        <f>'資源化量内訳'!S12</f>
        <v>1869</v>
      </c>
      <c r="AA12" s="296">
        <f>'資源化量内訳'!T12</f>
        <v>0</v>
      </c>
      <c r="AB12" s="296">
        <f>'資源化量内訳'!U12</f>
        <v>1</v>
      </c>
      <c r="AC12" s="296">
        <f>'資源化量内訳'!V12</f>
        <v>0</v>
      </c>
      <c r="AD12" s="296">
        <f>'資源化量内訳'!W12</f>
        <v>0</v>
      </c>
      <c r="AE12" s="296">
        <f>'資源化量内訳'!X12</f>
        <v>11</v>
      </c>
      <c r="AF12" s="296">
        <f>'資源化量内訳'!Y12</f>
        <v>0</v>
      </c>
      <c r="AG12" s="296">
        <f>'資源化量内訳'!Z12</f>
        <v>0</v>
      </c>
      <c r="AH12" s="296">
        <f>'資源化量内訳'!AA12</f>
        <v>31</v>
      </c>
      <c r="AI12" s="294">
        <f t="shared" si="5"/>
        <v>27670</v>
      </c>
      <c r="AJ12" s="297">
        <f t="shared" si="6"/>
        <v>99.70003614022407</v>
      </c>
      <c r="AK12" s="296">
        <f>'資源化量内訳'!AP12</f>
        <v>4191</v>
      </c>
      <c r="AL12" s="296">
        <f>'資源化量内訳'!BC12</f>
        <v>0</v>
      </c>
      <c r="AM12" s="296">
        <f>'資源化量内訳'!BO12</f>
        <v>0</v>
      </c>
      <c r="AN12" s="296">
        <f>'資源化量内訳'!CA12</f>
        <v>0</v>
      </c>
      <c r="AO12" s="296">
        <f>'資源化量内訳'!CM12</f>
        <v>0</v>
      </c>
      <c r="AP12" s="296">
        <f>'資源化量内訳'!CY12</f>
        <v>0</v>
      </c>
      <c r="AQ12" s="296">
        <f>'資源化量内訳'!DL12</f>
        <v>829</v>
      </c>
      <c r="AR12" s="294">
        <f t="shared" si="7"/>
        <v>5020</v>
      </c>
      <c r="AS12" s="297">
        <f t="shared" si="8"/>
        <v>26.359149177941127</v>
      </c>
      <c r="AT12" s="296">
        <f>'ごみ処理量内訳'!AI12</f>
        <v>83</v>
      </c>
      <c r="AU12" s="296">
        <f>'ごみ処理量内訳'!AJ12</f>
        <v>1596</v>
      </c>
      <c r="AV12" s="296">
        <f>'ごみ処理量内訳'!AK12</f>
        <v>0</v>
      </c>
      <c r="AW12" s="294">
        <f t="shared" si="9"/>
        <v>1679</v>
      </c>
    </row>
    <row r="13" spans="1:49" ht="13.5" customHeight="1">
      <c r="A13" s="416" t="s">
        <v>398</v>
      </c>
      <c r="B13" s="416">
        <v>44206</v>
      </c>
      <c r="C13" s="416" t="s">
        <v>408</v>
      </c>
      <c r="D13" s="294">
        <f t="shared" si="2"/>
        <v>44617</v>
      </c>
      <c r="E13" s="295">
        <v>44617</v>
      </c>
      <c r="F13" s="295"/>
      <c r="G13" s="296">
        <f>'ごみ搬入量内訳'!H13</f>
        <v>13051</v>
      </c>
      <c r="H13" s="296">
        <f>'ごみ搬入量内訳'!AG13</f>
        <v>1393</v>
      </c>
      <c r="I13" s="296">
        <f>'資源化量内訳'!DX13</f>
        <v>0</v>
      </c>
      <c r="J13" s="294">
        <f t="shared" si="3"/>
        <v>14444</v>
      </c>
      <c r="K13" s="294">
        <f t="shared" si="4"/>
        <v>886.9400170277255</v>
      </c>
      <c r="L13" s="296">
        <f>IF($D13&gt;0,('ごみ搬入量内訳'!E13+I13)/$D13/365*10^6,0)</f>
        <v>562.8421625641188</v>
      </c>
      <c r="M13" s="296">
        <f>IF($D13&gt;0,'ごみ搬入量内訳'!F13/$D13/365*10^6,0)</f>
        <v>324.0978544636067</v>
      </c>
      <c r="N13" s="296">
        <f>'ごみ搬入量内訳'!AH13</f>
        <v>0</v>
      </c>
      <c r="O13" s="296">
        <f>'ごみ処理量内訳'!E13</f>
        <v>9921</v>
      </c>
      <c r="P13" s="296">
        <f>'ごみ処理量内訳'!N13</f>
        <v>0</v>
      </c>
      <c r="Q13" s="296">
        <f>'ごみ処理量内訳'!F13</f>
        <v>2532</v>
      </c>
      <c r="R13" s="296">
        <f>'ごみ処理量内訳'!G13</f>
        <v>1057</v>
      </c>
      <c r="S13" s="296">
        <f>'ごみ処理量内訳'!H13</f>
        <v>0</v>
      </c>
      <c r="T13" s="296">
        <f>'ごみ処理量内訳'!I13</f>
        <v>0</v>
      </c>
      <c r="U13" s="296">
        <f>'ごみ処理量内訳'!J13</f>
        <v>0</v>
      </c>
      <c r="V13" s="296">
        <f>'ごみ処理量内訳'!K13</f>
        <v>0</v>
      </c>
      <c r="W13" s="296">
        <f>'ごみ処理量内訳'!L13</f>
        <v>444</v>
      </c>
      <c r="X13" s="296">
        <f>'ごみ処理量内訳'!M13</f>
        <v>1031</v>
      </c>
      <c r="Y13" s="296">
        <f>'資源化量内訳'!R13</f>
        <v>1714</v>
      </c>
      <c r="Z13" s="296">
        <f>'資源化量内訳'!S13</f>
        <v>1226</v>
      </c>
      <c r="AA13" s="296">
        <f>'資源化量内訳'!T13</f>
        <v>14</v>
      </c>
      <c r="AB13" s="296">
        <f>'資源化量内訳'!U13</f>
        <v>322</v>
      </c>
      <c r="AC13" s="296">
        <f>'資源化量内訳'!V13</f>
        <v>0</v>
      </c>
      <c r="AD13" s="296">
        <f>'資源化量内訳'!W13</f>
        <v>120</v>
      </c>
      <c r="AE13" s="296">
        <f>'資源化量内訳'!X13</f>
        <v>32</v>
      </c>
      <c r="AF13" s="296">
        <f>'資源化量内訳'!Y13</f>
        <v>0</v>
      </c>
      <c r="AG13" s="296">
        <f>'資源化量内訳'!Z13</f>
        <v>0</v>
      </c>
      <c r="AH13" s="296">
        <f>'資源化量内訳'!AA13</f>
        <v>0</v>
      </c>
      <c r="AI13" s="294">
        <f t="shared" si="5"/>
        <v>14167</v>
      </c>
      <c r="AJ13" s="297">
        <f t="shared" si="6"/>
        <v>100</v>
      </c>
      <c r="AK13" s="296">
        <f>'資源化量内訳'!AP13</f>
        <v>680</v>
      </c>
      <c r="AL13" s="296">
        <f>'資源化量内訳'!BC13</f>
        <v>18</v>
      </c>
      <c r="AM13" s="296">
        <f>'資源化量内訳'!BO13</f>
        <v>0</v>
      </c>
      <c r="AN13" s="296">
        <f>'資源化量内訳'!CA13</f>
        <v>0</v>
      </c>
      <c r="AO13" s="296">
        <f>'資源化量内訳'!CM13</f>
        <v>0</v>
      </c>
      <c r="AP13" s="296">
        <f>'資源化量内訳'!CY13</f>
        <v>0</v>
      </c>
      <c r="AQ13" s="296">
        <f>'資源化量内訳'!DL13</f>
        <v>425</v>
      </c>
      <c r="AR13" s="294">
        <f t="shared" si="7"/>
        <v>1123</v>
      </c>
      <c r="AS13" s="297">
        <f t="shared" si="8"/>
        <v>20.025411166796076</v>
      </c>
      <c r="AT13" s="296">
        <f>'ごみ処理量内訳'!AI13</f>
        <v>0</v>
      </c>
      <c r="AU13" s="296">
        <f>'ごみ処理量内訳'!AJ13</f>
        <v>88</v>
      </c>
      <c r="AV13" s="296">
        <f>'ごみ処理量内訳'!AK13</f>
        <v>1306</v>
      </c>
      <c r="AW13" s="294">
        <f t="shared" si="9"/>
        <v>1394</v>
      </c>
    </row>
    <row r="14" spans="1:49" ht="13.5" customHeight="1">
      <c r="A14" s="416" t="s">
        <v>398</v>
      </c>
      <c r="B14" s="416">
        <v>44207</v>
      </c>
      <c r="C14" s="416" t="s">
        <v>409</v>
      </c>
      <c r="D14" s="294">
        <f t="shared" si="2"/>
        <v>21963</v>
      </c>
      <c r="E14" s="295">
        <v>21963</v>
      </c>
      <c r="F14" s="295"/>
      <c r="G14" s="296">
        <f>'ごみ搬入量内訳'!H14</f>
        <v>7756</v>
      </c>
      <c r="H14" s="296">
        <f>'ごみ搬入量内訳'!AG14</f>
        <v>41</v>
      </c>
      <c r="I14" s="296">
        <f>'資源化量内訳'!DX14</f>
        <v>0</v>
      </c>
      <c r="J14" s="294">
        <f t="shared" si="3"/>
        <v>7797</v>
      </c>
      <c r="K14" s="294">
        <f t="shared" si="4"/>
        <v>972.6195800034803</v>
      </c>
      <c r="L14" s="296">
        <f>IF($D14&gt;0,('ごみ搬入量内訳'!E14+I14)/$D14/365*10^6,0)</f>
        <v>836.5251896246427</v>
      </c>
      <c r="M14" s="296">
        <f>IF($D14&gt;0,'ごみ搬入量内訳'!F14/$D14/365*10^6,0)</f>
        <v>136.0943903788376</v>
      </c>
      <c r="N14" s="296">
        <f>'ごみ搬入量内訳'!AH14</f>
        <v>0</v>
      </c>
      <c r="O14" s="296">
        <f>'ごみ処理量内訳'!E14</f>
        <v>0</v>
      </c>
      <c r="P14" s="296">
        <f>'ごみ処理量内訳'!N14</f>
        <v>294</v>
      </c>
      <c r="Q14" s="296">
        <f>'ごみ処理量内訳'!F14</f>
        <v>7503</v>
      </c>
      <c r="R14" s="296">
        <f>'ごみ処理量内訳'!G14</f>
        <v>0</v>
      </c>
      <c r="S14" s="296">
        <f>'ごみ処理量内訳'!H14</f>
        <v>0</v>
      </c>
      <c r="T14" s="296">
        <f>'ごみ処理量内訳'!I14</f>
        <v>0</v>
      </c>
      <c r="U14" s="296">
        <f>'ごみ処理量内訳'!J14</f>
        <v>0</v>
      </c>
      <c r="V14" s="296">
        <f>'ごみ処理量内訳'!K14</f>
        <v>5675</v>
      </c>
      <c r="W14" s="296">
        <f>'ごみ処理量内訳'!L14</f>
        <v>1828</v>
      </c>
      <c r="X14" s="296">
        <f>'ごみ処理量内訳'!M14</f>
        <v>0</v>
      </c>
      <c r="Y14" s="296">
        <f>'資源化量内訳'!R14</f>
        <v>0</v>
      </c>
      <c r="Z14" s="296">
        <f>'資源化量内訳'!S14</f>
        <v>0</v>
      </c>
      <c r="AA14" s="296">
        <f>'資源化量内訳'!T14</f>
        <v>0</v>
      </c>
      <c r="AB14" s="296">
        <f>'資源化量内訳'!U14</f>
        <v>0</v>
      </c>
      <c r="AC14" s="296">
        <f>'資源化量内訳'!V14</f>
        <v>0</v>
      </c>
      <c r="AD14" s="296">
        <f>'資源化量内訳'!W14</f>
        <v>0</v>
      </c>
      <c r="AE14" s="296">
        <f>'資源化量内訳'!X14</f>
        <v>0</v>
      </c>
      <c r="AF14" s="296">
        <f>'資源化量内訳'!Y14</f>
        <v>0</v>
      </c>
      <c r="AG14" s="296">
        <f>'資源化量内訳'!Z14</f>
        <v>0</v>
      </c>
      <c r="AH14" s="296">
        <f>'資源化量内訳'!AA14</f>
        <v>0</v>
      </c>
      <c r="AI14" s="294">
        <f t="shared" si="5"/>
        <v>7797</v>
      </c>
      <c r="AJ14" s="297">
        <f t="shared" si="6"/>
        <v>96.22931896883416</v>
      </c>
      <c r="AK14" s="296">
        <f>'資源化量内訳'!AP14</f>
        <v>0</v>
      </c>
      <c r="AL14" s="296">
        <f>'資源化量内訳'!BC14</f>
        <v>0</v>
      </c>
      <c r="AM14" s="296">
        <f>'資源化量内訳'!BO14</f>
        <v>0</v>
      </c>
      <c r="AN14" s="296">
        <f>'資源化量内訳'!CA14</f>
        <v>0</v>
      </c>
      <c r="AO14" s="296">
        <f>'資源化量内訳'!CM14</f>
        <v>0</v>
      </c>
      <c r="AP14" s="296">
        <f>'資源化量内訳'!CY14</f>
        <v>3893</v>
      </c>
      <c r="AQ14" s="296">
        <f>'資源化量内訳'!DL14</f>
        <v>1825</v>
      </c>
      <c r="AR14" s="294">
        <f t="shared" si="7"/>
        <v>5718</v>
      </c>
      <c r="AS14" s="297">
        <f t="shared" si="8"/>
        <v>73.33589842247018</v>
      </c>
      <c r="AT14" s="296">
        <f>'ごみ処理量内訳'!AI14</f>
        <v>294</v>
      </c>
      <c r="AU14" s="296">
        <f>'ごみ処理量内訳'!AJ14</f>
        <v>0</v>
      </c>
      <c r="AV14" s="296">
        <f>'ごみ処理量内訳'!AK14</f>
        <v>6</v>
      </c>
      <c r="AW14" s="294">
        <f t="shared" si="9"/>
        <v>300</v>
      </c>
    </row>
    <row r="15" spans="1:49" ht="13.5" customHeight="1">
      <c r="A15" s="416" t="s">
        <v>398</v>
      </c>
      <c r="B15" s="416">
        <v>44208</v>
      </c>
      <c r="C15" s="416" t="s">
        <v>410</v>
      </c>
      <c r="D15" s="294">
        <f t="shared" si="2"/>
        <v>26916</v>
      </c>
      <c r="E15" s="295">
        <v>26916</v>
      </c>
      <c r="F15" s="295"/>
      <c r="G15" s="296">
        <f>'ごみ搬入量内訳'!H15</f>
        <v>5916</v>
      </c>
      <c r="H15" s="296">
        <f>'ごみ搬入量内訳'!AG15</f>
        <v>1210</v>
      </c>
      <c r="I15" s="296">
        <f>'資源化量内訳'!DX15</f>
        <v>0</v>
      </c>
      <c r="J15" s="294">
        <f t="shared" si="3"/>
        <v>7126</v>
      </c>
      <c r="K15" s="294">
        <f t="shared" si="4"/>
        <v>725.341346085335</v>
      </c>
      <c r="L15" s="296">
        <f>IF($D15&gt;0,('ごみ搬入量内訳'!E15+I15)/$D15/365*10^6,0)</f>
        <v>498.15051189189296</v>
      </c>
      <c r="M15" s="296">
        <f>IF($D15&gt;0,'ごみ搬入量内訳'!F15/$D15/365*10^6,0)</f>
        <v>227.190834193442</v>
      </c>
      <c r="N15" s="296">
        <f>'ごみ搬入量内訳'!AH15</f>
        <v>0</v>
      </c>
      <c r="O15" s="296">
        <f>'ごみ処理量内訳'!E15</f>
        <v>0</v>
      </c>
      <c r="P15" s="296">
        <f>'ごみ処理量内訳'!N15</f>
        <v>55</v>
      </c>
      <c r="Q15" s="296">
        <f>'ごみ処理量内訳'!F15</f>
        <v>6072</v>
      </c>
      <c r="R15" s="296">
        <f>'ごみ処理量内訳'!G15</f>
        <v>0</v>
      </c>
      <c r="S15" s="296">
        <f>'ごみ処理量内訳'!H15</f>
        <v>0</v>
      </c>
      <c r="T15" s="296">
        <f>'ごみ処理量内訳'!I15</f>
        <v>0</v>
      </c>
      <c r="U15" s="296">
        <f>'ごみ処理量内訳'!J15</f>
        <v>0</v>
      </c>
      <c r="V15" s="296">
        <f>'ごみ処理量内訳'!K15</f>
        <v>0</v>
      </c>
      <c r="W15" s="296">
        <f>'ごみ処理量内訳'!L15</f>
        <v>0</v>
      </c>
      <c r="X15" s="296">
        <f>'ごみ処理量内訳'!M15</f>
        <v>6072</v>
      </c>
      <c r="Y15" s="296">
        <f>'資源化量内訳'!R15</f>
        <v>999</v>
      </c>
      <c r="Z15" s="296">
        <f>'資源化量内訳'!S15</f>
        <v>656</v>
      </c>
      <c r="AA15" s="296">
        <f>'資源化量内訳'!T15</f>
        <v>137</v>
      </c>
      <c r="AB15" s="296">
        <f>'資源化量内訳'!U15</f>
        <v>154</v>
      </c>
      <c r="AC15" s="296">
        <f>'資源化量内訳'!V15</f>
        <v>52</v>
      </c>
      <c r="AD15" s="296">
        <f>'資源化量内訳'!W15</f>
        <v>0</v>
      </c>
      <c r="AE15" s="296">
        <f>'資源化量内訳'!X15</f>
        <v>0</v>
      </c>
      <c r="AF15" s="296">
        <f>'資源化量内訳'!Y15</f>
        <v>0</v>
      </c>
      <c r="AG15" s="296">
        <f>'資源化量内訳'!Z15</f>
        <v>0</v>
      </c>
      <c r="AH15" s="296">
        <f>'資源化量内訳'!AA15</f>
        <v>0</v>
      </c>
      <c r="AI15" s="294">
        <f t="shared" si="5"/>
        <v>7126</v>
      </c>
      <c r="AJ15" s="297">
        <f t="shared" si="6"/>
        <v>99.22817850126297</v>
      </c>
      <c r="AK15" s="296">
        <f>'資源化量内訳'!AP15</f>
        <v>0</v>
      </c>
      <c r="AL15" s="296">
        <f>'資源化量内訳'!BC15</f>
        <v>0</v>
      </c>
      <c r="AM15" s="296">
        <f>'資源化量内訳'!BO15</f>
        <v>0</v>
      </c>
      <c r="AN15" s="296">
        <f>'資源化量内訳'!CA15</f>
        <v>0</v>
      </c>
      <c r="AO15" s="296">
        <f>'資源化量内訳'!CM15</f>
        <v>0</v>
      </c>
      <c r="AP15" s="296">
        <f>'資源化量内訳'!CY15</f>
        <v>0</v>
      </c>
      <c r="AQ15" s="296">
        <f>'資源化量内訳'!DL15</f>
        <v>0</v>
      </c>
      <c r="AR15" s="294">
        <f t="shared" si="7"/>
        <v>0</v>
      </c>
      <c r="AS15" s="297">
        <f t="shared" si="8"/>
        <v>14.01908504069604</v>
      </c>
      <c r="AT15" s="296">
        <f>'ごみ処理量内訳'!AI15</f>
        <v>55</v>
      </c>
      <c r="AU15" s="296">
        <f>'ごみ処理量内訳'!AJ15</f>
        <v>0</v>
      </c>
      <c r="AV15" s="296">
        <f>'ごみ処理量内訳'!AK15</f>
        <v>296</v>
      </c>
      <c r="AW15" s="294">
        <f t="shared" si="9"/>
        <v>351</v>
      </c>
    </row>
    <row r="16" spans="1:49" ht="13.5" customHeight="1">
      <c r="A16" s="416" t="s">
        <v>398</v>
      </c>
      <c r="B16" s="416">
        <v>44209</v>
      </c>
      <c r="C16" s="416" t="s">
        <v>411</v>
      </c>
      <c r="D16" s="294">
        <f t="shared" si="2"/>
        <v>25663</v>
      </c>
      <c r="E16" s="295">
        <v>25663</v>
      </c>
      <c r="F16" s="295"/>
      <c r="G16" s="296">
        <f>'ごみ搬入量内訳'!H16</f>
        <v>6980</v>
      </c>
      <c r="H16" s="296">
        <f>'ごみ搬入量内訳'!AG16</f>
        <v>2034</v>
      </c>
      <c r="I16" s="296">
        <f>'資源化量内訳'!DX16</f>
        <v>281</v>
      </c>
      <c r="J16" s="294">
        <f t="shared" si="3"/>
        <v>9295</v>
      </c>
      <c r="K16" s="294">
        <f t="shared" si="4"/>
        <v>992.3139704889347</v>
      </c>
      <c r="L16" s="296">
        <f>IF($D16&gt;0,('ごみ搬入量内訳'!E16+I16)/$D16/365*10^6,0)</f>
        <v>584.3923264611543</v>
      </c>
      <c r="M16" s="296">
        <f>IF($D16&gt;0,'ごみ搬入量内訳'!F16/$D16/365*10^6,0)</f>
        <v>407.92164402778053</v>
      </c>
      <c r="N16" s="296">
        <f>'ごみ搬入量内訳'!AH16</f>
        <v>0</v>
      </c>
      <c r="O16" s="296">
        <f>'ごみ処理量内訳'!E16</f>
        <v>7840</v>
      </c>
      <c r="P16" s="296">
        <f>'ごみ処理量内訳'!N16</f>
        <v>0</v>
      </c>
      <c r="Q16" s="296">
        <f>'ごみ処理量内訳'!F16</f>
        <v>617</v>
      </c>
      <c r="R16" s="296">
        <f>'ごみ処理量内訳'!G16</f>
        <v>0</v>
      </c>
      <c r="S16" s="296">
        <f>'ごみ処理量内訳'!H16</f>
        <v>0</v>
      </c>
      <c r="T16" s="296">
        <f>'ごみ処理量内訳'!I16</f>
        <v>0</v>
      </c>
      <c r="U16" s="296">
        <f>'ごみ処理量内訳'!J16</f>
        <v>0</v>
      </c>
      <c r="V16" s="296">
        <f>'ごみ処理量内訳'!K16</f>
        <v>0</v>
      </c>
      <c r="W16" s="296">
        <f>'ごみ処理量内訳'!L16</f>
        <v>617</v>
      </c>
      <c r="X16" s="296">
        <f>'ごみ処理量内訳'!M16</f>
        <v>0</v>
      </c>
      <c r="Y16" s="296">
        <f>'資源化量内訳'!R16</f>
        <v>557</v>
      </c>
      <c r="Z16" s="296">
        <f>'資源化量内訳'!S16</f>
        <v>406</v>
      </c>
      <c r="AA16" s="296">
        <f>'資源化量内訳'!T16</f>
        <v>0</v>
      </c>
      <c r="AB16" s="296">
        <f>'資源化量内訳'!U16</f>
        <v>87</v>
      </c>
      <c r="AC16" s="296">
        <f>'資源化量内訳'!V16</f>
        <v>17</v>
      </c>
      <c r="AD16" s="296">
        <f>'資源化量内訳'!W16</f>
        <v>3</v>
      </c>
      <c r="AE16" s="296">
        <f>'資源化量内訳'!X16</f>
        <v>44</v>
      </c>
      <c r="AF16" s="296">
        <f>'資源化量内訳'!Y16</f>
        <v>0</v>
      </c>
      <c r="AG16" s="296">
        <f>'資源化量内訳'!Z16</f>
        <v>0</v>
      </c>
      <c r="AH16" s="296">
        <f>'資源化量内訳'!AA16</f>
        <v>0</v>
      </c>
      <c r="AI16" s="294">
        <f t="shared" si="5"/>
        <v>9014</v>
      </c>
      <c r="AJ16" s="297">
        <f t="shared" si="6"/>
        <v>100</v>
      </c>
      <c r="AK16" s="296">
        <f>'資源化量内訳'!AP16</f>
        <v>0</v>
      </c>
      <c r="AL16" s="296">
        <f>'資源化量内訳'!BC16</f>
        <v>0</v>
      </c>
      <c r="AM16" s="296">
        <f>'資源化量内訳'!BO16</f>
        <v>0</v>
      </c>
      <c r="AN16" s="296">
        <f>'資源化量内訳'!CA16</f>
        <v>0</v>
      </c>
      <c r="AO16" s="296">
        <f>'資源化量内訳'!CM16</f>
        <v>0</v>
      </c>
      <c r="AP16" s="296">
        <f>'資源化量内訳'!CY16</f>
        <v>0</v>
      </c>
      <c r="AQ16" s="296">
        <f>'資源化量内訳'!DL16</f>
        <v>251</v>
      </c>
      <c r="AR16" s="294">
        <f t="shared" si="7"/>
        <v>251</v>
      </c>
      <c r="AS16" s="297">
        <f t="shared" si="8"/>
        <v>11.715976331360947</v>
      </c>
      <c r="AT16" s="296">
        <f>'ごみ処理量内訳'!AI16</f>
        <v>0</v>
      </c>
      <c r="AU16" s="296">
        <f>'ごみ処理量内訳'!AJ16</f>
        <v>979</v>
      </c>
      <c r="AV16" s="296">
        <f>'ごみ処理量内訳'!AK16</f>
        <v>366</v>
      </c>
      <c r="AW16" s="294">
        <f t="shared" si="9"/>
        <v>1345</v>
      </c>
    </row>
    <row r="17" spans="1:49" ht="13.5" customHeight="1">
      <c r="A17" s="416" t="s">
        <v>398</v>
      </c>
      <c r="B17" s="416">
        <v>44210</v>
      </c>
      <c r="C17" s="416" t="s">
        <v>412</v>
      </c>
      <c r="D17" s="294">
        <f t="shared" si="2"/>
        <v>33823</v>
      </c>
      <c r="E17" s="295">
        <v>33823</v>
      </c>
      <c r="F17" s="295"/>
      <c r="G17" s="296">
        <f>'ごみ搬入量内訳'!H17</f>
        <v>7026</v>
      </c>
      <c r="H17" s="296">
        <f>'ごみ搬入量内訳'!AG17</f>
        <v>1325</v>
      </c>
      <c r="I17" s="296">
        <f>'資源化量内訳'!DX17</f>
        <v>0</v>
      </c>
      <c r="J17" s="294">
        <f t="shared" si="3"/>
        <v>8351</v>
      </c>
      <c r="K17" s="294">
        <f t="shared" si="4"/>
        <v>676.4465616531508</v>
      </c>
      <c r="L17" s="296">
        <f>IF($D17&gt;0,('ごみ搬入量内訳'!E17+I17)/$D17/365*10^6,0)</f>
        <v>569.119092584725</v>
      </c>
      <c r="M17" s="296">
        <f>IF($D17&gt;0,'ごみ搬入量内訳'!F17/$D17/365*10^6,0)</f>
        <v>107.32746906842591</v>
      </c>
      <c r="N17" s="296">
        <f>'ごみ搬入量内訳'!AH17</f>
        <v>0</v>
      </c>
      <c r="O17" s="296">
        <f>'ごみ処理量内訳'!E17</f>
        <v>5816</v>
      </c>
      <c r="P17" s="296">
        <f>'ごみ処理量内訳'!N17</f>
        <v>1282</v>
      </c>
      <c r="Q17" s="296">
        <f>'ごみ処理量内訳'!F17</f>
        <v>487</v>
      </c>
      <c r="R17" s="296">
        <f>'ごみ処理量内訳'!G17</f>
        <v>222</v>
      </c>
      <c r="S17" s="296">
        <f>'ごみ処理量内訳'!H17</f>
        <v>0</v>
      </c>
      <c r="T17" s="296">
        <f>'ごみ処理量内訳'!I17</f>
        <v>0</v>
      </c>
      <c r="U17" s="296">
        <f>'ごみ処理量内訳'!J17</f>
        <v>0</v>
      </c>
      <c r="V17" s="296">
        <f>'ごみ処理量内訳'!K17</f>
        <v>0</v>
      </c>
      <c r="W17" s="296">
        <f>'ごみ処理量内訳'!L17</f>
        <v>265</v>
      </c>
      <c r="X17" s="296">
        <f>'ごみ処理量内訳'!M17</f>
        <v>0</v>
      </c>
      <c r="Y17" s="296">
        <f>'資源化量内訳'!R17</f>
        <v>748</v>
      </c>
      <c r="Z17" s="296">
        <f>'資源化量内訳'!S17</f>
        <v>488</v>
      </c>
      <c r="AA17" s="296">
        <f>'資源化量内訳'!T17</f>
        <v>70</v>
      </c>
      <c r="AB17" s="296">
        <f>'資源化量内訳'!U17</f>
        <v>103</v>
      </c>
      <c r="AC17" s="296">
        <f>'資源化量内訳'!V17</f>
        <v>49</v>
      </c>
      <c r="AD17" s="296">
        <f>'資源化量内訳'!W17</f>
        <v>0</v>
      </c>
      <c r="AE17" s="296">
        <f>'資源化量内訳'!X17</f>
        <v>38</v>
      </c>
      <c r="AF17" s="296">
        <f>'資源化量内訳'!Y17</f>
        <v>0</v>
      </c>
      <c r="AG17" s="296">
        <f>'資源化量内訳'!Z17</f>
        <v>0</v>
      </c>
      <c r="AH17" s="296">
        <f>'資源化量内訳'!AA17</f>
        <v>0</v>
      </c>
      <c r="AI17" s="294">
        <f t="shared" si="5"/>
        <v>8333</v>
      </c>
      <c r="AJ17" s="297">
        <f t="shared" si="6"/>
        <v>84.61538461538461</v>
      </c>
      <c r="AK17" s="296">
        <f>'資源化量内訳'!AP17</f>
        <v>0</v>
      </c>
      <c r="AL17" s="296">
        <f>'資源化量内訳'!BC17</f>
        <v>0</v>
      </c>
      <c r="AM17" s="296">
        <f>'資源化量内訳'!BO17</f>
        <v>0</v>
      </c>
      <c r="AN17" s="296">
        <f>'資源化量内訳'!CA17</f>
        <v>0</v>
      </c>
      <c r="AO17" s="296">
        <f>'資源化量内訳'!CM17</f>
        <v>0</v>
      </c>
      <c r="AP17" s="296">
        <f>'資源化量内訳'!CY17</f>
        <v>0</v>
      </c>
      <c r="AQ17" s="296">
        <f>'資源化量内訳'!DL17</f>
        <v>265</v>
      </c>
      <c r="AR17" s="294">
        <f t="shared" si="7"/>
        <v>265</v>
      </c>
      <c r="AS17" s="297">
        <f t="shared" si="8"/>
        <v>12.156486259450377</v>
      </c>
      <c r="AT17" s="296">
        <f>'ごみ処理量内訳'!AI17</f>
        <v>1282</v>
      </c>
      <c r="AU17" s="296">
        <f>'ごみ処理量内訳'!AJ17</f>
        <v>0</v>
      </c>
      <c r="AV17" s="296">
        <f>'ごみ処理量内訳'!AK17</f>
        <v>0</v>
      </c>
      <c r="AW17" s="294">
        <f t="shared" si="9"/>
        <v>1282</v>
      </c>
    </row>
    <row r="18" spans="1:49" ht="13.5" customHeight="1">
      <c r="A18" s="416" t="s">
        <v>398</v>
      </c>
      <c r="B18" s="416">
        <v>44211</v>
      </c>
      <c r="C18" s="416" t="s">
        <v>413</v>
      </c>
      <c r="D18" s="294">
        <f t="shared" si="2"/>
        <v>62633</v>
      </c>
      <c r="E18" s="295">
        <v>62633</v>
      </c>
      <c r="F18" s="295"/>
      <c r="G18" s="296">
        <f>'ごみ搬入量内訳'!H18</f>
        <v>19678</v>
      </c>
      <c r="H18" s="296">
        <f>'ごみ搬入量内訳'!AG18</f>
        <v>582</v>
      </c>
      <c r="I18" s="296">
        <f>'資源化量内訳'!DX18</f>
        <v>930</v>
      </c>
      <c r="J18" s="294">
        <f t="shared" si="3"/>
        <v>21190</v>
      </c>
      <c r="K18" s="294">
        <f t="shared" si="4"/>
        <v>926.9042600633524</v>
      </c>
      <c r="L18" s="296">
        <f>IF($D18&gt;0,('ごみ搬入量内訳'!E18+I18)/$D18/365*10^6,0)</f>
        <v>638.3347742852525</v>
      </c>
      <c r="M18" s="296">
        <f>IF($D18&gt;0,'ごみ搬入量内訳'!F18/$D18/365*10^6,0)</f>
        <v>288.5694857780998</v>
      </c>
      <c r="N18" s="296">
        <f>'ごみ搬入量内訳'!AH18</f>
        <v>0</v>
      </c>
      <c r="O18" s="296">
        <f>'ごみ処理量内訳'!E18</f>
        <v>17384</v>
      </c>
      <c r="P18" s="296">
        <f>'ごみ処理量内訳'!N18</f>
        <v>78</v>
      </c>
      <c r="Q18" s="296">
        <f>'ごみ処理量内訳'!F18</f>
        <v>2798</v>
      </c>
      <c r="R18" s="296">
        <f>'ごみ処理量内訳'!G18</f>
        <v>332</v>
      </c>
      <c r="S18" s="296">
        <f>'ごみ処理量内訳'!H18</f>
        <v>0</v>
      </c>
      <c r="T18" s="296">
        <f>'ごみ処理量内訳'!I18</f>
        <v>0</v>
      </c>
      <c r="U18" s="296">
        <f>'ごみ処理量内訳'!J18</f>
        <v>0</v>
      </c>
      <c r="V18" s="296">
        <f>'ごみ処理量内訳'!K18</f>
        <v>0</v>
      </c>
      <c r="W18" s="296">
        <f>'ごみ処理量内訳'!L18</f>
        <v>2466</v>
      </c>
      <c r="X18" s="296">
        <f>'ごみ処理量内訳'!M18</f>
        <v>0</v>
      </c>
      <c r="Y18" s="296">
        <f>'資源化量内訳'!R18</f>
        <v>0</v>
      </c>
      <c r="Z18" s="296">
        <f>'資源化量内訳'!S18</f>
        <v>0</v>
      </c>
      <c r="AA18" s="296">
        <f>'資源化量内訳'!T18</f>
        <v>0</v>
      </c>
      <c r="AB18" s="296">
        <f>'資源化量内訳'!U18</f>
        <v>0</v>
      </c>
      <c r="AC18" s="296">
        <f>'資源化量内訳'!V18</f>
        <v>0</v>
      </c>
      <c r="AD18" s="296">
        <f>'資源化量内訳'!W18</f>
        <v>0</v>
      </c>
      <c r="AE18" s="296">
        <f>'資源化量内訳'!X18</f>
        <v>0</v>
      </c>
      <c r="AF18" s="296">
        <f>'資源化量内訳'!Y18</f>
        <v>0</v>
      </c>
      <c r="AG18" s="296">
        <f>'資源化量内訳'!Z18</f>
        <v>0</v>
      </c>
      <c r="AH18" s="296">
        <f>'資源化量内訳'!AA18</f>
        <v>0</v>
      </c>
      <c r="AI18" s="294">
        <f t="shared" si="5"/>
        <v>20260</v>
      </c>
      <c r="AJ18" s="297">
        <f t="shared" si="6"/>
        <v>99.61500493583415</v>
      </c>
      <c r="AK18" s="296">
        <f>'資源化量内訳'!AP18</f>
        <v>0</v>
      </c>
      <c r="AL18" s="296">
        <f>'資源化量内訳'!BC18</f>
        <v>130</v>
      </c>
      <c r="AM18" s="296">
        <f>'資源化量内訳'!BO18</f>
        <v>0</v>
      </c>
      <c r="AN18" s="296">
        <f>'資源化量内訳'!CA18</f>
        <v>0</v>
      </c>
      <c r="AO18" s="296">
        <f>'資源化量内訳'!CM18</f>
        <v>0</v>
      </c>
      <c r="AP18" s="296">
        <f>'資源化量内訳'!CY18</f>
        <v>0</v>
      </c>
      <c r="AQ18" s="296">
        <f>'資源化量内訳'!DL18</f>
        <v>1548</v>
      </c>
      <c r="AR18" s="294">
        <f t="shared" si="7"/>
        <v>1678</v>
      </c>
      <c r="AS18" s="297">
        <f t="shared" si="8"/>
        <v>12.307692307692308</v>
      </c>
      <c r="AT18" s="296">
        <f>'ごみ処理量内訳'!AI18</f>
        <v>78</v>
      </c>
      <c r="AU18" s="296">
        <f>'ごみ処理量内訳'!AJ18</f>
        <v>2357</v>
      </c>
      <c r="AV18" s="296">
        <f>'ごみ処理量内訳'!AK18</f>
        <v>583</v>
      </c>
      <c r="AW18" s="294">
        <f t="shared" si="9"/>
        <v>3018</v>
      </c>
    </row>
    <row r="19" spans="1:49" ht="13.5" customHeight="1">
      <c r="A19" s="416" t="s">
        <v>398</v>
      </c>
      <c r="B19" s="416">
        <v>44212</v>
      </c>
      <c r="C19" s="416" t="s">
        <v>414</v>
      </c>
      <c r="D19" s="294">
        <f t="shared" si="2"/>
        <v>42383</v>
      </c>
      <c r="E19" s="295">
        <v>42383</v>
      </c>
      <c r="F19" s="295"/>
      <c r="G19" s="296">
        <f>'ごみ搬入量内訳'!H19</f>
        <v>7154</v>
      </c>
      <c r="H19" s="296">
        <f>'ごみ搬入量内訳'!AG19</f>
        <v>4573</v>
      </c>
      <c r="I19" s="296">
        <f>'資源化量内訳'!DX19</f>
        <v>0</v>
      </c>
      <c r="J19" s="294">
        <f t="shared" si="3"/>
        <v>11727</v>
      </c>
      <c r="K19" s="294">
        <f t="shared" si="4"/>
        <v>758.0578798878718</v>
      </c>
      <c r="L19" s="296">
        <f>IF($D19&gt;0,('ごみ搬入量内訳'!E19+I19)/$D19/365*10^6,0)</f>
        <v>534.5255059941002</v>
      </c>
      <c r="M19" s="296">
        <f>IF($D19&gt;0,'ごみ搬入量内訳'!F19/$D19/365*10^6,0)</f>
        <v>223.5323738937717</v>
      </c>
      <c r="N19" s="296">
        <f>'ごみ搬入量内訳'!AH19</f>
        <v>0</v>
      </c>
      <c r="O19" s="296">
        <f>'ごみ処理量内訳'!E19</f>
        <v>8850</v>
      </c>
      <c r="P19" s="296">
        <f>'ごみ処理量内訳'!N19</f>
        <v>0</v>
      </c>
      <c r="Q19" s="296">
        <f>'ごみ処理量内訳'!F19</f>
        <v>1139</v>
      </c>
      <c r="R19" s="296">
        <f>'ごみ処理量内訳'!G19</f>
        <v>319</v>
      </c>
      <c r="S19" s="296">
        <f>'ごみ処理量内訳'!H19</f>
        <v>0</v>
      </c>
      <c r="T19" s="296">
        <f>'ごみ処理量内訳'!I19</f>
        <v>0</v>
      </c>
      <c r="U19" s="296">
        <f>'ごみ処理量内訳'!J19</f>
        <v>0</v>
      </c>
      <c r="V19" s="296">
        <f>'ごみ処理量内訳'!K19</f>
        <v>0</v>
      </c>
      <c r="W19" s="296">
        <f>'ごみ処理量内訳'!L19</f>
        <v>820</v>
      </c>
      <c r="X19" s="296">
        <f>'ごみ処理量内訳'!M19</f>
        <v>0</v>
      </c>
      <c r="Y19" s="296">
        <f>'資源化量内訳'!R19</f>
        <v>1738</v>
      </c>
      <c r="Z19" s="296">
        <f>'資源化量内訳'!S19</f>
        <v>968</v>
      </c>
      <c r="AA19" s="296">
        <f>'資源化量内訳'!T19</f>
        <v>50</v>
      </c>
      <c r="AB19" s="296">
        <f>'資源化量内訳'!U19</f>
        <v>245</v>
      </c>
      <c r="AC19" s="296">
        <f>'資源化量内訳'!V19</f>
        <v>0</v>
      </c>
      <c r="AD19" s="296">
        <f>'資源化量内訳'!W19</f>
        <v>402</v>
      </c>
      <c r="AE19" s="296">
        <f>'資源化量内訳'!X19</f>
        <v>73</v>
      </c>
      <c r="AF19" s="296">
        <f>'資源化量内訳'!Y19</f>
        <v>0</v>
      </c>
      <c r="AG19" s="296">
        <f>'資源化量内訳'!Z19</f>
        <v>0</v>
      </c>
      <c r="AH19" s="296">
        <f>'資源化量内訳'!AA19</f>
        <v>0</v>
      </c>
      <c r="AI19" s="294">
        <f t="shared" si="5"/>
        <v>11727</v>
      </c>
      <c r="AJ19" s="297">
        <f t="shared" si="6"/>
        <v>100</v>
      </c>
      <c r="AK19" s="296">
        <f>'資源化量内訳'!AP19</f>
        <v>0</v>
      </c>
      <c r="AL19" s="296">
        <f>'資源化量内訳'!BC19</f>
        <v>96</v>
      </c>
      <c r="AM19" s="296">
        <f>'資源化量内訳'!BO19</f>
        <v>0</v>
      </c>
      <c r="AN19" s="296">
        <f>'資源化量内訳'!CA19</f>
        <v>0</v>
      </c>
      <c r="AO19" s="296">
        <f>'資源化量内訳'!CM19</f>
        <v>0</v>
      </c>
      <c r="AP19" s="296">
        <f>'資源化量内訳'!CY19</f>
        <v>0</v>
      </c>
      <c r="AQ19" s="296">
        <f>'資源化量内訳'!DL19</f>
        <v>820</v>
      </c>
      <c r="AR19" s="294">
        <f t="shared" si="7"/>
        <v>916</v>
      </c>
      <c r="AS19" s="297">
        <f t="shared" si="8"/>
        <v>22.63153406668372</v>
      </c>
      <c r="AT19" s="296">
        <f>'ごみ処理量内訳'!AI19</f>
        <v>0</v>
      </c>
      <c r="AU19" s="296">
        <f>'ごみ処理量内訳'!AJ19</f>
        <v>883</v>
      </c>
      <c r="AV19" s="296">
        <f>'ごみ処理量内訳'!AK19</f>
        <v>79</v>
      </c>
      <c r="AW19" s="294">
        <f t="shared" si="9"/>
        <v>962</v>
      </c>
    </row>
    <row r="20" spans="1:49" ht="13.5" customHeight="1">
      <c r="A20" s="416" t="s">
        <v>398</v>
      </c>
      <c r="B20" s="416">
        <v>44213</v>
      </c>
      <c r="C20" s="416" t="s">
        <v>415</v>
      </c>
      <c r="D20" s="294">
        <f t="shared" si="2"/>
        <v>36612</v>
      </c>
      <c r="E20" s="295">
        <v>36612</v>
      </c>
      <c r="F20" s="295"/>
      <c r="G20" s="296">
        <f>'ごみ搬入量内訳'!H20</f>
        <v>10674</v>
      </c>
      <c r="H20" s="296">
        <f>'ごみ搬入量内訳'!AG20</f>
        <v>34</v>
      </c>
      <c r="I20" s="296">
        <f>'資源化量内訳'!DX20</f>
        <v>0</v>
      </c>
      <c r="J20" s="294">
        <f t="shared" si="3"/>
        <v>10708</v>
      </c>
      <c r="K20" s="294">
        <f t="shared" si="4"/>
        <v>801.2942833325102</v>
      </c>
      <c r="L20" s="296">
        <f>IF($D20&gt;0,('ごみ搬入量内訳'!E20+I20)/$D20/365*10^6,0)</f>
        <v>593.0385875429719</v>
      </c>
      <c r="M20" s="296">
        <f>IF($D20&gt;0,'ごみ搬入量内訳'!F20/$D20/365*10^6,0)</f>
        <v>208.2556957895383</v>
      </c>
      <c r="N20" s="296">
        <f>'ごみ搬入量内訳'!AH20</f>
        <v>0</v>
      </c>
      <c r="O20" s="296">
        <f>'ごみ処理量内訳'!E20</f>
        <v>7827</v>
      </c>
      <c r="P20" s="296">
        <f>'ごみ処理量内訳'!N20</f>
        <v>662</v>
      </c>
      <c r="Q20" s="296">
        <f>'ごみ処理量内訳'!F20</f>
        <v>1766</v>
      </c>
      <c r="R20" s="296">
        <f>'ごみ処理量内訳'!G20</f>
        <v>0</v>
      </c>
      <c r="S20" s="296">
        <f>'ごみ処理量内訳'!H20</f>
        <v>0</v>
      </c>
      <c r="T20" s="296">
        <f>'ごみ処理量内訳'!I20</f>
        <v>0</v>
      </c>
      <c r="U20" s="296">
        <f>'ごみ処理量内訳'!J20</f>
        <v>0</v>
      </c>
      <c r="V20" s="296">
        <f>'ごみ処理量内訳'!K20</f>
        <v>0</v>
      </c>
      <c r="W20" s="296">
        <f>'ごみ処理量内訳'!L20</f>
        <v>1263</v>
      </c>
      <c r="X20" s="296">
        <f>'ごみ処理量内訳'!M20</f>
        <v>503</v>
      </c>
      <c r="Y20" s="296">
        <f>'資源化量内訳'!R20</f>
        <v>0</v>
      </c>
      <c r="Z20" s="296">
        <f>'資源化量内訳'!S20</f>
        <v>0</v>
      </c>
      <c r="AA20" s="296">
        <f>'資源化量内訳'!T20</f>
        <v>0</v>
      </c>
      <c r="AB20" s="296">
        <f>'資源化量内訳'!U20</f>
        <v>0</v>
      </c>
      <c r="AC20" s="296">
        <f>'資源化量内訳'!V20</f>
        <v>0</v>
      </c>
      <c r="AD20" s="296">
        <f>'資源化量内訳'!W20</f>
        <v>0</v>
      </c>
      <c r="AE20" s="296">
        <f>'資源化量内訳'!X20</f>
        <v>0</v>
      </c>
      <c r="AF20" s="296">
        <f>'資源化量内訳'!Y20</f>
        <v>0</v>
      </c>
      <c r="AG20" s="296">
        <f>'資源化量内訳'!Z20</f>
        <v>0</v>
      </c>
      <c r="AH20" s="296">
        <f>'資源化量内訳'!AA20</f>
        <v>0</v>
      </c>
      <c r="AI20" s="294">
        <f t="shared" si="5"/>
        <v>10255</v>
      </c>
      <c r="AJ20" s="297">
        <f t="shared" si="6"/>
        <v>93.54461238420284</v>
      </c>
      <c r="AK20" s="296">
        <f>'資源化量内訳'!AP20</f>
        <v>0</v>
      </c>
      <c r="AL20" s="296">
        <f>'資源化量内訳'!BC20</f>
        <v>0</v>
      </c>
      <c r="AM20" s="296">
        <f>'資源化量内訳'!BO20</f>
        <v>0</v>
      </c>
      <c r="AN20" s="296">
        <f>'資源化量内訳'!CA20</f>
        <v>0</v>
      </c>
      <c r="AO20" s="296">
        <f>'資源化量内訳'!CM20</f>
        <v>0</v>
      </c>
      <c r="AP20" s="296">
        <f>'資源化量内訳'!CY20</f>
        <v>0</v>
      </c>
      <c r="AQ20" s="296">
        <f>'資源化量内訳'!DL20</f>
        <v>1263</v>
      </c>
      <c r="AR20" s="294">
        <f t="shared" si="7"/>
        <v>1263</v>
      </c>
      <c r="AS20" s="297">
        <f t="shared" si="8"/>
        <v>12.315943442223306</v>
      </c>
      <c r="AT20" s="296">
        <f>'ごみ処理量内訳'!AI20</f>
        <v>662</v>
      </c>
      <c r="AU20" s="296">
        <f>'ごみ処理量内訳'!AJ20</f>
        <v>156</v>
      </c>
      <c r="AV20" s="296">
        <f>'ごみ処理量内訳'!AK20</f>
        <v>472</v>
      </c>
      <c r="AW20" s="294">
        <f t="shared" si="9"/>
        <v>1290</v>
      </c>
    </row>
    <row r="21" spans="1:49" ht="13.5" customHeight="1">
      <c r="A21" s="416" t="s">
        <v>398</v>
      </c>
      <c r="B21" s="416">
        <v>44214</v>
      </c>
      <c r="C21" s="416" t="s">
        <v>416</v>
      </c>
      <c r="D21" s="294">
        <f t="shared" si="2"/>
        <v>34252</v>
      </c>
      <c r="E21" s="295">
        <v>34252</v>
      </c>
      <c r="F21" s="295"/>
      <c r="G21" s="296">
        <f>'ごみ搬入量内訳'!H21</f>
        <v>7835</v>
      </c>
      <c r="H21" s="296">
        <f>'ごみ搬入量内訳'!AG21</f>
        <v>875</v>
      </c>
      <c r="I21" s="296">
        <f>'資源化量内訳'!DX21</f>
        <v>0</v>
      </c>
      <c r="J21" s="294">
        <f t="shared" si="3"/>
        <v>8710</v>
      </c>
      <c r="K21" s="294">
        <f t="shared" si="4"/>
        <v>696.6896443603334</v>
      </c>
      <c r="L21" s="296">
        <f>IF($D21&gt;0,('ごみ搬入量内訳'!E21+I21)/$D21/365*10^6,0)</f>
        <v>394.0175876141219</v>
      </c>
      <c r="M21" s="296">
        <f>IF($D21&gt;0,'ごみ搬入量内訳'!F21/$D21/365*10^6,0)</f>
        <v>302.6720567462114</v>
      </c>
      <c r="N21" s="296">
        <f>'ごみ搬入量内訳'!AH21</f>
        <v>0</v>
      </c>
      <c r="O21" s="296">
        <f>'ごみ処理量内訳'!E21</f>
        <v>7733</v>
      </c>
      <c r="P21" s="296">
        <f>'ごみ処理量内訳'!N21</f>
        <v>2</v>
      </c>
      <c r="Q21" s="296">
        <f>'ごみ処理量内訳'!F21</f>
        <v>954</v>
      </c>
      <c r="R21" s="296">
        <f>'ごみ処理量内訳'!G21</f>
        <v>641</v>
      </c>
      <c r="S21" s="296">
        <f>'ごみ処理量内訳'!H21</f>
        <v>0</v>
      </c>
      <c r="T21" s="296">
        <f>'ごみ処理量内訳'!I21</f>
        <v>0</v>
      </c>
      <c r="U21" s="296">
        <f>'ごみ処理量内訳'!J21</f>
        <v>0</v>
      </c>
      <c r="V21" s="296">
        <f>'ごみ処理量内訳'!K21</f>
        <v>0</v>
      </c>
      <c r="W21" s="296">
        <f>'ごみ処理量内訳'!L21</f>
        <v>313</v>
      </c>
      <c r="X21" s="296">
        <f>'ごみ処理量内訳'!M21</f>
        <v>0</v>
      </c>
      <c r="Y21" s="296">
        <f>'資源化量内訳'!R21</f>
        <v>21</v>
      </c>
      <c r="Z21" s="296">
        <f>'資源化量内訳'!S21</f>
        <v>21</v>
      </c>
      <c r="AA21" s="296">
        <f>'資源化量内訳'!T21</f>
        <v>0</v>
      </c>
      <c r="AB21" s="296">
        <f>'資源化量内訳'!U21</f>
        <v>0</v>
      </c>
      <c r="AC21" s="296">
        <f>'資源化量内訳'!V21</f>
        <v>0</v>
      </c>
      <c r="AD21" s="296">
        <f>'資源化量内訳'!W21</f>
        <v>0</v>
      </c>
      <c r="AE21" s="296">
        <f>'資源化量内訳'!X21</f>
        <v>0</v>
      </c>
      <c r="AF21" s="296">
        <f>'資源化量内訳'!Y21</f>
        <v>0</v>
      </c>
      <c r="AG21" s="296">
        <f>'資源化量内訳'!Z21</f>
        <v>0</v>
      </c>
      <c r="AH21" s="296">
        <f>'資源化量内訳'!AA21</f>
        <v>0</v>
      </c>
      <c r="AI21" s="294">
        <f t="shared" si="5"/>
        <v>8710</v>
      </c>
      <c r="AJ21" s="297">
        <f t="shared" si="6"/>
        <v>99.97703788748565</v>
      </c>
      <c r="AK21" s="296">
        <f>'資源化量内訳'!AP21</f>
        <v>0</v>
      </c>
      <c r="AL21" s="296">
        <f>'資源化量内訳'!BC21</f>
        <v>197</v>
      </c>
      <c r="AM21" s="296">
        <f>'資源化量内訳'!BO21</f>
        <v>0</v>
      </c>
      <c r="AN21" s="296">
        <f>'資源化量内訳'!CA21</f>
        <v>0</v>
      </c>
      <c r="AO21" s="296">
        <f>'資源化量内訳'!CM21</f>
        <v>0</v>
      </c>
      <c r="AP21" s="296">
        <f>'資源化量内訳'!CY21</f>
        <v>0</v>
      </c>
      <c r="AQ21" s="296">
        <f>'資源化量内訳'!DL21</f>
        <v>313</v>
      </c>
      <c r="AR21" s="294">
        <f t="shared" si="7"/>
        <v>510</v>
      </c>
      <c r="AS21" s="297">
        <f t="shared" si="8"/>
        <v>6.096440872560276</v>
      </c>
      <c r="AT21" s="296">
        <f>'ごみ処理量内訳'!AI21</f>
        <v>2</v>
      </c>
      <c r="AU21" s="296">
        <f>'ごみ処理量内訳'!AJ21</f>
        <v>1253</v>
      </c>
      <c r="AV21" s="296">
        <f>'ごみ処理量内訳'!AK21</f>
        <v>0</v>
      </c>
      <c r="AW21" s="294">
        <f t="shared" si="9"/>
        <v>1255</v>
      </c>
    </row>
    <row r="22" spans="1:49" ht="13.5" customHeight="1">
      <c r="A22" s="416" t="s">
        <v>398</v>
      </c>
      <c r="B22" s="416">
        <v>44322</v>
      </c>
      <c r="C22" s="416" t="s">
        <v>418</v>
      </c>
      <c r="D22" s="294">
        <f t="shared" si="2"/>
        <v>2654</v>
      </c>
      <c r="E22" s="295">
        <v>2654</v>
      </c>
      <c r="F22" s="295"/>
      <c r="G22" s="296">
        <f>'ごみ搬入量内訳'!H22</f>
        <v>801</v>
      </c>
      <c r="H22" s="296">
        <f>'ごみ搬入量内訳'!AG22</f>
        <v>111</v>
      </c>
      <c r="I22" s="296">
        <f>'資源化量内訳'!DX22</f>
        <v>0</v>
      </c>
      <c r="J22" s="294">
        <f t="shared" si="3"/>
        <v>912</v>
      </c>
      <c r="K22" s="294">
        <f t="shared" si="4"/>
        <v>941.458227952638</v>
      </c>
      <c r="L22" s="296">
        <f>IF($D22&gt;0,('ごみ搬入量内訳'!E22+I22)/$D22/365*10^6,0)</f>
        <v>826.872851524192</v>
      </c>
      <c r="M22" s="296">
        <f>IF($D22&gt;0,'ごみ搬入量内訳'!F22/$D22/365*10^6,0)</f>
        <v>114.58537642844608</v>
      </c>
      <c r="N22" s="296">
        <f>'ごみ搬入量内訳'!AH22</f>
        <v>22</v>
      </c>
      <c r="O22" s="296">
        <f>'ごみ処理量内訳'!E22</f>
        <v>856</v>
      </c>
      <c r="P22" s="296">
        <f>'ごみ処理量内訳'!N22</f>
        <v>26</v>
      </c>
      <c r="Q22" s="296">
        <f>'ごみ処理量内訳'!F22</f>
        <v>22</v>
      </c>
      <c r="R22" s="296">
        <f>'ごみ処理量内訳'!G22</f>
        <v>0</v>
      </c>
      <c r="S22" s="296">
        <f>'ごみ処理量内訳'!H22</f>
        <v>0</v>
      </c>
      <c r="T22" s="296">
        <f>'ごみ処理量内訳'!I22</f>
        <v>0</v>
      </c>
      <c r="U22" s="296">
        <f>'ごみ処理量内訳'!J22</f>
        <v>0</v>
      </c>
      <c r="V22" s="296">
        <f>'ごみ処理量内訳'!K22</f>
        <v>0</v>
      </c>
      <c r="W22" s="296">
        <f>'ごみ処理量内訳'!L22</f>
        <v>22</v>
      </c>
      <c r="X22" s="296">
        <f>'ごみ処理量内訳'!M22</f>
        <v>0</v>
      </c>
      <c r="Y22" s="296">
        <f>'資源化量内訳'!R22</f>
        <v>8</v>
      </c>
      <c r="Z22" s="296">
        <f>'資源化量内訳'!S22</f>
        <v>0</v>
      </c>
      <c r="AA22" s="296">
        <f>'資源化量内訳'!T22</f>
        <v>0</v>
      </c>
      <c r="AB22" s="296">
        <f>'資源化量内訳'!U22</f>
        <v>8</v>
      </c>
      <c r="AC22" s="296">
        <f>'資源化量内訳'!V22</f>
        <v>0</v>
      </c>
      <c r="AD22" s="296">
        <f>'資源化量内訳'!W22</f>
        <v>0</v>
      </c>
      <c r="AE22" s="296">
        <f>'資源化量内訳'!X22</f>
        <v>0</v>
      </c>
      <c r="AF22" s="296">
        <f>'資源化量内訳'!Y22</f>
        <v>0</v>
      </c>
      <c r="AG22" s="296">
        <f>'資源化量内訳'!Z22</f>
        <v>0</v>
      </c>
      <c r="AH22" s="296">
        <f>'資源化量内訳'!AA22</f>
        <v>0</v>
      </c>
      <c r="AI22" s="294">
        <f t="shared" si="5"/>
        <v>912</v>
      </c>
      <c r="AJ22" s="297">
        <f t="shared" si="6"/>
        <v>97.14912280701753</v>
      </c>
      <c r="AK22" s="296">
        <f>'資源化量内訳'!AP22</f>
        <v>0</v>
      </c>
      <c r="AL22" s="296">
        <f>'資源化量内訳'!BC22</f>
        <v>0</v>
      </c>
      <c r="AM22" s="296">
        <f>'資源化量内訳'!BO22</f>
        <v>0</v>
      </c>
      <c r="AN22" s="296">
        <f>'資源化量内訳'!CA22</f>
        <v>0</v>
      </c>
      <c r="AO22" s="296">
        <f>'資源化量内訳'!CM22</f>
        <v>0</v>
      </c>
      <c r="AP22" s="296">
        <f>'資源化量内訳'!CY22</f>
        <v>0</v>
      </c>
      <c r="AQ22" s="296">
        <f>'資源化量内訳'!DL22</f>
        <v>22</v>
      </c>
      <c r="AR22" s="294">
        <f t="shared" si="7"/>
        <v>22</v>
      </c>
      <c r="AS22" s="297">
        <f t="shared" si="8"/>
        <v>3.289473684210526</v>
      </c>
      <c r="AT22" s="296">
        <f>'ごみ処理量内訳'!AI22</f>
        <v>26</v>
      </c>
      <c r="AU22" s="296">
        <f>'ごみ処理量内訳'!AJ22</f>
        <v>156</v>
      </c>
      <c r="AV22" s="296">
        <f>'ごみ処理量内訳'!AK22</f>
        <v>0</v>
      </c>
      <c r="AW22" s="294">
        <f t="shared" si="9"/>
        <v>182</v>
      </c>
    </row>
    <row r="23" spans="1:49" ht="13.5" customHeight="1">
      <c r="A23" s="416" t="s">
        <v>398</v>
      </c>
      <c r="B23" s="416">
        <v>44341</v>
      </c>
      <c r="C23" s="416" t="s">
        <v>419</v>
      </c>
      <c r="D23" s="294">
        <f t="shared" si="2"/>
        <v>28142</v>
      </c>
      <c r="E23" s="295">
        <v>28142</v>
      </c>
      <c r="F23" s="295"/>
      <c r="G23" s="296">
        <f>'ごみ搬入量内訳'!H23</f>
        <v>6413</v>
      </c>
      <c r="H23" s="296">
        <f>'ごみ搬入量内訳'!AG23</f>
        <v>1696</v>
      </c>
      <c r="I23" s="296">
        <f>'資源化量内訳'!DX23</f>
        <v>88</v>
      </c>
      <c r="J23" s="294">
        <f t="shared" si="3"/>
        <v>8197</v>
      </c>
      <c r="K23" s="294">
        <f t="shared" si="4"/>
        <v>798.0077551906525</v>
      </c>
      <c r="L23" s="296">
        <f>IF($D23&gt;0,('ごみ搬入量内訳'!E23+I23)/$D23/365*10^6,0)</f>
        <v>632.8959883487169</v>
      </c>
      <c r="M23" s="296">
        <f>IF($D23&gt;0,'ごみ搬入量内訳'!F23/$D23/365*10^6,0)</f>
        <v>165.11176684193566</v>
      </c>
      <c r="N23" s="296">
        <f>'ごみ搬入量内訳'!AH23</f>
        <v>0</v>
      </c>
      <c r="O23" s="296">
        <f>'ごみ処理量内訳'!E23</f>
        <v>6553</v>
      </c>
      <c r="P23" s="296">
        <f>'ごみ処理量内訳'!N23</f>
        <v>0</v>
      </c>
      <c r="Q23" s="296">
        <f>'ごみ処理量内訳'!F23</f>
        <v>634</v>
      </c>
      <c r="R23" s="296">
        <f>'ごみ処理量内訳'!G23</f>
        <v>634</v>
      </c>
      <c r="S23" s="296">
        <f>'ごみ処理量内訳'!H23</f>
        <v>0</v>
      </c>
      <c r="T23" s="296">
        <f>'ごみ処理量内訳'!I23</f>
        <v>0</v>
      </c>
      <c r="U23" s="296">
        <f>'ごみ処理量内訳'!J23</f>
        <v>0</v>
      </c>
      <c r="V23" s="296">
        <f>'ごみ処理量内訳'!K23</f>
        <v>0</v>
      </c>
      <c r="W23" s="296">
        <f>'ごみ処理量内訳'!L23</f>
        <v>0</v>
      </c>
      <c r="X23" s="296">
        <f>'ごみ処理量内訳'!M23</f>
        <v>0</v>
      </c>
      <c r="Y23" s="296">
        <f>'資源化量内訳'!R23</f>
        <v>922</v>
      </c>
      <c r="Z23" s="296">
        <f>'資源化量内訳'!S23</f>
        <v>632</v>
      </c>
      <c r="AA23" s="296">
        <f>'資源化量内訳'!T23</f>
        <v>83</v>
      </c>
      <c r="AB23" s="296">
        <f>'資源化量内訳'!U23</f>
        <v>124</v>
      </c>
      <c r="AC23" s="296">
        <f>'資源化量内訳'!V23</f>
        <v>26</v>
      </c>
      <c r="AD23" s="296">
        <f>'資源化量内訳'!W23</f>
        <v>0</v>
      </c>
      <c r="AE23" s="296">
        <f>'資源化量内訳'!X23</f>
        <v>57</v>
      </c>
      <c r="AF23" s="296">
        <f>'資源化量内訳'!Y23</f>
        <v>0</v>
      </c>
      <c r="AG23" s="296">
        <f>'資源化量内訳'!Z23</f>
        <v>0</v>
      </c>
      <c r="AH23" s="296">
        <f>'資源化量内訳'!AA23</f>
        <v>0</v>
      </c>
      <c r="AI23" s="294">
        <f t="shared" si="5"/>
        <v>8109</v>
      </c>
      <c r="AJ23" s="297">
        <f t="shared" si="6"/>
        <v>100</v>
      </c>
      <c r="AK23" s="296">
        <f>'資源化量内訳'!AP23</f>
        <v>0</v>
      </c>
      <c r="AL23" s="296">
        <f>'資源化量内訳'!BC23</f>
        <v>194</v>
      </c>
      <c r="AM23" s="296">
        <f>'資源化量内訳'!BO23</f>
        <v>0</v>
      </c>
      <c r="AN23" s="296">
        <f>'資源化量内訳'!CA23</f>
        <v>0</v>
      </c>
      <c r="AO23" s="296">
        <f>'資源化量内訳'!CM23</f>
        <v>0</v>
      </c>
      <c r="AP23" s="296">
        <f>'資源化量内訳'!CY23</f>
        <v>0</v>
      </c>
      <c r="AQ23" s="296">
        <f>'資源化量内訳'!DL23</f>
        <v>0</v>
      </c>
      <c r="AR23" s="294">
        <f t="shared" si="7"/>
        <v>194</v>
      </c>
      <c r="AS23" s="297">
        <f t="shared" si="8"/>
        <v>14.688300597779675</v>
      </c>
      <c r="AT23" s="296">
        <f>'ごみ処理量内訳'!AI23</f>
        <v>0</v>
      </c>
      <c r="AU23" s="296">
        <f>'ごみ処理量内訳'!AJ23</f>
        <v>874</v>
      </c>
      <c r="AV23" s="296">
        <f>'ごみ処理量内訳'!AK23</f>
        <v>223</v>
      </c>
      <c r="AW23" s="294">
        <f t="shared" si="9"/>
        <v>1097</v>
      </c>
    </row>
    <row r="24" spans="1:49" ht="13.5" customHeight="1">
      <c r="A24" s="416" t="s">
        <v>398</v>
      </c>
      <c r="B24" s="416">
        <v>44461</v>
      </c>
      <c r="C24" s="416" t="s">
        <v>420</v>
      </c>
      <c r="D24" s="294">
        <f t="shared" si="2"/>
        <v>11397</v>
      </c>
      <c r="E24" s="295">
        <v>11397</v>
      </c>
      <c r="F24" s="295"/>
      <c r="G24" s="296">
        <f>'ごみ搬入量内訳'!H24</f>
        <v>1796</v>
      </c>
      <c r="H24" s="296">
        <f>'ごみ搬入量内訳'!AG24</f>
        <v>1042</v>
      </c>
      <c r="I24" s="296">
        <f>'資源化量内訳'!DX24</f>
        <v>0</v>
      </c>
      <c r="J24" s="294">
        <f t="shared" si="3"/>
        <v>2838</v>
      </c>
      <c r="K24" s="294">
        <f t="shared" si="4"/>
        <v>682.2271181673619</v>
      </c>
      <c r="L24" s="296">
        <f>IF($D24&gt;0,('ごみ搬入量内訳'!E24+I24)/$D24/365*10^6,0)</f>
        <v>431.7406286922417</v>
      </c>
      <c r="M24" s="296">
        <f>IF($D24&gt;0,'ごみ搬入量内訳'!F24/$D24/365*10^6,0)</f>
        <v>250.48648947512024</v>
      </c>
      <c r="N24" s="296">
        <f>'ごみ搬入量内訳'!AH24</f>
        <v>0</v>
      </c>
      <c r="O24" s="296">
        <f>'ごみ処理量内訳'!E24</f>
        <v>2536</v>
      </c>
      <c r="P24" s="296">
        <f>'ごみ処理量内訳'!N24</f>
        <v>33</v>
      </c>
      <c r="Q24" s="296">
        <f>'ごみ処理量内訳'!F24</f>
        <v>330</v>
      </c>
      <c r="R24" s="296">
        <f>'ごみ処理量内訳'!G24</f>
        <v>119</v>
      </c>
      <c r="S24" s="296">
        <f>'ごみ処理量内訳'!H24</f>
        <v>0</v>
      </c>
      <c r="T24" s="296">
        <f>'ごみ処理量内訳'!I24</f>
        <v>0</v>
      </c>
      <c r="U24" s="296">
        <f>'ごみ処理量内訳'!J24</f>
        <v>0</v>
      </c>
      <c r="V24" s="296">
        <f>'ごみ処理量内訳'!K24</f>
        <v>0</v>
      </c>
      <c r="W24" s="296">
        <f>'ごみ処理量内訳'!L24</f>
        <v>211</v>
      </c>
      <c r="X24" s="296">
        <f>'ごみ処理量内訳'!M24</f>
        <v>0</v>
      </c>
      <c r="Y24" s="296">
        <f>'資源化量内訳'!R24</f>
        <v>332</v>
      </c>
      <c r="Z24" s="296">
        <f>'資源化量内訳'!S24</f>
        <v>304</v>
      </c>
      <c r="AA24" s="296">
        <f>'資源化量内訳'!T24</f>
        <v>16</v>
      </c>
      <c r="AB24" s="296">
        <f>'資源化量内訳'!U24</f>
        <v>1</v>
      </c>
      <c r="AC24" s="296">
        <f>'資源化量内訳'!V24</f>
        <v>0</v>
      </c>
      <c r="AD24" s="296">
        <f>'資源化量内訳'!W24</f>
        <v>4</v>
      </c>
      <c r="AE24" s="296">
        <f>'資源化量内訳'!X24</f>
        <v>7</v>
      </c>
      <c r="AF24" s="296">
        <f>'資源化量内訳'!Y24</f>
        <v>0</v>
      </c>
      <c r="AG24" s="296">
        <f>'資源化量内訳'!Z24</f>
        <v>0</v>
      </c>
      <c r="AH24" s="296">
        <f>'資源化量内訳'!AA24</f>
        <v>0</v>
      </c>
      <c r="AI24" s="294">
        <f t="shared" si="5"/>
        <v>3231</v>
      </c>
      <c r="AJ24" s="297">
        <f t="shared" si="6"/>
        <v>98.9786443825441</v>
      </c>
      <c r="AK24" s="296">
        <f>'資源化量内訳'!AP24</f>
        <v>0</v>
      </c>
      <c r="AL24" s="296">
        <f>'資源化量内訳'!BC24</f>
        <v>68</v>
      </c>
      <c r="AM24" s="296">
        <f>'資源化量内訳'!BO24</f>
        <v>0</v>
      </c>
      <c r="AN24" s="296">
        <f>'資源化量内訳'!CA24</f>
        <v>0</v>
      </c>
      <c r="AO24" s="296">
        <f>'資源化量内訳'!CM24</f>
        <v>0</v>
      </c>
      <c r="AP24" s="296">
        <f>'資源化量内訳'!CY24</f>
        <v>0</v>
      </c>
      <c r="AQ24" s="296">
        <f>'資源化量内訳'!DL24</f>
        <v>169</v>
      </c>
      <c r="AR24" s="294">
        <f t="shared" si="7"/>
        <v>237</v>
      </c>
      <c r="AS24" s="297">
        <f t="shared" si="8"/>
        <v>17.610646858557722</v>
      </c>
      <c r="AT24" s="296">
        <f>'ごみ処理量内訳'!AI24</f>
        <v>33</v>
      </c>
      <c r="AU24" s="296">
        <f>'ごみ処理量内訳'!AJ24</f>
        <v>318</v>
      </c>
      <c r="AV24" s="296">
        <f>'ごみ処理量内訳'!AK24</f>
        <v>45</v>
      </c>
      <c r="AW24" s="294">
        <f t="shared" si="9"/>
        <v>396</v>
      </c>
    </row>
    <row r="25" spans="1:49" ht="13.5" customHeight="1">
      <c r="A25" s="416" t="s">
        <v>398</v>
      </c>
      <c r="B25" s="416">
        <v>44462</v>
      </c>
      <c r="C25" s="416" t="s">
        <v>421</v>
      </c>
      <c r="D25" s="294">
        <f t="shared" si="2"/>
        <v>18549</v>
      </c>
      <c r="E25" s="295">
        <v>18549</v>
      </c>
      <c r="F25" s="295"/>
      <c r="G25" s="296">
        <f>'ごみ搬入量内訳'!H25</f>
        <v>5219</v>
      </c>
      <c r="H25" s="296">
        <f>'ごみ搬入量内訳'!AG25</f>
        <v>114</v>
      </c>
      <c r="I25" s="296">
        <f>'資源化量内訳'!DX25</f>
        <v>0</v>
      </c>
      <c r="J25" s="294">
        <f t="shared" si="3"/>
        <v>5333</v>
      </c>
      <c r="K25" s="294">
        <f t="shared" si="4"/>
        <v>787.6952344659868</v>
      </c>
      <c r="L25" s="296">
        <f>IF($D25&gt;0,('ごみ搬入量内訳'!E25+I25)/$D25/365*10^6,0)</f>
        <v>584.4571615942077</v>
      </c>
      <c r="M25" s="296">
        <f>IF($D25&gt;0,'ごみ搬入量内訳'!F25/$D25/365*10^6,0)</f>
        <v>203.23807287177905</v>
      </c>
      <c r="N25" s="296">
        <f>'ごみ搬入量内訳'!AH25</f>
        <v>0</v>
      </c>
      <c r="O25" s="296">
        <f>'ごみ処理量内訳'!E25</f>
        <v>4609</v>
      </c>
      <c r="P25" s="296">
        <f>'ごみ処理量内訳'!N25</f>
        <v>63</v>
      </c>
      <c r="Q25" s="296">
        <f>'ごみ処理量内訳'!F25</f>
        <v>568</v>
      </c>
      <c r="R25" s="296">
        <f>'ごみ処理量内訳'!G25</f>
        <v>219</v>
      </c>
      <c r="S25" s="296">
        <f>'ごみ処理量内訳'!H25</f>
        <v>0</v>
      </c>
      <c r="T25" s="296">
        <f>'ごみ処理量内訳'!I25</f>
        <v>0</v>
      </c>
      <c r="U25" s="296">
        <f>'ごみ処理量内訳'!J25</f>
        <v>0</v>
      </c>
      <c r="V25" s="296">
        <f>'ごみ処理量内訳'!K25</f>
        <v>0</v>
      </c>
      <c r="W25" s="296">
        <f>'ごみ処理量内訳'!L25</f>
        <v>349</v>
      </c>
      <c r="X25" s="296">
        <f>'ごみ処理量内訳'!M25</f>
        <v>0</v>
      </c>
      <c r="Y25" s="296">
        <f>'資源化量内訳'!R25</f>
        <v>77</v>
      </c>
      <c r="Z25" s="296">
        <f>'資源化量内訳'!S25</f>
        <v>77</v>
      </c>
      <c r="AA25" s="296">
        <f>'資源化量内訳'!T25</f>
        <v>0</v>
      </c>
      <c r="AB25" s="296">
        <f>'資源化量内訳'!U25</f>
        <v>0</v>
      </c>
      <c r="AC25" s="296">
        <f>'資源化量内訳'!V25</f>
        <v>0</v>
      </c>
      <c r="AD25" s="296">
        <f>'資源化量内訳'!W25</f>
        <v>0</v>
      </c>
      <c r="AE25" s="296">
        <f>'資源化量内訳'!X25</f>
        <v>0</v>
      </c>
      <c r="AF25" s="296">
        <f>'資源化量内訳'!Y25</f>
        <v>0</v>
      </c>
      <c r="AG25" s="296">
        <f>'資源化量内訳'!Z25</f>
        <v>0</v>
      </c>
      <c r="AH25" s="296">
        <f>'資源化量内訳'!AA25</f>
        <v>0</v>
      </c>
      <c r="AI25" s="294">
        <f t="shared" si="5"/>
        <v>5317</v>
      </c>
      <c r="AJ25" s="297">
        <f t="shared" si="6"/>
        <v>98.81512130900883</v>
      </c>
      <c r="AK25" s="296">
        <f>'資源化量内訳'!AP25</f>
        <v>0</v>
      </c>
      <c r="AL25" s="296">
        <f>'資源化量内訳'!BC25</f>
        <v>147</v>
      </c>
      <c r="AM25" s="296">
        <f>'資源化量内訳'!BO25</f>
        <v>0</v>
      </c>
      <c r="AN25" s="296">
        <f>'資源化量内訳'!CA25</f>
        <v>0</v>
      </c>
      <c r="AO25" s="296">
        <f>'資源化量内訳'!CM25</f>
        <v>0</v>
      </c>
      <c r="AP25" s="296">
        <f>'資源化量内訳'!CY25</f>
        <v>0</v>
      </c>
      <c r="AQ25" s="296">
        <f>'資源化量内訳'!DL25</f>
        <v>283</v>
      </c>
      <c r="AR25" s="294">
        <f t="shared" si="7"/>
        <v>430</v>
      </c>
      <c r="AS25" s="297">
        <f t="shared" si="8"/>
        <v>9.535452322738386</v>
      </c>
      <c r="AT25" s="296">
        <f>'ごみ処理量内訳'!AI25</f>
        <v>63</v>
      </c>
      <c r="AU25" s="296">
        <f>'ごみ処理量内訳'!AJ25</f>
        <v>604</v>
      </c>
      <c r="AV25" s="296">
        <f>'ごみ処理量内訳'!AK25</f>
        <v>76</v>
      </c>
      <c r="AW25" s="294">
        <f t="shared" si="9"/>
        <v>743</v>
      </c>
    </row>
    <row r="26" spans="1:49" ht="13.5" customHeight="1">
      <c r="A26" s="261"/>
      <c r="B26" s="261"/>
      <c r="C26" s="2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  <c r="AK26" s="12"/>
      <c r="AL26" s="12"/>
      <c r="AM26" s="12"/>
      <c r="AN26" s="12"/>
      <c r="AO26" s="12"/>
      <c r="AP26" s="12"/>
      <c r="AQ26" s="12"/>
      <c r="AR26" s="12"/>
      <c r="AS26" s="13"/>
      <c r="AT26" s="12"/>
      <c r="AU26" s="12"/>
      <c r="AV26" s="12"/>
      <c r="AW26" s="12"/>
    </row>
    <row r="27" spans="1:49" ht="13.5" customHeight="1">
      <c r="A27" s="261"/>
      <c r="B27" s="261"/>
      <c r="C27" s="2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"/>
      <c r="AK27" s="12"/>
      <c r="AL27" s="12"/>
      <c r="AM27" s="12"/>
      <c r="AN27" s="12"/>
      <c r="AO27" s="12"/>
      <c r="AP27" s="12"/>
      <c r="AQ27" s="12"/>
      <c r="AR27" s="12"/>
      <c r="AS27" s="13"/>
      <c r="AT27" s="12"/>
      <c r="AU27" s="12"/>
      <c r="AV27" s="12"/>
      <c r="AW27" s="12"/>
    </row>
    <row r="28" spans="1:49" ht="13.5" customHeight="1">
      <c r="A28" s="261"/>
      <c r="B28" s="261"/>
      <c r="C28" s="2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  <c r="AK28" s="12"/>
      <c r="AL28" s="12"/>
      <c r="AM28" s="12"/>
      <c r="AN28" s="12"/>
      <c r="AO28" s="12"/>
      <c r="AP28" s="12"/>
      <c r="AQ28" s="12"/>
      <c r="AR28" s="12"/>
      <c r="AS28" s="13"/>
      <c r="AT28" s="12"/>
      <c r="AU28" s="12"/>
      <c r="AV28" s="12"/>
      <c r="AW28" s="12"/>
    </row>
    <row r="29" spans="1:49" ht="13.5" customHeight="1">
      <c r="A29" s="261"/>
      <c r="B29" s="261"/>
      <c r="C29" s="26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  <c r="AK29" s="12"/>
      <c r="AL29" s="12"/>
      <c r="AM29" s="12"/>
      <c r="AN29" s="12"/>
      <c r="AO29" s="12"/>
      <c r="AP29" s="12"/>
      <c r="AQ29" s="12"/>
      <c r="AR29" s="12"/>
      <c r="AS29" s="13"/>
      <c r="AT29" s="12"/>
      <c r="AU29" s="12"/>
      <c r="AV29" s="12"/>
      <c r="AW29" s="12"/>
    </row>
    <row r="30" spans="1:49" ht="13.5" customHeight="1">
      <c r="A30" s="261"/>
      <c r="B30" s="261"/>
      <c r="C30" s="26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2"/>
      <c r="AL30" s="12"/>
      <c r="AM30" s="12"/>
      <c r="AN30" s="12"/>
      <c r="AO30" s="12"/>
      <c r="AP30" s="12"/>
      <c r="AQ30" s="12"/>
      <c r="AR30" s="12"/>
      <c r="AS30" s="13"/>
      <c r="AT30" s="12"/>
      <c r="AU30" s="12"/>
      <c r="AV30" s="12"/>
      <c r="AW30" s="12"/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2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6" t="s">
        <v>21</v>
      </c>
      <c r="B2" s="348" t="s">
        <v>302</v>
      </c>
      <c r="C2" s="350" t="s">
        <v>303</v>
      </c>
      <c r="D2" s="321" t="s">
        <v>22</v>
      </c>
      <c r="E2" s="322"/>
      <c r="F2" s="308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50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7"/>
      <c r="B3" s="349"/>
      <c r="C3" s="351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1"/>
      <c r="AI3" s="347" t="s">
        <v>30</v>
      </c>
      <c r="AJ3" s="346" t="s">
        <v>31</v>
      </c>
      <c r="AK3" s="346" t="s">
        <v>32</v>
      </c>
      <c r="AL3" s="346" t="s">
        <v>33</v>
      </c>
      <c r="AM3" s="347" t="s">
        <v>30</v>
      </c>
      <c r="AN3" s="315" t="s">
        <v>34</v>
      </c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00"/>
      <c r="CZ3" s="311" t="s">
        <v>35</v>
      </c>
      <c r="DA3" s="312"/>
      <c r="DB3" s="312"/>
      <c r="DC3" s="313"/>
      <c r="DD3" s="311" t="s">
        <v>36</v>
      </c>
      <c r="DE3" s="312"/>
      <c r="DF3" s="312"/>
      <c r="DG3" s="312"/>
      <c r="DH3" s="312"/>
      <c r="DI3" s="312"/>
      <c r="DJ3" s="312"/>
      <c r="DK3" s="313"/>
    </row>
    <row r="4" spans="1:115" s="24" customFormat="1" ht="19.5" customHeight="1">
      <c r="A4" s="347"/>
      <c r="B4" s="349"/>
      <c r="C4" s="351"/>
      <c r="D4" s="8" t="s">
        <v>7</v>
      </c>
      <c r="E4" s="350" t="s">
        <v>37</v>
      </c>
      <c r="F4" s="350" t="s">
        <v>38</v>
      </c>
      <c r="G4" s="10"/>
      <c r="H4" s="8" t="s">
        <v>7</v>
      </c>
      <c r="I4" s="352" t="s">
        <v>39</v>
      </c>
      <c r="J4" s="353"/>
      <c r="K4" s="353"/>
      <c r="L4" s="317"/>
      <c r="M4" s="352" t="s">
        <v>40</v>
      </c>
      <c r="N4" s="353"/>
      <c r="O4" s="353"/>
      <c r="P4" s="317"/>
      <c r="Q4" s="352" t="s">
        <v>41</v>
      </c>
      <c r="R4" s="353"/>
      <c r="S4" s="353"/>
      <c r="T4" s="317"/>
      <c r="U4" s="352" t="s">
        <v>42</v>
      </c>
      <c r="V4" s="353"/>
      <c r="W4" s="353"/>
      <c r="X4" s="317"/>
      <c r="Y4" s="352" t="s">
        <v>43</v>
      </c>
      <c r="Z4" s="353"/>
      <c r="AA4" s="353"/>
      <c r="AB4" s="317"/>
      <c r="AC4" s="352" t="s">
        <v>44</v>
      </c>
      <c r="AD4" s="353"/>
      <c r="AE4" s="353"/>
      <c r="AF4" s="317"/>
      <c r="AG4" s="10"/>
      <c r="AH4" s="310"/>
      <c r="AI4" s="347"/>
      <c r="AJ4" s="347"/>
      <c r="AK4" s="347"/>
      <c r="AL4" s="347"/>
      <c r="AM4" s="347"/>
      <c r="AN4" s="311" t="s">
        <v>45</v>
      </c>
      <c r="AO4" s="312"/>
      <c r="AP4" s="312"/>
      <c r="AQ4" s="312"/>
      <c r="AR4" s="312"/>
      <c r="AS4" s="312"/>
      <c r="AT4" s="312"/>
      <c r="AU4" s="313"/>
      <c r="AV4" s="311" t="s">
        <v>46</v>
      </c>
      <c r="AW4" s="312"/>
      <c r="AX4" s="312"/>
      <c r="AY4" s="312"/>
      <c r="AZ4" s="312"/>
      <c r="BA4" s="312"/>
      <c r="BB4" s="312"/>
      <c r="BC4" s="313"/>
      <c r="BD4" s="311" t="s">
        <v>47</v>
      </c>
      <c r="BE4" s="312"/>
      <c r="BF4" s="312"/>
      <c r="BG4" s="312"/>
      <c r="BH4" s="312"/>
      <c r="BI4" s="312"/>
      <c r="BJ4" s="312"/>
      <c r="BK4" s="313"/>
      <c r="BL4" s="311" t="s">
        <v>48</v>
      </c>
      <c r="BM4" s="312"/>
      <c r="BN4" s="312"/>
      <c r="BO4" s="312"/>
      <c r="BP4" s="312"/>
      <c r="BQ4" s="312"/>
      <c r="BR4" s="312"/>
      <c r="BS4" s="313"/>
      <c r="BT4" s="311" t="s">
        <v>49</v>
      </c>
      <c r="BU4" s="312"/>
      <c r="BV4" s="312"/>
      <c r="BW4" s="312"/>
      <c r="BX4" s="312"/>
      <c r="BY4" s="312"/>
      <c r="BZ4" s="312"/>
      <c r="CA4" s="313"/>
      <c r="CB4" s="311" t="s">
        <v>50</v>
      </c>
      <c r="CC4" s="312"/>
      <c r="CD4" s="312"/>
      <c r="CE4" s="312"/>
      <c r="CF4" s="312"/>
      <c r="CG4" s="312"/>
      <c r="CH4" s="312"/>
      <c r="CI4" s="313"/>
      <c r="CJ4" s="311" t="s">
        <v>51</v>
      </c>
      <c r="CK4" s="312"/>
      <c r="CL4" s="312"/>
      <c r="CM4" s="312"/>
      <c r="CN4" s="312"/>
      <c r="CO4" s="312"/>
      <c r="CP4" s="312"/>
      <c r="CQ4" s="313"/>
      <c r="CR4" s="311" t="s">
        <v>52</v>
      </c>
      <c r="CS4" s="312"/>
      <c r="CT4" s="312"/>
      <c r="CU4" s="312"/>
      <c r="CV4" s="312"/>
      <c r="CW4" s="312"/>
      <c r="CX4" s="312"/>
      <c r="CY4" s="313"/>
      <c r="CZ4" s="310" t="s">
        <v>53</v>
      </c>
      <c r="DA4" s="314" t="s">
        <v>54</v>
      </c>
      <c r="DB4" s="314" t="s">
        <v>55</v>
      </c>
      <c r="DC4" s="314" t="s">
        <v>56</v>
      </c>
      <c r="DD4" s="310" t="s">
        <v>53</v>
      </c>
      <c r="DE4" s="314" t="s">
        <v>57</v>
      </c>
      <c r="DF4" s="314" t="s">
        <v>58</v>
      </c>
      <c r="DG4" s="314" t="s">
        <v>59</v>
      </c>
      <c r="DH4" s="314" t="s">
        <v>54</v>
      </c>
      <c r="DI4" s="314" t="s">
        <v>55</v>
      </c>
      <c r="DJ4" s="314" t="s">
        <v>60</v>
      </c>
      <c r="DK4" s="314" t="s">
        <v>56</v>
      </c>
    </row>
    <row r="5" spans="1:115" s="24" customFormat="1" ht="19.5" customHeight="1">
      <c r="A5" s="347"/>
      <c r="B5" s="349"/>
      <c r="C5" s="351"/>
      <c r="D5" s="30"/>
      <c r="E5" s="309"/>
      <c r="F5" s="310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10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</row>
    <row r="6" spans="1:115" s="24" customFormat="1" ht="16.5" customHeight="1">
      <c r="A6" s="318"/>
      <c r="B6" s="319"/>
      <c r="C6" s="320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大分県</v>
      </c>
      <c r="B7" s="280">
        <f>INT(B8/1000)*1000</f>
        <v>44000</v>
      </c>
      <c r="C7" s="280" t="s">
        <v>354</v>
      </c>
      <c r="D7" s="278">
        <f>SUM(D8:D200)</f>
        <v>462298</v>
      </c>
      <c r="E7" s="278">
        <f>SUM(E8:E200)</f>
        <v>296327</v>
      </c>
      <c r="F7" s="278">
        <f aca="true" t="shared" si="0" ref="F7:BQ7">SUM(F8:F200)</f>
        <v>165971</v>
      </c>
      <c r="G7" s="278">
        <f t="shared" si="0"/>
        <v>462298</v>
      </c>
      <c r="H7" s="278">
        <f t="shared" si="0"/>
        <v>408612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318782</v>
      </c>
      <c r="N7" s="278">
        <f t="shared" si="0"/>
        <v>119357</v>
      </c>
      <c r="O7" s="278">
        <f t="shared" si="0"/>
        <v>93718</v>
      </c>
      <c r="P7" s="278">
        <f t="shared" si="0"/>
        <v>105707</v>
      </c>
      <c r="Q7" s="278">
        <f t="shared" si="0"/>
        <v>36714</v>
      </c>
      <c r="R7" s="278">
        <f t="shared" si="0"/>
        <v>20478</v>
      </c>
      <c r="S7" s="278">
        <f t="shared" si="0"/>
        <v>4960</v>
      </c>
      <c r="T7" s="278">
        <f t="shared" si="0"/>
        <v>11276</v>
      </c>
      <c r="U7" s="278">
        <f t="shared" si="0"/>
        <v>48808</v>
      </c>
      <c r="V7" s="278">
        <f t="shared" si="0"/>
        <v>20566</v>
      </c>
      <c r="W7" s="278">
        <f t="shared" si="0"/>
        <v>25816</v>
      </c>
      <c r="X7" s="278">
        <f t="shared" si="0"/>
        <v>2426</v>
      </c>
      <c r="Y7" s="278">
        <f t="shared" si="0"/>
        <v>536</v>
      </c>
      <c r="Z7" s="278">
        <f t="shared" si="0"/>
        <v>32</v>
      </c>
      <c r="AA7" s="278">
        <f t="shared" si="0"/>
        <v>488</v>
      </c>
      <c r="AB7" s="278">
        <f t="shared" si="0"/>
        <v>16</v>
      </c>
      <c r="AC7" s="278">
        <f t="shared" si="0"/>
        <v>3772</v>
      </c>
      <c r="AD7" s="278">
        <f t="shared" si="0"/>
        <v>2213</v>
      </c>
      <c r="AE7" s="278">
        <f t="shared" si="0"/>
        <v>934</v>
      </c>
      <c r="AF7" s="278">
        <f t="shared" si="0"/>
        <v>625</v>
      </c>
      <c r="AG7" s="278">
        <f t="shared" si="0"/>
        <v>53686</v>
      </c>
      <c r="AH7" s="278">
        <f t="shared" si="0"/>
        <v>2390</v>
      </c>
      <c r="AI7" s="278">
        <f t="shared" si="0"/>
        <v>2161</v>
      </c>
      <c r="AJ7" s="278">
        <f t="shared" si="0"/>
        <v>6</v>
      </c>
      <c r="AK7" s="278">
        <f t="shared" si="0"/>
        <v>1</v>
      </c>
      <c r="AL7" s="278">
        <f t="shared" si="0"/>
        <v>2154</v>
      </c>
      <c r="AM7" s="278">
        <f t="shared" si="0"/>
        <v>462077</v>
      </c>
      <c r="AN7" s="278">
        <f t="shared" si="0"/>
        <v>343821</v>
      </c>
      <c r="AO7" s="278">
        <f t="shared" si="0"/>
        <v>0</v>
      </c>
      <c r="AP7" s="278">
        <f t="shared" si="0"/>
        <v>304726</v>
      </c>
      <c r="AQ7" s="278">
        <f t="shared" si="0"/>
        <v>1605</v>
      </c>
      <c r="AR7" s="278">
        <f t="shared" si="0"/>
        <v>436</v>
      </c>
      <c r="AS7" s="278">
        <f t="shared" si="0"/>
        <v>35</v>
      </c>
      <c r="AT7" s="278">
        <f t="shared" si="0"/>
        <v>348</v>
      </c>
      <c r="AU7" s="278">
        <f t="shared" si="0"/>
        <v>36671</v>
      </c>
      <c r="AV7" s="278">
        <f t="shared" si="0"/>
        <v>13950</v>
      </c>
      <c r="AW7" s="278">
        <f t="shared" si="0"/>
        <v>0</v>
      </c>
      <c r="AX7" s="278">
        <f t="shared" si="0"/>
        <v>0</v>
      </c>
      <c r="AY7" s="278">
        <f t="shared" si="0"/>
        <v>3704</v>
      </c>
      <c r="AZ7" s="278">
        <f t="shared" si="0"/>
        <v>197</v>
      </c>
      <c r="BA7" s="278">
        <f t="shared" si="0"/>
        <v>8</v>
      </c>
      <c r="BB7" s="278">
        <f t="shared" si="0"/>
        <v>2308</v>
      </c>
      <c r="BC7" s="278">
        <f t="shared" si="0"/>
        <v>7733</v>
      </c>
      <c r="BD7" s="278">
        <f t="shared" si="0"/>
        <v>0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0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4629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4617</v>
      </c>
      <c r="BY7" s="278">
        <f t="shared" si="1"/>
        <v>0</v>
      </c>
      <c r="BZ7" s="278">
        <f t="shared" si="1"/>
        <v>0</v>
      </c>
      <c r="CA7" s="278">
        <f t="shared" si="1"/>
        <v>12</v>
      </c>
      <c r="CB7" s="278">
        <f t="shared" si="1"/>
        <v>5675</v>
      </c>
      <c r="CC7" s="278">
        <f t="shared" si="1"/>
        <v>0</v>
      </c>
      <c r="CD7" s="278">
        <f t="shared" si="1"/>
        <v>5650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25</v>
      </c>
      <c r="CJ7" s="278">
        <f t="shared" si="1"/>
        <v>15616</v>
      </c>
      <c r="CK7" s="278">
        <f t="shared" si="1"/>
        <v>0</v>
      </c>
      <c r="CL7" s="278">
        <f t="shared" si="1"/>
        <v>0</v>
      </c>
      <c r="CM7" s="278">
        <f t="shared" si="1"/>
        <v>5120</v>
      </c>
      <c r="CN7" s="278">
        <f t="shared" si="1"/>
        <v>7917</v>
      </c>
      <c r="CO7" s="278">
        <f t="shared" si="1"/>
        <v>1</v>
      </c>
      <c r="CP7" s="278">
        <f t="shared" si="1"/>
        <v>523</v>
      </c>
      <c r="CQ7" s="278">
        <f t="shared" si="1"/>
        <v>2055</v>
      </c>
      <c r="CR7" s="278">
        <f t="shared" si="1"/>
        <v>7992</v>
      </c>
      <c r="CS7" s="278">
        <f t="shared" si="1"/>
        <v>0</v>
      </c>
      <c r="CT7" s="278">
        <f t="shared" si="1"/>
        <v>4297</v>
      </c>
      <c r="CU7" s="278">
        <f t="shared" si="1"/>
        <v>2194</v>
      </c>
      <c r="CV7" s="278">
        <f t="shared" si="1"/>
        <v>0</v>
      </c>
      <c r="CW7" s="278">
        <f t="shared" si="1"/>
        <v>153</v>
      </c>
      <c r="CX7" s="278">
        <f t="shared" si="1"/>
        <v>163</v>
      </c>
      <c r="CY7" s="278">
        <f t="shared" si="1"/>
        <v>1185</v>
      </c>
      <c r="CZ7" s="278">
        <f t="shared" si="1"/>
        <v>36810</v>
      </c>
      <c r="DA7" s="278">
        <f t="shared" si="1"/>
        <v>35670</v>
      </c>
      <c r="DB7" s="278">
        <f t="shared" si="1"/>
        <v>339</v>
      </c>
      <c r="DC7" s="278">
        <f t="shared" si="1"/>
        <v>801</v>
      </c>
      <c r="DD7" s="278">
        <f t="shared" si="1"/>
        <v>33584</v>
      </c>
      <c r="DE7" s="278">
        <f t="shared" si="1"/>
        <v>0</v>
      </c>
      <c r="DF7" s="278">
        <f t="shared" si="1"/>
        <v>4109</v>
      </c>
      <c r="DG7" s="278">
        <f t="shared" si="1"/>
        <v>24062</v>
      </c>
      <c r="DH7" s="278">
        <f t="shared" si="1"/>
        <v>0</v>
      </c>
      <c r="DI7" s="278">
        <f t="shared" si="1"/>
        <v>0</v>
      </c>
      <c r="DJ7" s="278">
        <f t="shared" si="1"/>
        <v>209</v>
      </c>
      <c r="DK7" s="278">
        <f t="shared" si="1"/>
        <v>5204</v>
      </c>
    </row>
    <row r="8" spans="1:115" s="267" customFormat="1" ht="13.5">
      <c r="A8" s="416" t="s">
        <v>398</v>
      </c>
      <c r="B8" s="416">
        <v>44201</v>
      </c>
      <c r="C8" s="416" t="s">
        <v>402</v>
      </c>
      <c r="D8" s="298">
        <f aca="true" t="shared" si="2" ref="D8:D25">SUM(E8:F8)</f>
        <v>198343</v>
      </c>
      <c r="E8" s="278">
        <v>123534</v>
      </c>
      <c r="F8" s="278">
        <v>74809</v>
      </c>
      <c r="G8" s="298">
        <f aca="true" t="shared" si="3" ref="G8:G25">SUM(H8,AG8)</f>
        <v>198343</v>
      </c>
      <c r="H8" s="298">
        <f aca="true" t="shared" si="4" ref="H8:H25">SUM(I8,M8,Q8,U8,Y8,AC8)</f>
        <v>198343</v>
      </c>
      <c r="I8" s="298">
        <f aca="true" t="shared" si="5" ref="I8:I25">SUM(J8:L8)</f>
        <v>0</v>
      </c>
      <c r="J8" s="278"/>
      <c r="K8" s="278"/>
      <c r="L8" s="278"/>
      <c r="M8" s="298">
        <f aca="true" t="shared" si="6" ref="M8:M25">SUM(N8:P8)</f>
        <v>154486</v>
      </c>
      <c r="N8" s="278">
        <v>86987</v>
      </c>
      <c r="O8" s="278">
        <v>2133</v>
      </c>
      <c r="P8" s="278">
        <v>65366</v>
      </c>
      <c r="Q8" s="298">
        <f aca="true" t="shared" si="7" ref="Q8:Q25">SUM(R8:T8)</f>
        <v>25237</v>
      </c>
      <c r="R8" s="278">
        <v>15621</v>
      </c>
      <c r="S8" s="278">
        <v>173</v>
      </c>
      <c r="T8" s="278">
        <v>9443</v>
      </c>
      <c r="U8" s="298">
        <f aca="true" t="shared" si="8" ref="U8:U25">SUM(V8:X8)</f>
        <v>17265</v>
      </c>
      <c r="V8" s="278">
        <v>16777</v>
      </c>
      <c r="W8" s="278">
        <v>488</v>
      </c>
      <c r="X8" s="278"/>
      <c r="Y8" s="298">
        <f aca="true" t="shared" si="9" ref="Y8:Y25">SUM(Z8:AB8)</f>
        <v>0</v>
      </c>
      <c r="Z8" s="278"/>
      <c r="AA8" s="278"/>
      <c r="AB8" s="278"/>
      <c r="AC8" s="298">
        <f aca="true" t="shared" si="10" ref="AC8:AC25">SUM(AD8:AF8)</f>
        <v>1355</v>
      </c>
      <c r="AD8" s="278">
        <v>1355</v>
      </c>
      <c r="AE8" s="278"/>
      <c r="AF8" s="278"/>
      <c r="AG8" s="278"/>
      <c r="AH8" s="278">
        <v>2350</v>
      </c>
      <c r="AI8" s="298">
        <f aca="true" t="shared" si="11" ref="AI8:AI25">SUM(AJ8:AL8)</f>
        <v>2154</v>
      </c>
      <c r="AJ8" s="278"/>
      <c r="AK8" s="278"/>
      <c r="AL8" s="278">
        <v>2154</v>
      </c>
      <c r="AM8" s="298">
        <f aca="true" t="shared" si="12" ref="AM8:AM25">SUM(AN8,AV8,BD8,BL8,BT8,CB8,CJ8,CR8,CZ8,DD8)</f>
        <v>198123</v>
      </c>
      <c r="AN8" s="298">
        <f aca="true" t="shared" si="13" ref="AN8:AN25">SUM(AO8:AU8)</f>
        <v>154486</v>
      </c>
      <c r="AO8" s="278"/>
      <c r="AP8" s="278">
        <v>154486</v>
      </c>
      <c r="AQ8" s="278"/>
      <c r="AR8" s="278"/>
      <c r="AS8" s="278"/>
      <c r="AT8" s="278"/>
      <c r="AU8" s="278"/>
      <c r="AV8" s="298">
        <f aca="true" t="shared" si="14" ref="AV8:AV25">SUM(AW8:BC8)</f>
        <v>4059</v>
      </c>
      <c r="AW8" s="278"/>
      <c r="AX8" s="278"/>
      <c r="AY8" s="278">
        <v>2924</v>
      </c>
      <c r="AZ8" s="278"/>
      <c r="BA8" s="278"/>
      <c r="BB8" s="278">
        <v>1135</v>
      </c>
      <c r="BC8" s="278"/>
      <c r="BD8" s="298">
        <f aca="true" t="shared" si="15" ref="BD8:BD25">SUM(BE8:BK8)</f>
        <v>0</v>
      </c>
      <c r="BE8" s="278"/>
      <c r="BF8" s="278"/>
      <c r="BG8" s="278"/>
      <c r="BH8" s="278"/>
      <c r="BI8" s="278"/>
      <c r="BJ8" s="278"/>
      <c r="BK8" s="278"/>
      <c r="BL8" s="298">
        <f aca="true" t="shared" si="16" ref="BL8:BL25">SUM(BM8:BS8)</f>
        <v>0</v>
      </c>
      <c r="BM8" s="278"/>
      <c r="BN8" s="278"/>
      <c r="BO8" s="278"/>
      <c r="BP8" s="278"/>
      <c r="BQ8" s="278"/>
      <c r="BR8" s="278"/>
      <c r="BS8" s="278"/>
      <c r="BT8" s="298">
        <f aca="true" t="shared" si="17" ref="BT8:BT25">SUM(BU8:CA8)</f>
        <v>0</v>
      </c>
      <c r="BU8" s="278"/>
      <c r="BV8" s="278"/>
      <c r="BW8" s="278"/>
      <c r="BX8" s="278"/>
      <c r="BY8" s="278"/>
      <c r="BZ8" s="278"/>
      <c r="CA8" s="278"/>
      <c r="CB8" s="298">
        <f aca="true" t="shared" si="18" ref="CB8:CB25">SUM(CC8:CI8)</f>
        <v>0</v>
      </c>
      <c r="CC8" s="278"/>
      <c r="CD8" s="278"/>
      <c r="CE8" s="278"/>
      <c r="CF8" s="278"/>
      <c r="CG8" s="278"/>
      <c r="CH8" s="278"/>
      <c r="CI8" s="278"/>
      <c r="CJ8" s="298">
        <f aca="true" t="shared" si="19" ref="CJ8:CJ25">SUM(CK8:CQ8)</f>
        <v>897</v>
      </c>
      <c r="CK8" s="278"/>
      <c r="CL8" s="278"/>
      <c r="CM8" s="278">
        <v>897</v>
      </c>
      <c r="CN8" s="278"/>
      <c r="CO8" s="278"/>
      <c r="CP8" s="278"/>
      <c r="CQ8" s="278"/>
      <c r="CR8" s="298">
        <f aca="true" t="shared" si="20" ref="CR8:CR25">SUM(CS8:CY8)</f>
        <v>0</v>
      </c>
      <c r="CS8" s="278"/>
      <c r="CT8" s="278"/>
      <c r="CU8" s="278"/>
      <c r="CV8" s="278"/>
      <c r="CW8" s="278"/>
      <c r="CX8" s="278"/>
      <c r="CY8" s="278"/>
      <c r="CZ8" s="298">
        <f aca="true" t="shared" si="21" ref="CZ8:CZ25">SUM(DA8:DC8)</f>
        <v>17265</v>
      </c>
      <c r="DA8" s="278">
        <v>17265</v>
      </c>
      <c r="DB8" s="278"/>
      <c r="DC8" s="278"/>
      <c r="DD8" s="298">
        <f aca="true" t="shared" si="22" ref="DD8:DD25">SUM(DE8:DK8)</f>
        <v>21416</v>
      </c>
      <c r="DE8" s="278"/>
      <c r="DF8" s="278"/>
      <c r="DG8" s="278">
        <v>21416</v>
      </c>
      <c r="DH8" s="278"/>
      <c r="DI8" s="278"/>
      <c r="DJ8" s="278"/>
      <c r="DK8" s="278"/>
    </row>
    <row r="9" spans="1:115" s="267" customFormat="1" ht="13.5">
      <c r="A9" s="416" t="s">
        <v>398</v>
      </c>
      <c r="B9" s="416">
        <v>44202</v>
      </c>
      <c r="C9" s="416" t="s">
        <v>404</v>
      </c>
      <c r="D9" s="298">
        <f t="shared" si="2"/>
        <v>60246</v>
      </c>
      <c r="E9" s="278">
        <v>32818</v>
      </c>
      <c r="F9" s="278">
        <v>27428</v>
      </c>
      <c r="G9" s="298">
        <f t="shared" si="3"/>
        <v>60246</v>
      </c>
      <c r="H9" s="298">
        <f t="shared" si="4"/>
        <v>32818</v>
      </c>
      <c r="I9" s="298">
        <f t="shared" si="5"/>
        <v>0</v>
      </c>
      <c r="J9" s="278"/>
      <c r="K9" s="278"/>
      <c r="L9" s="278"/>
      <c r="M9" s="298">
        <f t="shared" si="6"/>
        <v>25334</v>
      </c>
      <c r="N9" s="278">
        <v>17457</v>
      </c>
      <c r="O9" s="278">
        <v>7877</v>
      </c>
      <c r="P9" s="278"/>
      <c r="Q9" s="298">
        <f t="shared" si="7"/>
        <v>2241</v>
      </c>
      <c r="R9" s="278">
        <v>2241</v>
      </c>
      <c r="S9" s="278"/>
      <c r="T9" s="278"/>
      <c r="U9" s="298">
        <f t="shared" si="8"/>
        <v>5047</v>
      </c>
      <c r="V9" s="278">
        <v>1017</v>
      </c>
      <c r="W9" s="278">
        <v>4030</v>
      </c>
      <c r="X9" s="278"/>
      <c r="Y9" s="298">
        <f t="shared" si="9"/>
        <v>0</v>
      </c>
      <c r="Z9" s="278"/>
      <c r="AA9" s="278"/>
      <c r="AB9" s="278"/>
      <c r="AC9" s="298">
        <f t="shared" si="10"/>
        <v>196</v>
      </c>
      <c r="AD9" s="278">
        <v>196</v>
      </c>
      <c r="AE9" s="278"/>
      <c r="AF9" s="278"/>
      <c r="AG9" s="278">
        <v>27428</v>
      </c>
      <c r="AH9" s="278"/>
      <c r="AI9" s="298">
        <f t="shared" si="11"/>
        <v>0</v>
      </c>
      <c r="AJ9" s="278"/>
      <c r="AK9" s="278"/>
      <c r="AL9" s="278"/>
      <c r="AM9" s="298">
        <f t="shared" si="12"/>
        <v>60246</v>
      </c>
      <c r="AN9" s="298">
        <f t="shared" si="13"/>
        <v>40311</v>
      </c>
      <c r="AO9" s="278"/>
      <c r="AP9" s="278">
        <v>21955</v>
      </c>
      <c r="AQ9" s="278">
        <v>556</v>
      </c>
      <c r="AR9" s="278"/>
      <c r="AS9" s="278"/>
      <c r="AT9" s="278">
        <v>52</v>
      </c>
      <c r="AU9" s="278">
        <v>17748</v>
      </c>
      <c r="AV9" s="298">
        <f t="shared" si="14"/>
        <v>4587</v>
      </c>
      <c r="AW9" s="278"/>
      <c r="AX9" s="278"/>
      <c r="AY9" s="278"/>
      <c r="AZ9" s="278"/>
      <c r="BA9" s="278"/>
      <c r="BB9" s="278"/>
      <c r="BC9" s="278">
        <v>4587</v>
      </c>
      <c r="BD9" s="298">
        <f t="shared" si="15"/>
        <v>0</v>
      </c>
      <c r="BE9" s="278"/>
      <c r="BF9" s="278"/>
      <c r="BG9" s="278"/>
      <c r="BH9" s="278"/>
      <c r="BI9" s="278"/>
      <c r="BJ9" s="278"/>
      <c r="BK9" s="278"/>
      <c r="BL9" s="298">
        <f t="shared" si="16"/>
        <v>0</v>
      </c>
      <c r="BM9" s="278"/>
      <c r="BN9" s="278"/>
      <c r="BO9" s="278"/>
      <c r="BP9" s="278"/>
      <c r="BQ9" s="278"/>
      <c r="BR9" s="278"/>
      <c r="BS9" s="278"/>
      <c r="BT9" s="298">
        <f t="shared" si="17"/>
        <v>0</v>
      </c>
      <c r="BU9" s="278"/>
      <c r="BV9" s="278"/>
      <c r="BW9" s="278"/>
      <c r="BX9" s="278"/>
      <c r="BY9" s="278"/>
      <c r="BZ9" s="278"/>
      <c r="CA9" s="278"/>
      <c r="CB9" s="298">
        <f t="shared" si="18"/>
        <v>0</v>
      </c>
      <c r="CC9" s="278"/>
      <c r="CD9" s="278"/>
      <c r="CE9" s="278"/>
      <c r="CF9" s="278"/>
      <c r="CG9" s="278"/>
      <c r="CH9" s="278"/>
      <c r="CI9" s="278"/>
      <c r="CJ9" s="298">
        <f t="shared" si="19"/>
        <v>1404</v>
      </c>
      <c r="CK9" s="278"/>
      <c r="CL9" s="278"/>
      <c r="CM9" s="278">
        <v>678</v>
      </c>
      <c r="CN9" s="278"/>
      <c r="CO9" s="278"/>
      <c r="CP9" s="278">
        <v>59</v>
      </c>
      <c r="CQ9" s="278">
        <v>667</v>
      </c>
      <c r="CR9" s="298">
        <f t="shared" si="20"/>
        <v>0</v>
      </c>
      <c r="CS9" s="278"/>
      <c r="CT9" s="278"/>
      <c r="CU9" s="278"/>
      <c r="CV9" s="278"/>
      <c r="CW9" s="278"/>
      <c r="CX9" s="278"/>
      <c r="CY9" s="278"/>
      <c r="CZ9" s="298">
        <f t="shared" si="21"/>
        <v>5047</v>
      </c>
      <c r="DA9" s="278">
        <v>5047</v>
      </c>
      <c r="DB9" s="278"/>
      <c r="DC9" s="278"/>
      <c r="DD9" s="298">
        <f t="shared" si="22"/>
        <v>8897</v>
      </c>
      <c r="DE9" s="278"/>
      <c r="DF9" s="278">
        <v>3379</v>
      </c>
      <c r="DG9" s="278">
        <v>1007</v>
      </c>
      <c r="DH9" s="278"/>
      <c r="DI9" s="278"/>
      <c r="DJ9" s="278">
        <v>85</v>
      </c>
      <c r="DK9" s="278">
        <v>4426</v>
      </c>
    </row>
    <row r="10" spans="1:115" s="267" customFormat="1" ht="13.5">
      <c r="A10" s="416" t="s">
        <v>398</v>
      </c>
      <c r="B10" s="416">
        <v>44203</v>
      </c>
      <c r="C10" s="416" t="s">
        <v>405</v>
      </c>
      <c r="D10" s="298">
        <f t="shared" si="2"/>
        <v>34785</v>
      </c>
      <c r="E10" s="278">
        <v>22132</v>
      </c>
      <c r="F10" s="278">
        <v>12653</v>
      </c>
      <c r="G10" s="298">
        <f t="shared" si="3"/>
        <v>34785</v>
      </c>
      <c r="H10" s="298">
        <f t="shared" si="4"/>
        <v>31014</v>
      </c>
      <c r="I10" s="298">
        <f t="shared" si="5"/>
        <v>0</v>
      </c>
      <c r="J10" s="278"/>
      <c r="K10" s="278"/>
      <c r="L10" s="278"/>
      <c r="M10" s="298">
        <f t="shared" si="6"/>
        <v>26178</v>
      </c>
      <c r="N10" s="278"/>
      <c r="O10" s="278">
        <v>15706</v>
      </c>
      <c r="P10" s="278">
        <v>10472</v>
      </c>
      <c r="Q10" s="298">
        <f t="shared" si="7"/>
        <v>1022</v>
      </c>
      <c r="R10" s="278"/>
      <c r="S10" s="278">
        <v>516</v>
      </c>
      <c r="T10" s="278">
        <v>506</v>
      </c>
      <c r="U10" s="298">
        <f t="shared" si="8"/>
        <v>3244</v>
      </c>
      <c r="V10" s="278"/>
      <c r="W10" s="278">
        <v>3230</v>
      </c>
      <c r="X10" s="278">
        <v>14</v>
      </c>
      <c r="Y10" s="298">
        <f t="shared" si="9"/>
        <v>15</v>
      </c>
      <c r="Z10" s="278">
        <v>7</v>
      </c>
      <c r="AA10" s="278">
        <v>8</v>
      </c>
      <c r="AB10" s="278"/>
      <c r="AC10" s="298">
        <f t="shared" si="10"/>
        <v>555</v>
      </c>
      <c r="AD10" s="278"/>
      <c r="AE10" s="278">
        <v>72</v>
      </c>
      <c r="AF10" s="278">
        <v>483</v>
      </c>
      <c r="AG10" s="278">
        <v>3771</v>
      </c>
      <c r="AH10" s="278"/>
      <c r="AI10" s="298">
        <f t="shared" si="11"/>
        <v>0</v>
      </c>
      <c r="AJ10" s="278"/>
      <c r="AK10" s="278"/>
      <c r="AL10" s="278"/>
      <c r="AM10" s="298">
        <f t="shared" si="12"/>
        <v>34785</v>
      </c>
      <c r="AN10" s="298">
        <f t="shared" si="13"/>
        <v>28081</v>
      </c>
      <c r="AO10" s="278"/>
      <c r="AP10" s="278">
        <v>26178</v>
      </c>
      <c r="AQ10" s="278"/>
      <c r="AR10" s="278"/>
      <c r="AS10" s="278">
        <v>6</v>
      </c>
      <c r="AT10" s="278"/>
      <c r="AU10" s="278">
        <v>1897</v>
      </c>
      <c r="AV10" s="298">
        <f t="shared" si="14"/>
        <v>1871</v>
      </c>
      <c r="AW10" s="278"/>
      <c r="AX10" s="278"/>
      <c r="AY10" s="278"/>
      <c r="AZ10" s="278"/>
      <c r="BA10" s="278">
        <v>8</v>
      </c>
      <c r="BB10" s="278">
        <v>502</v>
      </c>
      <c r="BC10" s="278">
        <v>1361</v>
      </c>
      <c r="BD10" s="298">
        <f t="shared" si="15"/>
        <v>0</v>
      </c>
      <c r="BE10" s="278"/>
      <c r="BF10" s="278"/>
      <c r="BG10" s="278"/>
      <c r="BH10" s="278"/>
      <c r="BI10" s="278"/>
      <c r="BJ10" s="278"/>
      <c r="BK10" s="278"/>
      <c r="BL10" s="298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8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8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8">
        <f t="shared" si="19"/>
        <v>2370</v>
      </c>
      <c r="CK10" s="278"/>
      <c r="CL10" s="278"/>
      <c r="CM10" s="278">
        <v>1022</v>
      </c>
      <c r="CN10" s="278">
        <v>1177</v>
      </c>
      <c r="CO10" s="278">
        <v>1</v>
      </c>
      <c r="CP10" s="278">
        <v>53</v>
      </c>
      <c r="CQ10" s="278">
        <v>117</v>
      </c>
      <c r="CR10" s="298">
        <f t="shared" si="20"/>
        <v>0</v>
      </c>
      <c r="CS10" s="278"/>
      <c r="CT10" s="278"/>
      <c r="CU10" s="278"/>
      <c r="CV10" s="278"/>
      <c r="CW10" s="278"/>
      <c r="CX10" s="278"/>
      <c r="CY10" s="278"/>
      <c r="CZ10" s="298">
        <f t="shared" si="21"/>
        <v>2463</v>
      </c>
      <c r="DA10" s="278">
        <v>2067</v>
      </c>
      <c r="DB10" s="278"/>
      <c r="DC10" s="278">
        <v>396</v>
      </c>
      <c r="DD10" s="298">
        <f t="shared" si="22"/>
        <v>0</v>
      </c>
      <c r="DE10" s="278"/>
      <c r="DF10" s="278"/>
      <c r="DG10" s="278"/>
      <c r="DH10" s="278"/>
      <c r="DI10" s="278"/>
      <c r="DJ10" s="278"/>
      <c r="DK10" s="278"/>
    </row>
    <row r="11" spans="1:115" s="267" customFormat="1" ht="13.5">
      <c r="A11" s="416" t="s">
        <v>398</v>
      </c>
      <c r="B11" s="416">
        <v>44204</v>
      </c>
      <c r="C11" s="416" t="s">
        <v>406</v>
      </c>
      <c r="D11" s="298">
        <f t="shared" si="2"/>
        <v>25925</v>
      </c>
      <c r="E11" s="278">
        <v>15716</v>
      </c>
      <c r="F11" s="278">
        <v>10209</v>
      </c>
      <c r="G11" s="298">
        <f t="shared" si="3"/>
        <v>25925</v>
      </c>
      <c r="H11" s="298">
        <f t="shared" si="4"/>
        <v>22167</v>
      </c>
      <c r="I11" s="298">
        <f t="shared" si="5"/>
        <v>0</v>
      </c>
      <c r="J11" s="278"/>
      <c r="K11" s="278"/>
      <c r="L11" s="278"/>
      <c r="M11" s="298">
        <f t="shared" si="6"/>
        <v>12790</v>
      </c>
      <c r="N11" s="278"/>
      <c r="O11" s="278">
        <v>7204</v>
      </c>
      <c r="P11" s="278">
        <v>5586</v>
      </c>
      <c r="Q11" s="298">
        <f t="shared" si="7"/>
        <v>328</v>
      </c>
      <c r="R11" s="278"/>
      <c r="S11" s="278">
        <v>200</v>
      </c>
      <c r="T11" s="278">
        <v>128</v>
      </c>
      <c r="U11" s="298">
        <f t="shared" si="8"/>
        <v>9049</v>
      </c>
      <c r="V11" s="278"/>
      <c r="W11" s="278">
        <v>7210</v>
      </c>
      <c r="X11" s="278">
        <v>1839</v>
      </c>
      <c r="Y11" s="298">
        <f t="shared" si="9"/>
        <v>0</v>
      </c>
      <c r="Z11" s="278"/>
      <c r="AA11" s="278"/>
      <c r="AB11" s="278"/>
      <c r="AC11" s="298">
        <f t="shared" si="10"/>
        <v>0</v>
      </c>
      <c r="AD11" s="278"/>
      <c r="AE11" s="278"/>
      <c r="AF11" s="278"/>
      <c r="AG11" s="278">
        <v>3758</v>
      </c>
      <c r="AH11" s="278"/>
      <c r="AI11" s="298">
        <f t="shared" si="11"/>
        <v>0</v>
      </c>
      <c r="AJ11" s="278"/>
      <c r="AK11" s="278"/>
      <c r="AL11" s="278"/>
      <c r="AM11" s="298">
        <f t="shared" si="12"/>
        <v>25925</v>
      </c>
      <c r="AN11" s="298">
        <f t="shared" si="13"/>
        <v>15699</v>
      </c>
      <c r="AO11" s="278"/>
      <c r="AP11" s="278">
        <v>12790</v>
      </c>
      <c r="AQ11" s="278"/>
      <c r="AR11" s="278"/>
      <c r="AS11" s="278"/>
      <c r="AT11" s="278"/>
      <c r="AU11" s="278">
        <v>2909</v>
      </c>
      <c r="AV11" s="298">
        <f t="shared" si="14"/>
        <v>0</v>
      </c>
      <c r="AW11" s="278"/>
      <c r="AX11" s="278"/>
      <c r="AY11" s="278"/>
      <c r="AZ11" s="278"/>
      <c r="BA11" s="278"/>
      <c r="BB11" s="278"/>
      <c r="BC11" s="278"/>
      <c r="BD11" s="298">
        <f t="shared" si="15"/>
        <v>0</v>
      </c>
      <c r="BE11" s="278"/>
      <c r="BF11" s="278"/>
      <c r="BG11" s="278"/>
      <c r="BH11" s="278"/>
      <c r="BI11" s="278"/>
      <c r="BJ11" s="278"/>
      <c r="BK11" s="278"/>
      <c r="BL11" s="298">
        <f t="shared" si="16"/>
        <v>0</v>
      </c>
      <c r="BM11" s="278"/>
      <c r="BN11" s="278"/>
      <c r="BO11" s="278"/>
      <c r="BP11" s="278"/>
      <c r="BQ11" s="278"/>
      <c r="BR11" s="278"/>
      <c r="BS11" s="278"/>
      <c r="BT11" s="298">
        <f t="shared" si="17"/>
        <v>4629</v>
      </c>
      <c r="BU11" s="278"/>
      <c r="BV11" s="278"/>
      <c r="BW11" s="278"/>
      <c r="BX11" s="278">
        <v>4617</v>
      </c>
      <c r="BY11" s="278"/>
      <c r="BZ11" s="278"/>
      <c r="CA11" s="278">
        <v>12</v>
      </c>
      <c r="CB11" s="298">
        <f t="shared" si="18"/>
        <v>0</v>
      </c>
      <c r="CC11" s="278"/>
      <c r="CD11" s="278"/>
      <c r="CE11" s="278"/>
      <c r="CF11" s="278"/>
      <c r="CG11" s="278"/>
      <c r="CH11" s="278"/>
      <c r="CI11" s="278"/>
      <c r="CJ11" s="298">
        <f t="shared" si="19"/>
        <v>1788</v>
      </c>
      <c r="CK11" s="278"/>
      <c r="CL11" s="278"/>
      <c r="CM11" s="278"/>
      <c r="CN11" s="278">
        <v>1353</v>
      </c>
      <c r="CO11" s="278"/>
      <c r="CP11" s="278"/>
      <c r="CQ11" s="278">
        <v>435</v>
      </c>
      <c r="CR11" s="298">
        <f t="shared" si="20"/>
        <v>0</v>
      </c>
      <c r="CS11" s="278"/>
      <c r="CT11" s="278"/>
      <c r="CU11" s="278"/>
      <c r="CV11" s="278"/>
      <c r="CW11" s="278"/>
      <c r="CX11" s="278"/>
      <c r="CY11" s="278"/>
      <c r="CZ11" s="298">
        <f t="shared" si="21"/>
        <v>3116</v>
      </c>
      <c r="DA11" s="278">
        <v>3079</v>
      </c>
      <c r="DB11" s="278"/>
      <c r="DC11" s="278">
        <v>37</v>
      </c>
      <c r="DD11" s="298">
        <f t="shared" si="22"/>
        <v>693</v>
      </c>
      <c r="DE11" s="278"/>
      <c r="DF11" s="278"/>
      <c r="DG11" s="278">
        <v>328</v>
      </c>
      <c r="DH11" s="278"/>
      <c r="DI11" s="278"/>
      <c r="DJ11" s="278"/>
      <c r="DK11" s="278">
        <v>365</v>
      </c>
    </row>
    <row r="12" spans="1:115" s="267" customFormat="1" ht="13.5">
      <c r="A12" s="416" t="s">
        <v>398</v>
      </c>
      <c r="B12" s="416">
        <v>44205</v>
      </c>
      <c r="C12" s="416" t="s">
        <v>407</v>
      </c>
      <c r="D12" s="298">
        <f t="shared" si="2"/>
        <v>27670</v>
      </c>
      <c r="E12" s="278">
        <v>21392</v>
      </c>
      <c r="F12" s="278">
        <v>6278</v>
      </c>
      <c r="G12" s="298">
        <f t="shared" si="3"/>
        <v>27670</v>
      </c>
      <c r="H12" s="298">
        <f t="shared" si="4"/>
        <v>23971</v>
      </c>
      <c r="I12" s="298">
        <f t="shared" si="5"/>
        <v>0</v>
      </c>
      <c r="J12" s="278"/>
      <c r="K12" s="278"/>
      <c r="L12" s="278"/>
      <c r="M12" s="298">
        <f t="shared" si="6"/>
        <v>20245</v>
      </c>
      <c r="N12" s="278">
        <v>4070</v>
      </c>
      <c r="O12" s="278">
        <v>12279</v>
      </c>
      <c r="P12" s="278">
        <v>3896</v>
      </c>
      <c r="Q12" s="298">
        <f t="shared" si="7"/>
        <v>1003</v>
      </c>
      <c r="R12" s="278">
        <v>233</v>
      </c>
      <c r="S12" s="278">
        <v>770</v>
      </c>
      <c r="T12" s="278"/>
      <c r="U12" s="298">
        <f t="shared" si="8"/>
        <v>2517</v>
      </c>
      <c r="V12" s="278">
        <v>413</v>
      </c>
      <c r="W12" s="278">
        <v>2056</v>
      </c>
      <c r="X12" s="278">
        <v>48</v>
      </c>
      <c r="Y12" s="298">
        <f t="shared" si="9"/>
        <v>29</v>
      </c>
      <c r="Z12" s="278">
        <v>25</v>
      </c>
      <c r="AA12" s="278">
        <v>4</v>
      </c>
      <c r="AB12" s="278"/>
      <c r="AC12" s="298">
        <f t="shared" si="10"/>
        <v>177</v>
      </c>
      <c r="AD12" s="278">
        <v>159</v>
      </c>
      <c r="AE12" s="278">
        <v>18</v>
      </c>
      <c r="AF12" s="278"/>
      <c r="AG12" s="278">
        <v>3699</v>
      </c>
      <c r="AH12" s="278">
        <v>18</v>
      </c>
      <c r="AI12" s="298">
        <f t="shared" si="11"/>
        <v>2</v>
      </c>
      <c r="AJ12" s="278">
        <v>2</v>
      </c>
      <c r="AK12" s="278"/>
      <c r="AL12" s="278"/>
      <c r="AM12" s="298">
        <f t="shared" si="12"/>
        <v>27670</v>
      </c>
      <c r="AN12" s="298">
        <f t="shared" si="13"/>
        <v>24846</v>
      </c>
      <c r="AO12" s="278"/>
      <c r="AP12" s="278">
        <v>20245</v>
      </c>
      <c r="AQ12" s="278">
        <v>716</v>
      </c>
      <c r="AR12" s="278">
        <v>267</v>
      </c>
      <c r="AS12" s="278">
        <v>29</v>
      </c>
      <c r="AT12" s="278">
        <v>161</v>
      </c>
      <c r="AU12" s="278">
        <v>3428</v>
      </c>
      <c r="AV12" s="298">
        <f t="shared" si="14"/>
        <v>0</v>
      </c>
      <c r="AW12" s="278"/>
      <c r="AX12" s="278"/>
      <c r="AY12" s="278"/>
      <c r="AZ12" s="278"/>
      <c r="BA12" s="278"/>
      <c r="BB12" s="278"/>
      <c r="BC12" s="278"/>
      <c r="BD12" s="298">
        <f t="shared" si="15"/>
        <v>0</v>
      </c>
      <c r="BE12" s="278"/>
      <c r="BF12" s="278"/>
      <c r="BG12" s="278"/>
      <c r="BH12" s="278"/>
      <c r="BI12" s="278"/>
      <c r="BJ12" s="278"/>
      <c r="BK12" s="278"/>
      <c r="BL12" s="298">
        <f t="shared" si="16"/>
        <v>0</v>
      </c>
      <c r="BM12" s="278"/>
      <c r="BN12" s="278"/>
      <c r="BO12" s="278"/>
      <c r="BP12" s="278"/>
      <c r="BQ12" s="278"/>
      <c r="BR12" s="278"/>
      <c r="BS12" s="278"/>
      <c r="BT12" s="298">
        <f t="shared" si="17"/>
        <v>0</v>
      </c>
      <c r="BU12" s="278"/>
      <c r="BV12" s="278"/>
      <c r="BW12" s="278"/>
      <c r="BX12" s="278"/>
      <c r="BY12" s="278"/>
      <c r="BZ12" s="278"/>
      <c r="CA12" s="278"/>
      <c r="CB12" s="298">
        <f t="shared" si="18"/>
        <v>0</v>
      </c>
      <c r="CC12" s="278"/>
      <c r="CD12" s="278"/>
      <c r="CE12" s="278"/>
      <c r="CF12" s="278"/>
      <c r="CG12" s="278"/>
      <c r="CH12" s="278"/>
      <c r="CI12" s="278"/>
      <c r="CJ12" s="298">
        <f t="shared" si="19"/>
        <v>829</v>
      </c>
      <c r="CK12" s="278"/>
      <c r="CL12" s="278"/>
      <c r="CM12" s="278">
        <v>268</v>
      </c>
      <c r="CN12" s="278">
        <v>496</v>
      </c>
      <c r="CO12" s="278"/>
      <c r="CP12" s="278">
        <v>16</v>
      </c>
      <c r="CQ12" s="278">
        <v>49</v>
      </c>
      <c r="CR12" s="298">
        <f t="shared" si="20"/>
        <v>0</v>
      </c>
      <c r="CS12" s="278"/>
      <c r="CT12" s="278"/>
      <c r="CU12" s="278"/>
      <c r="CV12" s="278"/>
      <c r="CW12" s="278"/>
      <c r="CX12" s="278"/>
      <c r="CY12" s="278"/>
      <c r="CZ12" s="298">
        <f t="shared" si="21"/>
        <v>1912</v>
      </c>
      <c r="DA12" s="278">
        <v>1754</v>
      </c>
      <c r="DB12" s="278"/>
      <c r="DC12" s="278">
        <v>158</v>
      </c>
      <c r="DD12" s="298">
        <f t="shared" si="22"/>
        <v>83</v>
      </c>
      <c r="DE12" s="278"/>
      <c r="DF12" s="278"/>
      <c r="DG12" s="278">
        <v>19</v>
      </c>
      <c r="DH12" s="278"/>
      <c r="DI12" s="278"/>
      <c r="DJ12" s="278"/>
      <c r="DK12" s="278">
        <v>64</v>
      </c>
    </row>
    <row r="13" spans="1:115" s="267" customFormat="1" ht="13.5">
      <c r="A13" s="416" t="s">
        <v>398</v>
      </c>
      <c r="B13" s="416">
        <v>44206</v>
      </c>
      <c r="C13" s="416" t="s">
        <v>408</v>
      </c>
      <c r="D13" s="298">
        <f t="shared" si="2"/>
        <v>14444</v>
      </c>
      <c r="E13" s="278">
        <v>9166</v>
      </c>
      <c r="F13" s="278">
        <v>5278</v>
      </c>
      <c r="G13" s="298">
        <f t="shared" si="3"/>
        <v>14444</v>
      </c>
      <c r="H13" s="298">
        <f t="shared" si="4"/>
        <v>13051</v>
      </c>
      <c r="I13" s="298">
        <f t="shared" si="5"/>
        <v>0</v>
      </c>
      <c r="J13" s="278"/>
      <c r="K13" s="278"/>
      <c r="L13" s="278"/>
      <c r="M13" s="298">
        <f t="shared" si="6"/>
        <v>9551</v>
      </c>
      <c r="N13" s="278">
        <v>5</v>
      </c>
      <c r="O13" s="278">
        <v>6262</v>
      </c>
      <c r="P13" s="278">
        <v>3284</v>
      </c>
      <c r="Q13" s="298">
        <f t="shared" si="7"/>
        <v>1057</v>
      </c>
      <c r="R13" s="278">
        <v>2</v>
      </c>
      <c r="S13" s="278">
        <v>709</v>
      </c>
      <c r="T13" s="278">
        <v>346</v>
      </c>
      <c r="U13" s="298">
        <f t="shared" si="8"/>
        <v>1851</v>
      </c>
      <c r="V13" s="278">
        <v>726</v>
      </c>
      <c r="W13" s="278">
        <v>967</v>
      </c>
      <c r="X13" s="278">
        <v>158</v>
      </c>
      <c r="Y13" s="298">
        <f t="shared" si="9"/>
        <v>0</v>
      </c>
      <c r="Z13" s="278"/>
      <c r="AA13" s="278"/>
      <c r="AB13" s="278"/>
      <c r="AC13" s="298">
        <f t="shared" si="10"/>
        <v>592</v>
      </c>
      <c r="AD13" s="278">
        <v>494</v>
      </c>
      <c r="AE13" s="278">
        <v>1</v>
      </c>
      <c r="AF13" s="278">
        <v>97</v>
      </c>
      <c r="AG13" s="278">
        <v>1393</v>
      </c>
      <c r="AH13" s="278"/>
      <c r="AI13" s="298">
        <f t="shared" si="11"/>
        <v>3</v>
      </c>
      <c r="AJ13" s="278">
        <v>3</v>
      </c>
      <c r="AK13" s="278"/>
      <c r="AL13" s="278"/>
      <c r="AM13" s="298">
        <f t="shared" si="12"/>
        <v>14443</v>
      </c>
      <c r="AN13" s="298">
        <f t="shared" si="13"/>
        <v>10378</v>
      </c>
      <c r="AO13" s="278"/>
      <c r="AP13" s="278">
        <v>9551</v>
      </c>
      <c r="AQ13" s="278">
        <v>240</v>
      </c>
      <c r="AR13" s="278">
        <v>169</v>
      </c>
      <c r="AS13" s="278"/>
      <c r="AT13" s="278">
        <v>135</v>
      </c>
      <c r="AU13" s="278">
        <v>283</v>
      </c>
      <c r="AV13" s="298">
        <f t="shared" si="14"/>
        <v>1002</v>
      </c>
      <c r="AW13" s="278"/>
      <c r="AX13" s="278"/>
      <c r="AY13" s="278"/>
      <c r="AZ13" s="278"/>
      <c r="BA13" s="278"/>
      <c r="BB13" s="278"/>
      <c r="BC13" s="278">
        <v>1002</v>
      </c>
      <c r="BD13" s="298">
        <f t="shared" si="15"/>
        <v>0</v>
      </c>
      <c r="BE13" s="278"/>
      <c r="BF13" s="278"/>
      <c r="BG13" s="278"/>
      <c r="BH13" s="278"/>
      <c r="BI13" s="278"/>
      <c r="BJ13" s="278"/>
      <c r="BK13" s="278"/>
      <c r="BL13" s="298">
        <f t="shared" si="16"/>
        <v>0</v>
      </c>
      <c r="BM13" s="278"/>
      <c r="BN13" s="278"/>
      <c r="BO13" s="278"/>
      <c r="BP13" s="278"/>
      <c r="BQ13" s="278"/>
      <c r="BR13" s="278"/>
      <c r="BS13" s="278"/>
      <c r="BT13" s="298">
        <f t="shared" si="17"/>
        <v>0</v>
      </c>
      <c r="BU13" s="278"/>
      <c r="BV13" s="278"/>
      <c r="BW13" s="278"/>
      <c r="BX13" s="278"/>
      <c r="BY13" s="278"/>
      <c r="BZ13" s="278"/>
      <c r="CA13" s="278"/>
      <c r="CB13" s="298">
        <f t="shared" si="18"/>
        <v>0</v>
      </c>
      <c r="CC13" s="278"/>
      <c r="CD13" s="278"/>
      <c r="CE13" s="278"/>
      <c r="CF13" s="278"/>
      <c r="CG13" s="278"/>
      <c r="CH13" s="278"/>
      <c r="CI13" s="278"/>
      <c r="CJ13" s="298">
        <f t="shared" si="19"/>
        <v>385</v>
      </c>
      <c r="CK13" s="278"/>
      <c r="CL13" s="278"/>
      <c r="CM13" s="278">
        <v>30</v>
      </c>
      <c r="CN13" s="278"/>
      <c r="CO13" s="278"/>
      <c r="CP13" s="278">
        <v>309</v>
      </c>
      <c r="CQ13" s="278">
        <v>46</v>
      </c>
      <c r="CR13" s="298">
        <f t="shared" si="20"/>
        <v>964</v>
      </c>
      <c r="CS13" s="278"/>
      <c r="CT13" s="278"/>
      <c r="CU13" s="278">
        <v>787</v>
      </c>
      <c r="CV13" s="278"/>
      <c r="CW13" s="278"/>
      <c r="CX13" s="278">
        <v>147</v>
      </c>
      <c r="CY13" s="278">
        <v>30</v>
      </c>
      <c r="CZ13" s="298">
        <f t="shared" si="21"/>
        <v>1714</v>
      </c>
      <c r="DA13" s="278">
        <v>1682</v>
      </c>
      <c r="DB13" s="278"/>
      <c r="DC13" s="278">
        <v>32</v>
      </c>
      <c r="DD13" s="298">
        <f t="shared" si="22"/>
        <v>0</v>
      </c>
      <c r="DE13" s="278"/>
      <c r="DF13" s="278"/>
      <c r="DG13" s="278"/>
      <c r="DH13" s="278"/>
      <c r="DI13" s="278"/>
      <c r="DJ13" s="278"/>
      <c r="DK13" s="278"/>
    </row>
    <row r="14" spans="1:115" s="267" customFormat="1" ht="13.5">
      <c r="A14" s="416" t="s">
        <v>398</v>
      </c>
      <c r="B14" s="416">
        <v>44207</v>
      </c>
      <c r="C14" s="416" t="s">
        <v>409</v>
      </c>
      <c r="D14" s="298">
        <f t="shared" si="2"/>
        <v>7797</v>
      </c>
      <c r="E14" s="278">
        <v>6706</v>
      </c>
      <c r="F14" s="278">
        <v>1091</v>
      </c>
      <c r="G14" s="298">
        <f t="shared" si="3"/>
        <v>7797</v>
      </c>
      <c r="H14" s="298">
        <f t="shared" si="4"/>
        <v>7756</v>
      </c>
      <c r="I14" s="298">
        <f t="shared" si="5"/>
        <v>0</v>
      </c>
      <c r="J14" s="278"/>
      <c r="K14" s="278"/>
      <c r="L14" s="278"/>
      <c r="M14" s="298">
        <f t="shared" si="6"/>
        <v>5650</v>
      </c>
      <c r="N14" s="278"/>
      <c r="O14" s="278">
        <v>4592</v>
      </c>
      <c r="P14" s="278">
        <v>1058</v>
      </c>
      <c r="Q14" s="298">
        <f t="shared" si="7"/>
        <v>830</v>
      </c>
      <c r="R14" s="278">
        <v>797</v>
      </c>
      <c r="S14" s="278"/>
      <c r="T14" s="278">
        <v>33</v>
      </c>
      <c r="U14" s="298">
        <f t="shared" si="8"/>
        <v>1276</v>
      </c>
      <c r="V14" s="278">
        <v>297</v>
      </c>
      <c r="W14" s="278">
        <v>979</v>
      </c>
      <c r="X14" s="278"/>
      <c r="Y14" s="298">
        <f t="shared" si="9"/>
        <v>0</v>
      </c>
      <c r="Z14" s="278"/>
      <c r="AA14" s="278"/>
      <c r="AB14" s="278"/>
      <c r="AC14" s="298">
        <f t="shared" si="10"/>
        <v>0</v>
      </c>
      <c r="AD14" s="278"/>
      <c r="AE14" s="278"/>
      <c r="AF14" s="278"/>
      <c r="AG14" s="278">
        <v>41</v>
      </c>
      <c r="AH14" s="278"/>
      <c r="AI14" s="298">
        <f t="shared" si="11"/>
        <v>0</v>
      </c>
      <c r="AJ14" s="278"/>
      <c r="AK14" s="278"/>
      <c r="AL14" s="278"/>
      <c r="AM14" s="298">
        <f t="shared" si="12"/>
        <v>7797</v>
      </c>
      <c r="AN14" s="298">
        <f t="shared" si="13"/>
        <v>0</v>
      </c>
      <c r="AO14" s="278"/>
      <c r="AP14" s="278"/>
      <c r="AQ14" s="278"/>
      <c r="AR14" s="278"/>
      <c r="AS14" s="278"/>
      <c r="AT14" s="278"/>
      <c r="AU14" s="278"/>
      <c r="AV14" s="298">
        <f t="shared" si="14"/>
        <v>0</v>
      </c>
      <c r="AW14" s="278"/>
      <c r="AX14" s="278"/>
      <c r="AY14" s="278"/>
      <c r="AZ14" s="278"/>
      <c r="BA14" s="278"/>
      <c r="BB14" s="278"/>
      <c r="BC14" s="278"/>
      <c r="BD14" s="298">
        <f t="shared" si="15"/>
        <v>0</v>
      </c>
      <c r="BE14" s="278"/>
      <c r="BF14" s="278"/>
      <c r="BG14" s="278"/>
      <c r="BH14" s="278"/>
      <c r="BI14" s="278"/>
      <c r="BJ14" s="278"/>
      <c r="BK14" s="278"/>
      <c r="BL14" s="298">
        <f t="shared" si="16"/>
        <v>0</v>
      </c>
      <c r="BM14" s="278"/>
      <c r="BN14" s="278"/>
      <c r="BO14" s="278"/>
      <c r="BP14" s="278"/>
      <c r="BQ14" s="278"/>
      <c r="BR14" s="278"/>
      <c r="BS14" s="278"/>
      <c r="BT14" s="298">
        <f t="shared" si="17"/>
        <v>0</v>
      </c>
      <c r="BU14" s="278"/>
      <c r="BV14" s="278"/>
      <c r="BW14" s="278"/>
      <c r="BX14" s="278"/>
      <c r="BY14" s="278"/>
      <c r="BZ14" s="278"/>
      <c r="CA14" s="278"/>
      <c r="CB14" s="298">
        <f t="shared" si="18"/>
        <v>5675</v>
      </c>
      <c r="CC14" s="278"/>
      <c r="CD14" s="278">
        <v>5650</v>
      </c>
      <c r="CE14" s="278"/>
      <c r="CF14" s="278"/>
      <c r="CG14" s="278"/>
      <c r="CH14" s="278"/>
      <c r="CI14" s="278">
        <v>25</v>
      </c>
      <c r="CJ14" s="298">
        <f t="shared" si="19"/>
        <v>1828</v>
      </c>
      <c r="CK14" s="278"/>
      <c r="CL14" s="278"/>
      <c r="CM14" s="278">
        <v>552</v>
      </c>
      <c r="CN14" s="278">
        <v>1276</v>
      </c>
      <c r="CO14" s="278"/>
      <c r="CP14" s="278"/>
      <c r="CQ14" s="278"/>
      <c r="CR14" s="298">
        <f t="shared" si="20"/>
        <v>0</v>
      </c>
      <c r="CS14" s="278"/>
      <c r="CT14" s="278"/>
      <c r="CU14" s="278"/>
      <c r="CV14" s="278"/>
      <c r="CW14" s="278"/>
      <c r="CX14" s="278"/>
      <c r="CY14" s="278"/>
      <c r="CZ14" s="298">
        <f t="shared" si="21"/>
        <v>0</v>
      </c>
      <c r="DA14" s="278"/>
      <c r="DB14" s="278"/>
      <c r="DC14" s="278"/>
      <c r="DD14" s="298">
        <f t="shared" si="22"/>
        <v>294</v>
      </c>
      <c r="DE14" s="278"/>
      <c r="DF14" s="278"/>
      <c r="DG14" s="278">
        <v>278</v>
      </c>
      <c r="DH14" s="278"/>
      <c r="DI14" s="278"/>
      <c r="DJ14" s="278"/>
      <c r="DK14" s="278">
        <v>16</v>
      </c>
    </row>
    <row r="15" spans="1:115" s="267" customFormat="1" ht="13.5">
      <c r="A15" s="416" t="s">
        <v>398</v>
      </c>
      <c r="B15" s="416">
        <v>44208</v>
      </c>
      <c r="C15" s="416" t="s">
        <v>410</v>
      </c>
      <c r="D15" s="298">
        <f t="shared" si="2"/>
        <v>7126</v>
      </c>
      <c r="E15" s="278">
        <v>4894</v>
      </c>
      <c r="F15" s="278">
        <v>2232</v>
      </c>
      <c r="G15" s="298">
        <f t="shared" si="3"/>
        <v>7126</v>
      </c>
      <c r="H15" s="298">
        <f t="shared" si="4"/>
        <v>5916</v>
      </c>
      <c r="I15" s="298">
        <f t="shared" si="5"/>
        <v>0</v>
      </c>
      <c r="J15" s="278"/>
      <c r="K15" s="278"/>
      <c r="L15" s="278"/>
      <c r="M15" s="298">
        <f t="shared" si="6"/>
        <v>4297</v>
      </c>
      <c r="N15" s="278"/>
      <c r="O15" s="278">
        <v>2800</v>
      </c>
      <c r="P15" s="278">
        <v>1497</v>
      </c>
      <c r="Q15" s="298">
        <f t="shared" si="7"/>
        <v>451</v>
      </c>
      <c r="R15" s="278"/>
      <c r="S15" s="278">
        <v>331</v>
      </c>
      <c r="T15" s="278">
        <v>120</v>
      </c>
      <c r="U15" s="298">
        <f t="shared" si="8"/>
        <v>999</v>
      </c>
      <c r="V15" s="278"/>
      <c r="W15" s="278">
        <v>803</v>
      </c>
      <c r="X15" s="278">
        <v>196</v>
      </c>
      <c r="Y15" s="298">
        <f t="shared" si="9"/>
        <v>153</v>
      </c>
      <c r="Z15" s="278"/>
      <c r="AA15" s="278">
        <v>137</v>
      </c>
      <c r="AB15" s="278">
        <v>16</v>
      </c>
      <c r="AC15" s="298">
        <f t="shared" si="10"/>
        <v>16</v>
      </c>
      <c r="AD15" s="278"/>
      <c r="AE15" s="278">
        <v>16</v>
      </c>
      <c r="AF15" s="278"/>
      <c r="AG15" s="278">
        <v>1210</v>
      </c>
      <c r="AH15" s="278"/>
      <c r="AI15" s="298">
        <f t="shared" si="11"/>
        <v>0</v>
      </c>
      <c r="AJ15" s="278"/>
      <c r="AK15" s="278"/>
      <c r="AL15" s="278"/>
      <c r="AM15" s="298">
        <f t="shared" si="12"/>
        <v>7126</v>
      </c>
      <c r="AN15" s="298">
        <f t="shared" si="13"/>
        <v>0</v>
      </c>
      <c r="AO15" s="278"/>
      <c r="AP15" s="278"/>
      <c r="AQ15" s="278"/>
      <c r="AR15" s="278"/>
      <c r="AS15" s="278"/>
      <c r="AT15" s="278"/>
      <c r="AU15" s="278"/>
      <c r="AV15" s="298">
        <f t="shared" si="14"/>
        <v>0</v>
      </c>
      <c r="AW15" s="278"/>
      <c r="AX15" s="278"/>
      <c r="AY15" s="278"/>
      <c r="AZ15" s="278"/>
      <c r="BA15" s="278"/>
      <c r="BB15" s="278"/>
      <c r="BC15" s="278"/>
      <c r="BD15" s="298">
        <f t="shared" si="15"/>
        <v>0</v>
      </c>
      <c r="BE15" s="278"/>
      <c r="BF15" s="278"/>
      <c r="BG15" s="278"/>
      <c r="BH15" s="278"/>
      <c r="BI15" s="278"/>
      <c r="BJ15" s="278"/>
      <c r="BK15" s="278"/>
      <c r="BL15" s="298">
        <f t="shared" si="16"/>
        <v>0</v>
      </c>
      <c r="BM15" s="278"/>
      <c r="BN15" s="278"/>
      <c r="BO15" s="278"/>
      <c r="BP15" s="278"/>
      <c r="BQ15" s="278"/>
      <c r="BR15" s="278"/>
      <c r="BS15" s="278"/>
      <c r="BT15" s="298">
        <f t="shared" si="17"/>
        <v>0</v>
      </c>
      <c r="BU15" s="278"/>
      <c r="BV15" s="278"/>
      <c r="BW15" s="278"/>
      <c r="BX15" s="278"/>
      <c r="BY15" s="278"/>
      <c r="BZ15" s="278"/>
      <c r="CA15" s="278"/>
      <c r="CB15" s="298">
        <f t="shared" si="18"/>
        <v>0</v>
      </c>
      <c r="CC15" s="278"/>
      <c r="CD15" s="278"/>
      <c r="CE15" s="278"/>
      <c r="CF15" s="278"/>
      <c r="CG15" s="278"/>
      <c r="CH15" s="278"/>
      <c r="CI15" s="278"/>
      <c r="CJ15" s="298">
        <f t="shared" si="19"/>
        <v>0</v>
      </c>
      <c r="CK15" s="278"/>
      <c r="CL15" s="278"/>
      <c r="CM15" s="278"/>
      <c r="CN15" s="278"/>
      <c r="CO15" s="278"/>
      <c r="CP15" s="278"/>
      <c r="CQ15" s="278"/>
      <c r="CR15" s="298">
        <f t="shared" si="20"/>
        <v>6072</v>
      </c>
      <c r="CS15" s="278"/>
      <c r="CT15" s="278">
        <v>4297</v>
      </c>
      <c r="CU15" s="278">
        <v>451</v>
      </c>
      <c r="CV15" s="278"/>
      <c r="CW15" s="278">
        <v>153</v>
      </c>
      <c r="CX15" s="278">
        <v>16</v>
      </c>
      <c r="CY15" s="278">
        <v>1155</v>
      </c>
      <c r="CZ15" s="298">
        <f t="shared" si="21"/>
        <v>999</v>
      </c>
      <c r="DA15" s="278">
        <v>999</v>
      </c>
      <c r="DB15" s="278"/>
      <c r="DC15" s="278"/>
      <c r="DD15" s="298">
        <f t="shared" si="22"/>
        <v>55</v>
      </c>
      <c r="DE15" s="278"/>
      <c r="DF15" s="278"/>
      <c r="DG15" s="278"/>
      <c r="DH15" s="278"/>
      <c r="DI15" s="278"/>
      <c r="DJ15" s="278"/>
      <c r="DK15" s="278">
        <v>55</v>
      </c>
    </row>
    <row r="16" spans="1:115" s="267" customFormat="1" ht="13.5">
      <c r="A16" s="416" t="s">
        <v>398</v>
      </c>
      <c r="B16" s="416">
        <v>44209</v>
      </c>
      <c r="C16" s="416" t="s">
        <v>411</v>
      </c>
      <c r="D16" s="298">
        <f t="shared" si="2"/>
        <v>9014</v>
      </c>
      <c r="E16" s="278">
        <v>5193</v>
      </c>
      <c r="F16" s="278">
        <v>3821</v>
      </c>
      <c r="G16" s="298">
        <f t="shared" si="3"/>
        <v>9014</v>
      </c>
      <c r="H16" s="298">
        <f t="shared" si="4"/>
        <v>6980</v>
      </c>
      <c r="I16" s="298">
        <f t="shared" si="5"/>
        <v>0</v>
      </c>
      <c r="J16" s="278"/>
      <c r="K16" s="278"/>
      <c r="L16" s="278"/>
      <c r="M16" s="298">
        <f t="shared" si="6"/>
        <v>5999</v>
      </c>
      <c r="N16" s="278"/>
      <c r="O16" s="278">
        <v>3892</v>
      </c>
      <c r="P16" s="278">
        <v>2107</v>
      </c>
      <c r="Q16" s="298">
        <f t="shared" si="7"/>
        <v>424</v>
      </c>
      <c r="R16" s="278"/>
      <c r="S16" s="278">
        <v>346</v>
      </c>
      <c r="T16" s="278">
        <v>78</v>
      </c>
      <c r="U16" s="298">
        <f t="shared" si="8"/>
        <v>557</v>
      </c>
      <c r="V16" s="278"/>
      <c r="W16" s="278">
        <v>557</v>
      </c>
      <c r="X16" s="278"/>
      <c r="Y16" s="298">
        <f t="shared" si="9"/>
        <v>0</v>
      </c>
      <c r="Z16" s="278"/>
      <c r="AA16" s="278"/>
      <c r="AB16" s="278"/>
      <c r="AC16" s="298">
        <f t="shared" si="10"/>
        <v>0</v>
      </c>
      <c r="AD16" s="278"/>
      <c r="AE16" s="278"/>
      <c r="AF16" s="278"/>
      <c r="AG16" s="278">
        <v>2034</v>
      </c>
      <c r="AH16" s="278"/>
      <c r="AI16" s="298">
        <f t="shared" si="11"/>
        <v>0</v>
      </c>
      <c r="AJ16" s="278"/>
      <c r="AK16" s="278"/>
      <c r="AL16" s="278"/>
      <c r="AM16" s="298">
        <f t="shared" si="12"/>
        <v>9014</v>
      </c>
      <c r="AN16" s="298">
        <f t="shared" si="13"/>
        <v>7840</v>
      </c>
      <c r="AO16" s="278"/>
      <c r="AP16" s="278">
        <v>5999</v>
      </c>
      <c r="AQ16" s="278"/>
      <c r="AR16" s="278"/>
      <c r="AS16" s="278"/>
      <c r="AT16" s="278"/>
      <c r="AU16" s="278">
        <v>1841</v>
      </c>
      <c r="AV16" s="298">
        <f t="shared" si="14"/>
        <v>0</v>
      </c>
      <c r="AW16" s="278"/>
      <c r="AX16" s="278"/>
      <c r="AY16" s="278"/>
      <c r="AZ16" s="278"/>
      <c r="BA16" s="278"/>
      <c r="BB16" s="278"/>
      <c r="BC16" s="278"/>
      <c r="BD16" s="298">
        <f t="shared" si="15"/>
        <v>0</v>
      </c>
      <c r="BE16" s="278"/>
      <c r="BF16" s="278"/>
      <c r="BG16" s="278"/>
      <c r="BH16" s="278"/>
      <c r="BI16" s="278"/>
      <c r="BJ16" s="278"/>
      <c r="BK16" s="278"/>
      <c r="BL16" s="298">
        <f t="shared" si="16"/>
        <v>0</v>
      </c>
      <c r="BM16" s="278"/>
      <c r="BN16" s="278"/>
      <c r="BO16" s="278"/>
      <c r="BP16" s="278"/>
      <c r="BQ16" s="278"/>
      <c r="BR16" s="278"/>
      <c r="BS16" s="278"/>
      <c r="BT16" s="298">
        <f t="shared" si="17"/>
        <v>0</v>
      </c>
      <c r="BU16" s="278"/>
      <c r="BV16" s="278"/>
      <c r="BW16" s="278"/>
      <c r="BX16" s="278"/>
      <c r="BY16" s="278"/>
      <c r="BZ16" s="278"/>
      <c r="CA16" s="278"/>
      <c r="CB16" s="298">
        <f t="shared" si="18"/>
        <v>0</v>
      </c>
      <c r="CC16" s="278"/>
      <c r="CD16" s="278"/>
      <c r="CE16" s="278"/>
      <c r="CF16" s="278"/>
      <c r="CG16" s="278"/>
      <c r="CH16" s="278"/>
      <c r="CI16" s="278"/>
      <c r="CJ16" s="298">
        <f t="shared" si="19"/>
        <v>617</v>
      </c>
      <c r="CK16" s="278"/>
      <c r="CL16" s="278"/>
      <c r="CM16" s="278">
        <v>424</v>
      </c>
      <c r="CN16" s="278"/>
      <c r="CO16" s="278"/>
      <c r="CP16" s="278"/>
      <c r="CQ16" s="278">
        <v>193</v>
      </c>
      <c r="CR16" s="298">
        <f t="shared" si="20"/>
        <v>0</v>
      </c>
      <c r="CS16" s="278"/>
      <c r="CT16" s="278"/>
      <c r="CU16" s="278"/>
      <c r="CV16" s="278"/>
      <c r="CW16" s="278"/>
      <c r="CX16" s="278"/>
      <c r="CY16" s="278"/>
      <c r="CZ16" s="298">
        <f t="shared" si="21"/>
        <v>557</v>
      </c>
      <c r="DA16" s="278">
        <v>557</v>
      </c>
      <c r="DB16" s="278"/>
      <c r="DC16" s="278"/>
      <c r="DD16" s="298">
        <f t="shared" si="22"/>
        <v>0</v>
      </c>
      <c r="DE16" s="278"/>
      <c r="DF16" s="278"/>
      <c r="DG16" s="278"/>
      <c r="DH16" s="278"/>
      <c r="DI16" s="278"/>
      <c r="DJ16" s="278"/>
      <c r="DK16" s="278"/>
    </row>
    <row r="17" spans="1:115" s="267" customFormat="1" ht="13.5">
      <c r="A17" s="416" t="s">
        <v>398</v>
      </c>
      <c r="B17" s="416">
        <v>44210</v>
      </c>
      <c r="C17" s="416" t="s">
        <v>412</v>
      </c>
      <c r="D17" s="298">
        <f t="shared" si="2"/>
        <v>8351</v>
      </c>
      <c r="E17" s="278">
        <v>7026</v>
      </c>
      <c r="F17" s="278">
        <v>1325</v>
      </c>
      <c r="G17" s="298">
        <f t="shared" si="3"/>
        <v>8351</v>
      </c>
      <c r="H17" s="298">
        <f t="shared" si="4"/>
        <v>7026</v>
      </c>
      <c r="I17" s="298">
        <f t="shared" si="5"/>
        <v>0</v>
      </c>
      <c r="J17" s="278"/>
      <c r="K17" s="278"/>
      <c r="L17" s="278"/>
      <c r="M17" s="298">
        <f t="shared" si="6"/>
        <v>5469</v>
      </c>
      <c r="N17" s="278"/>
      <c r="O17" s="278">
        <v>5469</v>
      </c>
      <c r="P17" s="278"/>
      <c r="Q17" s="298">
        <f t="shared" si="7"/>
        <v>527</v>
      </c>
      <c r="R17" s="278"/>
      <c r="S17" s="278">
        <v>527</v>
      </c>
      <c r="T17" s="278"/>
      <c r="U17" s="298">
        <f t="shared" si="8"/>
        <v>748</v>
      </c>
      <c r="V17" s="278"/>
      <c r="W17" s="278">
        <v>748</v>
      </c>
      <c r="X17" s="278"/>
      <c r="Y17" s="298">
        <f t="shared" si="9"/>
        <v>0</v>
      </c>
      <c r="Z17" s="278"/>
      <c r="AA17" s="278"/>
      <c r="AB17" s="278"/>
      <c r="AC17" s="298">
        <f t="shared" si="10"/>
        <v>282</v>
      </c>
      <c r="AD17" s="278"/>
      <c r="AE17" s="278">
        <v>282</v>
      </c>
      <c r="AF17" s="278"/>
      <c r="AG17" s="278">
        <v>1325</v>
      </c>
      <c r="AH17" s="278"/>
      <c r="AI17" s="298">
        <f t="shared" si="11"/>
        <v>0</v>
      </c>
      <c r="AJ17" s="278"/>
      <c r="AK17" s="278"/>
      <c r="AL17" s="278"/>
      <c r="AM17" s="298">
        <f t="shared" si="12"/>
        <v>8351</v>
      </c>
      <c r="AN17" s="298">
        <f t="shared" si="13"/>
        <v>5816</v>
      </c>
      <c r="AO17" s="278"/>
      <c r="AP17" s="278">
        <v>4739</v>
      </c>
      <c r="AQ17" s="278"/>
      <c r="AR17" s="278"/>
      <c r="AS17" s="278"/>
      <c r="AT17" s="278"/>
      <c r="AU17" s="278">
        <v>1077</v>
      </c>
      <c r="AV17" s="298">
        <f t="shared" si="14"/>
        <v>222</v>
      </c>
      <c r="AW17" s="278"/>
      <c r="AX17" s="278"/>
      <c r="AY17" s="278">
        <v>133</v>
      </c>
      <c r="AZ17" s="278"/>
      <c r="BA17" s="278"/>
      <c r="BB17" s="278">
        <v>72</v>
      </c>
      <c r="BC17" s="278">
        <v>17</v>
      </c>
      <c r="BD17" s="298">
        <f t="shared" si="15"/>
        <v>0</v>
      </c>
      <c r="BE17" s="278"/>
      <c r="BF17" s="278"/>
      <c r="BG17" s="278"/>
      <c r="BH17" s="278"/>
      <c r="BI17" s="278"/>
      <c r="BJ17" s="278"/>
      <c r="BK17" s="278"/>
      <c r="BL17" s="298">
        <f t="shared" si="16"/>
        <v>0</v>
      </c>
      <c r="BM17" s="278"/>
      <c r="BN17" s="278"/>
      <c r="BO17" s="278"/>
      <c r="BP17" s="278"/>
      <c r="BQ17" s="278"/>
      <c r="BR17" s="278"/>
      <c r="BS17" s="278"/>
      <c r="BT17" s="298">
        <f t="shared" si="17"/>
        <v>0</v>
      </c>
      <c r="BU17" s="278"/>
      <c r="BV17" s="278"/>
      <c r="BW17" s="278"/>
      <c r="BX17" s="278"/>
      <c r="BY17" s="278"/>
      <c r="BZ17" s="278"/>
      <c r="CA17" s="278"/>
      <c r="CB17" s="298">
        <f t="shared" si="18"/>
        <v>0</v>
      </c>
      <c r="CC17" s="278"/>
      <c r="CD17" s="278"/>
      <c r="CE17" s="278"/>
      <c r="CF17" s="278"/>
      <c r="CG17" s="278"/>
      <c r="CH17" s="278"/>
      <c r="CI17" s="278"/>
      <c r="CJ17" s="298">
        <f t="shared" si="19"/>
        <v>265</v>
      </c>
      <c r="CK17" s="278"/>
      <c r="CL17" s="278"/>
      <c r="CM17" s="278">
        <v>161</v>
      </c>
      <c r="CN17" s="278"/>
      <c r="CO17" s="278"/>
      <c r="CP17" s="278">
        <v>86</v>
      </c>
      <c r="CQ17" s="278">
        <v>18</v>
      </c>
      <c r="CR17" s="298">
        <f t="shared" si="20"/>
        <v>0</v>
      </c>
      <c r="CS17" s="278"/>
      <c r="CT17" s="278"/>
      <c r="CU17" s="278"/>
      <c r="CV17" s="278"/>
      <c r="CW17" s="278"/>
      <c r="CX17" s="278"/>
      <c r="CY17" s="278"/>
      <c r="CZ17" s="298">
        <f t="shared" si="21"/>
        <v>766</v>
      </c>
      <c r="DA17" s="278">
        <v>748</v>
      </c>
      <c r="DB17" s="278"/>
      <c r="DC17" s="278">
        <v>18</v>
      </c>
      <c r="DD17" s="298">
        <f t="shared" si="22"/>
        <v>1282</v>
      </c>
      <c r="DE17" s="278"/>
      <c r="DF17" s="278">
        <v>730</v>
      </c>
      <c r="DG17" s="278">
        <v>233</v>
      </c>
      <c r="DH17" s="278"/>
      <c r="DI17" s="278"/>
      <c r="DJ17" s="278">
        <v>124</v>
      </c>
      <c r="DK17" s="278">
        <v>195</v>
      </c>
    </row>
    <row r="18" spans="1:115" s="267" customFormat="1" ht="13.5">
      <c r="A18" s="416" t="s">
        <v>398</v>
      </c>
      <c r="B18" s="416">
        <v>44211</v>
      </c>
      <c r="C18" s="416" t="s">
        <v>413</v>
      </c>
      <c r="D18" s="298">
        <f t="shared" si="2"/>
        <v>20260</v>
      </c>
      <c r="E18" s="278">
        <v>13663</v>
      </c>
      <c r="F18" s="278">
        <v>6597</v>
      </c>
      <c r="G18" s="298">
        <f t="shared" si="3"/>
        <v>20260</v>
      </c>
      <c r="H18" s="298">
        <f t="shared" si="4"/>
        <v>19678</v>
      </c>
      <c r="I18" s="298">
        <f t="shared" si="5"/>
        <v>0</v>
      </c>
      <c r="J18" s="278"/>
      <c r="K18" s="278"/>
      <c r="L18" s="278"/>
      <c r="M18" s="298">
        <f t="shared" si="6"/>
        <v>17087</v>
      </c>
      <c r="N18" s="278"/>
      <c r="O18" s="278">
        <v>11100</v>
      </c>
      <c r="P18" s="278">
        <v>5987</v>
      </c>
      <c r="Q18" s="298">
        <f t="shared" si="7"/>
        <v>957</v>
      </c>
      <c r="R18" s="278">
        <v>585</v>
      </c>
      <c r="S18" s="278">
        <v>86</v>
      </c>
      <c r="T18" s="278">
        <v>286</v>
      </c>
      <c r="U18" s="298">
        <f t="shared" si="8"/>
        <v>1302</v>
      </c>
      <c r="V18" s="278">
        <v>452</v>
      </c>
      <c r="W18" s="278">
        <v>850</v>
      </c>
      <c r="X18" s="278"/>
      <c r="Y18" s="298">
        <f t="shared" si="9"/>
        <v>0</v>
      </c>
      <c r="Z18" s="278"/>
      <c r="AA18" s="278"/>
      <c r="AB18" s="278"/>
      <c r="AC18" s="298">
        <f t="shared" si="10"/>
        <v>332</v>
      </c>
      <c r="AD18" s="278"/>
      <c r="AE18" s="278">
        <v>332</v>
      </c>
      <c r="AF18" s="278"/>
      <c r="AG18" s="278">
        <v>582</v>
      </c>
      <c r="AH18" s="278"/>
      <c r="AI18" s="298">
        <f t="shared" si="11"/>
        <v>0</v>
      </c>
      <c r="AJ18" s="278"/>
      <c r="AK18" s="278"/>
      <c r="AL18" s="278"/>
      <c r="AM18" s="298">
        <f t="shared" si="12"/>
        <v>20260</v>
      </c>
      <c r="AN18" s="298">
        <f t="shared" si="13"/>
        <v>17384</v>
      </c>
      <c r="AO18" s="278"/>
      <c r="AP18" s="278">
        <v>17087</v>
      </c>
      <c r="AQ18" s="278"/>
      <c r="AR18" s="278"/>
      <c r="AS18" s="278"/>
      <c r="AT18" s="278"/>
      <c r="AU18" s="278">
        <v>297</v>
      </c>
      <c r="AV18" s="298">
        <f t="shared" si="14"/>
        <v>332</v>
      </c>
      <c r="AW18" s="278"/>
      <c r="AX18" s="278"/>
      <c r="AY18" s="278"/>
      <c r="AZ18" s="278"/>
      <c r="BA18" s="278"/>
      <c r="BB18" s="278">
        <v>332</v>
      </c>
      <c r="BC18" s="278"/>
      <c r="BD18" s="298">
        <f t="shared" si="15"/>
        <v>0</v>
      </c>
      <c r="BE18" s="278"/>
      <c r="BF18" s="278"/>
      <c r="BG18" s="278"/>
      <c r="BH18" s="278"/>
      <c r="BI18" s="278"/>
      <c r="BJ18" s="278"/>
      <c r="BK18" s="278"/>
      <c r="BL18" s="298">
        <f t="shared" si="16"/>
        <v>0</v>
      </c>
      <c r="BM18" s="278"/>
      <c r="BN18" s="278"/>
      <c r="BO18" s="278"/>
      <c r="BP18" s="278"/>
      <c r="BQ18" s="278"/>
      <c r="BR18" s="278"/>
      <c r="BS18" s="278"/>
      <c r="BT18" s="298">
        <f t="shared" si="17"/>
        <v>0</v>
      </c>
      <c r="BU18" s="278"/>
      <c r="BV18" s="278"/>
      <c r="BW18" s="278"/>
      <c r="BX18" s="278"/>
      <c r="BY18" s="278"/>
      <c r="BZ18" s="278"/>
      <c r="CA18" s="278"/>
      <c r="CB18" s="298">
        <f t="shared" si="18"/>
        <v>0</v>
      </c>
      <c r="CC18" s="278"/>
      <c r="CD18" s="278"/>
      <c r="CE18" s="278"/>
      <c r="CF18" s="278"/>
      <c r="CG18" s="278"/>
      <c r="CH18" s="278"/>
      <c r="CI18" s="278"/>
      <c r="CJ18" s="298">
        <f t="shared" si="19"/>
        <v>2466</v>
      </c>
      <c r="CK18" s="278"/>
      <c r="CL18" s="278"/>
      <c r="CM18" s="278">
        <v>957</v>
      </c>
      <c r="CN18" s="278">
        <v>1302</v>
      </c>
      <c r="CO18" s="278"/>
      <c r="CP18" s="278"/>
      <c r="CQ18" s="278">
        <v>207</v>
      </c>
      <c r="CR18" s="298">
        <f t="shared" si="20"/>
        <v>0</v>
      </c>
      <c r="CS18" s="278"/>
      <c r="CT18" s="278"/>
      <c r="CU18" s="278"/>
      <c r="CV18" s="278"/>
      <c r="CW18" s="278"/>
      <c r="CX18" s="278"/>
      <c r="CY18" s="278"/>
      <c r="CZ18" s="298">
        <f t="shared" si="21"/>
        <v>0</v>
      </c>
      <c r="DA18" s="278"/>
      <c r="DB18" s="278"/>
      <c r="DC18" s="278"/>
      <c r="DD18" s="298">
        <f t="shared" si="22"/>
        <v>78</v>
      </c>
      <c r="DE18" s="278"/>
      <c r="DF18" s="278"/>
      <c r="DG18" s="278"/>
      <c r="DH18" s="278"/>
      <c r="DI18" s="278"/>
      <c r="DJ18" s="278"/>
      <c r="DK18" s="278">
        <v>78</v>
      </c>
    </row>
    <row r="19" spans="1:115" s="267" customFormat="1" ht="13.5">
      <c r="A19" s="416" t="s">
        <v>398</v>
      </c>
      <c r="B19" s="416">
        <v>44212</v>
      </c>
      <c r="C19" s="416" t="s">
        <v>414</v>
      </c>
      <c r="D19" s="298">
        <f t="shared" si="2"/>
        <v>11727</v>
      </c>
      <c r="E19" s="278">
        <v>8269</v>
      </c>
      <c r="F19" s="278">
        <v>3458</v>
      </c>
      <c r="G19" s="298">
        <f t="shared" si="3"/>
        <v>11727</v>
      </c>
      <c r="H19" s="298">
        <f t="shared" si="4"/>
        <v>7154</v>
      </c>
      <c r="I19" s="298">
        <f t="shared" si="5"/>
        <v>0</v>
      </c>
      <c r="J19" s="278"/>
      <c r="K19" s="278"/>
      <c r="L19" s="278"/>
      <c r="M19" s="298">
        <f t="shared" si="6"/>
        <v>4973</v>
      </c>
      <c r="N19" s="278">
        <v>4973</v>
      </c>
      <c r="O19" s="278"/>
      <c r="P19" s="278"/>
      <c r="Q19" s="298">
        <f t="shared" si="7"/>
        <v>131</v>
      </c>
      <c r="R19" s="278">
        <v>131</v>
      </c>
      <c r="S19" s="278"/>
      <c r="T19" s="278"/>
      <c r="U19" s="298">
        <f t="shared" si="8"/>
        <v>1702</v>
      </c>
      <c r="V19" s="278"/>
      <c r="W19" s="278">
        <v>1702</v>
      </c>
      <c r="X19" s="278"/>
      <c r="Y19" s="298">
        <f t="shared" si="9"/>
        <v>339</v>
      </c>
      <c r="Z19" s="278"/>
      <c r="AA19" s="278">
        <v>339</v>
      </c>
      <c r="AB19" s="278"/>
      <c r="AC19" s="298">
        <f t="shared" si="10"/>
        <v>9</v>
      </c>
      <c r="AD19" s="278">
        <v>9</v>
      </c>
      <c r="AE19" s="278"/>
      <c r="AF19" s="278"/>
      <c r="AG19" s="278">
        <v>4573</v>
      </c>
      <c r="AH19" s="278"/>
      <c r="AI19" s="298">
        <f t="shared" si="11"/>
        <v>0</v>
      </c>
      <c r="AJ19" s="278"/>
      <c r="AK19" s="278"/>
      <c r="AL19" s="278"/>
      <c r="AM19" s="298">
        <f t="shared" si="12"/>
        <v>11727</v>
      </c>
      <c r="AN19" s="298">
        <f t="shared" si="13"/>
        <v>8850</v>
      </c>
      <c r="AO19" s="278"/>
      <c r="AP19" s="278">
        <v>4973</v>
      </c>
      <c r="AQ19" s="278"/>
      <c r="AR19" s="278"/>
      <c r="AS19" s="278"/>
      <c r="AT19" s="278"/>
      <c r="AU19" s="278">
        <v>3877</v>
      </c>
      <c r="AV19" s="298">
        <f t="shared" si="14"/>
        <v>319</v>
      </c>
      <c r="AW19" s="278"/>
      <c r="AX19" s="278"/>
      <c r="AY19" s="278"/>
      <c r="AZ19" s="278"/>
      <c r="BA19" s="278"/>
      <c r="BB19" s="278">
        <v>9</v>
      </c>
      <c r="BC19" s="278">
        <v>310</v>
      </c>
      <c r="BD19" s="298">
        <f t="shared" si="15"/>
        <v>0</v>
      </c>
      <c r="BE19" s="278"/>
      <c r="BF19" s="278"/>
      <c r="BG19" s="278"/>
      <c r="BH19" s="278"/>
      <c r="BI19" s="278"/>
      <c r="BJ19" s="278"/>
      <c r="BK19" s="278"/>
      <c r="BL19" s="298">
        <f t="shared" si="16"/>
        <v>0</v>
      </c>
      <c r="BM19" s="278"/>
      <c r="BN19" s="278"/>
      <c r="BO19" s="278"/>
      <c r="BP19" s="278"/>
      <c r="BQ19" s="278"/>
      <c r="BR19" s="278"/>
      <c r="BS19" s="278"/>
      <c r="BT19" s="298">
        <f t="shared" si="17"/>
        <v>0</v>
      </c>
      <c r="BU19" s="278"/>
      <c r="BV19" s="278"/>
      <c r="BW19" s="278"/>
      <c r="BX19" s="278"/>
      <c r="BY19" s="278"/>
      <c r="BZ19" s="278"/>
      <c r="CA19" s="278"/>
      <c r="CB19" s="298">
        <f t="shared" si="18"/>
        <v>0</v>
      </c>
      <c r="CC19" s="278"/>
      <c r="CD19" s="278"/>
      <c r="CE19" s="278"/>
      <c r="CF19" s="278"/>
      <c r="CG19" s="278"/>
      <c r="CH19" s="278"/>
      <c r="CI19" s="278"/>
      <c r="CJ19" s="298">
        <f t="shared" si="19"/>
        <v>820</v>
      </c>
      <c r="CK19" s="278"/>
      <c r="CL19" s="278"/>
      <c r="CM19" s="278">
        <v>131</v>
      </c>
      <c r="CN19" s="278">
        <v>366</v>
      </c>
      <c r="CO19" s="278"/>
      <c r="CP19" s="278"/>
      <c r="CQ19" s="278">
        <v>323</v>
      </c>
      <c r="CR19" s="298">
        <f t="shared" si="20"/>
        <v>0</v>
      </c>
      <c r="CS19" s="278"/>
      <c r="CT19" s="278"/>
      <c r="CU19" s="278"/>
      <c r="CV19" s="278"/>
      <c r="CW19" s="278"/>
      <c r="CX19" s="278"/>
      <c r="CY19" s="278"/>
      <c r="CZ19" s="298">
        <f t="shared" si="21"/>
        <v>1738</v>
      </c>
      <c r="DA19" s="278">
        <v>1336</v>
      </c>
      <c r="DB19" s="278">
        <v>339</v>
      </c>
      <c r="DC19" s="278">
        <v>63</v>
      </c>
      <c r="DD19" s="298">
        <f t="shared" si="22"/>
        <v>0</v>
      </c>
      <c r="DE19" s="278"/>
      <c r="DF19" s="278"/>
      <c r="DG19" s="278"/>
      <c r="DH19" s="278"/>
      <c r="DI19" s="278"/>
      <c r="DJ19" s="278"/>
      <c r="DK19" s="278"/>
    </row>
    <row r="20" spans="1:115" s="267" customFormat="1" ht="13.5">
      <c r="A20" s="416" t="s">
        <v>398</v>
      </c>
      <c r="B20" s="416">
        <v>44213</v>
      </c>
      <c r="C20" s="416" t="s">
        <v>415</v>
      </c>
      <c r="D20" s="298">
        <f t="shared" si="2"/>
        <v>10708</v>
      </c>
      <c r="E20" s="278">
        <v>7925</v>
      </c>
      <c r="F20" s="278">
        <v>2783</v>
      </c>
      <c r="G20" s="298">
        <f t="shared" si="3"/>
        <v>10708</v>
      </c>
      <c r="H20" s="298">
        <f t="shared" si="4"/>
        <v>10674</v>
      </c>
      <c r="I20" s="298">
        <f t="shared" si="5"/>
        <v>0</v>
      </c>
      <c r="J20" s="278"/>
      <c r="K20" s="278"/>
      <c r="L20" s="278"/>
      <c r="M20" s="298">
        <f t="shared" si="6"/>
        <v>7793</v>
      </c>
      <c r="N20" s="278">
        <v>3149</v>
      </c>
      <c r="O20" s="278">
        <v>2168</v>
      </c>
      <c r="P20" s="278">
        <v>2476</v>
      </c>
      <c r="Q20" s="298">
        <f t="shared" si="7"/>
        <v>1618</v>
      </c>
      <c r="R20" s="278">
        <v>842</v>
      </c>
      <c r="S20" s="278">
        <v>503</v>
      </c>
      <c r="T20" s="278">
        <v>273</v>
      </c>
      <c r="U20" s="298">
        <f t="shared" si="8"/>
        <v>1263</v>
      </c>
      <c r="V20" s="278">
        <v>854</v>
      </c>
      <c r="W20" s="278">
        <v>409</v>
      </c>
      <c r="X20" s="278"/>
      <c r="Y20" s="298">
        <f t="shared" si="9"/>
        <v>0</v>
      </c>
      <c r="Z20" s="278"/>
      <c r="AA20" s="278"/>
      <c r="AB20" s="278"/>
      <c r="AC20" s="298">
        <f t="shared" si="10"/>
        <v>0</v>
      </c>
      <c r="AD20" s="278"/>
      <c r="AE20" s="278"/>
      <c r="AF20" s="278"/>
      <c r="AG20" s="278">
        <v>34</v>
      </c>
      <c r="AH20" s="278"/>
      <c r="AI20" s="298">
        <f t="shared" si="11"/>
        <v>2</v>
      </c>
      <c r="AJ20" s="278">
        <v>1</v>
      </c>
      <c r="AK20" s="278">
        <v>1</v>
      </c>
      <c r="AL20" s="278"/>
      <c r="AM20" s="298">
        <f t="shared" si="12"/>
        <v>10708</v>
      </c>
      <c r="AN20" s="298">
        <f t="shared" si="13"/>
        <v>7827</v>
      </c>
      <c r="AO20" s="278"/>
      <c r="AP20" s="278">
        <v>7793</v>
      </c>
      <c r="AQ20" s="278"/>
      <c r="AR20" s="278"/>
      <c r="AS20" s="278"/>
      <c r="AT20" s="278"/>
      <c r="AU20" s="278">
        <v>34</v>
      </c>
      <c r="AV20" s="298">
        <f t="shared" si="14"/>
        <v>0</v>
      </c>
      <c r="AW20" s="278"/>
      <c r="AX20" s="278"/>
      <c r="AY20" s="278"/>
      <c r="AZ20" s="278"/>
      <c r="BA20" s="278"/>
      <c r="BB20" s="278"/>
      <c r="BC20" s="278"/>
      <c r="BD20" s="298">
        <f t="shared" si="15"/>
        <v>0</v>
      </c>
      <c r="BE20" s="278"/>
      <c r="BF20" s="278"/>
      <c r="BG20" s="278"/>
      <c r="BH20" s="278"/>
      <c r="BI20" s="278"/>
      <c r="BJ20" s="278"/>
      <c r="BK20" s="278"/>
      <c r="BL20" s="298">
        <f t="shared" si="16"/>
        <v>0</v>
      </c>
      <c r="BM20" s="278"/>
      <c r="BN20" s="278"/>
      <c r="BO20" s="278"/>
      <c r="BP20" s="278"/>
      <c r="BQ20" s="278"/>
      <c r="BR20" s="278"/>
      <c r="BS20" s="278"/>
      <c r="BT20" s="298">
        <f t="shared" si="17"/>
        <v>0</v>
      </c>
      <c r="BU20" s="278"/>
      <c r="BV20" s="278"/>
      <c r="BW20" s="278"/>
      <c r="BX20" s="278"/>
      <c r="BY20" s="278"/>
      <c r="BZ20" s="278"/>
      <c r="CA20" s="278"/>
      <c r="CB20" s="298">
        <f t="shared" si="18"/>
        <v>0</v>
      </c>
      <c r="CC20" s="278"/>
      <c r="CD20" s="278"/>
      <c r="CE20" s="278"/>
      <c r="CF20" s="278"/>
      <c r="CG20" s="278"/>
      <c r="CH20" s="278"/>
      <c r="CI20" s="278"/>
      <c r="CJ20" s="298">
        <f t="shared" si="19"/>
        <v>1263</v>
      </c>
      <c r="CK20" s="278"/>
      <c r="CL20" s="278"/>
      <c r="CM20" s="278"/>
      <c r="CN20" s="278">
        <v>1263</v>
      </c>
      <c r="CO20" s="278"/>
      <c r="CP20" s="278"/>
      <c r="CQ20" s="278"/>
      <c r="CR20" s="298">
        <f t="shared" si="20"/>
        <v>956</v>
      </c>
      <c r="CS20" s="278"/>
      <c r="CT20" s="278"/>
      <c r="CU20" s="278">
        <v>956</v>
      </c>
      <c r="CV20" s="278"/>
      <c r="CW20" s="278"/>
      <c r="CX20" s="278"/>
      <c r="CY20" s="278"/>
      <c r="CZ20" s="298">
        <f t="shared" si="21"/>
        <v>0</v>
      </c>
      <c r="DA20" s="278"/>
      <c r="DB20" s="278"/>
      <c r="DC20" s="278"/>
      <c r="DD20" s="298">
        <f t="shared" si="22"/>
        <v>662</v>
      </c>
      <c r="DE20" s="278"/>
      <c r="DF20" s="278"/>
      <c r="DG20" s="278">
        <v>662</v>
      </c>
      <c r="DH20" s="278"/>
      <c r="DI20" s="278"/>
      <c r="DJ20" s="278"/>
      <c r="DK20" s="278"/>
    </row>
    <row r="21" spans="1:115" s="267" customFormat="1" ht="13.5">
      <c r="A21" s="416" t="s">
        <v>398</v>
      </c>
      <c r="B21" s="416">
        <v>44214</v>
      </c>
      <c r="C21" s="416" t="s">
        <v>416</v>
      </c>
      <c r="D21" s="298">
        <f t="shared" si="2"/>
        <v>8710</v>
      </c>
      <c r="E21" s="278">
        <v>4926</v>
      </c>
      <c r="F21" s="278">
        <v>3784</v>
      </c>
      <c r="G21" s="298">
        <f t="shared" si="3"/>
        <v>8710</v>
      </c>
      <c r="H21" s="298">
        <f t="shared" si="4"/>
        <v>7835</v>
      </c>
      <c r="I21" s="298">
        <f t="shared" si="5"/>
        <v>0</v>
      </c>
      <c r="J21" s="278"/>
      <c r="K21" s="278"/>
      <c r="L21" s="278"/>
      <c r="M21" s="298">
        <f t="shared" si="6"/>
        <v>7150</v>
      </c>
      <c r="N21" s="278"/>
      <c r="O21" s="278">
        <v>4349</v>
      </c>
      <c r="P21" s="278">
        <v>2801</v>
      </c>
      <c r="Q21" s="298">
        <f t="shared" si="7"/>
        <v>154</v>
      </c>
      <c r="R21" s="278"/>
      <c r="S21" s="278">
        <v>130</v>
      </c>
      <c r="T21" s="278">
        <v>24</v>
      </c>
      <c r="U21" s="298">
        <f t="shared" si="8"/>
        <v>531</v>
      </c>
      <c r="V21" s="278"/>
      <c r="W21" s="278">
        <v>447</v>
      </c>
      <c r="X21" s="278">
        <v>84</v>
      </c>
      <c r="Y21" s="298">
        <f t="shared" si="9"/>
        <v>0</v>
      </c>
      <c r="Z21" s="278"/>
      <c r="AA21" s="278"/>
      <c r="AB21" s="278"/>
      <c r="AC21" s="298">
        <f t="shared" si="10"/>
        <v>0</v>
      </c>
      <c r="AD21" s="278"/>
      <c r="AE21" s="278"/>
      <c r="AF21" s="278"/>
      <c r="AG21" s="278">
        <v>875</v>
      </c>
      <c r="AH21" s="278"/>
      <c r="AI21" s="298">
        <f t="shared" si="11"/>
        <v>0</v>
      </c>
      <c r="AJ21" s="278"/>
      <c r="AK21" s="278"/>
      <c r="AL21" s="278"/>
      <c r="AM21" s="298">
        <f t="shared" si="12"/>
        <v>8710</v>
      </c>
      <c r="AN21" s="298">
        <f t="shared" si="13"/>
        <v>7733</v>
      </c>
      <c r="AO21" s="278"/>
      <c r="AP21" s="278">
        <v>7150</v>
      </c>
      <c r="AQ21" s="278"/>
      <c r="AR21" s="278"/>
      <c r="AS21" s="278"/>
      <c r="AT21" s="278"/>
      <c r="AU21" s="278">
        <v>583</v>
      </c>
      <c r="AV21" s="298">
        <f t="shared" si="14"/>
        <v>641</v>
      </c>
      <c r="AW21" s="278"/>
      <c r="AX21" s="278"/>
      <c r="AY21" s="278">
        <v>154</v>
      </c>
      <c r="AZ21" s="278">
        <v>197</v>
      </c>
      <c r="BA21" s="278"/>
      <c r="BB21" s="278"/>
      <c r="BC21" s="278">
        <v>290</v>
      </c>
      <c r="BD21" s="298">
        <f t="shared" si="15"/>
        <v>0</v>
      </c>
      <c r="BE21" s="278"/>
      <c r="BF21" s="278"/>
      <c r="BG21" s="278"/>
      <c r="BH21" s="278"/>
      <c r="BI21" s="278"/>
      <c r="BJ21" s="278"/>
      <c r="BK21" s="278"/>
      <c r="BL21" s="298">
        <f t="shared" si="16"/>
        <v>0</v>
      </c>
      <c r="BM21" s="278"/>
      <c r="BN21" s="278"/>
      <c r="BO21" s="278"/>
      <c r="BP21" s="278"/>
      <c r="BQ21" s="278"/>
      <c r="BR21" s="278"/>
      <c r="BS21" s="278"/>
      <c r="BT21" s="298">
        <f t="shared" si="17"/>
        <v>0</v>
      </c>
      <c r="BU21" s="278"/>
      <c r="BV21" s="278"/>
      <c r="BW21" s="278"/>
      <c r="BX21" s="278"/>
      <c r="BY21" s="278"/>
      <c r="BZ21" s="278"/>
      <c r="CA21" s="278"/>
      <c r="CB21" s="298">
        <f t="shared" si="18"/>
        <v>0</v>
      </c>
      <c r="CC21" s="278"/>
      <c r="CD21" s="278"/>
      <c r="CE21" s="278"/>
      <c r="CF21" s="278"/>
      <c r="CG21" s="278"/>
      <c r="CH21" s="278"/>
      <c r="CI21" s="278"/>
      <c r="CJ21" s="298">
        <f t="shared" si="19"/>
        <v>313</v>
      </c>
      <c r="CK21" s="278"/>
      <c r="CL21" s="278"/>
      <c r="CM21" s="278"/>
      <c r="CN21" s="278">
        <v>313</v>
      </c>
      <c r="CO21" s="278"/>
      <c r="CP21" s="278"/>
      <c r="CQ21" s="278"/>
      <c r="CR21" s="298">
        <f t="shared" si="20"/>
        <v>0</v>
      </c>
      <c r="CS21" s="278"/>
      <c r="CT21" s="278"/>
      <c r="CU21" s="278"/>
      <c r="CV21" s="278"/>
      <c r="CW21" s="278"/>
      <c r="CX21" s="278"/>
      <c r="CY21" s="278"/>
      <c r="CZ21" s="298">
        <f t="shared" si="21"/>
        <v>21</v>
      </c>
      <c r="DA21" s="278">
        <v>21</v>
      </c>
      <c r="DB21" s="278"/>
      <c r="DC21" s="278"/>
      <c r="DD21" s="298">
        <f t="shared" si="22"/>
        <v>2</v>
      </c>
      <c r="DE21" s="278"/>
      <c r="DF21" s="278"/>
      <c r="DG21" s="278"/>
      <c r="DH21" s="278"/>
      <c r="DI21" s="278"/>
      <c r="DJ21" s="278"/>
      <c r="DK21" s="278">
        <v>2</v>
      </c>
    </row>
    <row r="22" spans="1:115" s="267" customFormat="1" ht="13.5">
      <c r="A22" s="416" t="s">
        <v>398</v>
      </c>
      <c r="B22" s="416">
        <v>44322</v>
      </c>
      <c r="C22" s="416" t="s">
        <v>418</v>
      </c>
      <c r="D22" s="298">
        <f t="shared" si="2"/>
        <v>912</v>
      </c>
      <c r="E22" s="278">
        <v>801</v>
      </c>
      <c r="F22" s="278">
        <v>111</v>
      </c>
      <c r="G22" s="298">
        <f t="shared" si="3"/>
        <v>912</v>
      </c>
      <c r="H22" s="298">
        <f t="shared" si="4"/>
        <v>801</v>
      </c>
      <c r="I22" s="298">
        <f t="shared" si="5"/>
        <v>0</v>
      </c>
      <c r="J22" s="278"/>
      <c r="K22" s="278"/>
      <c r="L22" s="278"/>
      <c r="M22" s="298">
        <f t="shared" si="6"/>
        <v>745</v>
      </c>
      <c r="N22" s="278">
        <v>745</v>
      </c>
      <c r="O22" s="278"/>
      <c r="P22" s="278"/>
      <c r="Q22" s="298">
        <f t="shared" si="7"/>
        <v>26</v>
      </c>
      <c r="R22" s="278">
        <v>26</v>
      </c>
      <c r="S22" s="278"/>
      <c r="T22" s="278"/>
      <c r="U22" s="298">
        <f t="shared" si="8"/>
        <v>30</v>
      </c>
      <c r="V22" s="278">
        <v>30</v>
      </c>
      <c r="W22" s="278"/>
      <c r="X22" s="278"/>
      <c r="Y22" s="298">
        <f t="shared" si="9"/>
        <v>0</v>
      </c>
      <c r="Z22" s="278"/>
      <c r="AA22" s="278"/>
      <c r="AB22" s="278"/>
      <c r="AC22" s="298">
        <f t="shared" si="10"/>
        <v>0</v>
      </c>
      <c r="AD22" s="278"/>
      <c r="AE22" s="278"/>
      <c r="AF22" s="278"/>
      <c r="AG22" s="278">
        <v>111</v>
      </c>
      <c r="AH22" s="278">
        <v>22</v>
      </c>
      <c r="AI22" s="298">
        <f t="shared" si="11"/>
        <v>0</v>
      </c>
      <c r="AJ22" s="278"/>
      <c r="AK22" s="278"/>
      <c r="AL22" s="278"/>
      <c r="AM22" s="298">
        <f t="shared" si="12"/>
        <v>912</v>
      </c>
      <c r="AN22" s="298">
        <f t="shared" si="13"/>
        <v>856</v>
      </c>
      <c r="AO22" s="278"/>
      <c r="AP22" s="278">
        <v>745</v>
      </c>
      <c r="AQ22" s="278"/>
      <c r="AR22" s="278"/>
      <c r="AS22" s="278"/>
      <c r="AT22" s="278"/>
      <c r="AU22" s="278">
        <v>111</v>
      </c>
      <c r="AV22" s="298">
        <f t="shared" si="14"/>
        <v>0</v>
      </c>
      <c r="AW22" s="278"/>
      <c r="AX22" s="278"/>
      <c r="AY22" s="278"/>
      <c r="AZ22" s="278"/>
      <c r="BA22" s="278"/>
      <c r="BB22" s="278"/>
      <c r="BC22" s="278"/>
      <c r="BD22" s="298">
        <f t="shared" si="15"/>
        <v>0</v>
      </c>
      <c r="BE22" s="278"/>
      <c r="BF22" s="278"/>
      <c r="BG22" s="278"/>
      <c r="BH22" s="278"/>
      <c r="BI22" s="278"/>
      <c r="BJ22" s="278"/>
      <c r="BK22" s="278"/>
      <c r="BL22" s="298">
        <f t="shared" si="16"/>
        <v>0</v>
      </c>
      <c r="BM22" s="278"/>
      <c r="BN22" s="278"/>
      <c r="BO22" s="278"/>
      <c r="BP22" s="278"/>
      <c r="BQ22" s="278"/>
      <c r="BR22" s="278"/>
      <c r="BS22" s="278"/>
      <c r="BT22" s="298">
        <f t="shared" si="17"/>
        <v>0</v>
      </c>
      <c r="BU22" s="278"/>
      <c r="BV22" s="278"/>
      <c r="BW22" s="278"/>
      <c r="BX22" s="278"/>
      <c r="BY22" s="278"/>
      <c r="BZ22" s="278"/>
      <c r="CA22" s="278"/>
      <c r="CB22" s="298">
        <f t="shared" si="18"/>
        <v>0</v>
      </c>
      <c r="CC22" s="278"/>
      <c r="CD22" s="278"/>
      <c r="CE22" s="278"/>
      <c r="CF22" s="278"/>
      <c r="CG22" s="278"/>
      <c r="CH22" s="278"/>
      <c r="CI22" s="278"/>
      <c r="CJ22" s="298">
        <f t="shared" si="19"/>
        <v>22</v>
      </c>
      <c r="CK22" s="278"/>
      <c r="CL22" s="278"/>
      <c r="CM22" s="278"/>
      <c r="CN22" s="278">
        <v>22</v>
      </c>
      <c r="CO22" s="278"/>
      <c r="CP22" s="278"/>
      <c r="CQ22" s="278"/>
      <c r="CR22" s="298">
        <f t="shared" si="20"/>
        <v>0</v>
      </c>
      <c r="CS22" s="278"/>
      <c r="CT22" s="278"/>
      <c r="CU22" s="278"/>
      <c r="CV22" s="278"/>
      <c r="CW22" s="278"/>
      <c r="CX22" s="278"/>
      <c r="CY22" s="278"/>
      <c r="CZ22" s="298">
        <f t="shared" si="21"/>
        <v>8</v>
      </c>
      <c r="DA22" s="278">
        <v>8</v>
      </c>
      <c r="DB22" s="278"/>
      <c r="DC22" s="278"/>
      <c r="DD22" s="298">
        <f t="shared" si="22"/>
        <v>26</v>
      </c>
      <c r="DE22" s="278"/>
      <c r="DF22" s="278"/>
      <c r="DG22" s="278">
        <v>26</v>
      </c>
      <c r="DH22" s="278"/>
      <c r="DI22" s="278"/>
      <c r="DJ22" s="278"/>
      <c r="DK22" s="278"/>
    </row>
    <row r="23" spans="1:115" s="267" customFormat="1" ht="13.5">
      <c r="A23" s="416" t="s">
        <v>398</v>
      </c>
      <c r="B23" s="416">
        <v>44341</v>
      </c>
      <c r="C23" s="416" t="s">
        <v>419</v>
      </c>
      <c r="D23" s="298">
        <f t="shared" si="2"/>
        <v>8109</v>
      </c>
      <c r="E23" s="278">
        <v>6413</v>
      </c>
      <c r="F23" s="278">
        <v>1696</v>
      </c>
      <c r="G23" s="298">
        <f t="shared" si="3"/>
        <v>8109</v>
      </c>
      <c r="H23" s="298">
        <f t="shared" si="4"/>
        <v>6413</v>
      </c>
      <c r="I23" s="298">
        <f t="shared" si="5"/>
        <v>0</v>
      </c>
      <c r="J23" s="278"/>
      <c r="K23" s="278"/>
      <c r="L23" s="278"/>
      <c r="M23" s="298">
        <f t="shared" si="6"/>
        <v>4922</v>
      </c>
      <c r="N23" s="278">
        <v>1971</v>
      </c>
      <c r="O23" s="278">
        <v>2951</v>
      </c>
      <c r="P23" s="278"/>
      <c r="Q23" s="298">
        <f t="shared" si="7"/>
        <v>493</v>
      </c>
      <c r="R23" s="278"/>
      <c r="S23" s="278">
        <v>493</v>
      </c>
      <c r="T23" s="278"/>
      <c r="U23" s="298">
        <f t="shared" si="8"/>
        <v>922</v>
      </c>
      <c r="V23" s="278"/>
      <c r="W23" s="278">
        <v>922</v>
      </c>
      <c r="X23" s="278"/>
      <c r="Y23" s="298">
        <f t="shared" si="9"/>
        <v>0</v>
      </c>
      <c r="Z23" s="278"/>
      <c r="AA23" s="278"/>
      <c r="AB23" s="278"/>
      <c r="AC23" s="298">
        <f t="shared" si="10"/>
        <v>76</v>
      </c>
      <c r="AD23" s="278"/>
      <c r="AE23" s="278">
        <v>76</v>
      </c>
      <c r="AF23" s="278"/>
      <c r="AG23" s="278">
        <v>1696</v>
      </c>
      <c r="AH23" s="278"/>
      <c r="AI23" s="298">
        <f t="shared" si="11"/>
        <v>0</v>
      </c>
      <c r="AJ23" s="278"/>
      <c r="AK23" s="278"/>
      <c r="AL23" s="278"/>
      <c r="AM23" s="298">
        <f t="shared" si="12"/>
        <v>8109</v>
      </c>
      <c r="AN23" s="298">
        <f t="shared" si="13"/>
        <v>6553</v>
      </c>
      <c r="AO23" s="278"/>
      <c r="AP23" s="278">
        <v>4922</v>
      </c>
      <c r="AQ23" s="278"/>
      <c r="AR23" s="278"/>
      <c r="AS23" s="278"/>
      <c r="AT23" s="278"/>
      <c r="AU23" s="278">
        <v>1631</v>
      </c>
      <c r="AV23" s="298">
        <f t="shared" si="14"/>
        <v>634</v>
      </c>
      <c r="AW23" s="278"/>
      <c r="AX23" s="278"/>
      <c r="AY23" s="278">
        <v>493</v>
      </c>
      <c r="AZ23" s="278"/>
      <c r="BA23" s="278"/>
      <c r="BB23" s="278">
        <v>76</v>
      </c>
      <c r="BC23" s="278">
        <v>65</v>
      </c>
      <c r="BD23" s="298">
        <f t="shared" si="15"/>
        <v>0</v>
      </c>
      <c r="BE23" s="278"/>
      <c r="BF23" s="278"/>
      <c r="BG23" s="278"/>
      <c r="BH23" s="278"/>
      <c r="BI23" s="278"/>
      <c r="BJ23" s="278"/>
      <c r="BK23" s="278"/>
      <c r="BL23" s="298">
        <f t="shared" si="16"/>
        <v>0</v>
      </c>
      <c r="BM23" s="278"/>
      <c r="BN23" s="278"/>
      <c r="BO23" s="278"/>
      <c r="BP23" s="278"/>
      <c r="BQ23" s="278"/>
      <c r="BR23" s="278"/>
      <c r="BS23" s="278"/>
      <c r="BT23" s="298">
        <f t="shared" si="17"/>
        <v>0</v>
      </c>
      <c r="BU23" s="278"/>
      <c r="BV23" s="278"/>
      <c r="BW23" s="278"/>
      <c r="BX23" s="278"/>
      <c r="BY23" s="278"/>
      <c r="BZ23" s="278"/>
      <c r="CA23" s="278"/>
      <c r="CB23" s="298">
        <f t="shared" si="18"/>
        <v>0</v>
      </c>
      <c r="CC23" s="278"/>
      <c r="CD23" s="278"/>
      <c r="CE23" s="278"/>
      <c r="CF23" s="278"/>
      <c r="CG23" s="278"/>
      <c r="CH23" s="278"/>
      <c r="CI23" s="278"/>
      <c r="CJ23" s="298">
        <f t="shared" si="19"/>
        <v>0</v>
      </c>
      <c r="CK23" s="278"/>
      <c r="CL23" s="278"/>
      <c r="CM23" s="278"/>
      <c r="CN23" s="278"/>
      <c r="CO23" s="278"/>
      <c r="CP23" s="278"/>
      <c r="CQ23" s="278"/>
      <c r="CR23" s="298">
        <f t="shared" si="20"/>
        <v>0</v>
      </c>
      <c r="CS23" s="278"/>
      <c r="CT23" s="278"/>
      <c r="CU23" s="278"/>
      <c r="CV23" s="278"/>
      <c r="CW23" s="278"/>
      <c r="CX23" s="278"/>
      <c r="CY23" s="278"/>
      <c r="CZ23" s="298">
        <f t="shared" si="21"/>
        <v>922</v>
      </c>
      <c r="DA23" s="278">
        <v>922</v>
      </c>
      <c r="DB23" s="278"/>
      <c r="DC23" s="278"/>
      <c r="DD23" s="298">
        <f t="shared" si="22"/>
        <v>0</v>
      </c>
      <c r="DE23" s="278"/>
      <c r="DF23" s="278"/>
      <c r="DG23" s="278"/>
      <c r="DH23" s="278"/>
      <c r="DI23" s="278"/>
      <c r="DJ23" s="278"/>
      <c r="DK23" s="278"/>
    </row>
    <row r="24" spans="1:115" s="267" customFormat="1" ht="13.5">
      <c r="A24" s="416" t="s">
        <v>398</v>
      </c>
      <c r="B24" s="416">
        <v>44461</v>
      </c>
      <c r="C24" s="416" t="s">
        <v>420</v>
      </c>
      <c r="D24" s="298">
        <f t="shared" si="2"/>
        <v>2838</v>
      </c>
      <c r="E24" s="278">
        <v>1796</v>
      </c>
      <c r="F24" s="278">
        <v>1042</v>
      </c>
      <c r="G24" s="298">
        <f t="shared" si="3"/>
        <v>2838</v>
      </c>
      <c r="H24" s="298">
        <f t="shared" si="4"/>
        <v>1796</v>
      </c>
      <c r="I24" s="298">
        <f t="shared" si="5"/>
        <v>0</v>
      </c>
      <c r="J24" s="278"/>
      <c r="K24" s="278"/>
      <c r="L24" s="278"/>
      <c r="M24" s="298">
        <f t="shared" si="6"/>
        <v>1581</v>
      </c>
      <c r="N24" s="278"/>
      <c r="O24" s="278">
        <v>1581</v>
      </c>
      <c r="P24" s="278"/>
      <c r="Q24" s="298">
        <f t="shared" si="7"/>
        <v>59</v>
      </c>
      <c r="R24" s="278"/>
      <c r="S24" s="278">
        <v>59</v>
      </c>
      <c r="T24" s="278"/>
      <c r="U24" s="298">
        <f t="shared" si="8"/>
        <v>156</v>
      </c>
      <c r="V24" s="278"/>
      <c r="W24" s="278">
        <v>156</v>
      </c>
      <c r="X24" s="278"/>
      <c r="Y24" s="298">
        <f t="shared" si="9"/>
        <v>0</v>
      </c>
      <c r="Z24" s="278"/>
      <c r="AA24" s="278"/>
      <c r="AB24" s="278"/>
      <c r="AC24" s="298">
        <f t="shared" si="10"/>
        <v>0</v>
      </c>
      <c r="AD24" s="278"/>
      <c r="AE24" s="278"/>
      <c r="AF24" s="278"/>
      <c r="AG24" s="278">
        <v>1042</v>
      </c>
      <c r="AH24" s="278"/>
      <c r="AI24" s="298">
        <f t="shared" si="11"/>
        <v>0</v>
      </c>
      <c r="AJ24" s="278"/>
      <c r="AK24" s="278"/>
      <c r="AL24" s="278"/>
      <c r="AM24" s="298">
        <f t="shared" si="12"/>
        <v>2838</v>
      </c>
      <c r="AN24" s="298">
        <f t="shared" si="13"/>
        <v>2536</v>
      </c>
      <c r="AO24" s="278"/>
      <c r="AP24" s="278">
        <v>1581</v>
      </c>
      <c r="AQ24" s="278"/>
      <c r="AR24" s="278"/>
      <c r="AS24" s="278"/>
      <c r="AT24" s="278"/>
      <c r="AU24" s="278">
        <v>955</v>
      </c>
      <c r="AV24" s="298">
        <f t="shared" si="14"/>
        <v>64</v>
      </c>
      <c r="AW24" s="278"/>
      <c r="AX24" s="278"/>
      <c r="AY24" s="278"/>
      <c r="AZ24" s="278"/>
      <c r="BA24" s="278"/>
      <c r="BB24" s="278"/>
      <c r="BC24" s="278">
        <v>64</v>
      </c>
      <c r="BD24" s="298">
        <f t="shared" si="15"/>
        <v>0</v>
      </c>
      <c r="BE24" s="278"/>
      <c r="BF24" s="278"/>
      <c r="BG24" s="278"/>
      <c r="BH24" s="278"/>
      <c r="BI24" s="278"/>
      <c r="BJ24" s="278"/>
      <c r="BK24" s="278"/>
      <c r="BL24" s="298">
        <f t="shared" si="16"/>
        <v>0</v>
      </c>
      <c r="BM24" s="278"/>
      <c r="BN24" s="278"/>
      <c r="BO24" s="278"/>
      <c r="BP24" s="278"/>
      <c r="BQ24" s="278"/>
      <c r="BR24" s="278"/>
      <c r="BS24" s="278"/>
      <c r="BT24" s="298">
        <f t="shared" si="17"/>
        <v>0</v>
      </c>
      <c r="BU24" s="278"/>
      <c r="BV24" s="278"/>
      <c r="BW24" s="278"/>
      <c r="BX24" s="278"/>
      <c r="BY24" s="278"/>
      <c r="BZ24" s="278"/>
      <c r="CA24" s="278"/>
      <c r="CB24" s="298">
        <f t="shared" si="18"/>
        <v>0</v>
      </c>
      <c r="CC24" s="278"/>
      <c r="CD24" s="278"/>
      <c r="CE24" s="278"/>
      <c r="CF24" s="278"/>
      <c r="CG24" s="278"/>
      <c r="CH24" s="278"/>
      <c r="CI24" s="278"/>
      <c r="CJ24" s="298">
        <f t="shared" si="19"/>
        <v>0</v>
      </c>
      <c r="CK24" s="278"/>
      <c r="CL24" s="278"/>
      <c r="CM24" s="278"/>
      <c r="CN24" s="278"/>
      <c r="CO24" s="278"/>
      <c r="CP24" s="278"/>
      <c r="CQ24" s="278"/>
      <c r="CR24" s="298">
        <f t="shared" si="20"/>
        <v>0</v>
      </c>
      <c r="CS24" s="278"/>
      <c r="CT24" s="278"/>
      <c r="CU24" s="278"/>
      <c r="CV24" s="278"/>
      <c r="CW24" s="278"/>
      <c r="CX24" s="278"/>
      <c r="CY24" s="278"/>
      <c r="CZ24" s="298">
        <f t="shared" si="21"/>
        <v>205</v>
      </c>
      <c r="DA24" s="278">
        <v>185</v>
      </c>
      <c r="DB24" s="278"/>
      <c r="DC24" s="278">
        <v>20</v>
      </c>
      <c r="DD24" s="298">
        <f t="shared" si="22"/>
        <v>33</v>
      </c>
      <c r="DE24" s="278"/>
      <c r="DF24" s="278"/>
      <c r="DG24" s="278">
        <v>30</v>
      </c>
      <c r="DH24" s="278"/>
      <c r="DI24" s="278"/>
      <c r="DJ24" s="278"/>
      <c r="DK24" s="278">
        <v>3</v>
      </c>
    </row>
    <row r="25" spans="1:115" s="267" customFormat="1" ht="13.5">
      <c r="A25" s="416" t="s">
        <v>398</v>
      </c>
      <c r="B25" s="416">
        <v>44462</v>
      </c>
      <c r="C25" s="416" t="s">
        <v>421</v>
      </c>
      <c r="D25" s="298">
        <f t="shared" si="2"/>
        <v>5333</v>
      </c>
      <c r="E25" s="278">
        <v>3957</v>
      </c>
      <c r="F25" s="278">
        <v>1376</v>
      </c>
      <c r="G25" s="298">
        <f t="shared" si="3"/>
        <v>5333</v>
      </c>
      <c r="H25" s="298">
        <f t="shared" si="4"/>
        <v>5219</v>
      </c>
      <c r="I25" s="298">
        <f t="shared" si="5"/>
        <v>0</v>
      </c>
      <c r="J25" s="278"/>
      <c r="K25" s="278"/>
      <c r="L25" s="278"/>
      <c r="M25" s="298">
        <f t="shared" si="6"/>
        <v>4532</v>
      </c>
      <c r="N25" s="278"/>
      <c r="O25" s="278">
        <v>3355</v>
      </c>
      <c r="P25" s="278">
        <v>1177</v>
      </c>
      <c r="Q25" s="298">
        <f t="shared" si="7"/>
        <v>156</v>
      </c>
      <c r="R25" s="278"/>
      <c r="S25" s="278">
        <v>117</v>
      </c>
      <c r="T25" s="278">
        <v>39</v>
      </c>
      <c r="U25" s="298">
        <f t="shared" si="8"/>
        <v>349</v>
      </c>
      <c r="V25" s="278"/>
      <c r="W25" s="278">
        <v>262</v>
      </c>
      <c r="X25" s="278">
        <v>87</v>
      </c>
      <c r="Y25" s="298">
        <f t="shared" si="9"/>
        <v>0</v>
      </c>
      <c r="Z25" s="278"/>
      <c r="AA25" s="278"/>
      <c r="AB25" s="278"/>
      <c r="AC25" s="298">
        <f t="shared" si="10"/>
        <v>182</v>
      </c>
      <c r="AD25" s="278"/>
      <c r="AE25" s="278">
        <v>137</v>
      </c>
      <c r="AF25" s="278">
        <v>45</v>
      </c>
      <c r="AG25" s="278">
        <v>114</v>
      </c>
      <c r="AH25" s="278"/>
      <c r="AI25" s="298">
        <f t="shared" si="11"/>
        <v>0</v>
      </c>
      <c r="AJ25" s="278"/>
      <c r="AK25" s="278"/>
      <c r="AL25" s="278"/>
      <c r="AM25" s="298">
        <f t="shared" si="12"/>
        <v>5333</v>
      </c>
      <c r="AN25" s="298">
        <f t="shared" si="13"/>
        <v>4625</v>
      </c>
      <c r="AO25" s="278"/>
      <c r="AP25" s="278">
        <v>4532</v>
      </c>
      <c r="AQ25" s="278">
        <v>93</v>
      </c>
      <c r="AR25" s="278"/>
      <c r="AS25" s="278"/>
      <c r="AT25" s="278"/>
      <c r="AU25" s="278"/>
      <c r="AV25" s="298">
        <f t="shared" si="14"/>
        <v>219</v>
      </c>
      <c r="AW25" s="278"/>
      <c r="AX25" s="278"/>
      <c r="AY25" s="278"/>
      <c r="AZ25" s="278"/>
      <c r="BA25" s="278"/>
      <c r="BB25" s="278">
        <v>182</v>
      </c>
      <c r="BC25" s="278">
        <v>37</v>
      </c>
      <c r="BD25" s="298">
        <f t="shared" si="15"/>
        <v>0</v>
      </c>
      <c r="BE25" s="278"/>
      <c r="BF25" s="278"/>
      <c r="BG25" s="278"/>
      <c r="BH25" s="278"/>
      <c r="BI25" s="278"/>
      <c r="BJ25" s="278"/>
      <c r="BK25" s="278"/>
      <c r="BL25" s="298">
        <f t="shared" si="16"/>
        <v>0</v>
      </c>
      <c r="BM25" s="278"/>
      <c r="BN25" s="278"/>
      <c r="BO25" s="278"/>
      <c r="BP25" s="278"/>
      <c r="BQ25" s="278"/>
      <c r="BR25" s="278"/>
      <c r="BS25" s="278"/>
      <c r="BT25" s="298">
        <f t="shared" si="17"/>
        <v>0</v>
      </c>
      <c r="BU25" s="278"/>
      <c r="BV25" s="278"/>
      <c r="BW25" s="278"/>
      <c r="BX25" s="278"/>
      <c r="BY25" s="278"/>
      <c r="BZ25" s="278"/>
      <c r="CA25" s="278"/>
      <c r="CB25" s="298">
        <f t="shared" si="18"/>
        <v>0</v>
      </c>
      <c r="CC25" s="278"/>
      <c r="CD25" s="278"/>
      <c r="CE25" s="278"/>
      <c r="CF25" s="278"/>
      <c r="CG25" s="278"/>
      <c r="CH25" s="278"/>
      <c r="CI25" s="278"/>
      <c r="CJ25" s="298">
        <f t="shared" si="19"/>
        <v>349</v>
      </c>
      <c r="CK25" s="278"/>
      <c r="CL25" s="278"/>
      <c r="CM25" s="278"/>
      <c r="CN25" s="278">
        <v>349</v>
      </c>
      <c r="CO25" s="278"/>
      <c r="CP25" s="278"/>
      <c r="CQ25" s="278"/>
      <c r="CR25" s="298">
        <f t="shared" si="20"/>
        <v>0</v>
      </c>
      <c r="CS25" s="278"/>
      <c r="CT25" s="278"/>
      <c r="CU25" s="278"/>
      <c r="CV25" s="278"/>
      <c r="CW25" s="278"/>
      <c r="CX25" s="278"/>
      <c r="CY25" s="278"/>
      <c r="CZ25" s="298">
        <f t="shared" si="21"/>
        <v>77</v>
      </c>
      <c r="DA25" s="278"/>
      <c r="DB25" s="278"/>
      <c r="DC25" s="278">
        <v>77</v>
      </c>
      <c r="DD25" s="298">
        <f t="shared" si="22"/>
        <v>63</v>
      </c>
      <c r="DE25" s="278"/>
      <c r="DF25" s="278"/>
      <c r="DG25" s="278">
        <v>63</v>
      </c>
      <c r="DH25" s="278"/>
      <c r="DI25" s="278"/>
      <c r="DJ25" s="278"/>
      <c r="DK25" s="278"/>
    </row>
    <row r="26" spans="1:115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</row>
    <row r="27" spans="1:115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</row>
    <row r="28" spans="1:115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</row>
    <row r="29" spans="1:115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</row>
    <row r="30" spans="1:115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2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6" t="s">
        <v>21</v>
      </c>
      <c r="B2" s="348" t="s">
        <v>304</v>
      </c>
      <c r="C2" s="350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7"/>
      <c r="B3" s="349"/>
      <c r="C3" s="351"/>
      <c r="D3" s="8" t="s">
        <v>7</v>
      </c>
      <c r="E3" s="31" t="s">
        <v>70</v>
      </c>
      <c r="F3" s="352" t="s">
        <v>71</v>
      </c>
      <c r="G3" s="306"/>
      <c r="H3" s="306"/>
      <c r="I3" s="306"/>
      <c r="J3" s="306"/>
      <c r="K3" s="306"/>
      <c r="L3" s="306"/>
      <c r="M3" s="307"/>
      <c r="N3" s="350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50" t="s">
        <v>70</v>
      </c>
      <c r="AA3" s="302" t="s">
        <v>73</v>
      </c>
      <c r="AB3" s="303"/>
      <c r="AC3" s="303"/>
      <c r="AD3" s="303"/>
      <c r="AE3" s="303"/>
      <c r="AF3" s="303"/>
      <c r="AG3" s="304"/>
      <c r="AH3" s="8" t="s">
        <v>7</v>
      </c>
      <c r="AI3" s="350" t="s">
        <v>72</v>
      </c>
      <c r="AJ3" s="350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7"/>
      <c r="B4" s="349"/>
      <c r="C4" s="351"/>
      <c r="D4" s="8"/>
      <c r="E4" s="33"/>
      <c r="F4" s="25"/>
      <c r="G4" s="350" t="s">
        <v>76</v>
      </c>
      <c r="H4" s="314" t="s">
        <v>77</v>
      </c>
      <c r="I4" s="314" t="s">
        <v>78</v>
      </c>
      <c r="J4" s="314" t="s">
        <v>79</v>
      </c>
      <c r="K4" s="314" t="s">
        <v>80</v>
      </c>
      <c r="L4" s="354" t="s">
        <v>81</v>
      </c>
      <c r="M4" s="350" t="s">
        <v>82</v>
      </c>
      <c r="N4" s="351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1"/>
      <c r="AA4" s="350" t="s">
        <v>76</v>
      </c>
      <c r="AB4" s="314" t="s">
        <v>77</v>
      </c>
      <c r="AC4" s="314" t="s">
        <v>78</v>
      </c>
      <c r="AD4" s="314" t="s">
        <v>79</v>
      </c>
      <c r="AE4" s="314" t="s">
        <v>80</v>
      </c>
      <c r="AF4" s="354" t="s">
        <v>81</v>
      </c>
      <c r="AG4" s="350" t="s">
        <v>82</v>
      </c>
      <c r="AH4" s="8"/>
      <c r="AI4" s="351"/>
      <c r="AJ4" s="351"/>
      <c r="AK4" s="34"/>
      <c r="AL4" s="350" t="s">
        <v>76</v>
      </c>
      <c r="AM4" s="314" t="s">
        <v>77</v>
      </c>
      <c r="AN4" s="314" t="s">
        <v>78</v>
      </c>
      <c r="AO4" s="314" t="s">
        <v>79</v>
      </c>
      <c r="AP4" s="314" t="s">
        <v>80</v>
      </c>
      <c r="AQ4" s="354" t="s">
        <v>81</v>
      </c>
      <c r="AR4" s="350" t="s">
        <v>82</v>
      </c>
    </row>
    <row r="5" spans="1:44" s="24" customFormat="1" ht="18.75" customHeight="1">
      <c r="A5" s="347"/>
      <c r="B5" s="349"/>
      <c r="C5" s="351"/>
      <c r="D5" s="30"/>
      <c r="E5" s="37"/>
      <c r="F5" s="8" t="s">
        <v>7</v>
      </c>
      <c r="G5" s="351"/>
      <c r="H5" s="310"/>
      <c r="I5" s="310"/>
      <c r="J5" s="310"/>
      <c r="K5" s="310"/>
      <c r="L5" s="355"/>
      <c r="M5" s="351"/>
      <c r="N5" s="301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1"/>
      <c r="AA5" s="351"/>
      <c r="AB5" s="310"/>
      <c r="AC5" s="310"/>
      <c r="AD5" s="310"/>
      <c r="AE5" s="310"/>
      <c r="AF5" s="355"/>
      <c r="AG5" s="351"/>
      <c r="AH5" s="30"/>
      <c r="AI5" s="301"/>
      <c r="AJ5" s="301"/>
      <c r="AK5" s="8" t="s">
        <v>7</v>
      </c>
      <c r="AL5" s="351"/>
      <c r="AM5" s="310"/>
      <c r="AN5" s="310"/>
      <c r="AO5" s="310"/>
      <c r="AP5" s="310"/>
      <c r="AQ5" s="355"/>
      <c r="AR5" s="351"/>
    </row>
    <row r="6" spans="1:44" s="24" customFormat="1" ht="15.75" customHeight="1">
      <c r="A6" s="305"/>
      <c r="B6" s="319"/>
      <c r="C6" s="320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大分県</v>
      </c>
      <c r="B7" s="280">
        <f>INT(B8/1000)*1000</f>
        <v>44000</v>
      </c>
      <c r="C7" s="280" t="s">
        <v>354</v>
      </c>
      <c r="D7" s="278">
        <f>SUM(D8:D200)</f>
        <v>474371</v>
      </c>
      <c r="E7" s="278">
        <f>SUM(E8:E200)</f>
        <v>352620</v>
      </c>
      <c r="F7" s="278">
        <f aca="true" t="shared" si="0" ref="F7:AR7">SUM(F8:F200)</f>
        <v>51248</v>
      </c>
      <c r="G7" s="278">
        <f t="shared" si="0"/>
        <v>17444</v>
      </c>
      <c r="H7" s="278">
        <f t="shared" si="0"/>
        <v>0</v>
      </c>
      <c r="I7" s="278">
        <f t="shared" si="0"/>
        <v>0</v>
      </c>
      <c r="J7" s="278">
        <f t="shared" si="0"/>
        <v>4629</v>
      </c>
      <c r="K7" s="278">
        <f t="shared" si="0"/>
        <v>5675</v>
      </c>
      <c r="L7" s="278">
        <f t="shared" si="0"/>
        <v>15894</v>
      </c>
      <c r="M7" s="278">
        <f t="shared" si="0"/>
        <v>7606</v>
      </c>
      <c r="N7" s="278">
        <f t="shared" si="0"/>
        <v>33584</v>
      </c>
      <c r="O7" s="278">
        <f t="shared" si="0"/>
        <v>36919</v>
      </c>
      <c r="P7" s="278">
        <f t="shared" si="0"/>
        <v>25764</v>
      </c>
      <c r="Q7" s="278">
        <f t="shared" si="0"/>
        <v>2581</v>
      </c>
      <c r="R7" s="278">
        <f t="shared" si="0"/>
        <v>3652</v>
      </c>
      <c r="S7" s="278">
        <f t="shared" si="0"/>
        <v>1286</v>
      </c>
      <c r="T7" s="278">
        <f t="shared" si="0"/>
        <v>691</v>
      </c>
      <c r="U7" s="278">
        <f t="shared" si="0"/>
        <v>2914</v>
      </c>
      <c r="V7" s="278">
        <f t="shared" si="0"/>
        <v>0</v>
      </c>
      <c r="W7" s="278">
        <f t="shared" si="0"/>
        <v>0</v>
      </c>
      <c r="X7" s="278">
        <f t="shared" si="0"/>
        <v>31</v>
      </c>
      <c r="Y7" s="278">
        <f t="shared" si="0"/>
        <v>357871</v>
      </c>
      <c r="Z7" s="278">
        <f t="shared" si="0"/>
        <v>352620</v>
      </c>
      <c r="AA7" s="278">
        <f t="shared" si="0"/>
        <v>3156</v>
      </c>
      <c r="AB7" s="278">
        <f t="shared" si="0"/>
        <v>0</v>
      </c>
      <c r="AC7" s="278">
        <f t="shared" si="0"/>
        <v>0</v>
      </c>
      <c r="AD7" s="278">
        <f t="shared" si="0"/>
        <v>890</v>
      </c>
      <c r="AE7" s="278">
        <f t="shared" si="0"/>
        <v>0</v>
      </c>
      <c r="AF7" s="278">
        <f t="shared" si="0"/>
        <v>1205</v>
      </c>
      <c r="AG7" s="278">
        <f t="shared" si="0"/>
        <v>0</v>
      </c>
      <c r="AH7" s="278">
        <f t="shared" si="0"/>
        <v>75598</v>
      </c>
      <c r="AI7" s="278">
        <f t="shared" si="0"/>
        <v>33584</v>
      </c>
      <c r="AJ7" s="278">
        <f t="shared" si="0"/>
        <v>30222</v>
      </c>
      <c r="AK7" s="278">
        <f t="shared" si="0"/>
        <v>11792</v>
      </c>
      <c r="AL7" s="278">
        <f t="shared" si="0"/>
        <v>8147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3</v>
      </c>
      <c r="AQ7" s="278">
        <f t="shared" si="0"/>
        <v>1568</v>
      </c>
      <c r="AR7" s="278">
        <f t="shared" si="0"/>
        <v>2074</v>
      </c>
    </row>
    <row r="8" spans="1:44" s="267" customFormat="1" ht="13.5">
      <c r="A8" s="416" t="s">
        <v>398</v>
      </c>
      <c r="B8" s="416">
        <v>44201</v>
      </c>
      <c r="C8" s="416" t="s">
        <v>402</v>
      </c>
      <c r="D8" s="298">
        <f aca="true" t="shared" si="1" ref="D8:D25">SUM(E8:F8,N8:O8)</f>
        <v>201507</v>
      </c>
      <c r="E8" s="298">
        <f aca="true" t="shared" si="2" ref="E8:E25">Z8</f>
        <v>154486</v>
      </c>
      <c r="F8" s="298">
        <f aca="true" t="shared" si="3" ref="F8:F25">SUM(G8:M8)</f>
        <v>8340</v>
      </c>
      <c r="G8" s="278">
        <v>7443</v>
      </c>
      <c r="H8" s="278"/>
      <c r="I8" s="278"/>
      <c r="J8" s="278"/>
      <c r="K8" s="278"/>
      <c r="L8" s="278">
        <v>897</v>
      </c>
      <c r="M8" s="278"/>
      <c r="N8" s="298">
        <f aca="true" t="shared" si="4" ref="N8:N25">AI8</f>
        <v>21416</v>
      </c>
      <c r="O8" s="299">
        <f>'資源化量内訳'!R8</f>
        <v>17265</v>
      </c>
      <c r="P8" s="299">
        <f>'資源化量内訳'!S8</f>
        <v>10314</v>
      </c>
      <c r="Q8" s="299">
        <f>'資源化量内訳'!T8</f>
        <v>1974</v>
      </c>
      <c r="R8" s="299">
        <f>'資源化量内訳'!U8</f>
        <v>2012</v>
      </c>
      <c r="S8" s="299">
        <f>'資源化量内訳'!V8</f>
        <v>893</v>
      </c>
      <c r="T8" s="299">
        <f>'資源化量内訳'!W8</f>
        <v>65</v>
      </c>
      <c r="U8" s="299">
        <f>'資源化量内訳'!X8</f>
        <v>2007</v>
      </c>
      <c r="V8" s="299">
        <f>'資源化量内訳'!Y8</f>
        <v>0</v>
      </c>
      <c r="W8" s="299">
        <f>'資源化量内訳'!Z8</f>
        <v>0</v>
      </c>
      <c r="X8" s="299">
        <f>'資源化量内訳'!AA8</f>
        <v>0</v>
      </c>
      <c r="Y8" s="298">
        <f aca="true" t="shared" si="5" ref="Y8:Y25">SUM(Z8:AG8)</f>
        <v>154486</v>
      </c>
      <c r="Z8" s="278">
        <v>154486</v>
      </c>
      <c r="AA8" s="278"/>
      <c r="AB8" s="278"/>
      <c r="AC8" s="278"/>
      <c r="AD8" s="278"/>
      <c r="AE8" s="278"/>
      <c r="AF8" s="278"/>
      <c r="AG8" s="278"/>
      <c r="AH8" s="298">
        <f aca="true" t="shared" si="6" ref="AH8:AH25">SUM(AI8:AK8)</f>
        <v>40456</v>
      </c>
      <c r="AI8" s="278">
        <v>21416</v>
      </c>
      <c r="AJ8" s="278">
        <v>13665</v>
      </c>
      <c r="AK8" s="298">
        <f aca="true" t="shared" si="7" ref="AK8:AK25">SUM(AL8:AR8)</f>
        <v>5375</v>
      </c>
      <c r="AL8" s="278">
        <v>5375</v>
      </c>
      <c r="AM8" s="278"/>
      <c r="AN8" s="278"/>
      <c r="AO8" s="278"/>
      <c r="AP8" s="278"/>
      <c r="AQ8" s="278"/>
      <c r="AR8" s="278"/>
    </row>
    <row r="9" spans="1:44" s="267" customFormat="1" ht="13.5">
      <c r="A9" s="416" t="s">
        <v>398</v>
      </c>
      <c r="B9" s="416">
        <v>44202</v>
      </c>
      <c r="C9" s="416" t="s">
        <v>404</v>
      </c>
      <c r="D9" s="298">
        <f t="shared" si="1"/>
        <v>70408</v>
      </c>
      <c r="E9" s="298">
        <f t="shared" si="2"/>
        <v>50473</v>
      </c>
      <c r="F9" s="298">
        <f t="shared" si="3"/>
        <v>5991</v>
      </c>
      <c r="G9" s="278">
        <v>4587</v>
      </c>
      <c r="H9" s="278"/>
      <c r="I9" s="278"/>
      <c r="J9" s="278"/>
      <c r="K9" s="278"/>
      <c r="L9" s="278">
        <v>1404</v>
      </c>
      <c r="M9" s="278"/>
      <c r="N9" s="298">
        <f t="shared" si="4"/>
        <v>8897</v>
      </c>
      <c r="O9" s="299">
        <f>'資源化量内訳'!R9</f>
        <v>5047</v>
      </c>
      <c r="P9" s="299">
        <f>'資源化量内訳'!S9</f>
        <v>3875</v>
      </c>
      <c r="Q9" s="299">
        <f>'資源化量内訳'!T9</f>
        <v>237</v>
      </c>
      <c r="R9" s="299">
        <f>'資源化量内訳'!U9</f>
        <v>531</v>
      </c>
      <c r="S9" s="299">
        <f>'資源化量内訳'!V9</f>
        <v>249</v>
      </c>
      <c r="T9" s="299">
        <f>'資源化量内訳'!W9</f>
        <v>0</v>
      </c>
      <c r="U9" s="299">
        <f>'資源化量内訳'!X9</f>
        <v>155</v>
      </c>
      <c r="V9" s="299">
        <f>'資源化量内訳'!Y9</f>
        <v>0</v>
      </c>
      <c r="W9" s="299">
        <f>'資源化量内訳'!Z9</f>
        <v>0</v>
      </c>
      <c r="X9" s="299">
        <f>'資源化量内訳'!AA9</f>
        <v>0</v>
      </c>
      <c r="Y9" s="298">
        <f t="shared" si="5"/>
        <v>52018</v>
      </c>
      <c r="Z9" s="278">
        <v>50473</v>
      </c>
      <c r="AA9" s="278">
        <v>1545</v>
      </c>
      <c r="AB9" s="278"/>
      <c r="AC9" s="278"/>
      <c r="AD9" s="278"/>
      <c r="AE9" s="278"/>
      <c r="AF9" s="278"/>
      <c r="AG9" s="278"/>
      <c r="AH9" s="298">
        <f t="shared" si="6"/>
        <v>17657</v>
      </c>
      <c r="AI9" s="278">
        <v>8897</v>
      </c>
      <c r="AJ9" s="278">
        <v>6939</v>
      </c>
      <c r="AK9" s="298">
        <f t="shared" si="7"/>
        <v>1821</v>
      </c>
      <c r="AL9" s="278">
        <v>1821</v>
      </c>
      <c r="AM9" s="278"/>
      <c r="AN9" s="278"/>
      <c r="AO9" s="278"/>
      <c r="AP9" s="278"/>
      <c r="AQ9" s="278"/>
      <c r="AR9" s="278"/>
    </row>
    <row r="10" spans="1:44" s="267" customFormat="1" ht="13.5">
      <c r="A10" s="416" t="s">
        <v>398</v>
      </c>
      <c r="B10" s="416">
        <v>44203</v>
      </c>
      <c r="C10" s="416" t="s">
        <v>405</v>
      </c>
      <c r="D10" s="298">
        <f t="shared" si="1"/>
        <v>34785</v>
      </c>
      <c r="E10" s="298">
        <f t="shared" si="2"/>
        <v>28081</v>
      </c>
      <c r="F10" s="298">
        <f t="shared" si="3"/>
        <v>4241</v>
      </c>
      <c r="G10" s="278">
        <v>1871</v>
      </c>
      <c r="H10" s="278"/>
      <c r="I10" s="278"/>
      <c r="J10" s="278"/>
      <c r="K10" s="278"/>
      <c r="L10" s="278">
        <v>2370</v>
      </c>
      <c r="M10" s="278"/>
      <c r="N10" s="298">
        <f t="shared" si="4"/>
        <v>0</v>
      </c>
      <c r="O10" s="299">
        <f>'資源化量内訳'!R10</f>
        <v>2463</v>
      </c>
      <c r="P10" s="299">
        <f>'資源化量内訳'!S10</f>
        <v>2271</v>
      </c>
      <c r="Q10" s="299">
        <f>'資源化量内訳'!T10</f>
        <v>0</v>
      </c>
      <c r="R10" s="299">
        <f>'資源化量内訳'!U10</f>
        <v>0</v>
      </c>
      <c r="S10" s="299">
        <f>'資源化量内訳'!V10</f>
        <v>0</v>
      </c>
      <c r="T10" s="299">
        <f>'資源化量内訳'!W10</f>
        <v>8</v>
      </c>
      <c r="U10" s="299">
        <f>'資源化量内訳'!X10</f>
        <v>184</v>
      </c>
      <c r="V10" s="299">
        <f>'資源化量内訳'!Y10</f>
        <v>0</v>
      </c>
      <c r="W10" s="299">
        <f>'資源化量内訳'!Z10</f>
        <v>0</v>
      </c>
      <c r="X10" s="299">
        <f>'資源化量内訳'!AA10</f>
        <v>0</v>
      </c>
      <c r="Y10" s="298">
        <f t="shared" si="5"/>
        <v>29844</v>
      </c>
      <c r="Z10" s="278">
        <v>28081</v>
      </c>
      <c r="AA10" s="278">
        <v>953</v>
      </c>
      <c r="AB10" s="278"/>
      <c r="AC10" s="278"/>
      <c r="AD10" s="278"/>
      <c r="AE10" s="278"/>
      <c r="AF10" s="278">
        <v>810</v>
      </c>
      <c r="AG10" s="278"/>
      <c r="AH10" s="298">
        <f t="shared" si="6"/>
        <v>997</v>
      </c>
      <c r="AI10" s="278"/>
      <c r="AJ10" s="278"/>
      <c r="AK10" s="298">
        <f t="shared" si="7"/>
        <v>997</v>
      </c>
      <c r="AL10" s="278">
        <v>576</v>
      </c>
      <c r="AM10" s="278"/>
      <c r="AN10" s="278"/>
      <c r="AO10" s="278"/>
      <c r="AP10" s="278"/>
      <c r="AQ10" s="278">
        <v>421</v>
      </c>
      <c r="AR10" s="278"/>
    </row>
    <row r="11" spans="1:44" s="267" customFormat="1" ht="13.5">
      <c r="A11" s="416" t="s">
        <v>398</v>
      </c>
      <c r="B11" s="416">
        <v>44204</v>
      </c>
      <c r="C11" s="416" t="s">
        <v>406</v>
      </c>
      <c r="D11" s="298">
        <f t="shared" si="1"/>
        <v>25043</v>
      </c>
      <c r="E11" s="298">
        <f t="shared" si="2"/>
        <v>14809</v>
      </c>
      <c r="F11" s="298">
        <f t="shared" si="3"/>
        <v>6425</v>
      </c>
      <c r="G11" s="278"/>
      <c r="H11" s="278"/>
      <c r="I11" s="278"/>
      <c r="J11" s="278">
        <v>4629</v>
      </c>
      <c r="K11" s="278"/>
      <c r="L11" s="278">
        <v>1796</v>
      </c>
      <c r="M11" s="278"/>
      <c r="N11" s="298">
        <f t="shared" si="4"/>
        <v>693</v>
      </c>
      <c r="O11" s="299">
        <f>'資源化量内訳'!R11</f>
        <v>3116</v>
      </c>
      <c r="P11" s="299">
        <f>'資源化量内訳'!S11</f>
        <v>2657</v>
      </c>
      <c r="Q11" s="299">
        <f>'資源化量内訳'!T11</f>
        <v>0</v>
      </c>
      <c r="R11" s="299">
        <f>'資源化量内訳'!U11</f>
        <v>64</v>
      </c>
      <c r="S11" s="299">
        <f>'資源化量内訳'!V11</f>
        <v>0</v>
      </c>
      <c r="T11" s="299">
        <f>'資源化量内訳'!W11</f>
        <v>89</v>
      </c>
      <c r="U11" s="299">
        <f>'資源化量内訳'!X11</f>
        <v>306</v>
      </c>
      <c r="V11" s="299">
        <f>'資源化量内訳'!Y11</f>
        <v>0</v>
      </c>
      <c r="W11" s="299">
        <f>'資源化量内訳'!Z11</f>
        <v>0</v>
      </c>
      <c r="X11" s="299">
        <f>'資源化量内訳'!AA11</f>
        <v>0</v>
      </c>
      <c r="Y11" s="298">
        <f t="shared" si="5"/>
        <v>15699</v>
      </c>
      <c r="Z11" s="278">
        <v>14809</v>
      </c>
      <c r="AA11" s="278"/>
      <c r="AB11" s="278"/>
      <c r="AC11" s="278"/>
      <c r="AD11" s="278">
        <v>890</v>
      </c>
      <c r="AE11" s="278"/>
      <c r="AF11" s="278"/>
      <c r="AG11" s="278"/>
      <c r="AH11" s="298">
        <f t="shared" si="6"/>
        <v>1194</v>
      </c>
      <c r="AI11" s="278">
        <v>693</v>
      </c>
      <c r="AJ11" s="278">
        <v>354</v>
      </c>
      <c r="AK11" s="298">
        <f t="shared" si="7"/>
        <v>147</v>
      </c>
      <c r="AL11" s="278"/>
      <c r="AM11" s="278"/>
      <c r="AN11" s="278"/>
      <c r="AO11" s="278"/>
      <c r="AP11" s="278"/>
      <c r="AQ11" s="278">
        <v>147</v>
      </c>
      <c r="AR11" s="278"/>
    </row>
    <row r="12" spans="1:44" s="267" customFormat="1" ht="13.5">
      <c r="A12" s="416" t="s">
        <v>398</v>
      </c>
      <c r="B12" s="416">
        <v>44205</v>
      </c>
      <c r="C12" s="416" t="s">
        <v>407</v>
      </c>
      <c r="D12" s="298">
        <f t="shared" si="1"/>
        <v>27670</v>
      </c>
      <c r="E12" s="298">
        <f t="shared" si="2"/>
        <v>24846</v>
      </c>
      <c r="F12" s="298">
        <f t="shared" si="3"/>
        <v>829</v>
      </c>
      <c r="G12" s="278"/>
      <c r="H12" s="278"/>
      <c r="I12" s="278"/>
      <c r="J12" s="278"/>
      <c r="K12" s="278"/>
      <c r="L12" s="278">
        <v>829</v>
      </c>
      <c r="M12" s="278"/>
      <c r="N12" s="298">
        <f t="shared" si="4"/>
        <v>83</v>
      </c>
      <c r="O12" s="299">
        <f>'資源化量内訳'!R12</f>
        <v>1912</v>
      </c>
      <c r="P12" s="299">
        <f>'資源化量内訳'!S12</f>
        <v>1869</v>
      </c>
      <c r="Q12" s="299">
        <f>'資源化量内訳'!T12</f>
        <v>0</v>
      </c>
      <c r="R12" s="299">
        <f>'資源化量内訳'!U12</f>
        <v>1</v>
      </c>
      <c r="S12" s="299">
        <f>'資源化量内訳'!V12</f>
        <v>0</v>
      </c>
      <c r="T12" s="299">
        <f>'資源化量内訳'!W12</f>
        <v>0</v>
      </c>
      <c r="U12" s="299">
        <f>'資源化量内訳'!X12</f>
        <v>11</v>
      </c>
      <c r="V12" s="299">
        <f>'資源化量内訳'!Y12</f>
        <v>0</v>
      </c>
      <c r="W12" s="299">
        <f>'資源化量内訳'!Z12</f>
        <v>0</v>
      </c>
      <c r="X12" s="299">
        <f>'資源化量内訳'!AA12</f>
        <v>31</v>
      </c>
      <c r="Y12" s="298">
        <f t="shared" si="5"/>
        <v>24846</v>
      </c>
      <c r="Z12" s="278">
        <v>24846</v>
      </c>
      <c r="AA12" s="278"/>
      <c r="AB12" s="278"/>
      <c r="AC12" s="278"/>
      <c r="AD12" s="278"/>
      <c r="AE12" s="278"/>
      <c r="AF12" s="278"/>
      <c r="AG12" s="278"/>
      <c r="AH12" s="298">
        <f t="shared" si="6"/>
        <v>1679</v>
      </c>
      <c r="AI12" s="278">
        <v>83</v>
      </c>
      <c r="AJ12" s="278">
        <v>1596</v>
      </c>
      <c r="AK12" s="298">
        <f t="shared" si="7"/>
        <v>0</v>
      </c>
      <c r="AL12" s="278"/>
      <c r="AM12" s="278"/>
      <c r="AN12" s="278"/>
      <c r="AO12" s="278"/>
      <c r="AP12" s="278"/>
      <c r="AQ12" s="278"/>
      <c r="AR12" s="278"/>
    </row>
    <row r="13" spans="1:44" s="267" customFormat="1" ht="13.5">
      <c r="A13" s="416" t="s">
        <v>398</v>
      </c>
      <c r="B13" s="416">
        <v>44206</v>
      </c>
      <c r="C13" s="416" t="s">
        <v>408</v>
      </c>
      <c r="D13" s="298">
        <f t="shared" si="1"/>
        <v>14167</v>
      </c>
      <c r="E13" s="298">
        <f t="shared" si="2"/>
        <v>9921</v>
      </c>
      <c r="F13" s="298">
        <f t="shared" si="3"/>
        <v>2532</v>
      </c>
      <c r="G13" s="278">
        <v>1057</v>
      </c>
      <c r="H13" s="278"/>
      <c r="I13" s="278"/>
      <c r="J13" s="278"/>
      <c r="K13" s="278"/>
      <c r="L13" s="278">
        <v>444</v>
      </c>
      <c r="M13" s="278">
        <v>1031</v>
      </c>
      <c r="N13" s="298">
        <f t="shared" si="4"/>
        <v>0</v>
      </c>
      <c r="O13" s="299">
        <f>'資源化量内訳'!R13</f>
        <v>1714</v>
      </c>
      <c r="P13" s="299">
        <f>'資源化量内訳'!S13</f>
        <v>1226</v>
      </c>
      <c r="Q13" s="299">
        <f>'資源化量内訳'!T13</f>
        <v>14</v>
      </c>
      <c r="R13" s="299">
        <f>'資源化量内訳'!U13</f>
        <v>322</v>
      </c>
      <c r="S13" s="299">
        <f>'資源化量内訳'!V13</f>
        <v>0</v>
      </c>
      <c r="T13" s="299">
        <f>'資源化量内訳'!W13</f>
        <v>120</v>
      </c>
      <c r="U13" s="299">
        <f>'資源化量内訳'!X13</f>
        <v>32</v>
      </c>
      <c r="V13" s="299">
        <f>'資源化量内訳'!Y13</f>
        <v>0</v>
      </c>
      <c r="W13" s="299">
        <f>'資源化量内訳'!Z13</f>
        <v>0</v>
      </c>
      <c r="X13" s="299">
        <f>'資源化量内訳'!AA13</f>
        <v>0</v>
      </c>
      <c r="Y13" s="298">
        <f t="shared" si="5"/>
        <v>9951</v>
      </c>
      <c r="Z13" s="278">
        <v>9921</v>
      </c>
      <c r="AA13" s="278">
        <v>30</v>
      </c>
      <c r="AB13" s="278"/>
      <c r="AC13" s="278"/>
      <c r="AD13" s="278"/>
      <c r="AE13" s="278"/>
      <c r="AF13" s="278"/>
      <c r="AG13" s="278"/>
      <c r="AH13" s="298">
        <f t="shared" si="6"/>
        <v>1394</v>
      </c>
      <c r="AI13" s="278"/>
      <c r="AJ13" s="278">
        <v>88</v>
      </c>
      <c r="AK13" s="298">
        <f t="shared" si="7"/>
        <v>1306</v>
      </c>
      <c r="AL13" s="278"/>
      <c r="AM13" s="278"/>
      <c r="AN13" s="278"/>
      <c r="AO13" s="278"/>
      <c r="AP13" s="278"/>
      <c r="AQ13" s="278"/>
      <c r="AR13" s="278">
        <v>1306</v>
      </c>
    </row>
    <row r="14" spans="1:44" s="267" customFormat="1" ht="13.5">
      <c r="A14" s="416" t="s">
        <v>398</v>
      </c>
      <c r="B14" s="416">
        <v>44207</v>
      </c>
      <c r="C14" s="416" t="s">
        <v>409</v>
      </c>
      <c r="D14" s="298">
        <f t="shared" si="1"/>
        <v>7797</v>
      </c>
      <c r="E14" s="298">
        <f t="shared" si="2"/>
        <v>0</v>
      </c>
      <c r="F14" s="298">
        <f t="shared" si="3"/>
        <v>7503</v>
      </c>
      <c r="G14" s="278"/>
      <c r="H14" s="278"/>
      <c r="I14" s="278"/>
      <c r="J14" s="278"/>
      <c r="K14" s="278">
        <v>5675</v>
      </c>
      <c r="L14" s="278">
        <v>1828</v>
      </c>
      <c r="M14" s="278"/>
      <c r="N14" s="298">
        <f t="shared" si="4"/>
        <v>294</v>
      </c>
      <c r="O14" s="299">
        <f>'資源化量内訳'!R14</f>
        <v>0</v>
      </c>
      <c r="P14" s="299">
        <f>'資源化量内訳'!S14</f>
        <v>0</v>
      </c>
      <c r="Q14" s="299">
        <f>'資源化量内訳'!T14</f>
        <v>0</v>
      </c>
      <c r="R14" s="299">
        <f>'資源化量内訳'!U14</f>
        <v>0</v>
      </c>
      <c r="S14" s="299">
        <f>'資源化量内訳'!V14</f>
        <v>0</v>
      </c>
      <c r="T14" s="299">
        <f>'資源化量内訳'!W14</f>
        <v>0</v>
      </c>
      <c r="U14" s="299">
        <f>'資源化量内訳'!X14</f>
        <v>0</v>
      </c>
      <c r="V14" s="299">
        <f>'資源化量内訳'!Y14</f>
        <v>0</v>
      </c>
      <c r="W14" s="299">
        <f>'資源化量内訳'!Z14</f>
        <v>0</v>
      </c>
      <c r="X14" s="299">
        <f>'資源化量内訳'!AA14</f>
        <v>0</v>
      </c>
      <c r="Y14" s="298">
        <f t="shared" si="5"/>
        <v>0</v>
      </c>
      <c r="Z14" s="278"/>
      <c r="AA14" s="278"/>
      <c r="AB14" s="278"/>
      <c r="AC14" s="278"/>
      <c r="AD14" s="278"/>
      <c r="AE14" s="278"/>
      <c r="AF14" s="278"/>
      <c r="AG14" s="278"/>
      <c r="AH14" s="298">
        <f t="shared" si="6"/>
        <v>300</v>
      </c>
      <c r="AI14" s="278">
        <v>294</v>
      </c>
      <c r="AJ14" s="278"/>
      <c r="AK14" s="298">
        <f t="shared" si="7"/>
        <v>6</v>
      </c>
      <c r="AL14" s="278"/>
      <c r="AM14" s="278"/>
      <c r="AN14" s="278"/>
      <c r="AO14" s="278"/>
      <c r="AP14" s="278">
        <v>3</v>
      </c>
      <c r="AQ14" s="278">
        <v>3</v>
      </c>
      <c r="AR14" s="278"/>
    </row>
    <row r="15" spans="1:44" s="267" customFormat="1" ht="13.5">
      <c r="A15" s="416" t="s">
        <v>398</v>
      </c>
      <c r="B15" s="416">
        <v>44208</v>
      </c>
      <c r="C15" s="416" t="s">
        <v>410</v>
      </c>
      <c r="D15" s="298">
        <f t="shared" si="1"/>
        <v>7126</v>
      </c>
      <c r="E15" s="298">
        <f t="shared" si="2"/>
        <v>0</v>
      </c>
      <c r="F15" s="298">
        <f t="shared" si="3"/>
        <v>6072</v>
      </c>
      <c r="G15" s="278"/>
      <c r="H15" s="278"/>
      <c r="I15" s="278"/>
      <c r="J15" s="278"/>
      <c r="K15" s="278"/>
      <c r="L15" s="278"/>
      <c r="M15" s="278">
        <v>6072</v>
      </c>
      <c r="N15" s="298">
        <f t="shared" si="4"/>
        <v>55</v>
      </c>
      <c r="O15" s="299">
        <f>'資源化量内訳'!R15</f>
        <v>999</v>
      </c>
      <c r="P15" s="299">
        <f>'資源化量内訳'!S15</f>
        <v>656</v>
      </c>
      <c r="Q15" s="299">
        <f>'資源化量内訳'!T15</f>
        <v>137</v>
      </c>
      <c r="R15" s="299">
        <f>'資源化量内訳'!U15</f>
        <v>154</v>
      </c>
      <c r="S15" s="299">
        <f>'資源化量内訳'!V15</f>
        <v>52</v>
      </c>
      <c r="T15" s="299">
        <f>'資源化量内訳'!W15</f>
        <v>0</v>
      </c>
      <c r="U15" s="299">
        <f>'資源化量内訳'!X15</f>
        <v>0</v>
      </c>
      <c r="V15" s="299">
        <f>'資源化量内訳'!Y15</f>
        <v>0</v>
      </c>
      <c r="W15" s="299">
        <f>'資源化量内訳'!Z15</f>
        <v>0</v>
      </c>
      <c r="X15" s="299">
        <f>'資源化量内訳'!AA15</f>
        <v>0</v>
      </c>
      <c r="Y15" s="298">
        <f t="shared" si="5"/>
        <v>0</v>
      </c>
      <c r="Z15" s="278"/>
      <c r="AA15" s="278"/>
      <c r="AB15" s="278"/>
      <c r="AC15" s="278"/>
      <c r="AD15" s="278"/>
      <c r="AE15" s="278"/>
      <c r="AF15" s="278"/>
      <c r="AG15" s="278"/>
      <c r="AH15" s="298">
        <f t="shared" si="6"/>
        <v>351</v>
      </c>
      <c r="AI15" s="278">
        <v>55</v>
      </c>
      <c r="AJ15" s="278"/>
      <c r="AK15" s="298">
        <f t="shared" si="7"/>
        <v>296</v>
      </c>
      <c r="AL15" s="278"/>
      <c r="AM15" s="278"/>
      <c r="AN15" s="278"/>
      <c r="AO15" s="278"/>
      <c r="AP15" s="278"/>
      <c r="AQ15" s="278"/>
      <c r="AR15" s="278">
        <v>296</v>
      </c>
    </row>
    <row r="16" spans="1:44" s="267" customFormat="1" ht="13.5">
      <c r="A16" s="416" t="s">
        <v>398</v>
      </c>
      <c r="B16" s="416">
        <v>44209</v>
      </c>
      <c r="C16" s="416" t="s">
        <v>411</v>
      </c>
      <c r="D16" s="298">
        <f t="shared" si="1"/>
        <v>9014</v>
      </c>
      <c r="E16" s="298">
        <f t="shared" si="2"/>
        <v>7840</v>
      </c>
      <c r="F16" s="298">
        <f t="shared" si="3"/>
        <v>617</v>
      </c>
      <c r="G16" s="278"/>
      <c r="H16" s="278"/>
      <c r="I16" s="278"/>
      <c r="J16" s="278"/>
      <c r="K16" s="278"/>
      <c r="L16" s="278">
        <v>617</v>
      </c>
      <c r="M16" s="278"/>
      <c r="N16" s="298">
        <f t="shared" si="4"/>
        <v>0</v>
      </c>
      <c r="O16" s="299">
        <f>'資源化量内訳'!R16</f>
        <v>557</v>
      </c>
      <c r="P16" s="299">
        <f>'資源化量内訳'!S16</f>
        <v>406</v>
      </c>
      <c r="Q16" s="299">
        <f>'資源化量内訳'!T16</f>
        <v>0</v>
      </c>
      <c r="R16" s="299">
        <f>'資源化量内訳'!U16</f>
        <v>87</v>
      </c>
      <c r="S16" s="299">
        <f>'資源化量内訳'!V16</f>
        <v>17</v>
      </c>
      <c r="T16" s="299">
        <f>'資源化量内訳'!W16</f>
        <v>3</v>
      </c>
      <c r="U16" s="299">
        <f>'資源化量内訳'!X16</f>
        <v>44</v>
      </c>
      <c r="V16" s="299">
        <f>'資源化量内訳'!Y16</f>
        <v>0</v>
      </c>
      <c r="W16" s="299">
        <f>'資源化量内訳'!Z16</f>
        <v>0</v>
      </c>
      <c r="X16" s="299">
        <f>'資源化量内訳'!AA16</f>
        <v>0</v>
      </c>
      <c r="Y16" s="298">
        <f t="shared" si="5"/>
        <v>7840</v>
      </c>
      <c r="Z16" s="278">
        <v>7840</v>
      </c>
      <c r="AA16" s="278"/>
      <c r="AB16" s="278"/>
      <c r="AC16" s="278"/>
      <c r="AD16" s="278"/>
      <c r="AE16" s="278"/>
      <c r="AF16" s="278"/>
      <c r="AG16" s="278"/>
      <c r="AH16" s="298">
        <f t="shared" si="6"/>
        <v>1345</v>
      </c>
      <c r="AI16" s="278"/>
      <c r="AJ16" s="278">
        <v>979</v>
      </c>
      <c r="AK16" s="298">
        <f t="shared" si="7"/>
        <v>366</v>
      </c>
      <c r="AL16" s="278"/>
      <c r="AM16" s="278"/>
      <c r="AN16" s="278"/>
      <c r="AO16" s="278"/>
      <c r="AP16" s="278"/>
      <c r="AQ16" s="278">
        <v>366</v>
      </c>
      <c r="AR16" s="278"/>
    </row>
    <row r="17" spans="1:44" s="267" customFormat="1" ht="13.5">
      <c r="A17" s="416" t="s">
        <v>398</v>
      </c>
      <c r="B17" s="416">
        <v>44210</v>
      </c>
      <c r="C17" s="416" t="s">
        <v>412</v>
      </c>
      <c r="D17" s="298">
        <f t="shared" si="1"/>
        <v>8333</v>
      </c>
      <c r="E17" s="298">
        <f t="shared" si="2"/>
        <v>5816</v>
      </c>
      <c r="F17" s="298">
        <f t="shared" si="3"/>
        <v>487</v>
      </c>
      <c r="G17" s="278">
        <v>222</v>
      </c>
      <c r="H17" s="278"/>
      <c r="I17" s="278"/>
      <c r="J17" s="278"/>
      <c r="K17" s="278"/>
      <c r="L17" s="278">
        <v>265</v>
      </c>
      <c r="M17" s="278"/>
      <c r="N17" s="298">
        <f t="shared" si="4"/>
        <v>1282</v>
      </c>
      <c r="O17" s="299">
        <f>'資源化量内訳'!R17</f>
        <v>748</v>
      </c>
      <c r="P17" s="299">
        <f>'資源化量内訳'!S17</f>
        <v>488</v>
      </c>
      <c r="Q17" s="299">
        <f>'資源化量内訳'!T17</f>
        <v>70</v>
      </c>
      <c r="R17" s="299">
        <f>'資源化量内訳'!U17</f>
        <v>103</v>
      </c>
      <c r="S17" s="299">
        <f>'資源化量内訳'!V17</f>
        <v>49</v>
      </c>
      <c r="T17" s="299">
        <f>'資源化量内訳'!W17</f>
        <v>0</v>
      </c>
      <c r="U17" s="299">
        <f>'資源化量内訳'!X17</f>
        <v>38</v>
      </c>
      <c r="V17" s="299">
        <f>'資源化量内訳'!Y17</f>
        <v>0</v>
      </c>
      <c r="W17" s="299">
        <f>'資源化量内訳'!Z17</f>
        <v>0</v>
      </c>
      <c r="X17" s="299">
        <f>'資源化量内訳'!AA17</f>
        <v>0</v>
      </c>
      <c r="Y17" s="298">
        <f t="shared" si="5"/>
        <v>5816</v>
      </c>
      <c r="Z17" s="278">
        <v>5816</v>
      </c>
      <c r="AA17" s="278"/>
      <c r="AB17" s="278"/>
      <c r="AC17" s="278"/>
      <c r="AD17" s="278"/>
      <c r="AE17" s="278"/>
      <c r="AF17" s="278"/>
      <c r="AG17" s="278"/>
      <c r="AH17" s="298">
        <f t="shared" si="6"/>
        <v>1282</v>
      </c>
      <c r="AI17" s="278">
        <v>1282</v>
      </c>
      <c r="AJ17" s="278"/>
      <c r="AK17" s="298">
        <f t="shared" si="7"/>
        <v>0</v>
      </c>
      <c r="AL17" s="278"/>
      <c r="AM17" s="278"/>
      <c r="AN17" s="278"/>
      <c r="AO17" s="278"/>
      <c r="AP17" s="278"/>
      <c r="AQ17" s="278"/>
      <c r="AR17" s="278"/>
    </row>
    <row r="18" spans="1:44" s="267" customFormat="1" ht="13.5">
      <c r="A18" s="416" t="s">
        <v>398</v>
      </c>
      <c r="B18" s="416">
        <v>44211</v>
      </c>
      <c r="C18" s="416" t="s">
        <v>413</v>
      </c>
      <c r="D18" s="298">
        <f t="shared" si="1"/>
        <v>20260</v>
      </c>
      <c r="E18" s="298">
        <f t="shared" si="2"/>
        <v>17384</v>
      </c>
      <c r="F18" s="298">
        <f t="shared" si="3"/>
        <v>2798</v>
      </c>
      <c r="G18" s="278">
        <v>332</v>
      </c>
      <c r="H18" s="278"/>
      <c r="I18" s="278"/>
      <c r="J18" s="278"/>
      <c r="K18" s="278"/>
      <c r="L18" s="278">
        <v>2466</v>
      </c>
      <c r="M18" s="278"/>
      <c r="N18" s="298">
        <f t="shared" si="4"/>
        <v>78</v>
      </c>
      <c r="O18" s="299">
        <f>'資源化量内訳'!R18</f>
        <v>0</v>
      </c>
      <c r="P18" s="299">
        <f>'資源化量内訳'!S18</f>
        <v>0</v>
      </c>
      <c r="Q18" s="299">
        <f>'資源化量内訳'!T18</f>
        <v>0</v>
      </c>
      <c r="R18" s="299">
        <f>'資源化量内訳'!U18</f>
        <v>0</v>
      </c>
      <c r="S18" s="299">
        <f>'資源化量内訳'!V18</f>
        <v>0</v>
      </c>
      <c r="T18" s="299">
        <f>'資源化量内訳'!W18</f>
        <v>0</v>
      </c>
      <c r="U18" s="299">
        <f>'資源化量内訳'!X18</f>
        <v>0</v>
      </c>
      <c r="V18" s="299">
        <f>'資源化量内訳'!Y18</f>
        <v>0</v>
      </c>
      <c r="W18" s="299">
        <f>'資源化量内訳'!Z18</f>
        <v>0</v>
      </c>
      <c r="X18" s="299">
        <f>'資源化量内訳'!AA18</f>
        <v>0</v>
      </c>
      <c r="Y18" s="298">
        <f t="shared" si="5"/>
        <v>17921</v>
      </c>
      <c r="Z18" s="278">
        <v>17384</v>
      </c>
      <c r="AA18" s="278">
        <v>166</v>
      </c>
      <c r="AB18" s="278"/>
      <c r="AC18" s="278"/>
      <c r="AD18" s="278"/>
      <c r="AE18" s="278"/>
      <c r="AF18" s="278">
        <v>371</v>
      </c>
      <c r="AG18" s="278"/>
      <c r="AH18" s="298">
        <f t="shared" si="6"/>
        <v>3018</v>
      </c>
      <c r="AI18" s="278">
        <v>78</v>
      </c>
      <c r="AJ18" s="278">
        <v>2357</v>
      </c>
      <c r="AK18" s="298">
        <f t="shared" si="7"/>
        <v>583</v>
      </c>
      <c r="AL18" s="278">
        <v>36</v>
      </c>
      <c r="AM18" s="278"/>
      <c r="AN18" s="278"/>
      <c r="AO18" s="278"/>
      <c r="AP18" s="278"/>
      <c r="AQ18" s="278">
        <v>547</v>
      </c>
      <c r="AR18" s="278"/>
    </row>
    <row r="19" spans="1:44" s="267" customFormat="1" ht="13.5">
      <c r="A19" s="416" t="s">
        <v>398</v>
      </c>
      <c r="B19" s="416">
        <v>44212</v>
      </c>
      <c r="C19" s="416" t="s">
        <v>414</v>
      </c>
      <c r="D19" s="298">
        <f t="shared" si="1"/>
        <v>11727</v>
      </c>
      <c r="E19" s="298">
        <f t="shared" si="2"/>
        <v>8850</v>
      </c>
      <c r="F19" s="298">
        <f t="shared" si="3"/>
        <v>1139</v>
      </c>
      <c r="G19" s="278">
        <v>319</v>
      </c>
      <c r="H19" s="278"/>
      <c r="I19" s="278"/>
      <c r="J19" s="278"/>
      <c r="K19" s="278"/>
      <c r="L19" s="278">
        <v>820</v>
      </c>
      <c r="M19" s="278"/>
      <c r="N19" s="298">
        <f t="shared" si="4"/>
        <v>0</v>
      </c>
      <c r="O19" s="299">
        <f>'資源化量内訳'!R19</f>
        <v>1738</v>
      </c>
      <c r="P19" s="299">
        <f>'資源化量内訳'!S19</f>
        <v>968</v>
      </c>
      <c r="Q19" s="299">
        <f>'資源化量内訳'!T19</f>
        <v>50</v>
      </c>
      <c r="R19" s="299">
        <f>'資源化量内訳'!U19</f>
        <v>245</v>
      </c>
      <c r="S19" s="299">
        <f>'資源化量内訳'!V19</f>
        <v>0</v>
      </c>
      <c r="T19" s="299">
        <f>'資源化量内訳'!W19</f>
        <v>402</v>
      </c>
      <c r="U19" s="299">
        <f>'資源化量内訳'!X19</f>
        <v>73</v>
      </c>
      <c r="V19" s="299">
        <f>'資源化量内訳'!Y19</f>
        <v>0</v>
      </c>
      <c r="W19" s="299">
        <f>'資源化量内訳'!Z19</f>
        <v>0</v>
      </c>
      <c r="X19" s="299">
        <f>'資源化量内訳'!AA19</f>
        <v>0</v>
      </c>
      <c r="Y19" s="298">
        <f t="shared" si="5"/>
        <v>9009</v>
      </c>
      <c r="Z19" s="278">
        <v>8850</v>
      </c>
      <c r="AA19" s="278">
        <v>159</v>
      </c>
      <c r="AB19" s="278"/>
      <c r="AC19" s="278"/>
      <c r="AD19" s="278"/>
      <c r="AE19" s="278"/>
      <c r="AF19" s="278"/>
      <c r="AG19" s="278"/>
      <c r="AH19" s="298">
        <f t="shared" si="6"/>
        <v>962</v>
      </c>
      <c r="AI19" s="278"/>
      <c r="AJ19" s="278">
        <v>883</v>
      </c>
      <c r="AK19" s="298">
        <f t="shared" si="7"/>
        <v>79</v>
      </c>
      <c r="AL19" s="278">
        <v>79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6" t="s">
        <v>398</v>
      </c>
      <c r="B20" s="416">
        <v>44213</v>
      </c>
      <c r="C20" s="416" t="s">
        <v>415</v>
      </c>
      <c r="D20" s="298">
        <f t="shared" si="1"/>
        <v>10255</v>
      </c>
      <c r="E20" s="298">
        <f t="shared" si="2"/>
        <v>7827</v>
      </c>
      <c r="F20" s="298">
        <f t="shared" si="3"/>
        <v>1766</v>
      </c>
      <c r="G20" s="278"/>
      <c r="H20" s="278"/>
      <c r="I20" s="278"/>
      <c r="J20" s="278"/>
      <c r="K20" s="278"/>
      <c r="L20" s="278">
        <v>1263</v>
      </c>
      <c r="M20" s="278">
        <v>503</v>
      </c>
      <c r="N20" s="298">
        <f t="shared" si="4"/>
        <v>662</v>
      </c>
      <c r="O20" s="299">
        <f>'資源化量内訳'!R20</f>
        <v>0</v>
      </c>
      <c r="P20" s="299">
        <f>'資源化量内訳'!S20</f>
        <v>0</v>
      </c>
      <c r="Q20" s="299">
        <f>'資源化量内訳'!T20</f>
        <v>0</v>
      </c>
      <c r="R20" s="299">
        <f>'資源化量内訳'!U20</f>
        <v>0</v>
      </c>
      <c r="S20" s="299">
        <f>'資源化量内訳'!V20</f>
        <v>0</v>
      </c>
      <c r="T20" s="299">
        <f>'資源化量内訳'!W20</f>
        <v>0</v>
      </c>
      <c r="U20" s="299">
        <f>'資源化量内訳'!X20</f>
        <v>0</v>
      </c>
      <c r="V20" s="299">
        <f>'資源化量内訳'!Y20</f>
        <v>0</v>
      </c>
      <c r="W20" s="299">
        <f>'資源化量内訳'!Z20</f>
        <v>0</v>
      </c>
      <c r="X20" s="299">
        <f>'資源化量内訳'!AA20</f>
        <v>0</v>
      </c>
      <c r="Y20" s="298">
        <f t="shared" si="5"/>
        <v>7827</v>
      </c>
      <c r="Z20" s="278">
        <v>7827</v>
      </c>
      <c r="AA20" s="278"/>
      <c r="AB20" s="278"/>
      <c r="AC20" s="278"/>
      <c r="AD20" s="278"/>
      <c r="AE20" s="278"/>
      <c r="AF20" s="278"/>
      <c r="AG20" s="278"/>
      <c r="AH20" s="298">
        <f t="shared" si="6"/>
        <v>1290</v>
      </c>
      <c r="AI20" s="278">
        <v>662</v>
      </c>
      <c r="AJ20" s="278">
        <v>156</v>
      </c>
      <c r="AK20" s="298">
        <f t="shared" si="7"/>
        <v>472</v>
      </c>
      <c r="AL20" s="278"/>
      <c r="AM20" s="278"/>
      <c r="AN20" s="278"/>
      <c r="AO20" s="278"/>
      <c r="AP20" s="278"/>
      <c r="AQ20" s="278"/>
      <c r="AR20" s="278">
        <v>472</v>
      </c>
    </row>
    <row r="21" spans="1:44" s="267" customFormat="1" ht="13.5">
      <c r="A21" s="416" t="s">
        <v>398</v>
      </c>
      <c r="B21" s="416">
        <v>44214</v>
      </c>
      <c r="C21" s="416" t="s">
        <v>416</v>
      </c>
      <c r="D21" s="298">
        <f t="shared" si="1"/>
        <v>8710</v>
      </c>
      <c r="E21" s="298">
        <f t="shared" si="2"/>
        <v>7733</v>
      </c>
      <c r="F21" s="298">
        <f t="shared" si="3"/>
        <v>954</v>
      </c>
      <c r="G21" s="278">
        <v>641</v>
      </c>
      <c r="H21" s="278"/>
      <c r="I21" s="278"/>
      <c r="J21" s="278"/>
      <c r="K21" s="278"/>
      <c r="L21" s="278">
        <v>313</v>
      </c>
      <c r="M21" s="278"/>
      <c r="N21" s="298">
        <f t="shared" si="4"/>
        <v>2</v>
      </c>
      <c r="O21" s="299">
        <f>'資源化量内訳'!R21</f>
        <v>21</v>
      </c>
      <c r="P21" s="299">
        <f>'資源化量内訳'!S21</f>
        <v>21</v>
      </c>
      <c r="Q21" s="299">
        <f>'資源化量内訳'!T21</f>
        <v>0</v>
      </c>
      <c r="R21" s="299">
        <f>'資源化量内訳'!U21</f>
        <v>0</v>
      </c>
      <c r="S21" s="299">
        <f>'資源化量内訳'!V21</f>
        <v>0</v>
      </c>
      <c r="T21" s="299">
        <f>'資源化量内訳'!W21</f>
        <v>0</v>
      </c>
      <c r="U21" s="299">
        <f>'資源化量内訳'!X21</f>
        <v>0</v>
      </c>
      <c r="V21" s="299">
        <f>'資源化量内訳'!Y21</f>
        <v>0</v>
      </c>
      <c r="W21" s="299">
        <f>'資源化量内訳'!Z21</f>
        <v>0</v>
      </c>
      <c r="X21" s="299">
        <f>'資源化量内訳'!AA21</f>
        <v>0</v>
      </c>
      <c r="Y21" s="298">
        <f t="shared" si="5"/>
        <v>7733</v>
      </c>
      <c r="Z21" s="278">
        <v>7733</v>
      </c>
      <c r="AA21" s="278"/>
      <c r="AB21" s="278"/>
      <c r="AC21" s="278"/>
      <c r="AD21" s="278"/>
      <c r="AE21" s="278"/>
      <c r="AF21" s="278"/>
      <c r="AG21" s="278"/>
      <c r="AH21" s="298">
        <f t="shared" si="6"/>
        <v>1255</v>
      </c>
      <c r="AI21" s="278">
        <v>2</v>
      </c>
      <c r="AJ21" s="278">
        <v>1253</v>
      </c>
      <c r="AK21" s="298">
        <f t="shared" si="7"/>
        <v>0</v>
      </c>
      <c r="AL21" s="278"/>
      <c r="AM21" s="278"/>
      <c r="AN21" s="278"/>
      <c r="AO21" s="278"/>
      <c r="AP21" s="278"/>
      <c r="AQ21" s="278"/>
      <c r="AR21" s="278"/>
    </row>
    <row r="22" spans="1:44" s="267" customFormat="1" ht="13.5">
      <c r="A22" s="416" t="s">
        <v>398</v>
      </c>
      <c r="B22" s="416">
        <v>44322</v>
      </c>
      <c r="C22" s="416" t="s">
        <v>418</v>
      </c>
      <c r="D22" s="298">
        <f t="shared" si="1"/>
        <v>912</v>
      </c>
      <c r="E22" s="298">
        <f t="shared" si="2"/>
        <v>856</v>
      </c>
      <c r="F22" s="298">
        <f t="shared" si="3"/>
        <v>22</v>
      </c>
      <c r="G22" s="278"/>
      <c r="H22" s="278"/>
      <c r="I22" s="278"/>
      <c r="J22" s="278"/>
      <c r="K22" s="278"/>
      <c r="L22" s="278">
        <v>22</v>
      </c>
      <c r="M22" s="278"/>
      <c r="N22" s="298">
        <f t="shared" si="4"/>
        <v>26</v>
      </c>
      <c r="O22" s="299">
        <f>'資源化量内訳'!R22</f>
        <v>8</v>
      </c>
      <c r="P22" s="299">
        <f>'資源化量内訳'!S22</f>
        <v>0</v>
      </c>
      <c r="Q22" s="299">
        <f>'資源化量内訳'!T22</f>
        <v>0</v>
      </c>
      <c r="R22" s="299">
        <f>'資源化量内訳'!U22</f>
        <v>8</v>
      </c>
      <c r="S22" s="299">
        <f>'資源化量内訳'!V22</f>
        <v>0</v>
      </c>
      <c r="T22" s="299">
        <f>'資源化量内訳'!W22</f>
        <v>0</v>
      </c>
      <c r="U22" s="299">
        <f>'資源化量内訳'!X22</f>
        <v>0</v>
      </c>
      <c r="V22" s="299">
        <f>'資源化量内訳'!Y22</f>
        <v>0</v>
      </c>
      <c r="W22" s="299">
        <f>'資源化量内訳'!Z22</f>
        <v>0</v>
      </c>
      <c r="X22" s="299">
        <f>'資源化量内訳'!AA22</f>
        <v>0</v>
      </c>
      <c r="Y22" s="298">
        <f t="shared" si="5"/>
        <v>856</v>
      </c>
      <c r="Z22" s="278">
        <v>856</v>
      </c>
      <c r="AA22" s="278"/>
      <c r="AB22" s="278"/>
      <c r="AC22" s="278"/>
      <c r="AD22" s="278"/>
      <c r="AE22" s="278"/>
      <c r="AF22" s="278"/>
      <c r="AG22" s="278"/>
      <c r="AH22" s="298">
        <f t="shared" si="6"/>
        <v>182</v>
      </c>
      <c r="AI22" s="278">
        <v>26</v>
      </c>
      <c r="AJ22" s="278">
        <v>156</v>
      </c>
      <c r="AK22" s="298">
        <f t="shared" si="7"/>
        <v>0</v>
      </c>
      <c r="AL22" s="278"/>
      <c r="AM22" s="278"/>
      <c r="AN22" s="278"/>
      <c r="AO22" s="278"/>
      <c r="AP22" s="278"/>
      <c r="AQ22" s="278"/>
      <c r="AR22" s="278"/>
    </row>
    <row r="23" spans="1:44" s="267" customFormat="1" ht="13.5">
      <c r="A23" s="416" t="s">
        <v>398</v>
      </c>
      <c r="B23" s="416">
        <v>44341</v>
      </c>
      <c r="C23" s="416" t="s">
        <v>419</v>
      </c>
      <c r="D23" s="298">
        <f t="shared" si="1"/>
        <v>8109</v>
      </c>
      <c r="E23" s="298">
        <f t="shared" si="2"/>
        <v>6553</v>
      </c>
      <c r="F23" s="298">
        <f t="shared" si="3"/>
        <v>634</v>
      </c>
      <c r="G23" s="278">
        <v>634</v>
      </c>
      <c r="H23" s="278"/>
      <c r="I23" s="278"/>
      <c r="J23" s="278"/>
      <c r="K23" s="278"/>
      <c r="L23" s="278"/>
      <c r="M23" s="278"/>
      <c r="N23" s="298">
        <f t="shared" si="4"/>
        <v>0</v>
      </c>
      <c r="O23" s="299">
        <f>'資源化量内訳'!R23</f>
        <v>922</v>
      </c>
      <c r="P23" s="299">
        <f>'資源化量内訳'!S23</f>
        <v>632</v>
      </c>
      <c r="Q23" s="299">
        <f>'資源化量内訳'!T23</f>
        <v>83</v>
      </c>
      <c r="R23" s="299">
        <f>'資源化量内訳'!U23</f>
        <v>124</v>
      </c>
      <c r="S23" s="299">
        <f>'資源化量内訳'!V23</f>
        <v>26</v>
      </c>
      <c r="T23" s="299">
        <f>'資源化量内訳'!W23</f>
        <v>0</v>
      </c>
      <c r="U23" s="299">
        <f>'資源化量内訳'!X23</f>
        <v>57</v>
      </c>
      <c r="V23" s="299">
        <f>'資源化量内訳'!Y23</f>
        <v>0</v>
      </c>
      <c r="W23" s="299">
        <f>'資源化量内訳'!Z23</f>
        <v>0</v>
      </c>
      <c r="X23" s="299">
        <f>'資源化量内訳'!AA23</f>
        <v>0</v>
      </c>
      <c r="Y23" s="298">
        <f t="shared" si="5"/>
        <v>6767</v>
      </c>
      <c r="Z23" s="278">
        <v>6553</v>
      </c>
      <c r="AA23" s="278">
        <v>214</v>
      </c>
      <c r="AB23" s="278"/>
      <c r="AC23" s="278"/>
      <c r="AD23" s="278"/>
      <c r="AE23" s="278"/>
      <c r="AF23" s="278"/>
      <c r="AG23" s="278"/>
      <c r="AH23" s="298">
        <f t="shared" si="6"/>
        <v>1097</v>
      </c>
      <c r="AI23" s="278"/>
      <c r="AJ23" s="278">
        <v>874</v>
      </c>
      <c r="AK23" s="298">
        <f t="shared" si="7"/>
        <v>223</v>
      </c>
      <c r="AL23" s="278">
        <v>223</v>
      </c>
      <c r="AM23" s="278"/>
      <c r="AN23" s="278"/>
      <c r="AO23" s="278"/>
      <c r="AP23" s="278"/>
      <c r="AQ23" s="278"/>
      <c r="AR23" s="278"/>
    </row>
    <row r="24" spans="1:44" s="267" customFormat="1" ht="13.5">
      <c r="A24" s="416" t="s">
        <v>398</v>
      </c>
      <c r="B24" s="416">
        <v>44461</v>
      </c>
      <c r="C24" s="416" t="s">
        <v>420</v>
      </c>
      <c r="D24" s="298">
        <f t="shared" si="1"/>
        <v>3231</v>
      </c>
      <c r="E24" s="298">
        <f t="shared" si="2"/>
        <v>2536</v>
      </c>
      <c r="F24" s="298">
        <f t="shared" si="3"/>
        <v>330</v>
      </c>
      <c r="G24" s="278">
        <v>119</v>
      </c>
      <c r="H24" s="278"/>
      <c r="I24" s="278"/>
      <c r="J24" s="278"/>
      <c r="K24" s="278"/>
      <c r="L24" s="278">
        <v>211</v>
      </c>
      <c r="M24" s="278"/>
      <c r="N24" s="298">
        <f t="shared" si="4"/>
        <v>33</v>
      </c>
      <c r="O24" s="299">
        <f>'資源化量内訳'!R24</f>
        <v>332</v>
      </c>
      <c r="P24" s="299">
        <f>'資源化量内訳'!S24</f>
        <v>304</v>
      </c>
      <c r="Q24" s="299">
        <f>'資源化量内訳'!T24</f>
        <v>16</v>
      </c>
      <c r="R24" s="299">
        <f>'資源化量内訳'!U24</f>
        <v>1</v>
      </c>
      <c r="S24" s="299">
        <f>'資源化量内訳'!V24</f>
        <v>0</v>
      </c>
      <c r="T24" s="299">
        <f>'資源化量内訳'!W24</f>
        <v>4</v>
      </c>
      <c r="U24" s="299">
        <f>'資源化量内訳'!X24</f>
        <v>7</v>
      </c>
      <c r="V24" s="299">
        <f>'資源化量内訳'!Y24</f>
        <v>0</v>
      </c>
      <c r="W24" s="299">
        <f>'資源化量内訳'!Z24</f>
        <v>0</v>
      </c>
      <c r="X24" s="299">
        <f>'資源化量内訳'!AA24</f>
        <v>0</v>
      </c>
      <c r="Y24" s="298">
        <f t="shared" si="5"/>
        <v>2587</v>
      </c>
      <c r="Z24" s="278">
        <v>2536</v>
      </c>
      <c r="AA24" s="278">
        <v>41</v>
      </c>
      <c r="AB24" s="278"/>
      <c r="AC24" s="278"/>
      <c r="AD24" s="278"/>
      <c r="AE24" s="278"/>
      <c r="AF24" s="278">
        <v>10</v>
      </c>
      <c r="AG24" s="278"/>
      <c r="AH24" s="298">
        <f t="shared" si="6"/>
        <v>396</v>
      </c>
      <c r="AI24" s="278">
        <v>33</v>
      </c>
      <c r="AJ24" s="278">
        <v>318</v>
      </c>
      <c r="AK24" s="298">
        <f t="shared" si="7"/>
        <v>45</v>
      </c>
      <c r="AL24" s="278">
        <v>13</v>
      </c>
      <c r="AM24" s="278"/>
      <c r="AN24" s="278"/>
      <c r="AO24" s="278"/>
      <c r="AP24" s="278"/>
      <c r="AQ24" s="278">
        <v>32</v>
      </c>
      <c r="AR24" s="278"/>
    </row>
    <row r="25" spans="1:44" s="267" customFormat="1" ht="13.5">
      <c r="A25" s="416" t="s">
        <v>398</v>
      </c>
      <c r="B25" s="416">
        <v>44462</v>
      </c>
      <c r="C25" s="416" t="s">
        <v>421</v>
      </c>
      <c r="D25" s="298">
        <f t="shared" si="1"/>
        <v>5317</v>
      </c>
      <c r="E25" s="298">
        <f t="shared" si="2"/>
        <v>4609</v>
      </c>
      <c r="F25" s="298">
        <f t="shared" si="3"/>
        <v>568</v>
      </c>
      <c r="G25" s="278">
        <v>219</v>
      </c>
      <c r="H25" s="278"/>
      <c r="I25" s="278"/>
      <c r="J25" s="278"/>
      <c r="K25" s="278"/>
      <c r="L25" s="278">
        <v>349</v>
      </c>
      <c r="M25" s="278"/>
      <c r="N25" s="298">
        <f t="shared" si="4"/>
        <v>63</v>
      </c>
      <c r="O25" s="299">
        <f>'資源化量内訳'!R25</f>
        <v>77</v>
      </c>
      <c r="P25" s="299">
        <f>'資源化量内訳'!S25</f>
        <v>77</v>
      </c>
      <c r="Q25" s="299">
        <f>'資源化量内訳'!T25</f>
        <v>0</v>
      </c>
      <c r="R25" s="299">
        <f>'資源化量内訳'!U25</f>
        <v>0</v>
      </c>
      <c r="S25" s="299">
        <f>'資源化量内訳'!V25</f>
        <v>0</v>
      </c>
      <c r="T25" s="299">
        <f>'資源化量内訳'!W25</f>
        <v>0</v>
      </c>
      <c r="U25" s="299">
        <f>'資源化量内訳'!X25</f>
        <v>0</v>
      </c>
      <c r="V25" s="299">
        <f>'資源化量内訳'!Y25</f>
        <v>0</v>
      </c>
      <c r="W25" s="299">
        <f>'資源化量内訳'!Z25</f>
        <v>0</v>
      </c>
      <c r="X25" s="299">
        <f>'資源化量内訳'!AA25</f>
        <v>0</v>
      </c>
      <c r="Y25" s="298">
        <f t="shared" si="5"/>
        <v>4671</v>
      </c>
      <c r="Z25" s="278">
        <v>4609</v>
      </c>
      <c r="AA25" s="278">
        <v>48</v>
      </c>
      <c r="AB25" s="278"/>
      <c r="AC25" s="278"/>
      <c r="AD25" s="278"/>
      <c r="AE25" s="278"/>
      <c r="AF25" s="278">
        <v>14</v>
      </c>
      <c r="AG25" s="278"/>
      <c r="AH25" s="298">
        <f t="shared" si="6"/>
        <v>743</v>
      </c>
      <c r="AI25" s="278">
        <v>63</v>
      </c>
      <c r="AJ25" s="278">
        <v>604</v>
      </c>
      <c r="AK25" s="298">
        <f t="shared" si="7"/>
        <v>76</v>
      </c>
      <c r="AL25" s="278">
        <v>24</v>
      </c>
      <c r="AM25" s="278"/>
      <c r="AN25" s="278"/>
      <c r="AO25" s="278"/>
      <c r="AP25" s="278"/>
      <c r="AQ25" s="278">
        <v>52</v>
      </c>
      <c r="AR25" s="278"/>
    </row>
    <row r="26" spans="1:44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2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6" t="s">
        <v>21</v>
      </c>
      <c r="B2" s="348" t="s">
        <v>300</v>
      </c>
      <c r="C2" s="350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2" t="s">
        <v>90</v>
      </c>
    </row>
    <row r="3" spans="1:138" s="260" customFormat="1" ht="19.5" customHeight="1">
      <c r="A3" s="347"/>
      <c r="B3" s="349"/>
      <c r="C3" s="351"/>
      <c r="D3" s="356" t="s">
        <v>7</v>
      </c>
      <c r="E3" s="327" t="s">
        <v>13</v>
      </c>
      <c r="F3" s="327" t="s">
        <v>290</v>
      </c>
      <c r="G3" s="327" t="s">
        <v>14</v>
      </c>
      <c r="H3" s="327" t="s">
        <v>91</v>
      </c>
      <c r="I3" s="327" t="s">
        <v>92</v>
      </c>
      <c r="J3" s="332" t="s">
        <v>16</v>
      </c>
      <c r="K3" s="332" t="s">
        <v>93</v>
      </c>
      <c r="L3" s="332" t="s">
        <v>94</v>
      </c>
      <c r="M3" s="332" t="s">
        <v>95</v>
      </c>
      <c r="N3" s="332" t="s">
        <v>254</v>
      </c>
      <c r="O3" s="332" t="s">
        <v>255</v>
      </c>
      <c r="P3" s="332" t="s">
        <v>96</v>
      </c>
      <c r="Q3" s="327" t="s">
        <v>291</v>
      </c>
      <c r="R3" s="356" t="s">
        <v>7</v>
      </c>
      <c r="S3" s="327" t="s">
        <v>13</v>
      </c>
      <c r="T3" s="327" t="s">
        <v>290</v>
      </c>
      <c r="U3" s="327" t="s">
        <v>14</v>
      </c>
      <c r="V3" s="327" t="s">
        <v>91</v>
      </c>
      <c r="W3" s="327" t="s">
        <v>92</v>
      </c>
      <c r="X3" s="332" t="s">
        <v>16</v>
      </c>
      <c r="Y3" s="332" t="s">
        <v>254</v>
      </c>
      <c r="Z3" s="332" t="s">
        <v>255</v>
      </c>
      <c r="AA3" s="327" t="s">
        <v>17</v>
      </c>
      <c r="AB3" s="356" t="s">
        <v>7</v>
      </c>
      <c r="AC3" s="327" t="s">
        <v>13</v>
      </c>
      <c r="AD3" s="327" t="s">
        <v>290</v>
      </c>
      <c r="AE3" s="327" t="s">
        <v>14</v>
      </c>
      <c r="AF3" s="327" t="s">
        <v>91</v>
      </c>
      <c r="AG3" s="327" t="s">
        <v>92</v>
      </c>
      <c r="AH3" s="332" t="s">
        <v>16</v>
      </c>
      <c r="AI3" s="332" t="s">
        <v>93</v>
      </c>
      <c r="AJ3" s="332" t="s">
        <v>94</v>
      </c>
      <c r="AK3" s="332" t="s">
        <v>95</v>
      </c>
      <c r="AL3" s="332" t="s">
        <v>254</v>
      </c>
      <c r="AM3" s="332" t="s">
        <v>255</v>
      </c>
      <c r="AN3" s="332" t="s">
        <v>96</v>
      </c>
      <c r="AO3" s="327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6" t="s">
        <v>7</v>
      </c>
      <c r="DY3" s="327" t="s">
        <v>13</v>
      </c>
      <c r="DZ3" s="327" t="s">
        <v>290</v>
      </c>
      <c r="EA3" s="327" t="s">
        <v>14</v>
      </c>
      <c r="EB3" s="327" t="s">
        <v>91</v>
      </c>
      <c r="EC3" s="327" t="s">
        <v>92</v>
      </c>
      <c r="ED3" s="332" t="s">
        <v>16</v>
      </c>
      <c r="EE3" s="332" t="s">
        <v>254</v>
      </c>
      <c r="EF3" s="332" t="s">
        <v>255</v>
      </c>
      <c r="EG3" s="327" t="s">
        <v>17</v>
      </c>
      <c r="EH3" s="341"/>
    </row>
    <row r="4" spans="1:138" s="260" customFormat="1" ht="17.25" customHeight="1">
      <c r="A4" s="347"/>
      <c r="B4" s="349"/>
      <c r="C4" s="351"/>
      <c r="D4" s="356"/>
      <c r="E4" s="333"/>
      <c r="F4" s="333"/>
      <c r="G4" s="333"/>
      <c r="H4" s="333"/>
      <c r="I4" s="333"/>
      <c r="J4" s="341"/>
      <c r="K4" s="341"/>
      <c r="L4" s="341"/>
      <c r="M4" s="341"/>
      <c r="N4" s="341"/>
      <c r="O4" s="341"/>
      <c r="P4" s="341"/>
      <c r="Q4" s="333"/>
      <c r="R4" s="356"/>
      <c r="S4" s="333"/>
      <c r="T4" s="333"/>
      <c r="U4" s="333"/>
      <c r="V4" s="333"/>
      <c r="W4" s="333"/>
      <c r="X4" s="341"/>
      <c r="Y4" s="341"/>
      <c r="Z4" s="341"/>
      <c r="AA4" s="333"/>
      <c r="AB4" s="356"/>
      <c r="AC4" s="333"/>
      <c r="AD4" s="333"/>
      <c r="AE4" s="333"/>
      <c r="AF4" s="333"/>
      <c r="AG4" s="333"/>
      <c r="AH4" s="341"/>
      <c r="AI4" s="341"/>
      <c r="AJ4" s="341"/>
      <c r="AK4" s="341"/>
      <c r="AL4" s="341"/>
      <c r="AM4" s="341"/>
      <c r="AN4" s="341"/>
      <c r="AO4" s="333"/>
      <c r="AP4" s="356" t="s">
        <v>7</v>
      </c>
      <c r="AQ4" s="327" t="s">
        <v>13</v>
      </c>
      <c r="AR4" s="327" t="s">
        <v>290</v>
      </c>
      <c r="AS4" s="327" t="s">
        <v>14</v>
      </c>
      <c r="AT4" s="327" t="s">
        <v>91</v>
      </c>
      <c r="AU4" s="327" t="s">
        <v>92</v>
      </c>
      <c r="AV4" s="332" t="s">
        <v>16</v>
      </c>
      <c r="AW4" s="332" t="s">
        <v>93</v>
      </c>
      <c r="AX4" s="332" t="s">
        <v>94</v>
      </c>
      <c r="AY4" s="332" t="s">
        <v>95</v>
      </c>
      <c r="AZ4" s="332" t="s">
        <v>254</v>
      </c>
      <c r="BA4" s="332" t="s">
        <v>255</v>
      </c>
      <c r="BB4" s="327" t="s">
        <v>17</v>
      </c>
      <c r="BC4" s="356" t="s">
        <v>7</v>
      </c>
      <c r="BD4" s="327" t="s">
        <v>13</v>
      </c>
      <c r="BE4" s="327" t="s">
        <v>290</v>
      </c>
      <c r="BF4" s="327" t="s">
        <v>14</v>
      </c>
      <c r="BG4" s="327" t="s">
        <v>91</v>
      </c>
      <c r="BH4" s="327" t="s">
        <v>92</v>
      </c>
      <c r="BI4" s="332" t="s">
        <v>16</v>
      </c>
      <c r="BJ4" s="332" t="s">
        <v>93</v>
      </c>
      <c r="BK4" s="332" t="s">
        <v>94</v>
      </c>
      <c r="BL4" s="332" t="s">
        <v>254</v>
      </c>
      <c r="BM4" s="332" t="s">
        <v>255</v>
      </c>
      <c r="BN4" s="327" t="s">
        <v>17</v>
      </c>
      <c r="BO4" s="356" t="s">
        <v>7</v>
      </c>
      <c r="BP4" s="327" t="s">
        <v>13</v>
      </c>
      <c r="BQ4" s="327" t="s">
        <v>290</v>
      </c>
      <c r="BR4" s="327" t="s">
        <v>14</v>
      </c>
      <c r="BS4" s="327" t="s">
        <v>91</v>
      </c>
      <c r="BT4" s="327" t="s">
        <v>92</v>
      </c>
      <c r="BU4" s="332" t="s">
        <v>16</v>
      </c>
      <c r="BV4" s="332" t="s">
        <v>93</v>
      </c>
      <c r="BW4" s="332" t="s">
        <v>94</v>
      </c>
      <c r="BX4" s="332" t="s">
        <v>254</v>
      </c>
      <c r="BY4" s="332" t="s">
        <v>255</v>
      </c>
      <c r="BZ4" s="327" t="s">
        <v>17</v>
      </c>
      <c r="CA4" s="356" t="s">
        <v>7</v>
      </c>
      <c r="CB4" s="327" t="s">
        <v>13</v>
      </c>
      <c r="CC4" s="327" t="s">
        <v>290</v>
      </c>
      <c r="CD4" s="327" t="s">
        <v>14</v>
      </c>
      <c r="CE4" s="327" t="s">
        <v>91</v>
      </c>
      <c r="CF4" s="327" t="s">
        <v>92</v>
      </c>
      <c r="CG4" s="332" t="s">
        <v>16</v>
      </c>
      <c r="CH4" s="332" t="s">
        <v>93</v>
      </c>
      <c r="CI4" s="332" t="s">
        <v>94</v>
      </c>
      <c r="CJ4" s="332" t="s">
        <v>254</v>
      </c>
      <c r="CK4" s="332" t="s">
        <v>255</v>
      </c>
      <c r="CL4" s="327" t="s">
        <v>17</v>
      </c>
      <c r="CM4" s="356" t="s">
        <v>7</v>
      </c>
      <c r="CN4" s="327" t="s">
        <v>13</v>
      </c>
      <c r="CO4" s="327" t="s">
        <v>290</v>
      </c>
      <c r="CP4" s="327" t="s">
        <v>14</v>
      </c>
      <c r="CQ4" s="327" t="s">
        <v>91</v>
      </c>
      <c r="CR4" s="327" t="s">
        <v>92</v>
      </c>
      <c r="CS4" s="332" t="s">
        <v>16</v>
      </c>
      <c r="CT4" s="332" t="s">
        <v>93</v>
      </c>
      <c r="CU4" s="332" t="s">
        <v>94</v>
      </c>
      <c r="CV4" s="332" t="s">
        <v>254</v>
      </c>
      <c r="CW4" s="332" t="s">
        <v>255</v>
      </c>
      <c r="CX4" s="327" t="s">
        <v>17</v>
      </c>
      <c r="CY4" s="356" t="s">
        <v>7</v>
      </c>
      <c r="CZ4" s="327" t="s">
        <v>13</v>
      </c>
      <c r="DA4" s="327" t="s">
        <v>290</v>
      </c>
      <c r="DB4" s="327" t="s">
        <v>14</v>
      </c>
      <c r="DC4" s="327" t="s">
        <v>91</v>
      </c>
      <c r="DD4" s="327" t="s">
        <v>92</v>
      </c>
      <c r="DE4" s="332" t="s">
        <v>16</v>
      </c>
      <c r="DF4" s="332" t="s">
        <v>93</v>
      </c>
      <c r="DG4" s="332" t="s">
        <v>94</v>
      </c>
      <c r="DH4" s="332" t="s">
        <v>254</v>
      </c>
      <c r="DI4" s="332" t="s">
        <v>255</v>
      </c>
      <c r="DJ4" s="332" t="s">
        <v>96</v>
      </c>
      <c r="DK4" s="327" t="s">
        <v>291</v>
      </c>
      <c r="DL4" s="356" t="s">
        <v>7</v>
      </c>
      <c r="DM4" s="327" t="s">
        <v>13</v>
      </c>
      <c r="DN4" s="327" t="s">
        <v>290</v>
      </c>
      <c r="DO4" s="327" t="s">
        <v>14</v>
      </c>
      <c r="DP4" s="327" t="s">
        <v>91</v>
      </c>
      <c r="DQ4" s="327" t="s">
        <v>92</v>
      </c>
      <c r="DR4" s="332" t="s">
        <v>16</v>
      </c>
      <c r="DS4" s="332" t="s">
        <v>93</v>
      </c>
      <c r="DT4" s="332" t="s">
        <v>94</v>
      </c>
      <c r="DU4" s="332" t="s">
        <v>254</v>
      </c>
      <c r="DV4" s="332" t="s">
        <v>255</v>
      </c>
      <c r="DW4" s="327" t="s">
        <v>17</v>
      </c>
      <c r="DX4" s="356"/>
      <c r="DY4" s="333"/>
      <c r="DZ4" s="333"/>
      <c r="EA4" s="333"/>
      <c r="EB4" s="333"/>
      <c r="EC4" s="333"/>
      <c r="ED4" s="341"/>
      <c r="EE4" s="341"/>
      <c r="EF4" s="341"/>
      <c r="EG4" s="333"/>
      <c r="EH4" s="341"/>
    </row>
    <row r="5" spans="1:138" s="260" customFormat="1" ht="17.25" customHeight="1">
      <c r="A5" s="347"/>
      <c r="B5" s="349"/>
      <c r="C5" s="351"/>
      <c r="D5" s="356"/>
      <c r="E5" s="333"/>
      <c r="F5" s="333"/>
      <c r="G5" s="333"/>
      <c r="H5" s="333"/>
      <c r="I5" s="333"/>
      <c r="J5" s="341"/>
      <c r="K5" s="341"/>
      <c r="L5" s="341"/>
      <c r="M5" s="341"/>
      <c r="N5" s="341"/>
      <c r="O5" s="341"/>
      <c r="P5" s="341"/>
      <c r="Q5" s="333"/>
      <c r="R5" s="356"/>
      <c r="S5" s="333"/>
      <c r="T5" s="333"/>
      <c r="U5" s="333"/>
      <c r="V5" s="333"/>
      <c r="W5" s="333"/>
      <c r="X5" s="341"/>
      <c r="Y5" s="341"/>
      <c r="Z5" s="341"/>
      <c r="AA5" s="333"/>
      <c r="AB5" s="356"/>
      <c r="AC5" s="333"/>
      <c r="AD5" s="333"/>
      <c r="AE5" s="333"/>
      <c r="AF5" s="333"/>
      <c r="AG5" s="333"/>
      <c r="AH5" s="341"/>
      <c r="AI5" s="341"/>
      <c r="AJ5" s="341"/>
      <c r="AK5" s="341"/>
      <c r="AL5" s="341"/>
      <c r="AM5" s="341"/>
      <c r="AN5" s="341"/>
      <c r="AO5" s="333"/>
      <c r="AP5" s="356"/>
      <c r="AQ5" s="333"/>
      <c r="AR5" s="333"/>
      <c r="AS5" s="333"/>
      <c r="AT5" s="333"/>
      <c r="AU5" s="333"/>
      <c r="AV5" s="341"/>
      <c r="AW5" s="341"/>
      <c r="AX5" s="341"/>
      <c r="AY5" s="341"/>
      <c r="AZ5" s="341"/>
      <c r="BA5" s="341"/>
      <c r="BB5" s="333"/>
      <c r="BC5" s="356"/>
      <c r="BD5" s="333"/>
      <c r="BE5" s="333"/>
      <c r="BF5" s="333"/>
      <c r="BG5" s="333"/>
      <c r="BH5" s="333"/>
      <c r="BI5" s="341"/>
      <c r="BJ5" s="341"/>
      <c r="BK5" s="341"/>
      <c r="BL5" s="341"/>
      <c r="BM5" s="341"/>
      <c r="BN5" s="333"/>
      <c r="BO5" s="356"/>
      <c r="BP5" s="333"/>
      <c r="BQ5" s="333"/>
      <c r="BR5" s="333"/>
      <c r="BS5" s="333"/>
      <c r="BT5" s="333"/>
      <c r="BU5" s="341"/>
      <c r="BV5" s="341"/>
      <c r="BW5" s="341"/>
      <c r="BX5" s="341"/>
      <c r="BY5" s="341"/>
      <c r="BZ5" s="333"/>
      <c r="CA5" s="356"/>
      <c r="CB5" s="333"/>
      <c r="CC5" s="333"/>
      <c r="CD5" s="333"/>
      <c r="CE5" s="333"/>
      <c r="CF5" s="333"/>
      <c r="CG5" s="341"/>
      <c r="CH5" s="341"/>
      <c r="CI5" s="341"/>
      <c r="CJ5" s="341"/>
      <c r="CK5" s="341"/>
      <c r="CL5" s="333"/>
      <c r="CM5" s="356"/>
      <c r="CN5" s="333"/>
      <c r="CO5" s="333"/>
      <c r="CP5" s="333"/>
      <c r="CQ5" s="333"/>
      <c r="CR5" s="333"/>
      <c r="CS5" s="341"/>
      <c r="CT5" s="341"/>
      <c r="CU5" s="341"/>
      <c r="CV5" s="341"/>
      <c r="CW5" s="341"/>
      <c r="CX5" s="333"/>
      <c r="CY5" s="356"/>
      <c r="CZ5" s="333"/>
      <c r="DA5" s="333"/>
      <c r="DB5" s="333"/>
      <c r="DC5" s="333"/>
      <c r="DD5" s="333"/>
      <c r="DE5" s="341"/>
      <c r="DF5" s="341"/>
      <c r="DG5" s="341"/>
      <c r="DH5" s="341"/>
      <c r="DI5" s="341"/>
      <c r="DJ5" s="341"/>
      <c r="DK5" s="333"/>
      <c r="DL5" s="356"/>
      <c r="DM5" s="333"/>
      <c r="DN5" s="333"/>
      <c r="DO5" s="333"/>
      <c r="DP5" s="333"/>
      <c r="DQ5" s="333"/>
      <c r="DR5" s="341"/>
      <c r="DS5" s="341"/>
      <c r="DT5" s="341"/>
      <c r="DU5" s="341"/>
      <c r="DV5" s="341"/>
      <c r="DW5" s="333"/>
      <c r="DX5" s="356"/>
      <c r="DY5" s="333"/>
      <c r="DZ5" s="333"/>
      <c r="EA5" s="333"/>
      <c r="EB5" s="333"/>
      <c r="EC5" s="333"/>
      <c r="ED5" s="341"/>
      <c r="EE5" s="341"/>
      <c r="EF5" s="341"/>
      <c r="EG5" s="333"/>
      <c r="EH5" s="341"/>
    </row>
    <row r="6" spans="1:138" s="260" customFormat="1" ht="15" customHeight="1">
      <c r="A6" s="305"/>
      <c r="B6" s="319"/>
      <c r="C6" s="320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7"/>
    </row>
    <row r="7" spans="1:138" s="267" customFormat="1" ht="13.5">
      <c r="A7" s="280" t="str">
        <f>A8</f>
        <v>大分県</v>
      </c>
      <c r="B7" s="280">
        <f>INT(B8/1000)*1000</f>
        <v>44000</v>
      </c>
      <c r="C7" s="280" t="s">
        <v>354</v>
      </c>
      <c r="D7" s="278">
        <f aca="true" t="shared" si="0" ref="D7:AI7">SUM(D8:D200)</f>
        <v>87918</v>
      </c>
      <c r="E7" s="278">
        <f t="shared" si="0"/>
        <v>36194</v>
      </c>
      <c r="F7" s="278">
        <f t="shared" si="0"/>
        <v>12471</v>
      </c>
      <c r="G7" s="278">
        <f t="shared" si="0"/>
        <v>6811</v>
      </c>
      <c r="H7" s="278">
        <f t="shared" si="0"/>
        <v>1855</v>
      </c>
      <c r="I7" s="278">
        <f t="shared" si="0"/>
        <v>1007</v>
      </c>
      <c r="J7" s="278">
        <f t="shared" si="0"/>
        <v>3129</v>
      </c>
      <c r="K7" s="278">
        <f t="shared" si="0"/>
        <v>0</v>
      </c>
      <c r="L7" s="278">
        <f t="shared" si="0"/>
        <v>0</v>
      </c>
      <c r="M7" s="278">
        <f t="shared" si="0"/>
        <v>16252</v>
      </c>
      <c r="N7" s="278">
        <f t="shared" si="0"/>
        <v>0</v>
      </c>
      <c r="O7" s="278">
        <f t="shared" si="0"/>
        <v>366</v>
      </c>
      <c r="P7" s="278">
        <f t="shared" si="0"/>
        <v>3893</v>
      </c>
      <c r="Q7" s="278">
        <f t="shared" si="0"/>
        <v>5940</v>
      </c>
      <c r="R7" s="278">
        <f t="shared" si="0"/>
        <v>36919</v>
      </c>
      <c r="S7" s="278">
        <f t="shared" si="0"/>
        <v>25764</v>
      </c>
      <c r="T7" s="278">
        <f t="shared" si="0"/>
        <v>2581</v>
      </c>
      <c r="U7" s="278">
        <f t="shared" si="0"/>
        <v>3652</v>
      </c>
      <c r="V7" s="278">
        <f t="shared" si="0"/>
        <v>1286</v>
      </c>
      <c r="W7" s="278">
        <f t="shared" si="0"/>
        <v>691</v>
      </c>
      <c r="X7" s="278">
        <f t="shared" si="0"/>
        <v>2914</v>
      </c>
      <c r="Y7" s="278">
        <f t="shared" si="0"/>
        <v>0</v>
      </c>
      <c r="Z7" s="278">
        <f t="shared" si="0"/>
        <v>0</v>
      </c>
      <c r="AA7" s="278">
        <f t="shared" si="0"/>
        <v>31</v>
      </c>
      <c r="AB7" s="278">
        <f t="shared" si="0"/>
        <v>42112</v>
      </c>
      <c r="AC7" s="278">
        <f t="shared" si="0"/>
        <v>2570</v>
      </c>
      <c r="AD7" s="278">
        <f t="shared" si="0"/>
        <v>9758</v>
      </c>
      <c r="AE7" s="278">
        <f t="shared" si="0"/>
        <v>2479</v>
      </c>
      <c r="AF7" s="278">
        <f t="shared" si="0"/>
        <v>569</v>
      </c>
      <c r="AG7" s="278">
        <f t="shared" si="0"/>
        <v>316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16252</v>
      </c>
      <c r="AL7" s="278">
        <f t="shared" si="1"/>
        <v>0</v>
      </c>
      <c r="AM7" s="278">
        <f t="shared" si="1"/>
        <v>366</v>
      </c>
      <c r="AN7" s="278">
        <f t="shared" si="1"/>
        <v>3893</v>
      </c>
      <c r="AO7" s="278">
        <f t="shared" si="1"/>
        <v>5909</v>
      </c>
      <c r="AP7" s="278">
        <f t="shared" si="1"/>
        <v>21600</v>
      </c>
      <c r="AQ7" s="278">
        <f t="shared" si="1"/>
        <v>0</v>
      </c>
      <c r="AR7" s="278">
        <f t="shared" si="1"/>
        <v>525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16252</v>
      </c>
      <c r="AZ7" s="278">
        <f t="shared" si="1"/>
        <v>0</v>
      </c>
      <c r="BA7" s="278">
        <f t="shared" si="1"/>
        <v>0</v>
      </c>
      <c r="BB7" s="278">
        <f t="shared" si="1"/>
        <v>4823</v>
      </c>
      <c r="BC7" s="278">
        <f t="shared" si="1"/>
        <v>4664</v>
      </c>
      <c r="BD7" s="278">
        <f t="shared" si="1"/>
        <v>0</v>
      </c>
      <c r="BE7" s="278">
        <f t="shared" si="1"/>
        <v>4624</v>
      </c>
      <c r="BF7" s="278">
        <f t="shared" si="1"/>
        <v>1</v>
      </c>
      <c r="BG7" s="278">
        <f t="shared" si="1"/>
        <v>0</v>
      </c>
      <c r="BH7" s="278">
        <f t="shared" si="1"/>
        <v>10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29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366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366</v>
      </c>
      <c r="CX7" s="278">
        <f t="shared" si="3"/>
        <v>0</v>
      </c>
      <c r="CY7" s="278">
        <f t="shared" si="3"/>
        <v>3893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3893</v>
      </c>
      <c r="DK7" s="278">
        <f t="shared" si="3"/>
        <v>0</v>
      </c>
      <c r="DL7" s="278">
        <f t="shared" si="3"/>
        <v>11589</v>
      </c>
      <c r="DM7" s="278">
        <f t="shared" si="3"/>
        <v>2570</v>
      </c>
      <c r="DN7" s="278">
        <f t="shared" si="3"/>
        <v>4609</v>
      </c>
      <c r="DO7" s="278">
        <f t="shared" si="3"/>
        <v>2478</v>
      </c>
      <c r="DP7" s="278">
        <f t="shared" si="3"/>
        <v>569</v>
      </c>
      <c r="DQ7" s="278">
        <f t="shared" si="3"/>
        <v>306</v>
      </c>
      <c r="DR7" s="278">
        <f t="shared" si="3"/>
        <v>0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1057</v>
      </c>
      <c r="DX7" s="278">
        <f t="shared" si="3"/>
        <v>8887</v>
      </c>
      <c r="DY7" s="278">
        <f t="shared" si="3"/>
        <v>7860</v>
      </c>
      <c r="DZ7" s="278">
        <f t="shared" si="3"/>
        <v>132</v>
      </c>
      <c r="EA7" s="278">
        <f t="shared" si="3"/>
        <v>680</v>
      </c>
      <c r="EB7" s="278">
        <f>SUM(EB8:EB200)</f>
        <v>0</v>
      </c>
      <c r="EC7" s="278">
        <f>SUM(EC8:EC200)</f>
        <v>0</v>
      </c>
      <c r="ED7" s="278">
        <f>SUM(ED8:ED200)</f>
        <v>215</v>
      </c>
      <c r="EE7" s="278">
        <f>SUM(EE8:EE200)</f>
        <v>0</v>
      </c>
      <c r="EF7" s="278">
        <f>SUM(EF8:EF200)</f>
        <v>0</v>
      </c>
      <c r="EG7" s="278">
        <f>SUM(EG8:EG200)</f>
        <v>0</v>
      </c>
      <c r="EH7" s="281"/>
    </row>
    <row r="8" spans="1:138" s="267" customFormat="1" ht="13.5">
      <c r="A8" s="416" t="s">
        <v>398</v>
      </c>
      <c r="B8" s="416">
        <v>44201</v>
      </c>
      <c r="C8" s="416" t="s">
        <v>402</v>
      </c>
      <c r="D8" s="298">
        <f aca="true" t="shared" si="4" ref="D8:D25">SUM(E8:Q8)</f>
        <v>42003</v>
      </c>
      <c r="E8" s="298">
        <f aca="true" t="shared" si="5" ref="E8:J25">SUM(S8,AC8,DY8)</f>
        <v>14806</v>
      </c>
      <c r="F8" s="298">
        <f t="shared" si="5"/>
        <v>4116</v>
      </c>
      <c r="G8" s="298">
        <f t="shared" si="5"/>
        <v>2372</v>
      </c>
      <c r="H8" s="298">
        <f t="shared" si="5"/>
        <v>893</v>
      </c>
      <c r="I8" s="298">
        <f t="shared" si="5"/>
        <v>65</v>
      </c>
      <c r="J8" s="298">
        <f t="shared" si="5"/>
        <v>2153</v>
      </c>
      <c r="K8" s="298">
        <f aca="true" t="shared" si="6" ref="K8:M25">AI8</f>
        <v>0</v>
      </c>
      <c r="L8" s="298">
        <f t="shared" si="6"/>
        <v>0</v>
      </c>
      <c r="M8" s="298">
        <f t="shared" si="6"/>
        <v>11878</v>
      </c>
      <c r="N8" s="298">
        <f aca="true" t="shared" si="7" ref="N8:O25">SUM(Y8,AL8,EE8)</f>
        <v>0</v>
      </c>
      <c r="O8" s="298">
        <f t="shared" si="7"/>
        <v>0</v>
      </c>
      <c r="P8" s="298">
        <f aca="true" t="shared" si="8" ref="P8:P25">AN8</f>
        <v>0</v>
      </c>
      <c r="Q8" s="298">
        <f aca="true" t="shared" si="9" ref="Q8:Q25">SUM(AA8,AO8,EG8)</f>
        <v>5720</v>
      </c>
      <c r="R8" s="298">
        <f aca="true" t="shared" si="10" ref="R8:R25">SUM(S8:AA8)</f>
        <v>17265</v>
      </c>
      <c r="S8" s="278">
        <v>10314</v>
      </c>
      <c r="T8" s="278">
        <v>1974</v>
      </c>
      <c r="U8" s="278">
        <v>2012</v>
      </c>
      <c r="V8" s="278">
        <v>893</v>
      </c>
      <c r="W8" s="278">
        <v>65</v>
      </c>
      <c r="X8" s="278">
        <v>2007</v>
      </c>
      <c r="Y8" s="278"/>
      <c r="Z8" s="278"/>
      <c r="AA8" s="278"/>
      <c r="AB8" s="298">
        <f aca="true" t="shared" si="11" ref="AB8:AB25">SUM(AC8:AO8)</f>
        <v>19666</v>
      </c>
      <c r="AC8" s="298">
        <f aca="true" t="shared" si="12" ref="AC8:AJ25">SUM(AQ8,BD8,BP8,CB8,CN8,CZ8,DM8)</f>
        <v>0</v>
      </c>
      <c r="AD8" s="298">
        <f t="shared" si="12"/>
        <v>2068</v>
      </c>
      <c r="AE8" s="298">
        <f t="shared" si="12"/>
        <v>0</v>
      </c>
      <c r="AF8" s="298">
        <f t="shared" si="12"/>
        <v>0</v>
      </c>
      <c r="AG8" s="298">
        <f t="shared" si="12"/>
        <v>0</v>
      </c>
      <c r="AH8" s="298">
        <f t="shared" si="12"/>
        <v>0</v>
      </c>
      <c r="AI8" s="298">
        <f t="shared" si="12"/>
        <v>0</v>
      </c>
      <c r="AJ8" s="298">
        <f t="shared" si="12"/>
        <v>0</v>
      </c>
      <c r="AK8" s="298">
        <f aca="true" t="shared" si="13" ref="AK8:AK25">AY8</f>
        <v>11878</v>
      </c>
      <c r="AL8" s="298">
        <f aca="true" t="shared" si="14" ref="AL8:AM25">SUM(AZ8,BL8,BX8,CJ8,CV8,DH8,DU8)</f>
        <v>0</v>
      </c>
      <c r="AM8" s="298">
        <f t="shared" si="14"/>
        <v>0</v>
      </c>
      <c r="AN8" s="298">
        <f aca="true" t="shared" si="15" ref="AN8:AN25">DJ8</f>
        <v>0</v>
      </c>
      <c r="AO8" s="298">
        <f aca="true" t="shared" si="16" ref="AO8:AO25">SUM(BB8,BN8,BZ8,CL8,CX8,DK8,DW8)</f>
        <v>5720</v>
      </c>
      <c r="AP8" s="298">
        <f aca="true" t="shared" si="17" ref="AP8:AP25">SUM(AQ8:BB8)</f>
        <v>16701</v>
      </c>
      <c r="AQ8" s="278"/>
      <c r="AR8" s="278"/>
      <c r="AS8" s="278"/>
      <c r="AT8" s="278"/>
      <c r="AU8" s="278"/>
      <c r="AV8" s="278"/>
      <c r="AW8" s="278"/>
      <c r="AX8" s="278"/>
      <c r="AY8" s="278">
        <v>11878</v>
      </c>
      <c r="AZ8" s="278"/>
      <c r="BA8" s="278"/>
      <c r="BB8" s="278">
        <v>4823</v>
      </c>
      <c r="BC8" s="298">
        <f aca="true" t="shared" si="18" ref="BC8:BC25">SUM(BD8:BN8)</f>
        <v>2068</v>
      </c>
      <c r="BD8" s="278"/>
      <c r="BE8" s="278">
        <v>2068</v>
      </c>
      <c r="BF8" s="278"/>
      <c r="BG8" s="278"/>
      <c r="BH8" s="278"/>
      <c r="BI8" s="278"/>
      <c r="BJ8" s="278"/>
      <c r="BK8" s="278"/>
      <c r="BL8" s="278"/>
      <c r="BM8" s="278"/>
      <c r="BN8" s="278"/>
      <c r="BO8" s="298">
        <f aca="true" t="shared" si="19" ref="BO8:BO25">SUM(BP8:BZ8)</f>
        <v>0</v>
      </c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98">
        <f aca="true" t="shared" si="20" ref="CA8:CA25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8">
        <f aca="true" t="shared" si="21" ref="CM8:CM25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8">
        <f aca="true" t="shared" si="22" ref="CY8:CY25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8">
        <f aca="true" t="shared" si="23" ref="DL8:DL25">SUM(DM8:DW8)</f>
        <v>897</v>
      </c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>
        <v>897</v>
      </c>
      <c r="DX8" s="298">
        <f aca="true" t="shared" si="24" ref="DX8:DX25">SUM(DY8:EG8)</f>
        <v>5072</v>
      </c>
      <c r="DY8" s="278">
        <v>4492</v>
      </c>
      <c r="DZ8" s="278">
        <v>74</v>
      </c>
      <c r="EA8" s="278">
        <v>360</v>
      </c>
      <c r="EB8" s="278"/>
      <c r="EC8" s="278"/>
      <c r="ED8" s="278">
        <v>146</v>
      </c>
      <c r="EE8" s="278"/>
      <c r="EF8" s="278"/>
      <c r="EG8" s="278"/>
      <c r="EH8" s="417" t="s">
        <v>403</v>
      </c>
    </row>
    <row r="9" spans="1:138" s="267" customFormat="1" ht="13.5">
      <c r="A9" s="416" t="s">
        <v>398</v>
      </c>
      <c r="B9" s="416">
        <v>44202</v>
      </c>
      <c r="C9" s="416" t="s">
        <v>404</v>
      </c>
      <c r="D9" s="298">
        <f t="shared" si="4"/>
        <v>6720</v>
      </c>
      <c r="E9" s="298">
        <f t="shared" si="5"/>
        <v>4020</v>
      </c>
      <c r="F9" s="298">
        <f t="shared" si="5"/>
        <v>1682</v>
      </c>
      <c r="G9" s="298">
        <f t="shared" si="5"/>
        <v>613</v>
      </c>
      <c r="H9" s="298">
        <f t="shared" si="5"/>
        <v>249</v>
      </c>
      <c r="I9" s="298">
        <f t="shared" si="5"/>
        <v>0</v>
      </c>
      <c r="J9" s="298">
        <f t="shared" si="5"/>
        <v>156</v>
      </c>
      <c r="K9" s="298">
        <f t="shared" si="6"/>
        <v>0</v>
      </c>
      <c r="L9" s="298">
        <f t="shared" si="6"/>
        <v>0</v>
      </c>
      <c r="M9" s="298">
        <f t="shared" si="6"/>
        <v>0</v>
      </c>
      <c r="N9" s="298">
        <f t="shared" si="7"/>
        <v>0</v>
      </c>
      <c r="O9" s="298">
        <f t="shared" si="7"/>
        <v>0</v>
      </c>
      <c r="P9" s="298">
        <f t="shared" si="8"/>
        <v>0</v>
      </c>
      <c r="Q9" s="298">
        <f t="shared" si="9"/>
        <v>0</v>
      </c>
      <c r="R9" s="298">
        <f t="shared" si="10"/>
        <v>5047</v>
      </c>
      <c r="S9" s="278">
        <v>3875</v>
      </c>
      <c r="T9" s="278">
        <v>237</v>
      </c>
      <c r="U9" s="278">
        <v>531</v>
      </c>
      <c r="V9" s="278">
        <v>249</v>
      </c>
      <c r="W9" s="278"/>
      <c r="X9" s="278">
        <v>155</v>
      </c>
      <c r="Y9" s="278"/>
      <c r="Z9" s="278"/>
      <c r="AA9" s="278"/>
      <c r="AB9" s="298">
        <f t="shared" si="11"/>
        <v>1404</v>
      </c>
      <c r="AC9" s="298">
        <f t="shared" si="12"/>
        <v>0</v>
      </c>
      <c r="AD9" s="298">
        <f t="shared" si="12"/>
        <v>1404</v>
      </c>
      <c r="AE9" s="298">
        <f t="shared" si="12"/>
        <v>0</v>
      </c>
      <c r="AF9" s="298">
        <f t="shared" si="12"/>
        <v>0</v>
      </c>
      <c r="AG9" s="298">
        <f t="shared" si="12"/>
        <v>0</v>
      </c>
      <c r="AH9" s="298">
        <f t="shared" si="12"/>
        <v>0</v>
      </c>
      <c r="AI9" s="298">
        <f t="shared" si="12"/>
        <v>0</v>
      </c>
      <c r="AJ9" s="298">
        <f t="shared" si="12"/>
        <v>0</v>
      </c>
      <c r="AK9" s="298">
        <f t="shared" si="13"/>
        <v>0</v>
      </c>
      <c r="AL9" s="298">
        <f t="shared" si="14"/>
        <v>0</v>
      </c>
      <c r="AM9" s="298">
        <f t="shared" si="14"/>
        <v>0</v>
      </c>
      <c r="AN9" s="298">
        <f t="shared" si="15"/>
        <v>0</v>
      </c>
      <c r="AO9" s="298">
        <f t="shared" si="16"/>
        <v>0</v>
      </c>
      <c r="AP9" s="298">
        <f t="shared" si="17"/>
        <v>0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98">
        <f t="shared" si="18"/>
        <v>1404</v>
      </c>
      <c r="BD9" s="278"/>
      <c r="BE9" s="278">
        <v>1404</v>
      </c>
      <c r="BF9" s="278"/>
      <c r="BG9" s="278"/>
      <c r="BH9" s="278"/>
      <c r="BI9" s="278"/>
      <c r="BJ9" s="278"/>
      <c r="BK9" s="278"/>
      <c r="BL9" s="278"/>
      <c r="BM9" s="278"/>
      <c r="BN9" s="278"/>
      <c r="BO9" s="298">
        <f t="shared" si="19"/>
        <v>0</v>
      </c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98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8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8">
        <f t="shared" si="22"/>
        <v>0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98">
        <f t="shared" si="23"/>
        <v>0</v>
      </c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98">
        <f t="shared" si="24"/>
        <v>269</v>
      </c>
      <c r="DY9" s="278">
        <v>145</v>
      </c>
      <c r="DZ9" s="278">
        <v>41</v>
      </c>
      <c r="EA9" s="278">
        <v>82</v>
      </c>
      <c r="EB9" s="278"/>
      <c r="EC9" s="278"/>
      <c r="ED9" s="278">
        <v>1</v>
      </c>
      <c r="EE9" s="278"/>
      <c r="EF9" s="278"/>
      <c r="EG9" s="278"/>
      <c r="EH9" s="417" t="s">
        <v>403</v>
      </c>
    </row>
    <row r="10" spans="1:138" s="267" customFormat="1" ht="13.5">
      <c r="A10" s="416" t="s">
        <v>398</v>
      </c>
      <c r="B10" s="416">
        <v>44203</v>
      </c>
      <c r="C10" s="416" t="s">
        <v>405</v>
      </c>
      <c r="D10" s="298">
        <f t="shared" si="4"/>
        <v>4830</v>
      </c>
      <c r="E10" s="298">
        <f t="shared" si="5"/>
        <v>3157</v>
      </c>
      <c r="F10" s="298">
        <f t="shared" si="5"/>
        <v>958</v>
      </c>
      <c r="G10" s="298">
        <f t="shared" si="5"/>
        <v>437</v>
      </c>
      <c r="H10" s="298">
        <f t="shared" si="5"/>
        <v>86</v>
      </c>
      <c r="I10" s="298">
        <f t="shared" si="5"/>
        <v>8</v>
      </c>
      <c r="J10" s="298">
        <f t="shared" si="5"/>
        <v>184</v>
      </c>
      <c r="K10" s="298">
        <f t="shared" si="6"/>
        <v>0</v>
      </c>
      <c r="L10" s="298">
        <f t="shared" si="6"/>
        <v>0</v>
      </c>
      <c r="M10" s="298">
        <f t="shared" si="6"/>
        <v>0</v>
      </c>
      <c r="N10" s="298">
        <f t="shared" si="7"/>
        <v>0</v>
      </c>
      <c r="O10" s="298">
        <f t="shared" si="7"/>
        <v>0</v>
      </c>
      <c r="P10" s="298">
        <f t="shared" si="8"/>
        <v>0</v>
      </c>
      <c r="Q10" s="298">
        <f t="shared" si="9"/>
        <v>0</v>
      </c>
      <c r="R10" s="298">
        <f t="shared" si="10"/>
        <v>2463</v>
      </c>
      <c r="S10" s="278">
        <v>2271</v>
      </c>
      <c r="T10" s="278"/>
      <c r="U10" s="278"/>
      <c r="V10" s="278"/>
      <c r="W10" s="278">
        <v>8</v>
      </c>
      <c r="X10" s="278">
        <v>184</v>
      </c>
      <c r="Y10" s="278"/>
      <c r="Z10" s="278"/>
      <c r="AA10" s="278"/>
      <c r="AB10" s="298">
        <f t="shared" si="11"/>
        <v>1481</v>
      </c>
      <c r="AC10" s="298">
        <f t="shared" si="12"/>
        <v>0</v>
      </c>
      <c r="AD10" s="298">
        <f t="shared" si="12"/>
        <v>958</v>
      </c>
      <c r="AE10" s="298">
        <f t="shared" si="12"/>
        <v>437</v>
      </c>
      <c r="AF10" s="298">
        <f t="shared" si="12"/>
        <v>86</v>
      </c>
      <c r="AG10" s="298">
        <f t="shared" si="12"/>
        <v>0</v>
      </c>
      <c r="AH10" s="298">
        <f t="shared" si="12"/>
        <v>0</v>
      </c>
      <c r="AI10" s="298">
        <f t="shared" si="12"/>
        <v>0</v>
      </c>
      <c r="AJ10" s="298">
        <f t="shared" si="12"/>
        <v>0</v>
      </c>
      <c r="AK10" s="298">
        <f t="shared" si="13"/>
        <v>0</v>
      </c>
      <c r="AL10" s="298">
        <f t="shared" si="14"/>
        <v>0</v>
      </c>
      <c r="AM10" s="298">
        <f t="shared" si="14"/>
        <v>0</v>
      </c>
      <c r="AN10" s="298">
        <f t="shared" si="15"/>
        <v>0</v>
      </c>
      <c r="AO10" s="298">
        <f t="shared" si="16"/>
        <v>0</v>
      </c>
      <c r="AP10" s="298">
        <f t="shared" si="17"/>
        <v>0</v>
      </c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98">
        <f t="shared" si="18"/>
        <v>342</v>
      </c>
      <c r="BD10" s="278"/>
      <c r="BE10" s="278">
        <v>342</v>
      </c>
      <c r="BF10" s="278"/>
      <c r="BG10" s="278"/>
      <c r="BH10" s="278"/>
      <c r="BI10" s="278"/>
      <c r="BJ10" s="278"/>
      <c r="BK10" s="278"/>
      <c r="BL10" s="278"/>
      <c r="BM10" s="278"/>
      <c r="BN10" s="278"/>
      <c r="BO10" s="298">
        <f t="shared" si="19"/>
        <v>0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98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8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8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8">
        <f t="shared" si="23"/>
        <v>1139</v>
      </c>
      <c r="DM10" s="278"/>
      <c r="DN10" s="278">
        <v>616</v>
      </c>
      <c r="DO10" s="278">
        <v>437</v>
      </c>
      <c r="DP10" s="278">
        <v>86</v>
      </c>
      <c r="DQ10" s="278"/>
      <c r="DR10" s="278"/>
      <c r="DS10" s="278"/>
      <c r="DT10" s="278"/>
      <c r="DU10" s="278"/>
      <c r="DV10" s="278"/>
      <c r="DW10" s="278"/>
      <c r="DX10" s="298">
        <f t="shared" si="24"/>
        <v>886</v>
      </c>
      <c r="DY10" s="278">
        <v>886</v>
      </c>
      <c r="DZ10" s="278"/>
      <c r="EA10" s="278"/>
      <c r="EB10" s="278"/>
      <c r="EC10" s="278"/>
      <c r="ED10" s="278"/>
      <c r="EE10" s="278"/>
      <c r="EF10" s="278"/>
      <c r="EG10" s="278"/>
      <c r="EH10" s="417" t="s">
        <v>403</v>
      </c>
    </row>
    <row r="11" spans="1:138" s="267" customFormat="1" ht="13.5">
      <c r="A11" s="416" t="s">
        <v>398</v>
      </c>
      <c r="B11" s="416">
        <v>44204</v>
      </c>
      <c r="C11" s="416" t="s">
        <v>406</v>
      </c>
      <c r="D11" s="298">
        <f t="shared" si="4"/>
        <v>5920</v>
      </c>
      <c r="E11" s="298">
        <f t="shared" si="5"/>
        <v>3267</v>
      </c>
      <c r="F11" s="298">
        <f t="shared" si="5"/>
        <v>927</v>
      </c>
      <c r="G11" s="298">
        <f t="shared" si="5"/>
        <v>785</v>
      </c>
      <c r="H11" s="298">
        <f t="shared" si="5"/>
        <v>104</v>
      </c>
      <c r="I11" s="298">
        <f t="shared" si="5"/>
        <v>89</v>
      </c>
      <c r="J11" s="298">
        <f t="shared" si="5"/>
        <v>347</v>
      </c>
      <c r="K11" s="298">
        <f t="shared" si="6"/>
        <v>0</v>
      </c>
      <c r="L11" s="298">
        <f t="shared" si="6"/>
        <v>0</v>
      </c>
      <c r="M11" s="298">
        <f t="shared" si="6"/>
        <v>0</v>
      </c>
      <c r="N11" s="298">
        <f t="shared" si="7"/>
        <v>0</v>
      </c>
      <c r="O11" s="298">
        <f t="shared" si="7"/>
        <v>366</v>
      </c>
      <c r="P11" s="298">
        <f t="shared" si="8"/>
        <v>0</v>
      </c>
      <c r="Q11" s="298">
        <f t="shared" si="9"/>
        <v>35</v>
      </c>
      <c r="R11" s="298">
        <f t="shared" si="10"/>
        <v>3116</v>
      </c>
      <c r="S11" s="278">
        <v>2657</v>
      </c>
      <c r="T11" s="278"/>
      <c r="U11" s="278">
        <v>64</v>
      </c>
      <c r="V11" s="278"/>
      <c r="W11" s="278">
        <v>89</v>
      </c>
      <c r="X11" s="278">
        <v>306</v>
      </c>
      <c r="Y11" s="278"/>
      <c r="Z11" s="278"/>
      <c r="AA11" s="278"/>
      <c r="AB11" s="298">
        <f t="shared" si="11"/>
        <v>1934</v>
      </c>
      <c r="AC11" s="298">
        <f t="shared" si="12"/>
        <v>0</v>
      </c>
      <c r="AD11" s="298">
        <f t="shared" si="12"/>
        <v>919</v>
      </c>
      <c r="AE11" s="298">
        <f t="shared" si="12"/>
        <v>510</v>
      </c>
      <c r="AF11" s="298">
        <f t="shared" si="12"/>
        <v>104</v>
      </c>
      <c r="AG11" s="298">
        <f t="shared" si="12"/>
        <v>0</v>
      </c>
      <c r="AH11" s="298">
        <f t="shared" si="12"/>
        <v>0</v>
      </c>
      <c r="AI11" s="298">
        <f t="shared" si="12"/>
        <v>0</v>
      </c>
      <c r="AJ11" s="298">
        <f t="shared" si="12"/>
        <v>0</v>
      </c>
      <c r="AK11" s="298">
        <f t="shared" si="13"/>
        <v>0</v>
      </c>
      <c r="AL11" s="298">
        <f t="shared" si="14"/>
        <v>0</v>
      </c>
      <c r="AM11" s="298">
        <f t="shared" si="14"/>
        <v>366</v>
      </c>
      <c r="AN11" s="298">
        <f t="shared" si="15"/>
        <v>0</v>
      </c>
      <c r="AO11" s="298">
        <f t="shared" si="16"/>
        <v>35</v>
      </c>
      <c r="AP11" s="298">
        <f t="shared" si="17"/>
        <v>28</v>
      </c>
      <c r="AQ11" s="278"/>
      <c r="AR11" s="278">
        <v>28</v>
      </c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98">
        <f t="shared" si="18"/>
        <v>0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98">
        <f t="shared" si="19"/>
        <v>0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98">
        <f t="shared" si="20"/>
        <v>0</v>
      </c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98">
        <f t="shared" si="21"/>
        <v>366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>
        <v>366</v>
      </c>
      <c r="CX11" s="278"/>
      <c r="CY11" s="298">
        <f t="shared" si="22"/>
        <v>0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98">
        <f t="shared" si="23"/>
        <v>1540</v>
      </c>
      <c r="DM11" s="278"/>
      <c r="DN11" s="278">
        <v>891</v>
      </c>
      <c r="DO11" s="278">
        <v>510</v>
      </c>
      <c r="DP11" s="278">
        <v>104</v>
      </c>
      <c r="DQ11" s="278"/>
      <c r="DR11" s="278"/>
      <c r="DS11" s="278"/>
      <c r="DT11" s="278"/>
      <c r="DU11" s="278"/>
      <c r="DV11" s="278"/>
      <c r="DW11" s="278">
        <v>35</v>
      </c>
      <c r="DX11" s="298">
        <f t="shared" si="24"/>
        <v>870</v>
      </c>
      <c r="DY11" s="278">
        <v>610</v>
      </c>
      <c r="DZ11" s="278">
        <v>8</v>
      </c>
      <c r="EA11" s="278">
        <v>211</v>
      </c>
      <c r="EB11" s="278"/>
      <c r="EC11" s="278"/>
      <c r="ED11" s="278">
        <v>41</v>
      </c>
      <c r="EE11" s="278"/>
      <c r="EF11" s="278"/>
      <c r="EG11" s="278"/>
      <c r="EH11" s="417" t="s">
        <v>403</v>
      </c>
    </row>
    <row r="12" spans="1:138" s="267" customFormat="1" ht="13.5">
      <c r="A12" s="416" t="s">
        <v>398</v>
      </c>
      <c r="B12" s="416">
        <v>44205</v>
      </c>
      <c r="C12" s="416" t="s">
        <v>407</v>
      </c>
      <c r="D12" s="298">
        <f t="shared" si="4"/>
        <v>7423</v>
      </c>
      <c r="E12" s="298">
        <f t="shared" si="5"/>
        <v>2360</v>
      </c>
      <c r="F12" s="298">
        <f t="shared" si="5"/>
        <v>988</v>
      </c>
      <c r="G12" s="298">
        <f t="shared" si="5"/>
        <v>330</v>
      </c>
      <c r="H12" s="298">
        <f t="shared" si="5"/>
        <v>9</v>
      </c>
      <c r="I12" s="298">
        <f t="shared" si="5"/>
        <v>0</v>
      </c>
      <c r="J12" s="298">
        <f t="shared" si="5"/>
        <v>11</v>
      </c>
      <c r="K12" s="298">
        <f t="shared" si="6"/>
        <v>0</v>
      </c>
      <c r="L12" s="298">
        <f t="shared" si="6"/>
        <v>0</v>
      </c>
      <c r="M12" s="298">
        <f t="shared" si="6"/>
        <v>3694</v>
      </c>
      <c r="N12" s="298">
        <f t="shared" si="7"/>
        <v>0</v>
      </c>
      <c r="O12" s="298">
        <f t="shared" si="7"/>
        <v>0</v>
      </c>
      <c r="P12" s="298">
        <f t="shared" si="8"/>
        <v>0</v>
      </c>
      <c r="Q12" s="298">
        <f t="shared" si="9"/>
        <v>31</v>
      </c>
      <c r="R12" s="298">
        <f t="shared" si="10"/>
        <v>1912</v>
      </c>
      <c r="S12" s="278">
        <v>1869</v>
      </c>
      <c r="T12" s="278"/>
      <c r="U12" s="278">
        <v>1</v>
      </c>
      <c r="V12" s="278"/>
      <c r="W12" s="278"/>
      <c r="X12" s="278">
        <v>11</v>
      </c>
      <c r="Y12" s="278"/>
      <c r="Z12" s="278"/>
      <c r="AA12" s="278">
        <v>31</v>
      </c>
      <c r="AB12" s="298">
        <f t="shared" si="11"/>
        <v>5020</v>
      </c>
      <c r="AC12" s="298">
        <f t="shared" si="12"/>
        <v>0</v>
      </c>
      <c r="AD12" s="298">
        <f t="shared" si="12"/>
        <v>988</v>
      </c>
      <c r="AE12" s="298">
        <f t="shared" si="12"/>
        <v>329</v>
      </c>
      <c r="AF12" s="298">
        <f t="shared" si="12"/>
        <v>9</v>
      </c>
      <c r="AG12" s="298">
        <f t="shared" si="12"/>
        <v>0</v>
      </c>
      <c r="AH12" s="298">
        <f t="shared" si="12"/>
        <v>0</v>
      </c>
      <c r="AI12" s="298">
        <f t="shared" si="12"/>
        <v>0</v>
      </c>
      <c r="AJ12" s="298">
        <f t="shared" si="12"/>
        <v>0</v>
      </c>
      <c r="AK12" s="298">
        <f t="shared" si="13"/>
        <v>3694</v>
      </c>
      <c r="AL12" s="298">
        <f t="shared" si="14"/>
        <v>0</v>
      </c>
      <c r="AM12" s="298">
        <f t="shared" si="14"/>
        <v>0</v>
      </c>
      <c r="AN12" s="298">
        <f t="shared" si="15"/>
        <v>0</v>
      </c>
      <c r="AO12" s="298">
        <f t="shared" si="16"/>
        <v>0</v>
      </c>
      <c r="AP12" s="298">
        <f t="shared" si="17"/>
        <v>4191</v>
      </c>
      <c r="AQ12" s="278"/>
      <c r="AR12" s="278">
        <v>497</v>
      </c>
      <c r="AS12" s="278"/>
      <c r="AT12" s="278"/>
      <c r="AU12" s="278"/>
      <c r="AV12" s="278"/>
      <c r="AW12" s="278"/>
      <c r="AX12" s="278"/>
      <c r="AY12" s="278">
        <v>3694</v>
      </c>
      <c r="AZ12" s="278"/>
      <c r="BA12" s="278"/>
      <c r="BB12" s="278"/>
      <c r="BC12" s="298">
        <f t="shared" si="18"/>
        <v>0</v>
      </c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98">
        <f t="shared" si="19"/>
        <v>0</v>
      </c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98">
        <f t="shared" si="20"/>
        <v>0</v>
      </c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98">
        <f t="shared" si="21"/>
        <v>0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98">
        <f t="shared" si="22"/>
        <v>0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98">
        <f t="shared" si="23"/>
        <v>829</v>
      </c>
      <c r="DM12" s="278"/>
      <c r="DN12" s="278">
        <v>491</v>
      </c>
      <c r="DO12" s="278">
        <v>329</v>
      </c>
      <c r="DP12" s="278">
        <v>9</v>
      </c>
      <c r="DQ12" s="278"/>
      <c r="DR12" s="278"/>
      <c r="DS12" s="278"/>
      <c r="DT12" s="278"/>
      <c r="DU12" s="278"/>
      <c r="DV12" s="278"/>
      <c r="DW12" s="278"/>
      <c r="DX12" s="298">
        <f t="shared" si="24"/>
        <v>491</v>
      </c>
      <c r="DY12" s="278">
        <v>491</v>
      </c>
      <c r="DZ12" s="278"/>
      <c r="EA12" s="278"/>
      <c r="EB12" s="278"/>
      <c r="EC12" s="278"/>
      <c r="ED12" s="278"/>
      <c r="EE12" s="278"/>
      <c r="EF12" s="278"/>
      <c r="EG12" s="278"/>
      <c r="EH12" s="417" t="s">
        <v>403</v>
      </c>
    </row>
    <row r="13" spans="1:138" s="267" customFormat="1" ht="13.5">
      <c r="A13" s="416" t="s">
        <v>398</v>
      </c>
      <c r="B13" s="416">
        <v>44206</v>
      </c>
      <c r="C13" s="416" t="s">
        <v>408</v>
      </c>
      <c r="D13" s="298">
        <f t="shared" si="4"/>
        <v>2837</v>
      </c>
      <c r="E13" s="298">
        <f t="shared" si="5"/>
        <v>1226</v>
      </c>
      <c r="F13" s="298">
        <f t="shared" si="5"/>
        <v>349</v>
      </c>
      <c r="G13" s="298">
        <f t="shared" si="5"/>
        <v>322</v>
      </c>
      <c r="H13" s="298">
        <f t="shared" si="5"/>
        <v>97</v>
      </c>
      <c r="I13" s="298">
        <f t="shared" si="5"/>
        <v>131</v>
      </c>
      <c r="J13" s="298">
        <f t="shared" si="5"/>
        <v>32</v>
      </c>
      <c r="K13" s="298">
        <f t="shared" si="6"/>
        <v>0</v>
      </c>
      <c r="L13" s="298">
        <f t="shared" si="6"/>
        <v>0</v>
      </c>
      <c r="M13" s="298">
        <f t="shared" si="6"/>
        <v>680</v>
      </c>
      <c r="N13" s="298">
        <f t="shared" si="7"/>
        <v>0</v>
      </c>
      <c r="O13" s="298">
        <f t="shared" si="7"/>
        <v>0</v>
      </c>
      <c r="P13" s="298">
        <f t="shared" si="8"/>
        <v>0</v>
      </c>
      <c r="Q13" s="298">
        <f t="shared" si="9"/>
        <v>0</v>
      </c>
      <c r="R13" s="298">
        <f t="shared" si="10"/>
        <v>1714</v>
      </c>
      <c r="S13" s="278">
        <v>1226</v>
      </c>
      <c r="T13" s="278">
        <v>14</v>
      </c>
      <c r="U13" s="278">
        <v>322</v>
      </c>
      <c r="V13" s="278"/>
      <c r="W13" s="278">
        <v>120</v>
      </c>
      <c r="X13" s="278">
        <v>32</v>
      </c>
      <c r="Y13" s="278"/>
      <c r="Z13" s="278"/>
      <c r="AA13" s="278"/>
      <c r="AB13" s="298">
        <f t="shared" si="11"/>
        <v>1123</v>
      </c>
      <c r="AC13" s="298">
        <f t="shared" si="12"/>
        <v>0</v>
      </c>
      <c r="AD13" s="298">
        <f t="shared" si="12"/>
        <v>335</v>
      </c>
      <c r="AE13" s="298">
        <f t="shared" si="12"/>
        <v>0</v>
      </c>
      <c r="AF13" s="298">
        <f t="shared" si="12"/>
        <v>97</v>
      </c>
      <c r="AG13" s="298">
        <f t="shared" si="12"/>
        <v>11</v>
      </c>
      <c r="AH13" s="298">
        <f t="shared" si="12"/>
        <v>0</v>
      </c>
      <c r="AI13" s="298">
        <f t="shared" si="12"/>
        <v>0</v>
      </c>
      <c r="AJ13" s="298">
        <f t="shared" si="12"/>
        <v>0</v>
      </c>
      <c r="AK13" s="298">
        <f t="shared" si="13"/>
        <v>680</v>
      </c>
      <c r="AL13" s="298">
        <f t="shared" si="14"/>
        <v>0</v>
      </c>
      <c r="AM13" s="298">
        <f t="shared" si="14"/>
        <v>0</v>
      </c>
      <c r="AN13" s="298">
        <f t="shared" si="15"/>
        <v>0</v>
      </c>
      <c r="AO13" s="298">
        <f t="shared" si="16"/>
        <v>0</v>
      </c>
      <c r="AP13" s="298">
        <f t="shared" si="17"/>
        <v>680</v>
      </c>
      <c r="AQ13" s="278"/>
      <c r="AR13" s="278"/>
      <c r="AS13" s="278"/>
      <c r="AT13" s="278"/>
      <c r="AU13" s="278"/>
      <c r="AV13" s="278"/>
      <c r="AW13" s="278"/>
      <c r="AX13" s="278"/>
      <c r="AY13" s="278">
        <v>680</v>
      </c>
      <c r="AZ13" s="278"/>
      <c r="BA13" s="278"/>
      <c r="BB13" s="278"/>
      <c r="BC13" s="298">
        <f t="shared" si="18"/>
        <v>18</v>
      </c>
      <c r="BD13" s="278"/>
      <c r="BE13" s="278">
        <v>18</v>
      </c>
      <c r="BF13" s="278"/>
      <c r="BG13" s="278"/>
      <c r="BH13" s="278"/>
      <c r="BI13" s="278"/>
      <c r="BJ13" s="278"/>
      <c r="BK13" s="278"/>
      <c r="BL13" s="278"/>
      <c r="BM13" s="278"/>
      <c r="BN13" s="278"/>
      <c r="BO13" s="298">
        <f t="shared" si="19"/>
        <v>0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98">
        <f t="shared" si="20"/>
        <v>0</v>
      </c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98">
        <f t="shared" si="21"/>
        <v>0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98">
        <f t="shared" si="22"/>
        <v>0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98">
        <f t="shared" si="23"/>
        <v>425</v>
      </c>
      <c r="DM13" s="278"/>
      <c r="DN13" s="278">
        <v>317</v>
      </c>
      <c r="DO13" s="278"/>
      <c r="DP13" s="278">
        <v>97</v>
      </c>
      <c r="DQ13" s="278">
        <v>11</v>
      </c>
      <c r="DR13" s="278"/>
      <c r="DS13" s="278"/>
      <c r="DT13" s="278"/>
      <c r="DU13" s="278"/>
      <c r="DV13" s="278"/>
      <c r="DW13" s="278"/>
      <c r="DX13" s="298">
        <f t="shared" si="24"/>
        <v>0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417" t="s">
        <v>403</v>
      </c>
    </row>
    <row r="14" spans="1:138" s="267" customFormat="1" ht="13.5">
      <c r="A14" s="416" t="s">
        <v>398</v>
      </c>
      <c r="B14" s="416">
        <v>44207</v>
      </c>
      <c r="C14" s="416" t="s">
        <v>409</v>
      </c>
      <c r="D14" s="298">
        <f t="shared" si="4"/>
        <v>5718</v>
      </c>
      <c r="E14" s="298">
        <f t="shared" si="5"/>
        <v>979</v>
      </c>
      <c r="F14" s="298">
        <f t="shared" si="5"/>
        <v>274</v>
      </c>
      <c r="G14" s="298">
        <f t="shared" si="5"/>
        <v>175</v>
      </c>
      <c r="H14" s="298">
        <f t="shared" si="5"/>
        <v>0</v>
      </c>
      <c r="I14" s="298">
        <f t="shared" si="5"/>
        <v>294</v>
      </c>
      <c r="J14" s="298">
        <f t="shared" si="5"/>
        <v>0</v>
      </c>
      <c r="K14" s="298">
        <f t="shared" si="6"/>
        <v>0</v>
      </c>
      <c r="L14" s="298">
        <f t="shared" si="6"/>
        <v>0</v>
      </c>
      <c r="M14" s="298">
        <f t="shared" si="6"/>
        <v>0</v>
      </c>
      <c r="N14" s="298">
        <f t="shared" si="7"/>
        <v>0</v>
      </c>
      <c r="O14" s="298">
        <f t="shared" si="7"/>
        <v>0</v>
      </c>
      <c r="P14" s="298">
        <f t="shared" si="8"/>
        <v>3893</v>
      </c>
      <c r="Q14" s="298">
        <f t="shared" si="9"/>
        <v>103</v>
      </c>
      <c r="R14" s="298">
        <f t="shared" si="10"/>
        <v>0</v>
      </c>
      <c r="S14" s="278"/>
      <c r="T14" s="278"/>
      <c r="U14" s="278"/>
      <c r="V14" s="278"/>
      <c r="W14" s="278"/>
      <c r="X14" s="278"/>
      <c r="Y14" s="278"/>
      <c r="Z14" s="278"/>
      <c r="AA14" s="278"/>
      <c r="AB14" s="298">
        <f t="shared" si="11"/>
        <v>5718</v>
      </c>
      <c r="AC14" s="298">
        <f t="shared" si="12"/>
        <v>979</v>
      </c>
      <c r="AD14" s="298">
        <f t="shared" si="12"/>
        <v>274</v>
      </c>
      <c r="AE14" s="298">
        <f t="shared" si="12"/>
        <v>175</v>
      </c>
      <c r="AF14" s="298">
        <f t="shared" si="12"/>
        <v>0</v>
      </c>
      <c r="AG14" s="298">
        <f t="shared" si="12"/>
        <v>294</v>
      </c>
      <c r="AH14" s="298">
        <f t="shared" si="12"/>
        <v>0</v>
      </c>
      <c r="AI14" s="298">
        <f t="shared" si="12"/>
        <v>0</v>
      </c>
      <c r="AJ14" s="298">
        <f t="shared" si="12"/>
        <v>0</v>
      </c>
      <c r="AK14" s="298">
        <f t="shared" si="13"/>
        <v>0</v>
      </c>
      <c r="AL14" s="298">
        <f t="shared" si="14"/>
        <v>0</v>
      </c>
      <c r="AM14" s="298">
        <f t="shared" si="14"/>
        <v>0</v>
      </c>
      <c r="AN14" s="298">
        <f t="shared" si="15"/>
        <v>3893</v>
      </c>
      <c r="AO14" s="298">
        <f t="shared" si="16"/>
        <v>103</v>
      </c>
      <c r="AP14" s="298">
        <f t="shared" si="17"/>
        <v>0</v>
      </c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98">
        <f t="shared" si="18"/>
        <v>0</v>
      </c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98">
        <f t="shared" si="19"/>
        <v>0</v>
      </c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98">
        <f t="shared" si="20"/>
        <v>0</v>
      </c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98">
        <f t="shared" si="21"/>
        <v>0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98">
        <f t="shared" si="22"/>
        <v>3893</v>
      </c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>
        <v>3893</v>
      </c>
      <c r="DK14" s="278"/>
      <c r="DL14" s="298">
        <f t="shared" si="23"/>
        <v>1825</v>
      </c>
      <c r="DM14" s="278">
        <v>979</v>
      </c>
      <c r="DN14" s="278">
        <v>274</v>
      </c>
      <c r="DO14" s="278">
        <v>175</v>
      </c>
      <c r="DP14" s="278"/>
      <c r="DQ14" s="278">
        <v>294</v>
      </c>
      <c r="DR14" s="278"/>
      <c r="DS14" s="278"/>
      <c r="DT14" s="278"/>
      <c r="DU14" s="278"/>
      <c r="DV14" s="278"/>
      <c r="DW14" s="278">
        <v>103</v>
      </c>
      <c r="DX14" s="298">
        <f t="shared" si="24"/>
        <v>0</v>
      </c>
      <c r="DY14" s="278"/>
      <c r="DZ14" s="278"/>
      <c r="EA14" s="278"/>
      <c r="EB14" s="278"/>
      <c r="EC14" s="278"/>
      <c r="ED14" s="278"/>
      <c r="EE14" s="278"/>
      <c r="EF14" s="278"/>
      <c r="EG14" s="278"/>
      <c r="EH14" s="417" t="s">
        <v>403</v>
      </c>
    </row>
    <row r="15" spans="1:138" s="267" customFormat="1" ht="13.5">
      <c r="A15" s="416" t="s">
        <v>398</v>
      </c>
      <c r="B15" s="416">
        <v>44208</v>
      </c>
      <c r="C15" s="416" t="s">
        <v>410</v>
      </c>
      <c r="D15" s="298">
        <f t="shared" si="4"/>
        <v>999</v>
      </c>
      <c r="E15" s="298">
        <f t="shared" si="5"/>
        <v>656</v>
      </c>
      <c r="F15" s="298">
        <f t="shared" si="5"/>
        <v>137</v>
      </c>
      <c r="G15" s="298">
        <f t="shared" si="5"/>
        <v>154</v>
      </c>
      <c r="H15" s="298">
        <f t="shared" si="5"/>
        <v>52</v>
      </c>
      <c r="I15" s="298">
        <f t="shared" si="5"/>
        <v>0</v>
      </c>
      <c r="J15" s="298">
        <f t="shared" si="5"/>
        <v>0</v>
      </c>
      <c r="K15" s="298">
        <f t="shared" si="6"/>
        <v>0</v>
      </c>
      <c r="L15" s="298">
        <f t="shared" si="6"/>
        <v>0</v>
      </c>
      <c r="M15" s="298">
        <f t="shared" si="6"/>
        <v>0</v>
      </c>
      <c r="N15" s="298">
        <f t="shared" si="7"/>
        <v>0</v>
      </c>
      <c r="O15" s="298">
        <f t="shared" si="7"/>
        <v>0</v>
      </c>
      <c r="P15" s="298">
        <f t="shared" si="8"/>
        <v>0</v>
      </c>
      <c r="Q15" s="298">
        <f t="shared" si="9"/>
        <v>0</v>
      </c>
      <c r="R15" s="298">
        <f t="shared" si="10"/>
        <v>999</v>
      </c>
      <c r="S15" s="278">
        <v>656</v>
      </c>
      <c r="T15" s="278">
        <v>137</v>
      </c>
      <c r="U15" s="278">
        <v>154</v>
      </c>
      <c r="V15" s="278">
        <v>52</v>
      </c>
      <c r="W15" s="278"/>
      <c r="X15" s="278"/>
      <c r="Y15" s="278"/>
      <c r="Z15" s="278"/>
      <c r="AA15" s="278"/>
      <c r="AB15" s="298">
        <f t="shared" si="11"/>
        <v>0</v>
      </c>
      <c r="AC15" s="298">
        <f t="shared" si="12"/>
        <v>0</v>
      </c>
      <c r="AD15" s="298">
        <f t="shared" si="12"/>
        <v>0</v>
      </c>
      <c r="AE15" s="298">
        <f t="shared" si="12"/>
        <v>0</v>
      </c>
      <c r="AF15" s="298">
        <f t="shared" si="12"/>
        <v>0</v>
      </c>
      <c r="AG15" s="298">
        <f t="shared" si="12"/>
        <v>0</v>
      </c>
      <c r="AH15" s="298">
        <f t="shared" si="12"/>
        <v>0</v>
      </c>
      <c r="AI15" s="298">
        <f t="shared" si="12"/>
        <v>0</v>
      </c>
      <c r="AJ15" s="298">
        <f t="shared" si="12"/>
        <v>0</v>
      </c>
      <c r="AK15" s="298">
        <f t="shared" si="13"/>
        <v>0</v>
      </c>
      <c r="AL15" s="298">
        <f t="shared" si="14"/>
        <v>0</v>
      </c>
      <c r="AM15" s="298">
        <f t="shared" si="14"/>
        <v>0</v>
      </c>
      <c r="AN15" s="298">
        <f t="shared" si="15"/>
        <v>0</v>
      </c>
      <c r="AO15" s="298">
        <f t="shared" si="16"/>
        <v>0</v>
      </c>
      <c r="AP15" s="298">
        <f t="shared" si="17"/>
        <v>0</v>
      </c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98">
        <f t="shared" si="18"/>
        <v>0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98">
        <f t="shared" si="19"/>
        <v>0</v>
      </c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98">
        <f t="shared" si="20"/>
        <v>0</v>
      </c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98">
        <f t="shared" si="21"/>
        <v>0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98">
        <f t="shared" si="22"/>
        <v>0</v>
      </c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98">
        <f t="shared" si="23"/>
        <v>0</v>
      </c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98">
        <f t="shared" si="24"/>
        <v>0</v>
      </c>
      <c r="DY15" s="278"/>
      <c r="DZ15" s="278"/>
      <c r="EA15" s="278"/>
      <c r="EB15" s="278"/>
      <c r="EC15" s="278"/>
      <c r="ED15" s="278"/>
      <c r="EE15" s="278"/>
      <c r="EF15" s="278"/>
      <c r="EG15" s="278"/>
      <c r="EH15" s="417" t="s">
        <v>403</v>
      </c>
    </row>
    <row r="16" spans="1:138" s="267" customFormat="1" ht="13.5">
      <c r="A16" s="416" t="s">
        <v>398</v>
      </c>
      <c r="B16" s="416">
        <v>44209</v>
      </c>
      <c r="C16" s="416" t="s">
        <v>411</v>
      </c>
      <c r="D16" s="298">
        <f t="shared" si="4"/>
        <v>1089</v>
      </c>
      <c r="E16" s="298">
        <f t="shared" si="5"/>
        <v>687</v>
      </c>
      <c r="F16" s="298">
        <f t="shared" si="5"/>
        <v>148</v>
      </c>
      <c r="G16" s="298">
        <f t="shared" si="5"/>
        <v>190</v>
      </c>
      <c r="H16" s="298">
        <f t="shared" si="5"/>
        <v>17</v>
      </c>
      <c r="I16" s="298">
        <f t="shared" si="5"/>
        <v>3</v>
      </c>
      <c r="J16" s="298">
        <f t="shared" si="5"/>
        <v>44</v>
      </c>
      <c r="K16" s="298">
        <f t="shared" si="6"/>
        <v>0</v>
      </c>
      <c r="L16" s="298">
        <f t="shared" si="6"/>
        <v>0</v>
      </c>
      <c r="M16" s="298">
        <f t="shared" si="6"/>
        <v>0</v>
      </c>
      <c r="N16" s="298">
        <f t="shared" si="7"/>
        <v>0</v>
      </c>
      <c r="O16" s="298">
        <f t="shared" si="7"/>
        <v>0</v>
      </c>
      <c r="P16" s="298">
        <f t="shared" si="8"/>
        <v>0</v>
      </c>
      <c r="Q16" s="298">
        <f t="shared" si="9"/>
        <v>0</v>
      </c>
      <c r="R16" s="298">
        <f t="shared" si="10"/>
        <v>557</v>
      </c>
      <c r="S16" s="278">
        <v>406</v>
      </c>
      <c r="T16" s="278"/>
      <c r="U16" s="278">
        <v>87</v>
      </c>
      <c r="V16" s="278">
        <v>17</v>
      </c>
      <c r="W16" s="278">
        <v>3</v>
      </c>
      <c r="X16" s="278">
        <v>44</v>
      </c>
      <c r="Y16" s="278"/>
      <c r="Z16" s="278"/>
      <c r="AA16" s="278"/>
      <c r="AB16" s="298">
        <f t="shared" si="11"/>
        <v>251</v>
      </c>
      <c r="AC16" s="298">
        <f t="shared" si="12"/>
        <v>0</v>
      </c>
      <c r="AD16" s="298">
        <f t="shared" si="12"/>
        <v>148</v>
      </c>
      <c r="AE16" s="298">
        <f t="shared" si="12"/>
        <v>103</v>
      </c>
      <c r="AF16" s="298">
        <f t="shared" si="12"/>
        <v>0</v>
      </c>
      <c r="AG16" s="298">
        <f t="shared" si="12"/>
        <v>0</v>
      </c>
      <c r="AH16" s="298">
        <f t="shared" si="12"/>
        <v>0</v>
      </c>
      <c r="AI16" s="298">
        <f t="shared" si="12"/>
        <v>0</v>
      </c>
      <c r="AJ16" s="298">
        <f t="shared" si="12"/>
        <v>0</v>
      </c>
      <c r="AK16" s="298">
        <f t="shared" si="13"/>
        <v>0</v>
      </c>
      <c r="AL16" s="298">
        <f t="shared" si="14"/>
        <v>0</v>
      </c>
      <c r="AM16" s="298">
        <f t="shared" si="14"/>
        <v>0</v>
      </c>
      <c r="AN16" s="298">
        <f t="shared" si="15"/>
        <v>0</v>
      </c>
      <c r="AO16" s="298">
        <f t="shared" si="16"/>
        <v>0</v>
      </c>
      <c r="AP16" s="298">
        <f t="shared" si="17"/>
        <v>0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98">
        <f t="shared" si="18"/>
        <v>0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98">
        <f t="shared" si="19"/>
        <v>0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98">
        <f t="shared" si="20"/>
        <v>0</v>
      </c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98">
        <f t="shared" si="21"/>
        <v>0</v>
      </c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98">
        <f t="shared" si="22"/>
        <v>0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98">
        <f t="shared" si="23"/>
        <v>251</v>
      </c>
      <c r="DM16" s="278"/>
      <c r="DN16" s="278">
        <v>148</v>
      </c>
      <c r="DO16" s="278">
        <v>103</v>
      </c>
      <c r="DP16" s="278"/>
      <c r="DQ16" s="278"/>
      <c r="DR16" s="278"/>
      <c r="DS16" s="278"/>
      <c r="DT16" s="278"/>
      <c r="DU16" s="278"/>
      <c r="DV16" s="278"/>
      <c r="DW16" s="278"/>
      <c r="DX16" s="298">
        <f t="shared" si="24"/>
        <v>281</v>
      </c>
      <c r="DY16" s="278">
        <v>281</v>
      </c>
      <c r="DZ16" s="278"/>
      <c r="EA16" s="278"/>
      <c r="EB16" s="278"/>
      <c r="EC16" s="278"/>
      <c r="ED16" s="278"/>
      <c r="EE16" s="278"/>
      <c r="EF16" s="278"/>
      <c r="EG16" s="278"/>
      <c r="EH16" s="417"/>
    </row>
    <row r="17" spans="1:138" s="267" customFormat="1" ht="13.5">
      <c r="A17" s="416" t="s">
        <v>398</v>
      </c>
      <c r="B17" s="416">
        <v>44210</v>
      </c>
      <c r="C17" s="416" t="s">
        <v>412</v>
      </c>
      <c r="D17" s="298">
        <f t="shared" si="4"/>
        <v>1013</v>
      </c>
      <c r="E17" s="298">
        <f t="shared" si="5"/>
        <v>488</v>
      </c>
      <c r="F17" s="298">
        <f t="shared" si="5"/>
        <v>320</v>
      </c>
      <c r="G17" s="298">
        <f t="shared" si="5"/>
        <v>103</v>
      </c>
      <c r="H17" s="298">
        <f t="shared" si="5"/>
        <v>49</v>
      </c>
      <c r="I17" s="298">
        <f t="shared" si="5"/>
        <v>0</v>
      </c>
      <c r="J17" s="298">
        <f t="shared" si="5"/>
        <v>38</v>
      </c>
      <c r="K17" s="298">
        <f t="shared" si="6"/>
        <v>0</v>
      </c>
      <c r="L17" s="298">
        <f t="shared" si="6"/>
        <v>0</v>
      </c>
      <c r="M17" s="298">
        <f t="shared" si="6"/>
        <v>0</v>
      </c>
      <c r="N17" s="298">
        <f t="shared" si="7"/>
        <v>0</v>
      </c>
      <c r="O17" s="298">
        <f t="shared" si="7"/>
        <v>0</v>
      </c>
      <c r="P17" s="298">
        <f t="shared" si="8"/>
        <v>0</v>
      </c>
      <c r="Q17" s="298">
        <f t="shared" si="9"/>
        <v>15</v>
      </c>
      <c r="R17" s="298">
        <f t="shared" si="10"/>
        <v>748</v>
      </c>
      <c r="S17" s="278">
        <v>488</v>
      </c>
      <c r="T17" s="278">
        <v>70</v>
      </c>
      <c r="U17" s="278">
        <v>103</v>
      </c>
      <c r="V17" s="278">
        <v>49</v>
      </c>
      <c r="W17" s="278"/>
      <c r="X17" s="278">
        <v>38</v>
      </c>
      <c r="Y17" s="278"/>
      <c r="Z17" s="278"/>
      <c r="AA17" s="278"/>
      <c r="AB17" s="298">
        <f t="shared" si="11"/>
        <v>265</v>
      </c>
      <c r="AC17" s="298">
        <f t="shared" si="12"/>
        <v>0</v>
      </c>
      <c r="AD17" s="298">
        <f t="shared" si="12"/>
        <v>250</v>
      </c>
      <c r="AE17" s="298">
        <f t="shared" si="12"/>
        <v>0</v>
      </c>
      <c r="AF17" s="298">
        <f t="shared" si="12"/>
        <v>0</v>
      </c>
      <c r="AG17" s="298">
        <f t="shared" si="12"/>
        <v>0</v>
      </c>
      <c r="AH17" s="298">
        <f t="shared" si="12"/>
        <v>0</v>
      </c>
      <c r="AI17" s="298">
        <f t="shared" si="12"/>
        <v>0</v>
      </c>
      <c r="AJ17" s="298">
        <f t="shared" si="12"/>
        <v>0</v>
      </c>
      <c r="AK17" s="298">
        <f t="shared" si="13"/>
        <v>0</v>
      </c>
      <c r="AL17" s="298">
        <f t="shared" si="14"/>
        <v>0</v>
      </c>
      <c r="AM17" s="298">
        <f t="shared" si="14"/>
        <v>0</v>
      </c>
      <c r="AN17" s="298">
        <f t="shared" si="15"/>
        <v>0</v>
      </c>
      <c r="AO17" s="298">
        <f t="shared" si="16"/>
        <v>15</v>
      </c>
      <c r="AP17" s="298">
        <f t="shared" si="17"/>
        <v>0</v>
      </c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98">
        <f t="shared" si="18"/>
        <v>0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98">
        <f t="shared" si="19"/>
        <v>0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98">
        <f t="shared" si="20"/>
        <v>0</v>
      </c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98">
        <f t="shared" si="21"/>
        <v>0</v>
      </c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98">
        <f t="shared" si="22"/>
        <v>0</v>
      </c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98">
        <f t="shared" si="23"/>
        <v>265</v>
      </c>
      <c r="DM17" s="278"/>
      <c r="DN17" s="278">
        <v>250</v>
      </c>
      <c r="DO17" s="278"/>
      <c r="DP17" s="278"/>
      <c r="DQ17" s="278"/>
      <c r="DR17" s="278"/>
      <c r="DS17" s="278"/>
      <c r="DT17" s="278"/>
      <c r="DU17" s="278"/>
      <c r="DV17" s="278"/>
      <c r="DW17" s="278">
        <v>15</v>
      </c>
      <c r="DX17" s="298">
        <f t="shared" si="24"/>
        <v>0</v>
      </c>
      <c r="DY17" s="278"/>
      <c r="DZ17" s="278"/>
      <c r="EA17" s="278"/>
      <c r="EB17" s="278"/>
      <c r="EC17" s="278"/>
      <c r="ED17" s="278"/>
      <c r="EE17" s="278"/>
      <c r="EF17" s="278"/>
      <c r="EG17" s="278"/>
      <c r="EH17" s="417" t="s">
        <v>403</v>
      </c>
    </row>
    <row r="18" spans="1:138" s="267" customFormat="1" ht="13.5">
      <c r="A18" s="416" t="s">
        <v>398</v>
      </c>
      <c r="B18" s="416">
        <v>44211</v>
      </c>
      <c r="C18" s="416" t="s">
        <v>413</v>
      </c>
      <c r="D18" s="298">
        <f t="shared" si="4"/>
        <v>2608</v>
      </c>
      <c r="E18" s="298">
        <f t="shared" si="5"/>
        <v>1655</v>
      </c>
      <c r="F18" s="298">
        <f t="shared" si="5"/>
        <v>519</v>
      </c>
      <c r="G18" s="298">
        <f t="shared" si="5"/>
        <v>361</v>
      </c>
      <c r="H18" s="298">
        <f t="shared" si="5"/>
        <v>45</v>
      </c>
      <c r="I18" s="298">
        <f t="shared" si="5"/>
        <v>1</v>
      </c>
      <c r="J18" s="298">
        <f t="shared" si="5"/>
        <v>27</v>
      </c>
      <c r="K18" s="298">
        <f t="shared" si="6"/>
        <v>0</v>
      </c>
      <c r="L18" s="298">
        <f t="shared" si="6"/>
        <v>0</v>
      </c>
      <c r="M18" s="298">
        <f t="shared" si="6"/>
        <v>0</v>
      </c>
      <c r="N18" s="298">
        <f t="shared" si="7"/>
        <v>0</v>
      </c>
      <c r="O18" s="298">
        <f t="shared" si="7"/>
        <v>0</v>
      </c>
      <c r="P18" s="298">
        <f t="shared" si="8"/>
        <v>0</v>
      </c>
      <c r="Q18" s="298">
        <f t="shared" si="9"/>
        <v>0</v>
      </c>
      <c r="R18" s="298">
        <f t="shared" si="10"/>
        <v>0</v>
      </c>
      <c r="S18" s="278"/>
      <c r="T18" s="278"/>
      <c r="U18" s="278"/>
      <c r="V18" s="278"/>
      <c r="W18" s="278"/>
      <c r="X18" s="278"/>
      <c r="Y18" s="278"/>
      <c r="Z18" s="278"/>
      <c r="AA18" s="278"/>
      <c r="AB18" s="298">
        <f t="shared" si="11"/>
        <v>1678</v>
      </c>
      <c r="AC18" s="298">
        <f t="shared" si="12"/>
        <v>755</v>
      </c>
      <c r="AD18" s="298">
        <f t="shared" si="12"/>
        <v>516</v>
      </c>
      <c r="AE18" s="298">
        <f t="shared" si="12"/>
        <v>361</v>
      </c>
      <c r="AF18" s="298">
        <f t="shared" si="12"/>
        <v>45</v>
      </c>
      <c r="AG18" s="298">
        <f t="shared" si="12"/>
        <v>1</v>
      </c>
      <c r="AH18" s="298">
        <f t="shared" si="12"/>
        <v>0</v>
      </c>
      <c r="AI18" s="298">
        <f t="shared" si="12"/>
        <v>0</v>
      </c>
      <c r="AJ18" s="298">
        <f t="shared" si="12"/>
        <v>0</v>
      </c>
      <c r="AK18" s="298">
        <f t="shared" si="13"/>
        <v>0</v>
      </c>
      <c r="AL18" s="298">
        <f t="shared" si="14"/>
        <v>0</v>
      </c>
      <c r="AM18" s="298">
        <f t="shared" si="14"/>
        <v>0</v>
      </c>
      <c r="AN18" s="298">
        <f t="shared" si="15"/>
        <v>0</v>
      </c>
      <c r="AO18" s="298">
        <f t="shared" si="16"/>
        <v>0</v>
      </c>
      <c r="AP18" s="298">
        <f t="shared" si="17"/>
        <v>0</v>
      </c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98">
        <f t="shared" si="18"/>
        <v>130</v>
      </c>
      <c r="BD18" s="278"/>
      <c r="BE18" s="278">
        <v>130</v>
      </c>
      <c r="BF18" s="278"/>
      <c r="BG18" s="278"/>
      <c r="BH18" s="278"/>
      <c r="BI18" s="278"/>
      <c r="BJ18" s="278"/>
      <c r="BK18" s="278"/>
      <c r="BL18" s="278"/>
      <c r="BM18" s="278"/>
      <c r="BN18" s="278"/>
      <c r="BO18" s="298">
        <f t="shared" si="19"/>
        <v>0</v>
      </c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98">
        <f t="shared" si="20"/>
        <v>0</v>
      </c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98">
        <f t="shared" si="21"/>
        <v>0</v>
      </c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98">
        <f t="shared" si="22"/>
        <v>0</v>
      </c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98">
        <f t="shared" si="23"/>
        <v>1548</v>
      </c>
      <c r="DM18" s="278">
        <v>755</v>
      </c>
      <c r="DN18" s="278">
        <v>386</v>
      </c>
      <c r="DO18" s="278">
        <v>361</v>
      </c>
      <c r="DP18" s="278">
        <v>45</v>
      </c>
      <c r="DQ18" s="278">
        <v>1</v>
      </c>
      <c r="DR18" s="278"/>
      <c r="DS18" s="278"/>
      <c r="DT18" s="278"/>
      <c r="DU18" s="278"/>
      <c r="DV18" s="278"/>
      <c r="DW18" s="278"/>
      <c r="DX18" s="298">
        <f t="shared" si="24"/>
        <v>930</v>
      </c>
      <c r="DY18" s="278">
        <v>900</v>
      </c>
      <c r="DZ18" s="278">
        <v>3</v>
      </c>
      <c r="EA18" s="278"/>
      <c r="EB18" s="278"/>
      <c r="EC18" s="278"/>
      <c r="ED18" s="278">
        <v>27</v>
      </c>
      <c r="EE18" s="278"/>
      <c r="EF18" s="278"/>
      <c r="EG18" s="278"/>
      <c r="EH18" s="417" t="s">
        <v>403</v>
      </c>
    </row>
    <row r="19" spans="1:138" s="267" customFormat="1" ht="13.5">
      <c r="A19" s="416" t="s">
        <v>398</v>
      </c>
      <c r="B19" s="416">
        <v>44212</v>
      </c>
      <c r="C19" s="416" t="s">
        <v>414</v>
      </c>
      <c r="D19" s="298">
        <f t="shared" si="4"/>
        <v>2654</v>
      </c>
      <c r="E19" s="298">
        <f t="shared" si="5"/>
        <v>968</v>
      </c>
      <c r="F19" s="298">
        <f t="shared" si="5"/>
        <v>907</v>
      </c>
      <c r="G19" s="298">
        <f t="shared" si="5"/>
        <v>245</v>
      </c>
      <c r="H19" s="298">
        <f t="shared" si="5"/>
        <v>59</v>
      </c>
      <c r="I19" s="298">
        <f t="shared" si="5"/>
        <v>402</v>
      </c>
      <c r="J19" s="298">
        <f t="shared" si="5"/>
        <v>73</v>
      </c>
      <c r="K19" s="298">
        <f t="shared" si="6"/>
        <v>0</v>
      </c>
      <c r="L19" s="298">
        <f t="shared" si="6"/>
        <v>0</v>
      </c>
      <c r="M19" s="298">
        <f t="shared" si="6"/>
        <v>0</v>
      </c>
      <c r="N19" s="298">
        <f t="shared" si="7"/>
        <v>0</v>
      </c>
      <c r="O19" s="298">
        <f t="shared" si="7"/>
        <v>0</v>
      </c>
      <c r="P19" s="298">
        <f t="shared" si="8"/>
        <v>0</v>
      </c>
      <c r="Q19" s="298">
        <f t="shared" si="9"/>
        <v>0</v>
      </c>
      <c r="R19" s="298">
        <f t="shared" si="10"/>
        <v>1738</v>
      </c>
      <c r="S19" s="278">
        <v>968</v>
      </c>
      <c r="T19" s="278">
        <v>50</v>
      </c>
      <c r="U19" s="278">
        <v>245</v>
      </c>
      <c r="V19" s="278"/>
      <c r="W19" s="278">
        <v>402</v>
      </c>
      <c r="X19" s="278">
        <v>73</v>
      </c>
      <c r="Y19" s="278"/>
      <c r="Z19" s="278"/>
      <c r="AA19" s="278"/>
      <c r="AB19" s="298">
        <f t="shared" si="11"/>
        <v>916</v>
      </c>
      <c r="AC19" s="298">
        <f t="shared" si="12"/>
        <v>0</v>
      </c>
      <c r="AD19" s="298">
        <f t="shared" si="12"/>
        <v>857</v>
      </c>
      <c r="AE19" s="298">
        <f t="shared" si="12"/>
        <v>0</v>
      </c>
      <c r="AF19" s="298">
        <f t="shared" si="12"/>
        <v>59</v>
      </c>
      <c r="AG19" s="298">
        <f t="shared" si="12"/>
        <v>0</v>
      </c>
      <c r="AH19" s="298">
        <f t="shared" si="12"/>
        <v>0</v>
      </c>
      <c r="AI19" s="298">
        <f t="shared" si="12"/>
        <v>0</v>
      </c>
      <c r="AJ19" s="298">
        <f t="shared" si="12"/>
        <v>0</v>
      </c>
      <c r="AK19" s="298">
        <f t="shared" si="13"/>
        <v>0</v>
      </c>
      <c r="AL19" s="298">
        <f t="shared" si="14"/>
        <v>0</v>
      </c>
      <c r="AM19" s="298">
        <f t="shared" si="14"/>
        <v>0</v>
      </c>
      <c r="AN19" s="298">
        <f t="shared" si="15"/>
        <v>0</v>
      </c>
      <c r="AO19" s="298">
        <f t="shared" si="16"/>
        <v>0</v>
      </c>
      <c r="AP19" s="298">
        <f t="shared" si="17"/>
        <v>0</v>
      </c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98">
        <f t="shared" si="18"/>
        <v>96</v>
      </c>
      <c r="BD19" s="278"/>
      <c r="BE19" s="278">
        <v>96</v>
      </c>
      <c r="BF19" s="278"/>
      <c r="BG19" s="278"/>
      <c r="BH19" s="278"/>
      <c r="BI19" s="278"/>
      <c r="BJ19" s="278"/>
      <c r="BK19" s="278"/>
      <c r="BL19" s="278"/>
      <c r="BM19" s="278"/>
      <c r="BN19" s="278"/>
      <c r="BO19" s="298">
        <f t="shared" si="19"/>
        <v>0</v>
      </c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98">
        <f t="shared" si="20"/>
        <v>0</v>
      </c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98">
        <f t="shared" si="21"/>
        <v>0</v>
      </c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98">
        <f t="shared" si="22"/>
        <v>0</v>
      </c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98">
        <f t="shared" si="23"/>
        <v>820</v>
      </c>
      <c r="DM19" s="278"/>
      <c r="DN19" s="278">
        <v>761</v>
      </c>
      <c r="DO19" s="278"/>
      <c r="DP19" s="278">
        <v>59</v>
      </c>
      <c r="DQ19" s="278"/>
      <c r="DR19" s="278"/>
      <c r="DS19" s="278"/>
      <c r="DT19" s="278"/>
      <c r="DU19" s="278"/>
      <c r="DV19" s="278"/>
      <c r="DW19" s="278"/>
      <c r="DX19" s="298">
        <f t="shared" si="24"/>
        <v>0</v>
      </c>
      <c r="DY19" s="278"/>
      <c r="DZ19" s="278"/>
      <c r="EA19" s="278"/>
      <c r="EB19" s="278"/>
      <c r="EC19" s="278"/>
      <c r="ED19" s="278"/>
      <c r="EE19" s="278"/>
      <c r="EF19" s="278"/>
      <c r="EG19" s="278"/>
      <c r="EH19" s="417"/>
    </row>
    <row r="20" spans="1:138" s="267" customFormat="1" ht="13.5">
      <c r="A20" s="416" t="s">
        <v>398</v>
      </c>
      <c r="B20" s="416">
        <v>44213</v>
      </c>
      <c r="C20" s="416" t="s">
        <v>415</v>
      </c>
      <c r="D20" s="298">
        <f t="shared" si="4"/>
        <v>1263</v>
      </c>
      <c r="E20" s="298">
        <f t="shared" si="5"/>
        <v>836</v>
      </c>
      <c r="F20" s="298">
        <f t="shared" si="5"/>
        <v>160</v>
      </c>
      <c r="G20" s="298">
        <f t="shared" si="5"/>
        <v>196</v>
      </c>
      <c r="H20" s="298">
        <f t="shared" si="5"/>
        <v>71</v>
      </c>
      <c r="I20" s="298">
        <f t="shared" si="5"/>
        <v>0</v>
      </c>
      <c r="J20" s="298">
        <f t="shared" si="5"/>
        <v>0</v>
      </c>
      <c r="K20" s="298">
        <f t="shared" si="6"/>
        <v>0</v>
      </c>
      <c r="L20" s="298">
        <f t="shared" si="6"/>
        <v>0</v>
      </c>
      <c r="M20" s="298">
        <f t="shared" si="6"/>
        <v>0</v>
      </c>
      <c r="N20" s="298">
        <f t="shared" si="7"/>
        <v>0</v>
      </c>
      <c r="O20" s="298">
        <f t="shared" si="7"/>
        <v>0</v>
      </c>
      <c r="P20" s="298">
        <f t="shared" si="8"/>
        <v>0</v>
      </c>
      <c r="Q20" s="298">
        <f t="shared" si="9"/>
        <v>0</v>
      </c>
      <c r="R20" s="298">
        <f t="shared" si="10"/>
        <v>0</v>
      </c>
      <c r="S20" s="278"/>
      <c r="T20" s="278"/>
      <c r="U20" s="278"/>
      <c r="V20" s="278"/>
      <c r="W20" s="278"/>
      <c r="X20" s="278"/>
      <c r="Y20" s="278"/>
      <c r="Z20" s="278"/>
      <c r="AA20" s="278"/>
      <c r="AB20" s="298">
        <f t="shared" si="11"/>
        <v>1263</v>
      </c>
      <c r="AC20" s="298">
        <f t="shared" si="12"/>
        <v>836</v>
      </c>
      <c r="AD20" s="298">
        <f t="shared" si="12"/>
        <v>160</v>
      </c>
      <c r="AE20" s="298">
        <f t="shared" si="12"/>
        <v>196</v>
      </c>
      <c r="AF20" s="298">
        <f t="shared" si="12"/>
        <v>71</v>
      </c>
      <c r="AG20" s="298">
        <f t="shared" si="12"/>
        <v>0</v>
      </c>
      <c r="AH20" s="298">
        <f t="shared" si="12"/>
        <v>0</v>
      </c>
      <c r="AI20" s="298">
        <f t="shared" si="12"/>
        <v>0</v>
      </c>
      <c r="AJ20" s="298">
        <f t="shared" si="12"/>
        <v>0</v>
      </c>
      <c r="AK20" s="298">
        <f t="shared" si="13"/>
        <v>0</v>
      </c>
      <c r="AL20" s="298">
        <f t="shared" si="14"/>
        <v>0</v>
      </c>
      <c r="AM20" s="298">
        <f t="shared" si="14"/>
        <v>0</v>
      </c>
      <c r="AN20" s="298">
        <f t="shared" si="15"/>
        <v>0</v>
      </c>
      <c r="AO20" s="298">
        <f t="shared" si="16"/>
        <v>0</v>
      </c>
      <c r="AP20" s="298">
        <f t="shared" si="17"/>
        <v>0</v>
      </c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98">
        <f t="shared" si="18"/>
        <v>0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98">
        <f t="shared" si="19"/>
        <v>0</v>
      </c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98">
        <f t="shared" si="20"/>
        <v>0</v>
      </c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98">
        <f t="shared" si="21"/>
        <v>0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98">
        <f t="shared" si="22"/>
        <v>0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98">
        <f t="shared" si="23"/>
        <v>1263</v>
      </c>
      <c r="DM20" s="278">
        <v>836</v>
      </c>
      <c r="DN20" s="278">
        <v>160</v>
      </c>
      <c r="DO20" s="278">
        <v>196</v>
      </c>
      <c r="DP20" s="278">
        <v>71</v>
      </c>
      <c r="DQ20" s="278"/>
      <c r="DR20" s="278"/>
      <c r="DS20" s="278"/>
      <c r="DT20" s="278"/>
      <c r="DU20" s="278"/>
      <c r="DV20" s="278"/>
      <c r="DW20" s="278"/>
      <c r="DX20" s="298">
        <f t="shared" si="24"/>
        <v>0</v>
      </c>
      <c r="DY20" s="278"/>
      <c r="DZ20" s="278"/>
      <c r="EA20" s="278"/>
      <c r="EB20" s="278"/>
      <c r="EC20" s="278"/>
      <c r="ED20" s="278"/>
      <c r="EE20" s="278"/>
      <c r="EF20" s="278"/>
      <c r="EG20" s="278"/>
      <c r="EH20" s="417"/>
    </row>
    <row r="21" spans="1:138" s="267" customFormat="1" ht="13.5">
      <c r="A21" s="416" t="s">
        <v>398</v>
      </c>
      <c r="B21" s="416">
        <v>44214</v>
      </c>
      <c r="C21" s="416" t="s">
        <v>416</v>
      </c>
      <c r="D21" s="298">
        <f t="shared" si="4"/>
        <v>531</v>
      </c>
      <c r="E21" s="298">
        <f t="shared" si="5"/>
        <v>21</v>
      </c>
      <c r="F21" s="298">
        <f t="shared" si="5"/>
        <v>301</v>
      </c>
      <c r="G21" s="298">
        <f t="shared" si="5"/>
        <v>159</v>
      </c>
      <c r="H21" s="298">
        <f t="shared" si="5"/>
        <v>43</v>
      </c>
      <c r="I21" s="298">
        <f t="shared" si="5"/>
        <v>0</v>
      </c>
      <c r="J21" s="298">
        <f t="shared" si="5"/>
        <v>0</v>
      </c>
      <c r="K21" s="298">
        <f t="shared" si="6"/>
        <v>0</v>
      </c>
      <c r="L21" s="298">
        <f t="shared" si="6"/>
        <v>0</v>
      </c>
      <c r="M21" s="298">
        <f t="shared" si="6"/>
        <v>0</v>
      </c>
      <c r="N21" s="298">
        <f t="shared" si="7"/>
        <v>0</v>
      </c>
      <c r="O21" s="298">
        <f t="shared" si="7"/>
        <v>0</v>
      </c>
      <c r="P21" s="298">
        <f t="shared" si="8"/>
        <v>0</v>
      </c>
      <c r="Q21" s="298">
        <f t="shared" si="9"/>
        <v>7</v>
      </c>
      <c r="R21" s="298">
        <f t="shared" si="10"/>
        <v>21</v>
      </c>
      <c r="S21" s="278">
        <v>21</v>
      </c>
      <c r="T21" s="278"/>
      <c r="U21" s="278"/>
      <c r="V21" s="278"/>
      <c r="W21" s="278"/>
      <c r="X21" s="278"/>
      <c r="Y21" s="278"/>
      <c r="Z21" s="278"/>
      <c r="AA21" s="278"/>
      <c r="AB21" s="298">
        <f t="shared" si="11"/>
        <v>510</v>
      </c>
      <c r="AC21" s="298">
        <f t="shared" si="12"/>
        <v>0</v>
      </c>
      <c r="AD21" s="298">
        <f t="shared" si="12"/>
        <v>301</v>
      </c>
      <c r="AE21" s="298">
        <f t="shared" si="12"/>
        <v>159</v>
      </c>
      <c r="AF21" s="298">
        <f t="shared" si="12"/>
        <v>43</v>
      </c>
      <c r="AG21" s="298">
        <f t="shared" si="12"/>
        <v>0</v>
      </c>
      <c r="AH21" s="298">
        <f t="shared" si="12"/>
        <v>0</v>
      </c>
      <c r="AI21" s="298">
        <f t="shared" si="12"/>
        <v>0</v>
      </c>
      <c r="AJ21" s="298">
        <f t="shared" si="12"/>
        <v>0</v>
      </c>
      <c r="AK21" s="298">
        <f t="shared" si="13"/>
        <v>0</v>
      </c>
      <c r="AL21" s="298">
        <f t="shared" si="14"/>
        <v>0</v>
      </c>
      <c r="AM21" s="298">
        <f t="shared" si="14"/>
        <v>0</v>
      </c>
      <c r="AN21" s="298">
        <f t="shared" si="15"/>
        <v>0</v>
      </c>
      <c r="AO21" s="298">
        <f t="shared" si="16"/>
        <v>7</v>
      </c>
      <c r="AP21" s="298">
        <f t="shared" si="17"/>
        <v>0</v>
      </c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98">
        <f t="shared" si="18"/>
        <v>197</v>
      </c>
      <c r="BD21" s="278"/>
      <c r="BE21" s="278">
        <v>197</v>
      </c>
      <c r="BF21" s="278"/>
      <c r="BG21" s="278"/>
      <c r="BH21" s="278"/>
      <c r="BI21" s="278"/>
      <c r="BJ21" s="278"/>
      <c r="BK21" s="278"/>
      <c r="BL21" s="278"/>
      <c r="BM21" s="278"/>
      <c r="BN21" s="278"/>
      <c r="BO21" s="298">
        <f t="shared" si="19"/>
        <v>0</v>
      </c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98">
        <f t="shared" si="20"/>
        <v>0</v>
      </c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98">
        <f t="shared" si="21"/>
        <v>0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98">
        <f t="shared" si="22"/>
        <v>0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98">
        <f t="shared" si="23"/>
        <v>313</v>
      </c>
      <c r="DM21" s="278"/>
      <c r="DN21" s="278">
        <v>104</v>
      </c>
      <c r="DO21" s="278">
        <v>159</v>
      </c>
      <c r="DP21" s="278">
        <v>43</v>
      </c>
      <c r="DQ21" s="278"/>
      <c r="DR21" s="278"/>
      <c r="DS21" s="278"/>
      <c r="DT21" s="278"/>
      <c r="DU21" s="278"/>
      <c r="DV21" s="278"/>
      <c r="DW21" s="278">
        <v>7</v>
      </c>
      <c r="DX21" s="298">
        <f t="shared" si="24"/>
        <v>0</v>
      </c>
      <c r="DY21" s="278"/>
      <c r="DZ21" s="278"/>
      <c r="EA21" s="278"/>
      <c r="EB21" s="278"/>
      <c r="EC21" s="278"/>
      <c r="ED21" s="278"/>
      <c r="EE21" s="278"/>
      <c r="EF21" s="278"/>
      <c r="EG21" s="278"/>
      <c r="EH21" s="417" t="s">
        <v>417</v>
      </c>
    </row>
    <row r="22" spans="1:138" s="267" customFormat="1" ht="13.5">
      <c r="A22" s="416" t="s">
        <v>398</v>
      </c>
      <c r="B22" s="416">
        <v>44322</v>
      </c>
      <c r="C22" s="416" t="s">
        <v>418</v>
      </c>
      <c r="D22" s="298">
        <f t="shared" si="4"/>
        <v>30</v>
      </c>
      <c r="E22" s="298">
        <f t="shared" si="5"/>
        <v>0</v>
      </c>
      <c r="F22" s="298">
        <f t="shared" si="5"/>
        <v>22</v>
      </c>
      <c r="G22" s="298">
        <f t="shared" si="5"/>
        <v>8</v>
      </c>
      <c r="H22" s="298">
        <f t="shared" si="5"/>
        <v>0</v>
      </c>
      <c r="I22" s="298">
        <f t="shared" si="5"/>
        <v>0</v>
      </c>
      <c r="J22" s="298">
        <f t="shared" si="5"/>
        <v>0</v>
      </c>
      <c r="K22" s="298">
        <f t="shared" si="6"/>
        <v>0</v>
      </c>
      <c r="L22" s="298">
        <f t="shared" si="6"/>
        <v>0</v>
      </c>
      <c r="M22" s="298">
        <f t="shared" si="6"/>
        <v>0</v>
      </c>
      <c r="N22" s="298">
        <f t="shared" si="7"/>
        <v>0</v>
      </c>
      <c r="O22" s="298">
        <f t="shared" si="7"/>
        <v>0</v>
      </c>
      <c r="P22" s="298">
        <f t="shared" si="8"/>
        <v>0</v>
      </c>
      <c r="Q22" s="298">
        <f t="shared" si="9"/>
        <v>0</v>
      </c>
      <c r="R22" s="298">
        <f t="shared" si="10"/>
        <v>8</v>
      </c>
      <c r="S22" s="278"/>
      <c r="T22" s="278"/>
      <c r="U22" s="278">
        <v>8</v>
      </c>
      <c r="V22" s="278"/>
      <c r="W22" s="278"/>
      <c r="X22" s="278"/>
      <c r="Y22" s="278"/>
      <c r="Z22" s="278"/>
      <c r="AA22" s="278"/>
      <c r="AB22" s="298">
        <f t="shared" si="11"/>
        <v>22</v>
      </c>
      <c r="AC22" s="298">
        <f t="shared" si="12"/>
        <v>0</v>
      </c>
      <c r="AD22" s="298">
        <f t="shared" si="12"/>
        <v>22</v>
      </c>
      <c r="AE22" s="298">
        <f t="shared" si="12"/>
        <v>0</v>
      </c>
      <c r="AF22" s="298">
        <f t="shared" si="12"/>
        <v>0</v>
      </c>
      <c r="AG22" s="298">
        <f t="shared" si="12"/>
        <v>0</v>
      </c>
      <c r="AH22" s="298">
        <f t="shared" si="12"/>
        <v>0</v>
      </c>
      <c r="AI22" s="298">
        <f t="shared" si="12"/>
        <v>0</v>
      </c>
      <c r="AJ22" s="298">
        <f t="shared" si="12"/>
        <v>0</v>
      </c>
      <c r="AK22" s="298">
        <f t="shared" si="13"/>
        <v>0</v>
      </c>
      <c r="AL22" s="298">
        <f t="shared" si="14"/>
        <v>0</v>
      </c>
      <c r="AM22" s="298">
        <f t="shared" si="14"/>
        <v>0</v>
      </c>
      <c r="AN22" s="298">
        <f t="shared" si="15"/>
        <v>0</v>
      </c>
      <c r="AO22" s="298">
        <f t="shared" si="16"/>
        <v>0</v>
      </c>
      <c r="AP22" s="298">
        <f t="shared" si="17"/>
        <v>0</v>
      </c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98">
        <f t="shared" si="18"/>
        <v>0</v>
      </c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98">
        <f t="shared" si="19"/>
        <v>0</v>
      </c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98">
        <f t="shared" si="20"/>
        <v>0</v>
      </c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98">
        <f t="shared" si="21"/>
        <v>0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98">
        <f t="shared" si="22"/>
        <v>0</v>
      </c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98">
        <f t="shared" si="23"/>
        <v>22</v>
      </c>
      <c r="DM22" s="278"/>
      <c r="DN22" s="278">
        <v>22</v>
      </c>
      <c r="DO22" s="278"/>
      <c r="DP22" s="278"/>
      <c r="DQ22" s="278"/>
      <c r="DR22" s="278"/>
      <c r="DS22" s="278"/>
      <c r="DT22" s="278"/>
      <c r="DU22" s="278"/>
      <c r="DV22" s="278"/>
      <c r="DW22" s="278"/>
      <c r="DX22" s="298">
        <f t="shared" si="24"/>
        <v>0</v>
      </c>
      <c r="DY22" s="278"/>
      <c r="DZ22" s="278"/>
      <c r="EA22" s="278"/>
      <c r="EB22" s="278"/>
      <c r="EC22" s="278"/>
      <c r="ED22" s="278"/>
      <c r="EE22" s="278"/>
      <c r="EF22" s="278"/>
      <c r="EG22" s="278"/>
      <c r="EH22" s="417"/>
    </row>
    <row r="23" spans="1:138" s="267" customFormat="1" ht="13.5">
      <c r="A23" s="416" t="s">
        <v>398</v>
      </c>
      <c r="B23" s="416">
        <v>44341</v>
      </c>
      <c r="C23" s="416" t="s">
        <v>419</v>
      </c>
      <c r="D23" s="298">
        <f t="shared" si="4"/>
        <v>1204</v>
      </c>
      <c r="E23" s="298">
        <f t="shared" si="5"/>
        <v>687</v>
      </c>
      <c r="F23" s="298">
        <f t="shared" si="5"/>
        <v>271</v>
      </c>
      <c r="G23" s="298">
        <f t="shared" si="5"/>
        <v>151</v>
      </c>
      <c r="H23" s="298">
        <f t="shared" si="5"/>
        <v>26</v>
      </c>
      <c r="I23" s="298">
        <f t="shared" si="5"/>
        <v>0</v>
      </c>
      <c r="J23" s="298">
        <f t="shared" si="5"/>
        <v>57</v>
      </c>
      <c r="K23" s="298">
        <f t="shared" si="6"/>
        <v>0</v>
      </c>
      <c r="L23" s="298">
        <f t="shared" si="6"/>
        <v>0</v>
      </c>
      <c r="M23" s="298">
        <f t="shared" si="6"/>
        <v>0</v>
      </c>
      <c r="N23" s="298">
        <f t="shared" si="7"/>
        <v>0</v>
      </c>
      <c r="O23" s="298">
        <f t="shared" si="7"/>
        <v>0</v>
      </c>
      <c r="P23" s="298">
        <f t="shared" si="8"/>
        <v>0</v>
      </c>
      <c r="Q23" s="298">
        <f t="shared" si="9"/>
        <v>12</v>
      </c>
      <c r="R23" s="298">
        <f t="shared" si="10"/>
        <v>922</v>
      </c>
      <c r="S23" s="278">
        <v>632</v>
      </c>
      <c r="T23" s="278">
        <v>83</v>
      </c>
      <c r="U23" s="278">
        <v>124</v>
      </c>
      <c r="V23" s="278">
        <v>26</v>
      </c>
      <c r="W23" s="278"/>
      <c r="X23" s="278">
        <v>57</v>
      </c>
      <c r="Y23" s="278"/>
      <c r="Z23" s="278"/>
      <c r="AA23" s="278"/>
      <c r="AB23" s="298">
        <f t="shared" si="11"/>
        <v>194</v>
      </c>
      <c r="AC23" s="298">
        <f t="shared" si="12"/>
        <v>0</v>
      </c>
      <c r="AD23" s="298">
        <f t="shared" si="12"/>
        <v>182</v>
      </c>
      <c r="AE23" s="298">
        <f t="shared" si="12"/>
        <v>0</v>
      </c>
      <c r="AF23" s="298">
        <f t="shared" si="12"/>
        <v>0</v>
      </c>
      <c r="AG23" s="298">
        <f t="shared" si="12"/>
        <v>0</v>
      </c>
      <c r="AH23" s="298">
        <f t="shared" si="12"/>
        <v>0</v>
      </c>
      <c r="AI23" s="298">
        <f t="shared" si="12"/>
        <v>0</v>
      </c>
      <c r="AJ23" s="298">
        <f t="shared" si="12"/>
        <v>0</v>
      </c>
      <c r="AK23" s="298">
        <f t="shared" si="13"/>
        <v>0</v>
      </c>
      <c r="AL23" s="298">
        <f t="shared" si="14"/>
        <v>0</v>
      </c>
      <c r="AM23" s="298">
        <f t="shared" si="14"/>
        <v>0</v>
      </c>
      <c r="AN23" s="298">
        <f t="shared" si="15"/>
        <v>0</v>
      </c>
      <c r="AO23" s="298">
        <f t="shared" si="16"/>
        <v>12</v>
      </c>
      <c r="AP23" s="298">
        <f t="shared" si="17"/>
        <v>0</v>
      </c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98">
        <f t="shared" si="18"/>
        <v>194</v>
      </c>
      <c r="BD23" s="278"/>
      <c r="BE23" s="278">
        <v>182</v>
      </c>
      <c r="BF23" s="278"/>
      <c r="BG23" s="278"/>
      <c r="BH23" s="278"/>
      <c r="BI23" s="278"/>
      <c r="BJ23" s="278"/>
      <c r="BK23" s="278"/>
      <c r="BL23" s="278"/>
      <c r="BM23" s="278"/>
      <c r="BN23" s="278">
        <v>12</v>
      </c>
      <c r="BO23" s="298">
        <f t="shared" si="19"/>
        <v>0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98">
        <f t="shared" si="20"/>
        <v>0</v>
      </c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98">
        <f t="shared" si="21"/>
        <v>0</v>
      </c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98">
        <f t="shared" si="22"/>
        <v>0</v>
      </c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98">
        <f t="shared" si="23"/>
        <v>0</v>
      </c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98">
        <f t="shared" si="24"/>
        <v>88</v>
      </c>
      <c r="DY23" s="278">
        <v>55</v>
      </c>
      <c r="DZ23" s="278">
        <v>6</v>
      </c>
      <c r="EA23" s="278">
        <v>27</v>
      </c>
      <c r="EB23" s="278"/>
      <c r="EC23" s="278"/>
      <c r="ED23" s="278"/>
      <c r="EE23" s="278"/>
      <c r="EF23" s="278"/>
      <c r="EG23" s="278"/>
      <c r="EH23" s="417" t="s">
        <v>417</v>
      </c>
    </row>
    <row r="24" spans="1:138" s="267" customFormat="1" ht="13.5">
      <c r="A24" s="416" t="s">
        <v>398</v>
      </c>
      <c r="B24" s="416">
        <v>44461</v>
      </c>
      <c r="C24" s="416" t="s">
        <v>420</v>
      </c>
      <c r="D24" s="298">
        <f t="shared" si="4"/>
        <v>569</v>
      </c>
      <c r="E24" s="298">
        <f t="shared" si="5"/>
        <v>304</v>
      </c>
      <c r="F24" s="298">
        <f t="shared" si="5"/>
        <v>140</v>
      </c>
      <c r="G24" s="298">
        <f t="shared" si="5"/>
        <v>79</v>
      </c>
      <c r="H24" s="298">
        <f t="shared" si="5"/>
        <v>21</v>
      </c>
      <c r="I24" s="298">
        <f t="shared" si="5"/>
        <v>4</v>
      </c>
      <c r="J24" s="298">
        <f t="shared" si="5"/>
        <v>7</v>
      </c>
      <c r="K24" s="298">
        <f t="shared" si="6"/>
        <v>0</v>
      </c>
      <c r="L24" s="298">
        <f t="shared" si="6"/>
        <v>0</v>
      </c>
      <c r="M24" s="298">
        <f t="shared" si="6"/>
        <v>0</v>
      </c>
      <c r="N24" s="298">
        <f t="shared" si="7"/>
        <v>0</v>
      </c>
      <c r="O24" s="298">
        <f t="shared" si="7"/>
        <v>0</v>
      </c>
      <c r="P24" s="298">
        <f t="shared" si="8"/>
        <v>0</v>
      </c>
      <c r="Q24" s="298">
        <f t="shared" si="9"/>
        <v>14</v>
      </c>
      <c r="R24" s="298">
        <f t="shared" si="10"/>
        <v>332</v>
      </c>
      <c r="S24" s="278">
        <v>304</v>
      </c>
      <c r="T24" s="278">
        <v>16</v>
      </c>
      <c r="U24" s="278">
        <v>1</v>
      </c>
      <c r="V24" s="278"/>
      <c r="W24" s="278">
        <v>4</v>
      </c>
      <c r="X24" s="278">
        <v>7</v>
      </c>
      <c r="Y24" s="278"/>
      <c r="Z24" s="278"/>
      <c r="AA24" s="278"/>
      <c r="AB24" s="298">
        <f t="shared" si="11"/>
        <v>237</v>
      </c>
      <c r="AC24" s="298">
        <f t="shared" si="12"/>
        <v>0</v>
      </c>
      <c r="AD24" s="298">
        <f t="shared" si="12"/>
        <v>124</v>
      </c>
      <c r="AE24" s="298">
        <f t="shared" si="12"/>
        <v>78</v>
      </c>
      <c r="AF24" s="298">
        <f t="shared" si="12"/>
        <v>21</v>
      </c>
      <c r="AG24" s="298">
        <f t="shared" si="12"/>
        <v>0</v>
      </c>
      <c r="AH24" s="298">
        <f t="shared" si="12"/>
        <v>0</v>
      </c>
      <c r="AI24" s="298">
        <f t="shared" si="12"/>
        <v>0</v>
      </c>
      <c r="AJ24" s="298">
        <f t="shared" si="12"/>
        <v>0</v>
      </c>
      <c r="AK24" s="298">
        <f t="shared" si="13"/>
        <v>0</v>
      </c>
      <c r="AL24" s="298">
        <f t="shared" si="14"/>
        <v>0</v>
      </c>
      <c r="AM24" s="298">
        <f t="shared" si="14"/>
        <v>0</v>
      </c>
      <c r="AN24" s="298">
        <f t="shared" si="15"/>
        <v>0</v>
      </c>
      <c r="AO24" s="298">
        <f t="shared" si="16"/>
        <v>14</v>
      </c>
      <c r="AP24" s="298">
        <f t="shared" si="17"/>
        <v>0</v>
      </c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98">
        <f t="shared" si="18"/>
        <v>68</v>
      </c>
      <c r="BD24" s="278"/>
      <c r="BE24" s="278">
        <v>54</v>
      </c>
      <c r="BF24" s="278"/>
      <c r="BG24" s="278"/>
      <c r="BH24" s="278"/>
      <c r="BI24" s="278"/>
      <c r="BJ24" s="278"/>
      <c r="BK24" s="278"/>
      <c r="BL24" s="278"/>
      <c r="BM24" s="278"/>
      <c r="BN24" s="278">
        <v>14</v>
      </c>
      <c r="BO24" s="298">
        <f t="shared" si="19"/>
        <v>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98">
        <f t="shared" si="20"/>
        <v>0</v>
      </c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98">
        <f t="shared" si="21"/>
        <v>0</v>
      </c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98">
        <f t="shared" si="22"/>
        <v>0</v>
      </c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98">
        <f t="shared" si="23"/>
        <v>169</v>
      </c>
      <c r="DM24" s="278"/>
      <c r="DN24" s="278">
        <v>70</v>
      </c>
      <c r="DO24" s="278">
        <v>78</v>
      </c>
      <c r="DP24" s="278">
        <v>21</v>
      </c>
      <c r="DQ24" s="278"/>
      <c r="DR24" s="278"/>
      <c r="DS24" s="278"/>
      <c r="DT24" s="278"/>
      <c r="DU24" s="278"/>
      <c r="DV24" s="278"/>
      <c r="DW24" s="278"/>
      <c r="DX24" s="298">
        <f t="shared" si="24"/>
        <v>0</v>
      </c>
      <c r="DY24" s="278"/>
      <c r="DZ24" s="278"/>
      <c r="EA24" s="278"/>
      <c r="EB24" s="278"/>
      <c r="EC24" s="278"/>
      <c r="ED24" s="278"/>
      <c r="EE24" s="278"/>
      <c r="EF24" s="278"/>
      <c r="EG24" s="278"/>
      <c r="EH24" s="417" t="s">
        <v>403</v>
      </c>
    </row>
    <row r="25" spans="1:138" s="267" customFormat="1" ht="13.5">
      <c r="A25" s="416" t="s">
        <v>398</v>
      </c>
      <c r="B25" s="416">
        <v>44462</v>
      </c>
      <c r="C25" s="416" t="s">
        <v>421</v>
      </c>
      <c r="D25" s="298">
        <f t="shared" si="4"/>
        <v>507</v>
      </c>
      <c r="E25" s="298">
        <f t="shared" si="5"/>
        <v>77</v>
      </c>
      <c r="F25" s="298">
        <f t="shared" si="5"/>
        <v>252</v>
      </c>
      <c r="G25" s="298">
        <f t="shared" si="5"/>
        <v>131</v>
      </c>
      <c r="H25" s="298">
        <f t="shared" si="5"/>
        <v>34</v>
      </c>
      <c r="I25" s="298">
        <f t="shared" si="5"/>
        <v>10</v>
      </c>
      <c r="J25" s="298">
        <f t="shared" si="5"/>
        <v>0</v>
      </c>
      <c r="K25" s="298">
        <f t="shared" si="6"/>
        <v>0</v>
      </c>
      <c r="L25" s="298">
        <f t="shared" si="6"/>
        <v>0</v>
      </c>
      <c r="M25" s="298">
        <f t="shared" si="6"/>
        <v>0</v>
      </c>
      <c r="N25" s="298">
        <f t="shared" si="7"/>
        <v>0</v>
      </c>
      <c r="O25" s="298">
        <f t="shared" si="7"/>
        <v>0</v>
      </c>
      <c r="P25" s="298">
        <f t="shared" si="8"/>
        <v>0</v>
      </c>
      <c r="Q25" s="298">
        <f t="shared" si="9"/>
        <v>3</v>
      </c>
      <c r="R25" s="298">
        <f t="shared" si="10"/>
        <v>77</v>
      </c>
      <c r="S25" s="278">
        <v>77</v>
      </c>
      <c r="T25" s="278"/>
      <c r="U25" s="278"/>
      <c r="V25" s="278"/>
      <c r="W25" s="278"/>
      <c r="X25" s="278"/>
      <c r="Y25" s="278"/>
      <c r="Z25" s="278"/>
      <c r="AA25" s="278"/>
      <c r="AB25" s="298">
        <f t="shared" si="11"/>
        <v>430</v>
      </c>
      <c r="AC25" s="298">
        <f t="shared" si="12"/>
        <v>0</v>
      </c>
      <c r="AD25" s="298">
        <f t="shared" si="12"/>
        <v>252</v>
      </c>
      <c r="AE25" s="298">
        <f t="shared" si="12"/>
        <v>131</v>
      </c>
      <c r="AF25" s="298">
        <f t="shared" si="12"/>
        <v>34</v>
      </c>
      <c r="AG25" s="298">
        <f t="shared" si="12"/>
        <v>10</v>
      </c>
      <c r="AH25" s="298">
        <f t="shared" si="12"/>
        <v>0</v>
      </c>
      <c r="AI25" s="298">
        <f t="shared" si="12"/>
        <v>0</v>
      </c>
      <c r="AJ25" s="298">
        <f t="shared" si="12"/>
        <v>0</v>
      </c>
      <c r="AK25" s="298">
        <f t="shared" si="13"/>
        <v>0</v>
      </c>
      <c r="AL25" s="298">
        <f t="shared" si="14"/>
        <v>0</v>
      </c>
      <c r="AM25" s="298">
        <f t="shared" si="14"/>
        <v>0</v>
      </c>
      <c r="AN25" s="298">
        <f t="shared" si="15"/>
        <v>0</v>
      </c>
      <c r="AO25" s="298">
        <f t="shared" si="16"/>
        <v>3</v>
      </c>
      <c r="AP25" s="298">
        <f t="shared" si="17"/>
        <v>0</v>
      </c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98">
        <f t="shared" si="18"/>
        <v>147</v>
      </c>
      <c r="BD25" s="278"/>
      <c r="BE25" s="278">
        <v>133</v>
      </c>
      <c r="BF25" s="278">
        <v>1</v>
      </c>
      <c r="BG25" s="278"/>
      <c r="BH25" s="278">
        <v>10</v>
      </c>
      <c r="BI25" s="278"/>
      <c r="BJ25" s="278"/>
      <c r="BK25" s="278"/>
      <c r="BL25" s="278"/>
      <c r="BM25" s="278"/>
      <c r="BN25" s="278">
        <v>3</v>
      </c>
      <c r="BO25" s="298">
        <f t="shared" si="19"/>
        <v>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98">
        <f t="shared" si="20"/>
        <v>0</v>
      </c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98">
        <f t="shared" si="21"/>
        <v>0</v>
      </c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98">
        <f t="shared" si="22"/>
        <v>0</v>
      </c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98">
        <f t="shared" si="23"/>
        <v>283</v>
      </c>
      <c r="DM25" s="278"/>
      <c r="DN25" s="278">
        <v>119</v>
      </c>
      <c r="DO25" s="278">
        <v>130</v>
      </c>
      <c r="DP25" s="278">
        <v>34</v>
      </c>
      <c r="DQ25" s="278"/>
      <c r="DR25" s="278"/>
      <c r="DS25" s="278"/>
      <c r="DT25" s="278"/>
      <c r="DU25" s="278"/>
      <c r="DV25" s="278"/>
      <c r="DW25" s="278"/>
      <c r="DX25" s="298">
        <f t="shared" si="24"/>
        <v>0</v>
      </c>
      <c r="DY25" s="278"/>
      <c r="DZ25" s="278"/>
      <c r="EA25" s="278"/>
      <c r="EB25" s="278"/>
      <c r="EC25" s="278"/>
      <c r="ED25" s="278"/>
      <c r="EE25" s="278"/>
      <c r="EF25" s="278"/>
      <c r="EG25" s="278"/>
      <c r="EH25" s="417" t="s">
        <v>403</v>
      </c>
    </row>
    <row r="26" spans="1:138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271"/>
    </row>
    <row r="27" spans="1:138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271"/>
    </row>
    <row r="28" spans="1:138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271"/>
    </row>
    <row r="29" spans="1:138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271"/>
    </row>
    <row r="30" spans="1:138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271"/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2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6" t="s">
        <v>306</v>
      </c>
      <c r="B2" s="348" t="s">
        <v>304</v>
      </c>
      <c r="C2" s="350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60" t="s">
        <v>100</v>
      </c>
      <c r="Y2" s="361"/>
      <c r="Z2" s="361"/>
      <c r="AA2" s="361"/>
      <c r="AB2" s="361"/>
      <c r="AC2" s="361"/>
      <c r="AD2" s="361"/>
      <c r="AE2" s="361"/>
      <c r="AF2" s="362" t="s">
        <v>101</v>
      </c>
      <c r="AG2" s="363"/>
      <c r="AH2" s="363"/>
      <c r="AI2" s="363"/>
      <c r="AJ2" s="363"/>
      <c r="AK2" s="363"/>
      <c r="AL2" s="363"/>
      <c r="AM2" s="363"/>
      <c r="AN2" s="362" t="s">
        <v>102</v>
      </c>
      <c r="AO2" s="363"/>
      <c r="AP2" s="363"/>
      <c r="AQ2" s="363"/>
      <c r="AR2" s="363"/>
      <c r="AS2" s="363"/>
      <c r="AT2" s="363"/>
      <c r="AU2" s="363"/>
      <c r="AV2" s="362" t="s">
        <v>103</v>
      </c>
      <c r="AW2" s="363"/>
      <c r="AX2" s="363"/>
      <c r="AY2" s="363"/>
      <c r="AZ2" s="363"/>
      <c r="BA2" s="363"/>
      <c r="BB2" s="363"/>
      <c r="BC2" s="363"/>
      <c r="BD2" s="362" t="s">
        <v>104</v>
      </c>
      <c r="BE2" s="363"/>
      <c r="BF2" s="363"/>
      <c r="BG2" s="363"/>
      <c r="BH2" s="363"/>
      <c r="BI2" s="363"/>
      <c r="BJ2" s="363"/>
      <c r="BK2" s="363"/>
      <c r="BL2" s="362" t="s">
        <v>105</v>
      </c>
      <c r="BM2" s="363"/>
      <c r="BN2" s="363"/>
      <c r="BO2" s="363"/>
      <c r="BP2" s="363"/>
      <c r="BQ2" s="363"/>
      <c r="BR2" s="363"/>
      <c r="BS2" s="363"/>
      <c r="BT2" s="364" t="s">
        <v>106</v>
      </c>
      <c r="BU2" s="365"/>
      <c r="BV2" s="365"/>
      <c r="BW2" s="365"/>
      <c r="BX2" s="365"/>
      <c r="BY2" s="365"/>
      <c r="BZ2" s="365"/>
      <c r="CA2" s="365"/>
      <c r="CB2" s="364" t="s">
        <v>107</v>
      </c>
      <c r="CC2" s="365"/>
      <c r="CD2" s="365"/>
      <c r="CE2" s="365"/>
      <c r="CF2" s="365"/>
      <c r="CG2" s="365"/>
      <c r="CH2" s="365"/>
      <c r="CI2" s="365"/>
      <c r="CJ2" s="364" t="s">
        <v>108</v>
      </c>
      <c r="CK2" s="365"/>
      <c r="CL2" s="365"/>
      <c r="CM2" s="365"/>
      <c r="CN2" s="365"/>
      <c r="CO2" s="365"/>
      <c r="CP2" s="365"/>
      <c r="CQ2" s="365"/>
      <c r="CR2" s="364" t="s">
        <v>109</v>
      </c>
      <c r="CS2" s="365"/>
      <c r="CT2" s="365"/>
      <c r="CU2" s="365"/>
      <c r="CV2" s="365"/>
      <c r="CW2" s="365"/>
      <c r="CX2" s="365"/>
      <c r="CY2" s="366"/>
    </row>
    <row r="3" spans="1:103" s="48" customFormat="1" ht="23.25" customHeight="1">
      <c r="A3" s="347"/>
      <c r="B3" s="349"/>
      <c r="C3" s="351"/>
      <c r="D3" s="359" t="s">
        <v>30</v>
      </c>
      <c r="E3" s="358" t="s">
        <v>110</v>
      </c>
      <c r="F3" s="364" t="s">
        <v>111</v>
      </c>
      <c r="G3" s="365"/>
      <c r="H3" s="365"/>
      <c r="I3" s="365"/>
      <c r="J3" s="365"/>
      <c r="K3" s="365"/>
      <c r="L3" s="365"/>
      <c r="M3" s="366"/>
      <c r="N3" s="367" t="s">
        <v>112</v>
      </c>
      <c r="O3" s="367" t="s">
        <v>113</v>
      </c>
      <c r="P3" s="359" t="s">
        <v>30</v>
      </c>
      <c r="Q3" s="358" t="s">
        <v>114</v>
      </c>
      <c r="R3" s="358" t="s">
        <v>57</v>
      </c>
      <c r="S3" s="358" t="s">
        <v>58</v>
      </c>
      <c r="T3" s="358" t="s">
        <v>59</v>
      </c>
      <c r="U3" s="358" t="s">
        <v>54</v>
      </c>
      <c r="V3" s="358" t="s">
        <v>55</v>
      </c>
      <c r="W3" s="358" t="s">
        <v>60</v>
      </c>
      <c r="X3" s="359" t="s">
        <v>30</v>
      </c>
      <c r="Y3" s="358" t="s">
        <v>114</v>
      </c>
      <c r="Z3" s="358" t="s">
        <v>57</v>
      </c>
      <c r="AA3" s="358" t="s">
        <v>58</v>
      </c>
      <c r="AB3" s="358" t="s">
        <v>59</v>
      </c>
      <c r="AC3" s="358" t="s">
        <v>54</v>
      </c>
      <c r="AD3" s="358" t="s">
        <v>55</v>
      </c>
      <c r="AE3" s="358" t="s">
        <v>60</v>
      </c>
      <c r="AF3" s="359" t="s">
        <v>30</v>
      </c>
      <c r="AG3" s="358" t="s">
        <v>114</v>
      </c>
      <c r="AH3" s="358" t="s">
        <v>57</v>
      </c>
      <c r="AI3" s="358" t="s">
        <v>58</v>
      </c>
      <c r="AJ3" s="358" t="s">
        <v>59</v>
      </c>
      <c r="AK3" s="358" t="s">
        <v>54</v>
      </c>
      <c r="AL3" s="358" t="s">
        <v>55</v>
      </c>
      <c r="AM3" s="358" t="s">
        <v>60</v>
      </c>
      <c r="AN3" s="359" t="s">
        <v>30</v>
      </c>
      <c r="AO3" s="358" t="s">
        <v>114</v>
      </c>
      <c r="AP3" s="358" t="s">
        <v>57</v>
      </c>
      <c r="AQ3" s="358" t="s">
        <v>58</v>
      </c>
      <c r="AR3" s="358" t="s">
        <v>59</v>
      </c>
      <c r="AS3" s="358" t="s">
        <v>54</v>
      </c>
      <c r="AT3" s="358" t="s">
        <v>55</v>
      </c>
      <c r="AU3" s="358" t="s">
        <v>60</v>
      </c>
      <c r="AV3" s="359" t="s">
        <v>30</v>
      </c>
      <c r="AW3" s="358" t="s">
        <v>114</v>
      </c>
      <c r="AX3" s="358" t="s">
        <v>57</v>
      </c>
      <c r="AY3" s="358" t="s">
        <v>58</v>
      </c>
      <c r="AZ3" s="358" t="s">
        <v>59</v>
      </c>
      <c r="BA3" s="358" t="s">
        <v>54</v>
      </c>
      <c r="BB3" s="358" t="s">
        <v>55</v>
      </c>
      <c r="BC3" s="358" t="s">
        <v>60</v>
      </c>
      <c r="BD3" s="359" t="s">
        <v>30</v>
      </c>
      <c r="BE3" s="358" t="s">
        <v>114</v>
      </c>
      <c r="BF3" s="358" t="s">
        <v>57</v>
      </c>
      <c r="BG3" s="358" t="s">
        <v>58</v>
      </c>
      <c r="BH3" s="358" t="s">
        <v>59</v>
      </c>
      <c r="BI3" s="358" t="s">
        <v>54</v>
      </c>
      <c r="BJ3" s="358" t="s">
        <v>55</v>
      </c>
      <c r="BK3" s="358" t="s">
        <v>60</v>
      </c>
      <c r="BL3" s="359" t="s">
        <v>30</v>
      </c>
      <c r="BM3" s="358" t="s">
        <v>114</v>
      </c>
      <c r="BN3" s="358" t="s">
        <v>57</v>
      </c>
      <c r="BO3" s="358" t="s">
        <v>58</v>
      </c>
      <c r="BP3" s="358" t="s">
        <v>59</v>
      </c>
      <c r="BQ3" s="358" t="s">
        <v>54</v>
      </c>
      <c r="BR3" s="358" t="s">
        <v>55</v>
      </c>
      <c r="BS3" s="358" t="s">
        <v>60</v>
      </c>
      <c r="BT3" s="359" t="s">
        <v>30</v>
      </c>
      <c r="BU3" s="358" t="s">
        <v>114</v>
      </c>
      <c r="BV3" s="358" t="s">
        <v>57</v>
      </c>
      <c r="BW3" s="358" t="s">
        <v>58</v>
      </c>
      <c r="BX3" s="358" t="s">
        <v>59</v>
      </c>
      <c r="BY3" s="358" t="s">
        <v>54</v>
      </c>
      <c r="BZ3" s="358" t="s">
        <v>55</v>
      </c>
      <c r="CA3" s="358" t="s">
        <v>60</v>
      </c>
      <c r="CB3" s="359" t="s">
        <v>30</v>
      </c>
      <c r="CC3" s="358" t="s">
        <v>114</v>
      </c>
      <c r="CD3" s="358" t="s">
        <v>57</v>
      </c>
      <c r="CE3" s="358" t="s">
        <v>58</v>
      </c>
      <c r="CF3" s="358" t="s">
        <v>59</v>
      </c>
      <c r="CG3" s="358" t="s">
        <v>54</v>
      </c>
      <c r="CH3" s="358" t="s">
        <v>55</v>
      </c>
      <c r="CI3" s="358" t="s">
        <v>60</v>
      </c>
      <c r="CJ3" s="359" t="s">
        <v>30</v>
      </c>
      <c r="CK3" s="358" t="s">
        <v>114</v>
      </c>
      <c r="CL3" s="358" t="s">
        <v>57</v>
      </c>
      <c r="CM3" s="358" t="s">
        <v>58</v>
      </c>
      <c r="CN3" s="358" t="s">
        <v>59</v>
      </c>
      <c r="CO3" s="358" t="s">
        <v>54</v>
      </c>
      <c r="CP3" s="358" t="s">
        <v>55</v>
      </c>
      <c r="CQ3" s="358" t="s">
        <v>60</v>
      </c>
      <c r="CR3" s="359" t="s">
        <v>30</v>
      </c>
      <c r="CS3" s="358" t="s">
        <v>114</v>
      </c>
      <c r="CT3" s="358" t="s">
        <v>57</v>
      </c>
      <c r="CU3" s="358" t="s">
        <v>58</v>
      </c>
      <c r="CV3" s="358" t="s">
        <v>59</v>
      </c>
      <c r="CW3" s="358" t="s">
        <v>54</v>
      </c>
      <c r="CX3" s="358" t="s">
        <v>55</v>
      </c>
      <c r="CY3" s="358" t="s">
        <v>60</v>
      </c>
    </row>
    <row r="4" spans="1:103" s="48" customFormat="1" ht="18" customHeight="1">
      <c r="A4" s="347"/>
      <c r="B4" s="349"/>
      <c r="C4" s="351"/>
      <c r="D4" s="359"/>
      <c r="E4" s="359"/>
      <c r="F4" s="359" t="s">
        <v>30</v>
      </c>
      <c r="G4" s="367" t="s">
        <v>115</v>
      </c>
      <c r="H4" s="367" t="s">
        <v>116</v>
      </c>
      <c r="I4" s="367" t="s">
        <v>117</v>
      </c>
      <c r="J4" s="367" t="s">
        <v>118</v>
      </c>
      <c r="K4" s="367" t="s">
        <v>119</v>
      </c>
      <c r="L4" s="367" t="s">
        <v>120</v>
      </c>
      <c r="M4" s="367" t="s">
        <v>121</v>
      </c>
      <c r="N4" s="368"/>
      <c r="O4" s="368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48" customFormat="1" ht="18" customHeight="1">
      <c r="A5" s="347"/>
      <c r="B5" s="349"/>
      <c r="C5" s="351"/>
      <c r="D5" s="50"/>
      <c r="E5" s="359"/>
      <c r="F5" s="359"/>
      <c r="G5" s="368"/>
      <c r="H5" s="368"/>
      <c r="I5" s="368"/>
      <c r="J5" s="368"/>
      <c r="K5" s="368"/>
      <c r="L5" s="368"/>
      <c r="M5" s="368"/>
      <c r="N5" s="368"/>
      <c r="O5" s="368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48" customFormat="1" ht="13.5">
      <c r="A6" s="318"/>
      <c r="B6" s="319"/>
      <c r="C6" s="320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大分県</v>
      </c>
      <c r="B7" s="280">
        <f>INT(B8/1000)*1000</f>
        <v>44000</v>
      </c>
      <c r="C7" s="280" t="s">
        <v>354</v>
      </c>
      <c r="D7" s="278">
        <f aca="true" t="shared" si="0" ref="D7:AI7">SUM(D8:D200)</f>
        <v>19</v>
      </c>
      <c r="E7" s="278">
        <f t="shared" si="0"/>
        <v>18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1</v>
      </c>
      <c r="O7" s="278">
        <f t="shared" si="0"/>
        <v>0</v>
      </c>
      <c r="P7" s="278">
        <f t="shared" si="0"/>
        <v>19</v>
      </c>
      <c r="Q7" s="278">
        <f t="shared" si="0"/>
        <v>0</v>
      </c>
      <c r="R7" s="278">
        <f t="shared" si="0"/>
        <v>0</v>
      </c>
      <c r="S7" s="278">
        <f t="shared" si="0"/>
        <v>19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18</v>
      </c>
      <c r="Y7" s="278">
        <f t="shared" si="0"/>
        <v>0</v>
      </c>
      <c r="Z7" s="278">
        <f t="shared" si="0"/>
        <v>0</v>
      </c>
      <c r="AA7" s="278">
        <f t="shared" si="0"/>
        <v>18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1</v>
      </c>
      <c r="CK7" s="278">
        <f t="shared" si="2"/>
        <v>0</v>
      </c>
      <c r="CL7" s="278">
        <f t="shared" si="2"/>
        <v>0</v>
      </c>
      <c r="CM7" s="278">
        <f t="shared" si="2"/>
        <v>1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6" t="s">
        <v>398</v>
      </c>
      <c r="B8" s="416">
        <v>44201</v>
      </c>
      <c r="C8" s="416" t="s">
        <v>402</v>
      </c>
      <c r="D8" s="298">
        <f aca="true" t="shared" si="3" ref="D8:D25">SUM(E8,F8,N8,O8)</f>
        <v>0</v>
      </c>
      <c r="E8" s="298">
        <f aca="true" t="shared" si="4" ref="E8:E25">X8</f>
        <v>0</v>
      </c>
      <c r="F8" s="298">
        <f aca="true" t="shared" si="5" ref="F8:F25">SUM(G8:M8)</f>
        <v>0</v>
      </c>
      <c r="G8" s="298">
        <f aca="true" t="shared" si="6" ref="G8:G25">AF8</f>
        <v>0</v>
      </c>
      <c r="H8" s="298">
        <f aca="true" t="shared" si="7" ref="H8:H25">AN8</f>
        <v>0</v>
      </c>
      <c r="I8" s="298">
        <f aca="true" t="shared" si="8" ref="I8:I25">AV8</f>
        <v>0</v>
      </c>
      <c r="J8" s="298">
        <f aca="true" t="shared" si="9" ref="J8:J25">BD8</f>
        <v>0</v>
      </c>
      <c r="K8" s="298">
        <f aca="true" t="shared" si="10" ref="K8:K25">BL8</f>
        <v>0</v>
      </c>
      <c r="L8" s="298">
        <f aca="true" t="shared" si="11" ref="L8:L25">BT8</f>
        <v>0</v>
      </c>
      <c r="M8" s="298">
        <f aca="true" t="shared" si="12" ref="M8:M25">CB8</f>
        <v>0</v>
      </c>
      <c r="N8" s="298">
        <f aca="true" t="shared" si="13" ref="N8:N25">CJ8</f>
        <v>0</v>
      </c>
      <c r="O8" s="298">
        <f aca="true" t="shared" si="14" ref="O8:O25">CR8</f>
        <v>0</v>
      </c>
      <c r="P8" s="298">
        <f aca="true" t="shared" si="15" ref="P8:P25">SUM(Q8:W8)</f>
        <v>0</v>
      </c>
      <c r="Q8" s="298">
        <f aca="true" t="shared" si="16" ref="Q8:W25">SUM(Y8,AG8,AO8,AW8,BE8,BM8,BU8,CC8,CK8,CS8)</f>
        <v>0</v>
      </c>
      <c r="R8" s="298">
        <f t="shared" si="16"/>
        <v>0</v>
      </c>
      <c r="S8" s="298">
        <f t="shared" si="16"/>
        <v>0</v>
      </c>
      <c r="T8" s="298">
        <f t="shared" si="16"/>
        <v>0</v>
      </c>
      <c r="U8" s="298">
        <f t="shared" si="16"/>
        <v>0</v>
      </c>
      <c r="V8" s="298">
        <f t="shared" si="16"/>
        <v>0</v>
      </c>
      <c r="W8" s="298">
        <f t="shared" si="16"/>
        <v>0</v>
      </c>
      <c r="X8" s="298">
        <f aca="true" t="shared" si="17" ref="X8:X25">SUM(Y8:AE8)</f>
        <v>0</v>
      </c>
      <c r="Y8" s="418"/>
      <c r="Z8" s="418"/>
      <c r="AA8" s="418"/>
      <c r="AB8" s="418"/>
      <c r="AC8" s="418"/>
      <c r="AD8" s="418"/>
      <c r="AE8" s="418"/>
      <c r="AF8" s="298">
        <f aca="true" t="shared" si="18" ref="AF8:AF25">SUM(AG8:AM8)</f>
        <v>0</v>
      </c>
      <c r="AG8" s="418"/>
      <c r="AH8" s="418"/>
      <c r="AI8" s="418"/>
      <c r="AJ8" s="418"/>
      <c r="AK8" s="418"/>
      <c r="AL8" s="418"/>
      <c r="AM8" s="418"/>
      <c r="AN8" s="298">
        <f aca="true" t="shared" si="19" ref="AN8:AN25">SUM(AO8:AU8)</f>
        <v>0</v>
      </c>
      <c r="AO8" s="418"/>
      <c r="AP8" s="418"/>
      <c r="AQ8" s="418"/>
      <c r="AR8" s="418"/>
      <c r="AS8" s="418"/>
      <c r="AT8" s="418"/>
      <c r="AU8" s="418"/>
      <c r="AV8" s="298">
        <f aca="true" t="shared" si="20" ref="AV8:AV25">SUM(AW8:BC8)</f>
        <v>0</v>
      </c>
      <c r="AW8" s="418"/>
      <c r="AX8" s="418"/>
      <c r="AY8" s="418"/>
      <c r="AZ8" s="418"/>
      <c r="BA8" s="418"/>
      <c r="BB8" s="418"/>
      <c r="BC8" s="418"/>
      <c r="BD8" s="298">
        <f aca="true" t="shared" si="21" ref="BD8:BD25">SUM(BE8:BK8)</f>
        <v>0</v>
      </c>
      <c r="BE8" s="418"/>
      <c r="BF8" s="418"/>
      <c r="BG8" s="418"/>
      <c r="BH8" s="418"/>
      <c r="BI8" s="418"/>
      <c r="BJ8" s="418"/>
      <c r="BK8" s="418"/>
      <c r="BL8" s="298">
        <f aca="true" t="shared" si="22" ref="BL8:BL25">SUM(BM8:BS8)</f>
        <v>0</v>
      </c>
      <c r="BM8" s="418"/>
      <c r="BN8" s="418"/>
      <c r="BO8" s="418"/>
      <c r="BP8" s="418"/>
      <c r="BQ8" s="418"/>
      <c r="BR8" s="418"/>
      <c r="BS8" s="418"/>
      <c r="BT8" s="298">
        <f aca="true" t="shared" si="23" ref="BT8:BT25">SUM(BU8:CA8)</f>
        <v>0</v>
      </c>
      <c r="BU8" s="418"/>
      <c r="BV8" s="418"/>
      <c r="BW8" s="418"/>
      <c r="BX8" s="418"/>
      <c r="BY8" s="418"/>
      <c r="BZ8" s="418"/>
      <c r="CA8" s="418"/>
      <c r="CB8" s="298">
        <f aca="true" t="shared" si="24" ref="CB8:CB25">SUM(CC8:CI8)</f>
        <v>0</v>
      </c>
      <c r="CC8" s="418"/>
      <c r="CD8" s="418"/>
      <c r="CE8" s="418"/>
      <c r="CF8" s="418"/>
      <c r="CG8" s="418"/>
      <c r="CH8" s="418"/>
      <c r="CI8" s="418"/>
      <c r="CJ8" s="298">
        <f aca="true" t="shared" si="25" ref="CJ8:CJ25">SUM(CK8:CQ8)</f>
        <v>0</v>
      </c>
      <c r="CK8" s="418"/>
      <c r="CL8" s="418"/>
      <c r="CM8" s="418"/>
      <c r="CN8" s="418"/>
      <c r="CO8" s="418"/>
      <c r="CP8" s="418"/>
      <c r="CQ8" s="418"/>
      <c r="CR8" s="298">
        <f aca="true" t="shared" si="26" ref="CR8:CR25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6" t="s">
        <v>398</v>
      </c>
      <c r="B9" s="416">
        <v>44202</v>
      </c>
      <c r="C9" s="416" t="s">
        <v>404</v>
      </c>
      <c r="D9" s="298">
        <f t="shared" si="3"/>
        <v>0</v>
      </c>
      <c r="E9" s="298">
        <f t="shared" si="4"/>
        <v>0</v>
      </c>
      <c r="F9" s="298">
        <f t="shared" si="5"/>
        <v>0</v>
      </c>
      <c r="G9" s="298">
        <f t="shared" si="6"/>
        <v>0</v>
      </c>
      <c r="H9" s="298">
        <f t="shared" si="7"/>
        <v>0</v>
      </c>
      <c r="I9" s="298">
        <f t="shared" si="8"/>
        <v>0</v>
      </c>
      <c r="J9" s="298">
        <f t="shared" si="9"/>
        <v>0</v>
      </c>
      <c r="K9" s="298">
        <f t="shared" si="10"/>
        <v>0</v>
      </c>
      <c r="L9" s="298">
        <f t="shared" si="11"/>
        <v>0</v>
      </c>
      <c r="M9" s="298">
        <f t="shared" si="12"/>
        <v>0</v>
      </c>
      <c r="N9" s="298">
        <f t="shared" si="13"/>
        <v>0</v>
      </c>
      <c r="O9" s="298">
        <f t="shared" si="14"/>
        <v>0</v>
      </c>
      <c r="P9" s="298">
        <f t="shared" si="15"/>
        <v>0</v>
      </c>
      <c r="Q9" s="298">
        <f t="shared" si="16"/>
        <v>0</v>
      </c>
      <c r="R9" s="298">
        <f t="shared" si="16"/>
        <v>0</v>
      </c>
      <c r="S9" s="298">
        <f t="shared" si="16"/>
        <v>0</v>
      </c>
      <c r="T9" s="298">
        <f t="shared" si="16"/>
        <v>0</v>
      </c>
      <c r="U9" s="298">
        <f t="shared" si="16"/>
        <v>0</v>
      </c>
      <c r="V9" s="298">
        <f t="shared" si="16"/>
        <v>0</v>
      </c>
      <c r="W9" s="298">
        <f t="shared" si="16"/>
        <v>0</v>
      </c>
      <c r="X9" s="298">
        <f t="shared" si="17"/>
        <v>0</v>
      </c>
      <c r="Y9" s="418"/>
      <c r="Z9" s="418"/>
      <c r="AA9" s="418"/>
      <c r="AB9" s="418"/>
      <c r="AC9" s="418"/>
      <c r="AD9" s="418"/>
      <c r="AE9" s="418"/>
      <c r="AF9" s="298">
        <f t="shared" si="18"/>
        <v>0</v>
      </c>
      <c r="AG9" s="418"/>
      <c r="AH9" s="418"/>
      <c r="AI9" s="418"/>
      <c r="AJ9" s="418"/>
      <c r="AK9" s="418"/>
      <c r="AL9" s="418"/>
      <c r="AM9" s="418"/>
      <c r="AN9" s="298">
        <f t="shared" si="19"/>
        <v>0</v>
      </c>
      <c r="AO9" s="418"/>
      <c r="AP9" s="418"/>
      <c r="AQ9" s="418"/>
      <c r="AR9" s="418"/>
      <c r="AS9" s="418"/>
      <c r="AT9" s="418"/>
      <c r="AU9" s="418"/>
      <c r="AV9" s="298">
        <f t="shared" si="20"/>
        <v>0</v>
      </c>
      <c r="AW9" s="418"/>
      <c r="AX9" s="418"/>
      <c r="AY9" s="418"/>
      <c r="AZ9" s="418"/>
      <c r="BA9" s="418"/>
      <c r="BB9" s="418"/>
      <c r="BC9" s="418"/>
      <c r="BD9" s="298">
        <f t="shared" si="21"/>
        <v>0</v>
      </c>
      <c r="BE9" s="418"/>
      <c r="BF9" s="418"/>
      <c r="BG9" s="418"/>
      <c r="BH9" s="418"/>
      <c r="BI9" s="418"/>
      <c r="BJ9" s="418"/>
      <c r="BK9" s="418"/>
      <c r="BL9" s="298">
        <f t="shared" si="22"/>
        <v>0</v>
      </c>
      <c r="BM9" s="418"/>
      <c r="BN9" s="418"/>
      <c r="BO9" s="418"/>
      <c r="BP9" s="418"/>
      <c r="BQ9" s="418"/>
      <c r="BR9" s="418"/>
      <c r="BS9" s="418"/>
      <c r="BT9" s="298">
        <f t="shared" si="23"/>
        <v>0</v>
      </c>
      <c r="BU9" s="418"/>
      <c r="BV9" s="418"/>
      <c r="BW9" s="418"/>
      <c r="BX9" s="418"/>
      <c r="BY9" s="418"/>
      <c r="BZ9" s="418"/>
      <c r="CA9" s="418"/>
      <c r="CB9" s="298">
        <f t="shared" si="24"/>
        <v>0</v>
      </c>
      <c r="CC9" s="418"/>
      <c r="CD9" s="418"/>
      <c r="CE9" s="418"/>
      <c r="CF9" s="418"/>
      <c r="CG9" s="418"/>
      <c r="CH9" s="418"/>
      <c r="CI9" s="418"/>
      <c r="CJ9" s="298">
        <f t="shared" si="25"/>
        <v>0</v>
      </c>
      <c r="CK9" s="418"/>
      <c r="CL9" s="418"/>
      <c r="CM9" s="418"/>
      <c r="CN9" s="418"/>
      <c r="CO9" s="418"/>
      <c r="CP9" s="418"/>
      <c r="CQ9" s="418"/>
      <c r="CR9" s="298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6" t="s">
        <v>398</v>
      </c>
      <c r="B10" s="416">
        <v>44203</v>
      </c>
      <c r="C10" s="416" t="s">
        <v>405</v>
      </c>
      <c r="D10" s="298">
        <f t="shared" si="3"/>
        <v>0</v>
      </c>
      <c r="E10" s="298">
        <f t="shared" si="4"/>
        <v>0</v>
      </c>
      <c r="F10" s="298">
        <f t="shared" si="5"/>
        <v>0</v>
      </c>
      <c r="G10" s="298">
        <f t="shared" si="6"/>
        <v>0</v>
      </c>
      <c r="H10" s="298">
        <f t="shared" si="7"/>
        <v>0</v>
      </c>
      <c r="I10" s="298">
        <f t="shared" si="8"/>
        <v>0</v>
      </c>
      <c r="J10" s="298">
        <f t="shared" si="9"/>
        <v>0</v>
      </c>
      <c r="K10" s="298">
        <f t="shared" si="10"/>
        <v>0</v>
      </c>
      <c r="L10" s="298">
        <f t="shared" si="11"/>
        <v>0</v>
      </c>
      <c r="M10" s="298">
        <f t="shared" si="12"/>
        <v>0</v>
      </c>
      <c r="N10" s="298">
        <f t="shared" si="13"/>
        <v>0</v>
      </c>
      <c r="O10" s="298">
        <f t="shared" si="14"/>
        <v>0</v>
      </c>
      <c r="P10" s="298">
        <f t="shared" si="15"/>
        <v>0</v>
      </c>
      <c r="Q10" s="298">
        <f t="shared" si="16"/>
        <v>0</v>
      </c>
      <c r="R10" s="298">
        <f t="shared" si="16"/>
        <v>0</v>
      </c>
      <c r="S10" s="298">
        <f t="shared" si="16"/>
        <v>0</v>
      </c>
      <c r="T10" s="298">
        <f t="shared" si="16"/>
        <v>0</v>
      </c>
      <c r="U10" s="298">
        <f t="shared" si="16"/>
        <v>0</v>
      </c>
      <c r="V10" s="298">
        <f t="shared" si="16"/>
        <v>0</v>
      </c>
      <c r="W10" s="298">
        <f t="shared" si="16"/>
        <v>0</v>
      </c>
      <c r="X10" s="298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8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8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8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8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8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8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8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8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8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6" t="s">
        <v>398</v>
      </c>
      <c r="B11" s="416">
        <v>44204</v>
      </c>
      <c r="C11" s="416" t="s">
        <v>406</v>
      </c>
      <c r="D11" s="298">
        <f t="shared" si="3"/>
        <v>0</v>
      </c>
      <c r="E11" s="298">
        <f t="shared" si="4"/>
        <v>0</v>
      </c>
      <c r="F11" s="298">
        <f t="shared" si="5"/>
        <v>0</v>
      </c>
      <c r="G11" s="298">
        <f t="shared" si="6"/>
        <v>0</v>
      </c>
      <c r="H11" s="298">
        <f t="shared" si="7"/>
        <v>0</v>
      </c>
      <c r="I11" s="298">
        <f t="shared" si="8"/>
        <v>0</v>
      </c>
      <c r="J11" s="298">
        <f t="shared" si="9"/>
        <v>0</v>
      </c>
      <c r="K11" s="298">
        <f t="shared" si="10"/>
        <v>0</v>
      </c>
      <c r="L11" s="298">
        <f t="shared" si="11"/>
        <v>0</v>
      </c>
      <c r="M11" s="298">
        <f t="shared" si="12"/>
        <v>0</v>
      </c>
      <c r="N11" s="298">
        <f t="shared" si="13"/>
        <v>0</v>
      </c>
      <c r="O11" s="298">
        <f t="shared" si="14"/>
        <v>0</v>
      </c>
      <c r="P11" s="298">
        <f t="shared" si="15"/>
        <v>0</v>
      </c>
      <c r="Q11" s="298">
        <f t="shared" si="16"/>
        <v>0</v>
      </c>
      <c r="R11" s="298">
        <f t="shared" si="16"/>
        <v>0</v>
      </c>
      <c r="S11" s="298">
        <f t="shared" si="16"/>
        <v>0</v>
      </c>
      <c r="T11" s="298">
        <f t="shared" si="16"/>
        <v>0</v>
      </c>
      <c r="U11" s="298">
        <f t="shared" si="16"/>
        <v>0</v>
      </c>
      <c r="V11" s="298">
        <f t="shared" si="16"/>
        <v>0</v>
      </c>
      <c r="W11" s="298">
        <f t="shared" si="16"/>
        <v>0</v>
      </c>
      <c r="X11" s="298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8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8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8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8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8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8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8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8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8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6" t="s">
        <v>398</v>
      </c>
      <c r="B12" s="416">
        <v>44205</v>
      </c>
      <c r="C12" s="416" t="s">
        <v>407</v>
      </c>
      <c r="D12" s="298">
        <f t="shared" si="3"/>
        <v>19</v>
      </c>
      <c r="E12" s="298">
        <f t="shared" si="4"/>
        <v>18</v>
      </c>
      <c r="F12" s="298">
        <f t="shared" si="5"/>
        <v>0</v>
      </c>
      <c r="G12" s="298">
        <f t="shared" si="6"/>
        <v>0</v>
      </c>
      <c r="H12" s="298">
        <f t="shared" si="7"/>
        <v>0</v>
      </c>
      <c r="I12" s="298">
        <f t="shared" si="8"/>
        <v>0</v>
      </c>
      <c r="J12" s="298">
        <f t="shared" si="9"/>
        <v>0</v>
      </c>
      <c r="K12" s="298">
        <f t="shared" si="10"/>
        <v>0</v>
      </c>
      <c r="L12" s="298">
        <f t="shared" si="11"/>
        <v>0</v>
      </c>
      <c r="M12" s="298">
        <f t="shared" si="12"/>
        <v>0</v>
      </c>
      <c r="N12" s="298">
        <f t="shared" si="13"/>
        <v>1</v>
      </c>
      <c r="O12" s="298">
        <f t="shared" si="14"/>
        <v>0</v>
      </c>
      <c r="P12" s="298">
        <f t="shared" si="15"/>
        <v>19</v>
      </c>
      <c r="Q12" s="298">
        <f t="shared" si="16"/>
        <v>0</v>
      </c>
      <c r="R12" s="298">
        <f t="shared" si="16"/>
        <v>0</v>
      </c>
      <c r="S12" s="298">
        <f t="shared" si="16"/>
        <v>19</v>
      </c>
      <c r="T12" s="298">
        <f t="shared" si="16"/>
        <v>0</v>
      </c>
      <c r="U12" s="298">
        <f t="shared" si="16"/>
        <v>0</v>
      </c>
      <c r="V12" s="298">
        <f t="shared" si="16"/>
        <v>0</v>
      </c>
      <c r="W12" s="298">
        <f t="shared" si="16"/>
        <v>0</v>
      </c>
      <c r="X12" s="298">
        <f t="shared" si="17"/>
        <v>18</v>
      </c>
      <c r="Y12" s="418"/>
      <c r="Z12" s="418"/>
      <c r="AA12" s="418">
        <v>18</v>
      </c>
      <c r="AB12" s="418"/>
      <c r="AC12" s="418"/>
      <c r="AD12" s="418"/>
      <c r="AE12" s="418"/>
      <c r="AF12" s="298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8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8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8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8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8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8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8">
        <f t="shared" si="25"/>
        <v>1</v>
      </c>
      <c r="CK12" s="418"/>
      <c r="CL12" s="418"/>
      <c r="CM12" s="418">
        <v>1</v>
      </c>
      <c r="CN12" s="418"/>
      <c r="CO12" s="418"/>
      <c r="CP12" s="418"/>
      <c r="CQ12" s="418"/>
      <c r="CR12" s="298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6" t="s">
        <v>398</v>
      </c>
      <c r="B13" s="416">
        <v>44206</v>
      </c>
      <c r="C13" s="416" t="s">
        <v>408</v>
      </c>
      <c r="D13" s="298">
        <f t="shared" si="3"/>
        <v>0</v>
      </c>
      <c r="E13" s="298">
        <f t="shared" si="4"/>
        <v>0</v>
      </c>
      <c r="F13" s="298">
        <f t="shared" si="5"/>
        <v>0</v>
      </c>
      <c r="G13" s="298">
        <f t="shared" si="6"/>
        <v>0</v>
      </c>
      <c r="H13" s="298">
        <f t="shared" si="7"/>
        <v>0</v>
      </c>
      <c r="I13" s="298">
        <f t="shared" si="8"/>
        <v>0</v>
      </c>
      <c r="J13" s="298">
        <f t="shared" si="9"/>
        <v>0</v>
      </c>
      <c r="K13" s="298">
        <f t="shared" si="10"/>
        <v>0</v>
      </c>
      <c r="L13" s="298">
        <f t="shared" si="11"/>
        <v>0</v>
      </c>
      <c r="M13" s="298">
        <f t="shared" si="12"/>
        <v>0</v>
      </c>
      <c r="N13" s="298">
        <f t="shared" si="13"/>
        <v>0</v>
      </c>
      <c r="O13" s="298">
        <f t="shared" si="14"/>
        <v>0</v>
      </c>
      <c r="P13" s="298">
        <f t="shared" si="15"/>
        <v>0</v>
      </c>
      <c r="Q13" s="298">
        <f t="shared" si="16"/>
        <v>0</v>
      </c>
      <c r="R13" s="298">
        <f t="shared" si="16"/>
        <v>0</v>
      </c>
      <c r="S13" s="298">
        <f t="shared" si="16"/>
        <v>0</v>
      </c>
      <c r="T13" s="298">
        <f t="shared" si="16"/>
        <v>0</v>
      </c>
      <c r="U13" s="298">
        <f t="shared" si="16"/>
        <v>0</v>
      </c>
      <c r="V13" s="298">
        <f t="shared" si="16"/>
        <v>0</v>
      </c>
      <c r="W13" s="298">
        <f t="shared" si="16"/>
        <v>0</v>
      </c>
      <c r="X13" s="298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8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8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8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8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8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8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8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8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8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6" t="s">
        <v>398</v>
      </c>
      <c r="B14" s="416">
        <v>44207</v>
      </c>
      <c r="C14" s="416" t="s">
        <v>409</v>
      </c>
      <c r="D14" s="298">
        <f t="shared" si="3"/>
        <v>0</v>
      </c>
      <c r="E14" s="298">
        <f t="shared" si="4"/>
        <v>0</v>
      </c>
      <c r="F14" s="298">
        <f t="shared" si="5"/>
        <v>0</v>
      </c>
      <c r="G14" s="298">
        <f t="shared" si="6"/>
        <v>0</v>
      </c>
      <c r="H14" s="298">
        <f t="shared" si="7"/>
        <v>0</v>
      </c>
      <c r="I14" s="298">
        <f t="shared" si="8"/>
        <v>0</v>
      </c>
      <c r="J14" s="298">
        <f t="shared" si="9"/>
        <v>0</v>
      </c>
      <c r="K14" s="298">
        <f t="shared" si="10"/>
        <v>0</v>
      </c>
      <c r="L14" s="298">
        <f t="shared" si="11"/>
        <v>0</v>
      </c>
      <c r="M14" s="298">
        <f t="shared" si="12"/>
        <v>0</v>
      </c>
      <c r="N14" s="298">
        <f t="shared" si="13"/>
        <v>0</v>
      </c>
      <c r="O14" s="298">
        <f t="shared" si="14"/>
        <v>0</v>
      </c>
      <c r="P14" s="298">
        <f t="shared" si="15"/>
        <v>0</v>
      </c>
      <c r="Q14" s="298">
        <f t="shared" si="16"/>
        <v>0</v>
      </c>
      <c r="R14" s="298">
        <f t="shared" si="16"/>
        <v>0</v>
      </c>
      <c r="S14" s="298">
        <f t="shared" si="16"/>
        <v>0</v>
      </c>
      <c r="T14" s="298">
        <f t="shared" si="16"/>
        <v>0</v>
      </c>
      <c r="U14" s="298">
        <f t="shared" si="16"/>
        <v>0</v>
      </c>
      <c r="V14" s="298">
        <f t="shared" si="16"/>
        <v>0</v>
      </c>
      <c r="W14" s="298">
        <f t="shared" si="16"/>
        <v>0</v>
      </c>
      <c r="X14" s="298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8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8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8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8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8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8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8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8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8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6" t="s">
        <v>398</v>
      </c>
      <c r="B15" s="416">
        <v>44208</v>
      </c>
      <c r="C15" s="416" t="s">
        <v>410</v>
      </c>
      <c r="D15" s="298">
        <f t="shared" si="3"/>
        <v>0</v>
      </c>
      <c r="E15" s="298">
        <f t="shared" si="4"/>
        <v>0</v>
      </c>
      <c r="F15" s="298">
        <f t="shared" si="5"/>
        <v>0</v>
      </c>
      <c r="G15" s="298">
        <f t="shared" si="6"/>
        <v>0</v>
      </c>
      <c r="H15" s="298">
        <f t="shared" si="7"/>
        <v>0</v>
      </c>
      <c r="I15" s="298">
        <f t="shared" si="8"/>
        <v>0</v>
      </c>
      <c r="J15" s="298">
        <f t="shared" si="9"/>
        <v>0</v>
      </c>
      <c r="K15" s="298">
        <f t="shared" si="10"/>
        <v>0</v>
      </c>
      <c r="L15" s="298">
        <f t="shared" si="11"/>
        <v>0</v>
      </c>
      <c r="M15" s="298">
        <f t="shared" si="12"/>
        <v>0</v>
      </c>
      <c r="N15" s="298">
        <f t="shared" si="13"/>
        <v>0</v>
      </c>
      <c r="O15" s="298">
        <f t="shared" si="14"/>
        <v>0</v>
      </c>
      <c r="P15" s="298">
        <f t="shared" si="15"/>
        <v>0</v>
      </c>
      <c r="Q15" s="298">
        <f t="shared" si="16"/>
        <v>0</v>
      </c>
      <c r="R15" s="298">
        <f t="shared" si="16"/>
        <v>0</v>
      </c>
      <c r="S15" s="298">
        <f t="shared" si="16"/>
        <v>0</v>
      </c>
      <c r="T15" s="298">
        <f t="shared" si="16"/>
        <v>0</v>
      </c>
      <c r="U15" s="298">
        <f t="shared" si="16"/>
        <v>0</v>
      </c>
      <c r="V15" s="298">
        <f t="shared" si="16"/>
        <v>0</v>
      </c>
      <c r="W15" s="298">
        <f t="shared" si="16"/>
        <v>0</v>
      </c>
      <c r="X15" s="298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8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8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8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8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8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8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8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8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8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6" t="s">
        <v>398</v>
      </c>
      <c r="B16" s="416">
        <v>44209</v>
      </c>
      <c r="C16" s="416" t="s">
        <v>411</v>
      </c>
      <c r="D16" s="298">
        <f t="shared" si="3"/>
        <v>0</v>
      </c>
      <c r="E16" s="298">
        <f t="shared" si="4"/>
        <v>0</v>
      </c>
      <c r="F16" s="298">
        <f t="shared" si="5"/>
        <v>0</v>
      </c>
      <c r="G16" s="298">
        <f t="shared" si="6"/>
        <v>0</v>
      </c>
      <c r="H16" s="298">
        <f t="shared" si="7"/>
        <v>0</v>
      </c>
      <c r="I16" s="298">
        <f t="shared" si="8"/>
        <v>0</v>
      </c>
      <c r="J16" s="298">
        <f t="shared" si="9"/>
        <v>0</v>
      </c>
      <c r="K16" s="298">
        <f t="shared" si="10"/>
        <v>0</v>
      </c>
      <c r="L16" s="298">
        <f t="shared" si="11"/>
        <v>0</v>
      </c>
      <c r="M16" s="298">
        <f t="shared" si="12"/>
        <v>0</v>
      </c>
      <c r="N16" s="298">
        <f t="shared" si="13"/>
        <v>0</v>
      </c>
      <c r="O16" s="298">
        <f t="shared" si="14"/>
        <v>0</v>
      </c>
      <c r="P16" s="298">
        <f t="shared" si="15"/>
        <v>0</v>
      </c>
      <c r="Q16" s="298">
        <f t="shared" si="16"/>
        <v>0</v>
      </c>
      <c r="R16" s="298">
        <f t="shared" si="16"/>
        <v>0</v>
      </c>
      <c r="S16" s="298">
        <f t="shared" si="16"/>
        <v>0</v>
      </c>
      <c r="T16" s="298">
        <f t="shared" si="16"/>
        <v>0</v>
      </c>
      <c r="U16" s="298">
        <f t="shared" si="16"/>
        <v>0</v>
      </c>
      <c r="V16" s="298">
        <f t="shared" si="16"/>
        <v>0</v>
      </c>
      <c r="W16" s="298">
        <f t="shared" si="16"/>
        <v>0</v>
      </c>
      <c r="X16" s="298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8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8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8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8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8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8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8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8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8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6" t="s">
        <v>398</v>
      </c>
      <c r="B17" s="416">
        <v>44210</v>
      </c>
      <c r="C17" s="416" t="s">
        <v>412</v>
      </c>
      <c r="D17" s="298">
        <f t="shared" si="3"/>
        <v>0</v>
      </c>
      <c r="E17" s="298">
        <f t="shared" si="4"/>
        <v>0</v>
      </c>
      <c r="F17" s="298">
        <f t="shared" si="5"/>
        <v>0</v>
      </c>
      <c r="G17" s="298">
        <f t="shared" si="6"/>
        <v>0</v>
      </c>
      <c r="H17" s="298">
        <f t="shared" si="7"/>
        <v>0</v>
      </c>
      <c r="I17" s="298">
        <f t="shared" si="8"/>
        <v>0</v>
      </c>
      <c r="J17" s="298">
        <f t="shared" si="9"/>
        <v>0</v>
      </c>
      <c r="K17" s="298">
        <f t="shared" si="10"/>
        <v>0</v>
      </c>
      <c r="L17" s="298">
        <f t="shared" si="11"/>
        <v>0</v>
      </c>
      <c r="M17" s="298">
        <f t="shared" si="12"/>
        <v>0</v>
      </c>
      <c r="N17" s="298">
        <f t="shared" si="13"/>
        <v>0</v>
      </c>
      <c r="O17" s="298">
        <f t="shared" si="14"/>
        <v>0</v>
      </c>
      <c r="P17" s="298">
        <f t="shared" si="15"/>
        <v>0</v>
      </c>
      <c r="Q17" s="298">
        <f t="shared" si="16"/>
        <v>0</v>
      </c>
      <c r="R17" s="298">
        <f t="shared" si="16"/>
        <v>0</v>
      </c>
      <c r="S17" s="298">
        <f t="shared" si="16"/>
        <v>0</v>
      </c>
      <c r="T17" s="298">
        <f t="shared" si="16"/>
        <v>0</v>
      </c>
      <c r="U17" s="298">
        <f t="shared" si="16"/>
        <v>0</v>
      </c>
      <c r="V17" s="298">
        <f t="shared" si="16"/>
        <v>0</v>
      </c>
      <c r="W17" s="298">
        <f t="shared" si="16"/>
        <v>0</v>
      </c>
      <c r="X17" s="298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8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8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8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8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8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8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8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8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8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6" t="s">
        <v>398</v>
      </c>
      <c r="B18" s="416">
        <v>44211</v>
      </c>
      <c r="C18" s="416" t="s">
        <v>413</v>
      </c>
      <c r="D18" s="298">
        <f t="shared" si="3"/>
        <v>0</v>
      </c>
      <c r="E18" s="298">
        <f t="shared" si="4"/>
        <v>0</v>
      </c>
      <c r="F18" s="298">
        <f t="shared" si="5"/>
        <v>0</v>
      </c>
      <c r="G18" s="298">
        <f t="shared" si="6"/>
        <v>0</v>
      </c>
      <c r="H18" s="298">
        <f t="shared" si="7"/>
        <v>0</v>
      </c>
      <c r="I18" s="298">
        <f t="shared" si="8"/>
        <v>0</v>
      </c>
      <c r="J18" s="298">
        <f t="shared" si="9"/>
        <v>0</v>
      </c>
      <c r="K18" s="298">
        <f t="shared" si="10"/>
        <v>0</v>
      </c>
      <c r="L18" s="298">
        <f t="shared" si="11"/>
        <v>0</v>
      </c>
      <c r="M18" s="298">
        <f t="shared" si="12"/>
        <v>0</v>
      </c>
      <c r="N18" s="298">
        <f t="shared" si="13"/>
        <v>0</v>
      </c>
      <c r="O18" s="298">
        <f t="shared" si="14"/>
        <v>0</v>
      </c>
      <c r="P18" s="298">
        <f t="shared" si="15"/>
        <v>0</v>
      </c>
      <c r="Q18" s="298">
        <f t="shared" si="16"/>
        <v>0</v>
      </c>
      <c r="R18" s="298">
        <f t="shared" si="16"/>
        <v>0</v>
      </c>
      <c r="S18" s="298">
        <f t="shared" si="16"/>
        <v>0</v>
      </c>
      <c r="T18" s="298">
        <f t="shared" si="16"/>
        <v>0</v>
      </c>
      <c r="U18" s="298">
        <f t="shared" si="16"/>
        <v>0</v>
      </c>
      <c r="V18" s="298">
        <f t="shared" si="16"/>
        <v>0</v>
      </c>
      <c r="W18" s="298">
        <f t="shared" si="16"/>
        <v>0</v>
      </c>
      <c r="X18" s="298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8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8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8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8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8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8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8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8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8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6" t="s">
        <v>398</v>
      </c>
      <c r="B19" s="416">
        <v>44212</v>
      </c>
      <c r="C19" s="416" t="s">
        <v>414</v>
      </c>
      <c r="D19" s="298">
        <f t="shared" si="3"/>
        <v>0</v>
      </c>
      <c r="E19" s="298">
        <f t="shared" si="4"/>
        <v>0</v>
      </c>
      <c r="F19" s="298">
        <f t="shared" si="5"/>
        <v>0</v>
      </c>
      <c r="G19" s="298">
        <f t="shared" si="6"/>
        <v>0</v>
      </c>
      <c r="H19" s="298">
        <f t="shared" si="7"/>
        <v>0</v>
      </c>
      <c r="I19" s="298">
        <f t="shared" si="8"/>
        <v>0</v>
      </c>
      <c r="J19" s="298">
        <f t="shared" si="9"/>
        <v>0</v>
      </c>
      <c r="K19" s="298">
        <f t="shared" si="10"/>
        <v>0</v>
      </c>
      <c r="L19" s="298">
        <f t="shared" si="11"/>
        <v>0</v>
      </c>
      <c r="M19" s="298">
        <f t="shared" si="12"/>
        <v>0</v>
      </c>
      <c r="N19" s="298">
        <f t="shared" si="13"/>
        <v>0</v>
      </c>
      <c r="O19" s="298">
        <f t="shared" si="14"/>
        <v>0</v>
      </c>
      <c r="P19" s="298">
        <f t="shared" si="15"/>
        <v>0</v>
      </c>
      <c r="Q19" s="298">
        <f t="shared" si="16"/>
        <v>0</v>
      </c>
      <c r="R19" s="298">
        <f t="shared" si="16"/>
        <v>0</v>
      </c>
      <c r="S19" s="298">
        <f t="shared" si="16"/>
        <v>0</v>
      </c>
      <c r="T19" s="298">
        <f t="shared" si="16"/>
        <v>0</v>
      </c>
      <c r="U19" s="298">
        <f t="shared" si="16"/>
        <v>0</v>
      </c>
      <c r="V19" s="298">
        <f t="shared" si="16"/>
        <v>0</v>
      </c>
      <c r="W19" s="298">
        <f t="shared" si="16"/>
        <v>0</v>
      </c>
      <c r="X19" s="298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8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8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8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8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8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8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8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8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8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6" t="s">
        <v>398</v>
      </c>
      <c r="B20" s="416">
        <v>44213</v>
      </c>
      <c r="C20" s="416" t="s">
        <v>415</v>
      </c>
      <c r="D20" s="298">
        <f t="shared" si="3"/>
        <v>0</v>
      </c>
      <c r="E20" s="298">
        <f t="shared" si="4"/>
        <v>0</v>
      </c>
      <c r="F20" s="298">
        <f t="shared" si="5"/>
        <v>0</v>
      </c>
      <c r="G20" s="298">
        <f t="shared" si="6"/>
        <v>0</v>
      </c>
      <c r="H20" s="298">
        <f t="shared" si="7"/>
        <v>0</v>
      </c>
      <c r="I20" s="298">
        <f t="shared" si="8"/>
        <v>0</v>
      </c>
      <c r="J20" s="298">
        <f t="shared" si="9"/>
        <v>0</v>
      </c>
      <c r="K20" s="298">
        <f t="shared" si="10"/>
        <v>0</v>
      </c>
      <c r="L20" s="298">
        <f t="shared" si="11"/>
        <v>0</v>
      </c>
      <c r="M20" s="298">
        <f t="shared" si="12"/>
        <v>0</v>
      </c>
      <c r="N20" s="298">
        <f t="shared" si="13"/>
        <v>0</v>
      </c>
      <c r="O20" s="298">
        <f t="shared" si="14"/>
        <v>0</v>
      </c>
      <c r="P20" s="298">
        <f t="shared" si="15"/>
        <v>0</v>
      </c>
      <c r="Q20" s="298">
        <f t="shared" si="16"/>
        <v>0</v>
      </c>
      <c r="R20" s="298">
        <f t="shared" si="16"/>
        <v>0</v>
      </c>
      <c r="S20" s="298">
        <f t="shared" si="16"/>
        <v>0</v>
      </c>
      <c r="T20" s="298">
        <f t="shared" si="16"/>
        <v>0</v>
      </c>
      <c r="U20" s="298">
        <f t="shared" si="16"/>
        <v>0</v>
      </c>
      <c r="V20" s="298">
        <f t="shared" si="16"/>
        <v>0</v>
      </c>
      <c r="W20" s="298">
        <f t="shared" si="16"/>
        <v>0</v>
      </c>
      <c r="X20" s="298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8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8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8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8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8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8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8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8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8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6" t="s">
        <v>398</v>
      </c>
      <c r="B21" s="416">
        <v>44214</v>
      </c>
      <c r="C21" s="416" t="s">
        <v>416</v>
      </c>
      <c r="D21" s="298">
        <f t="shared" si="3"/>
        <v>0</v>
      </c>
      <c r="E21" s="298">
        <f t="shared" si="4"/>
        <v>0</v>
      </c>
      <c r="F21" s="298">
        <f t="shared" si="5"/>
        <v>0</v>
      </c>
      <c r="G21" s="298">
        <f t="shared" si="6"/>
        <v>0</v>
      </c>
      <c r="H21" s="298">
        <f t="shared" si="7"/>
        <v>0</v>
      </c>
      <c r="I21" s="298">
        <f t="shared" si="8"/>
        <v>0</v>
      </c>
      <c r="J21" s="298">
        <f t="shared" si="9"/>
        <v>0</v>
      </c>
      <c r="K21" s="298">
        <f t="shared" si="10"/>
        <v>0</v>
      </c>
      <c r="L21" s="298">
        <f t="shared" si="11"/>
        <v>0</v>
      </c>
      <c r="M21" s="298">
        <f t="shared" si="12"/>
        <v>0</v>
      </c>
      <c r="N21" s="298">
        <f t="shared" si="13"/>
        <v>0</v>
      </c>
      <c r="O21" s="298">
        <f t="shared" si="14"/>
        <v>0</v>
      </c>
      <c r="P21" s="298">
        <f t="shared" si="15"/>
        <v>0</v>
      </c>
      <c r="Q21" s="298">
        <f t="shared" si="16"/>
        <v>0</v>
      </c>
      <c r="R21" s="298">
        <f t="shared" si="16"/>
        <v>0</v>
      </c>
      <c r="S21" s="298">
        <f t="shared" si="16"/>
        <v>0</v>
      </c>
      <c r="T21" s="298">
        <f t="shared" si="16"/>
        <v>0</v>
      </c>
      <c r="U21" s="298">
        <f t="shared" si="16"/>
        <v>0</v>
      </c>
      <c r="V21" s="298">
        <f t="shared" si="16"/>
        <v>0</v>
      </c>
      <c r="W21" s="298">
        <f t="shared" si="16"/>
        <v>0</v>
      </c>
      <c r="X21" s="298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8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8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8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8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8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8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8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8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8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6" t="s">
        <v>398</v>
      </c>
      <c r="B22" s="416">
        <v>44322</v>
      </c>
      <c r="C22" s="416" t="s">
        <v>418</v>
      </c>
      <c r="D22" s="298">
        <f t="shared" si="3"/>
        <v>0</v>
      </c>
      <c r="E22" s="298">
        <f t="shared" si="4"/>
        <v>0</v>
      </c>
      <c r="F22" s="298">
        <f t="shared" si="5"/>
        <v>0</v>
      </c>
      <c r="G22" s="298">
        <f t="shared" si="6"/>
        <v>0</v>
      </c>
      <c r="H22" s="298">
        <f t="shared" si="7"/>
        <v>0</v>
      </c>
      <c r="I22" s="298">
        <f t="shared" si="8"/>
        <v>0</v>
      </c>
      <c r="J22" s="298">
        <f t="shared" si="9"/>
        <v>0</v>
      </c>
      <c r="K22" s="298">
        <f t="shared" si="10"/>
        <v>0</v>
      </c>
      <c r="L22" s="298">
        <f t="shared" si="11"/>
        <v>0</v>
      </c>
      <c r="M22" s="298">
        <f t="shared" si="12"/>
        <v>0</v>
      </c>
      <c r="N22" s="298">
        <f t="shared" si="13"/>
        <v>0</v>
      </c>
      <c r="O22" s="298">
        <f t="shared" si="14"/>
        <v>0</v>
      </c>
      <c r="P22" s="298">
        <f t="shared" si="15"/>
        <v>0</v>
      </c>
      <c r="Q22" s="298">
        <f t="shared" si="16"/>
        <v>0</v>
      </c>
      <c r="R22" s="298">
        <f t="shared" si="16"/>
        <v>0</v>
      </c>
      <c r="S22" s="298">
        <f t="shared" si="16"/>
        <v>0</v>
      </c>
      <c r="T22" s="298">
        <f t="shared" si="16"/>
        <v>0</v>
      </c>
      <c r="U22" s="298">
        <f t="shared" si="16"/>
        <v>0</v>
      </c>
      <c r="V22" s="298">
        <f t="shared" si="16"/>
        <v>0</v>
      </c>
      <c r="W22" s="298">
        <f t="shared" si="16"/>
        <v>0</v>
      </c>
      <c r="X22" s="298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8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8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8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8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8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8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8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8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8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6" t="s">
        <v>398</v>
      </c>
      <c r="B23" s="416">
        <v>44341</v>
      </c>
      <c r="C23" s="416" t="s">
        <v>419</v>
      </c>
      <c r="D23" s="298">
        <f t="shared" si="3"/>
        <v>0</v>
      </c>
      <c r="E23" s="298">
        <f t="shared" si="4"/>
        <v>0</v>
      </c>
      <c r="F23" s="298">
        <f t="shared" si="5"/>
        <v>0</v>
      </c>
      <c r="G23" s="298">
        <f t="shared" si="6"/>
        <v>0</v>
      </c>
      <c r="H23" s="298">
        <f t="shared" si="7"/>
        <v>0</v>
      </c>
      <c r="I23" s="298">
        <f t="shared" si="8"/>
        <v>0</v>
      </c>
      <c r="J23" s="298">
        <f t="shared" si="9"/>
        <v>0</v>
      </c>
      <c r="K23" s="298">
        <f t="shared" si="10"/>
        <v>0</v>
      </c>
      <c r="L23" s="298">
        <f t="shared" si="11"/>
        <v>0</v>
      </c>
      <c r="M23" s="298">
        <f t="shared" si="12"/>
        <v>0</v>
      </c>
      <c r="N23" s="298">
        <f t="shared" si="13"/>
        <v>0</v>
      </c>
      <c r="O23" s="298">
        <f t="shared" si="14"/>
        <v>0</v>
      </c>
      <c r="P23" s="298">
        <f t="shared" si="15"/>
        <v>0</v>
      </c>
      <c r="Q23" s="298">
        <f t="shared" si="16"/>
        <v>0</v>
      </c>
      <c r="R23" s="298">
        <f t="shared" si="16"/>
        <v>0</v>
      </c>
      <c r="S23" s="298">
        <f t="shared" si="16"/>
        <v>0</v>
      </c>
      <c r="T23" s="298">
        <f t="shared" si="16"/>
        <v>0</v>
      </c>
      <c r="U23" s="298">
        <f t="shared" si="16"/>
        <v>0</v>
      </c>
      <c r="V23" s="298">
        <f t="shared" si="16"/>
        <v>0</v>
      </c>
      <c r="W23" s="298">
        <f t="shared" si="16"/>
        <v>0</v>
      </c>
      <c r="X23" s="298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8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8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8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8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8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8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8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8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8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6" t="s">
        <v>398</v>
      </c>
      <c r="B24" s="416">
        <v>44461</v>
      </c>
      <c r="C24" s="416" t="s">
        <v>420</v>
      </c>
      <c r="D24" s="298">
        <f t="shared" si="3"/>
        <v>0</v>
      </c>
      <c r="E24" s="298">
        <f t="shared" si="4"/>
        <v>0</v>
      </c>
      <c r="F24" s="298">
        <f t="shared" si="5"/>
        <v>0</v>
      </c>
      <c r="G24" s="298">
        <f t="shared" si="6"/>
        <v>0</v>
      </c>
      <c r="H24" s="298">
        <f t="shared" si="7"/>
        <v>0</v>
      </c>
      <c r="I24" s="298">
        <f t="shared" si="8"/>
        <v>0</v>
      </c>
      <c r="J24" s="298">
        <f t="shared" si="9"/>
        <v>0</v>
      </c>
      <c r="K24" s="298">
        <f t="shared" si="10"/>
        <v>0</v>
      </c>
      <c r="L24" s="298">
        <f t="shared" si="11"/>
        <v>0</v>
      </c>
      <c r="M24" s="298">
        <f t="shared" si="12"/>
        <v>0</v>
      </c>
      <c r="N24" s="298">
        <f t="shared" si="13"/>
        <v>0</v>
      </c>
      <c r="O24" s="298">
        <f t="shared" si="14"/>
        <v>0</v>
      </c>
      <c r="P24" s="298">
        <f t="shared" si="15"/>
        <v>0</v>
      </c>
      <c r="Q24" s="298">
        <f t="shared" si="16"/>
        <v>0</v>
      </c>
      <c r="R24" s="298">
        <f t="shared" si="16"/>
        <v>0</v>
      </c>
      <c r="S24" s="298">
        <f t="shared" si="16"/>
        <v>0</v>
      </c>
      <c r="T24" s="298">
        <f t="shared" si="16"/>
        <v>0</v>
      </c>
      <c r="U24" s="298">
        <f t="shared" si="16"/>
        <v>0</v>
      </c>
      <c r="V24" s="298">
        <f t="shared" si="16"/>
        <v>0</v>
      </c>
      <c r="W24" s="298">
        <f t="shared" si="16"/>
        <v>0</v>
      </c>
      <c r="X24" s="298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8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8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8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8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8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8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8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8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8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6" t="s">
        <v>398</v>
      </c>
      <c r="B25" s="416">
        <v>44462</v>
      </c>
      <c r="C25" s="416" t="s">
        <v>421</v>
      </c>
      <c r="D25" s="298">
        <f t="shared" si="3"/>
        <v>0</v>
      </c>
      <c r="E25" s="298">
        <f t="shared" si="4"/>
        <v>0</v>
      </c>
      <c r="F25" s="298">
        <f t="shared" si="5"/>
        <v>0</v>
      </c>
      <c r="G25" s="298">
        <f t="shared" si="6"/>
        <v>0</v>
      </c>
      <c r="H25" s="298">
        <f t="shared" si="7"/>
        <v>0</v>
      </c>
      <c r="I25" s="298">
        <f t="shared" si="8"/>
        <v>0</v>
      </c>
      <c r="J25" s="298">
        <f t="shared" si="9"/>
        <v>0</v>
      </c>
      <c r="K25" s="298">
        <f t="shared" si="10"/>
        <v>0</v>
      </c>
      <c r="L25" s="298">
        <f t="shared" si="11"/>
        <v>0</v>
      </c>
      <c r="M25" s="298">
        <f t="shared" si="12"/>
        <v>0</v>
      </c>
      <c r="N25" s="298">
        <f t="shared" si="13"/>
        <v>0</v>
      </c>
      <c r="O25" s="298">
        <f t="shared" si="14"/>
        <v>0</v>
      </c>
      <c r="P25" s="298">
        <f t="shared" si="15"/>
        <v>0</v>
      </c>
      <c r="Q25" s="298">
        <f t="shared" si="16"/>
        <v>0</v>
      </c>
      <c r="R25" s="298">
        <f t="shared" si="16"/>
        <v>0</v>
      </c>
      <c r="S25" s="298">
        <f t="shared" si="16"/>
        <v>0</v>
      </c>
      <c r="T25" s="298">
        <f t="shared" si="16"/>
        <v>0</v>
      </c>
      <c r="U25" s="298">
        <f t="shared" si="16"/>
        <v>0</v>
      </c>
      <c r="V25" s="298">
        <f t="shared" si="16"/>
        <v>0</v>
      </c>
      <c r="W25" s="298">
        <f t="shared" si="16"/>
        <v>0</v>
      </c>
      <c r="X25" s="298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8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8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8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8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8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8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8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8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8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s="272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272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s="272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272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44000</v>
      </c>
      <c r="D2" s="211" t="s">
        <v>259</v>
      </c>
      <c r="L2" s="52" t="str">
        <f>'ごみ処理概要'!A7</f>
        <v>大分県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25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2" t="s">
        <v>124</v>
      </c>
      <c r="G5" s="373"/>
      <c r="H5" s="373"/>
      <c r="I5" s="373"/>
      <c r="J5" s="376" t="s">
        <v>125</v>
      </c>
      <c r="K5" s="378" t="s">
        <v>126</v>
      </c>
      <c r="L5" s="379"/>
      <c r="M5" s="380"/>
      <c r="Y5" s="277">
        <f>'ごみ処理概要'!B5</f>
        <v>0</v>
      </c>
      <c r="Z5" s="52">
        <v>5</v>
      </c>
    </row>
    <row r="6" spans="1:29" s="53" customFormat="1" ht="15" customHeight="1" thickBot="1">
      <c r="A6" s="381" t="s">
        <v>127</v>
      </c>
      <c r="B6" s="381"/>
      <c r="C6" s="381"/>
      <c r="D6" s="66">
        <f>W6</f>
        <v>1218604</v>
      </c>
      <c r="F6" s="374"/>
      <c r="G6" s="375"/>
      <c r="H6" s="375"/>
      <c r="I6" s="375"/>
      <c r="J6" s="377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1218604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2" t="s">
        <v>131</v>
      </c>
      <c r="B7" s="382"/>
      <c r="C7" s="382"/>
      <c r="D7" s="72">
        <f>W7</f>
        <v>62</v>
      </c>
      <c r="F7" s="383" t="s">
        <v>132</v>
      </c>
      <c r="G7" s="385" t="s">
        <v>133</v>
      </c>
      <c r="H7" s="59" t="s">
        <v>134</v>
      </c>
      <c r="I7" s="60"/>
      <c r="J7" s="61">
        <f aca="true" t="shared" si="1" ref="J7:J14">W18</f>
        <v>352620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62</v>
      </c>
      <c r="Y7" s="277">
        <f>'ごみ処理概要'!B7</f>
        <v>44000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7" t="s">
        <v>136</v>
      </c>
      <c r="B8" s="387"/>
      <c r="C8" s="387"/>
      <c r="D8" s="78">
        <f>SUM(D6:D7)</f>
        <v>1218666</v>
      </c>
      <c r="F8" s="384"/>
      <c r="G8" s="386"/>
      <c r="H8" s="398" t="s">
        <v>137</v>
      </c>
      <c r="I8" s="65" t="s">
        <v>138</v>
      </c>
      <c r="J8" s="66">
        <f t="shared" si="1"/>
        <v>3156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44201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4"/>
      <c r="G9" s="386"/>
      <c r="H9" s="399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318782</v>
      </c>
      <c r="Y9" s="277">
        <f>'ごみ処理概要'!B9</f>
        <v>44202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1" t="s">
        <v>140</v>
      </c>
      <c r="B10" s="404" t="s">
        <v>141</v>
      </c>
      <c r="C10" s="229" t="s">
        <v>142</v>
      </c>
      <c r="D10" s="66">
        <f aca="true" t="shared" si="2" ref="D10:D15">W8</f>
        <v>0</v>
      </c>
      <c r="F10" s="384"/>
      <c r="G10" s="386"/>
      <c r="H10" s="399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36714</v>
      </c>
      <c r="Y10" s="277">
        <f>'ごみ処理概要'!B10</f>
        <v>44203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2"/>
      <c r="B11" s="405"/>
      <c r="C11" s="230" t="s">
        <v>144</v>
      </c>
      <c r="D11" s="72">
        <f t="shared" si="2"/>
        <v>318782</v>
      </c>
      <c r="F11" s="384"/>
      <c r="G11" s="386"/>
      <c r="H11" s="399"/>
      <c r="I11" s="76" t="s">
        <v>145</v>
      </c>
      <c r="J11" s="72">
        <f t="shared" si="1"/>
        <v>890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48808</v>
      </c>
      <c r="Y11" s="277">
        <f>'ごみ処理概要'!B11</f>
        <v>44204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2"/>
      <c r="B12" s="405"/>
      <c r="C12" s="230" t="s">
        <v>146</v>
      </c>
      <c r="D12" s="72">
        <f t="shared" si="2"/>
        <v>36714</v>
      </c>
      <c r="F12" s="384"/>
      <c r="G12" s="386"/>
      <c r="H12" s="399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536</v>
      </c>
      <c r="Y12" s="277">
        <f>'ごみ処理概要'!B12</f>
        <v>44205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2"/>
      <c r="B13" s="405"/>
      <c r="C13" s="230" t="s">
        <v>148</v>
      </c>
      <c r="D13" s="72">
        <f t="shared" si="2"/>
        <v>48808</v>
      </c>
      <c r="F13" s="384"/>
      <c r="G13" s="386"/>
      <c r="H13" s="399"/>
      <c r="I13" s="76" t="s">
        <v>149</v>
      </c>
      <c r="J13" s="72">
        <f t="shared" si="1"/>
        <v>1205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3772</v>
      </c>
      <c r="Y13" s="277">
        <f>'ごみ処理概要'!B13</f>
        <v>44206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2"/>
      <c r="B14" s="405"/>
      <c r="C14" s="230" t="s">
        <v>150</v>
      </c>
      <c r="D14" s="72">
        <f t="shared" si="2"/>
        <v>536</v>
      </c>
      <c r="F14" s="384"/>
      <c r="G14" s="386"/>
      <c r="H14" s="400"/>
      <c r="I14" s="77" t="s">
        <v>151</v>
      </c>
      <c r="J14" s="78">
        <f t="shared" si="1"/>
        <v>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53686</v>
      </c>
      <c r="Y14" s="277">
        <f>'ごみ処理概要'!B14</f>
        <v>44207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2"/>
      <c r="B15" s="406"/>
      <c r="C15" s="230" t="s">
        <v>152</v>
      </c>
      <c r="D15" s="72">
        <f t="shared" si="2"/>
        <v>3772</v>
      </c>
      <c r="F15" s="384"/>
      <c r="G15" s="80"/>
      <c r="H15" s="81" t="s">
        <v>153</v>
      </c>
      <c r="I15" s="82"/>
      <c r="J15" s="83">
        <f>SUM(J7:J14)</f>
        <v>357871</v>
      </c>
      <c r="K15" s="84" t="s">
        <v>135</v>
      </c>
      <c r="L15" s="85">
        <f aca="true" t="shared" si="3" ref="L15:L22">W35</f>
        <v>30222</v>
      </c>
      <c r="M15" s="86">
        <f aca="true" t="shared" si="4" ref="M15:M21">W43</f>
        <v>21600</v>
      </c>
      <c r="T15" s="53" t="s">
        <v>164</v>
      </c>
      <c r="U15" s="210" t="s">
        <v>244</v>
      </c>
      <c r="V15" s="214" t="s">
        <v>351</v>
      </c>
      <c r="W15" s="274">
        <f ca="1" t="shared" si="0"/>
        <v>8887</v>
      </c>
      <c r="Y15" s="277">
        <f>'ごみ処理概要'!B15</f>
        <v>44208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2"/>
      <c r="B16" s="87"/>
      <c r="C16" s="231" t="s">
        <v>153</v>
      </c>
      <c r="D16" s="72">
        <f>SUM(D10:D15)</f>
        <v>408612</v>
      </c>
      <c r="F16" s="384"/>
      <c r="G16" s="385" t="s">
        <v>154</v>
      </c>
      <c r="H16" s="88" t="s">
        <v>138</v>
      </c>
      <c r="I16" s="89"/>
      <c r="J16" s="90">
        <f aca="true" t="shared" si="5" ref="J16:J22">W26</f>
        <v>17444</v>
      </c>
      <c r="K16" s="232">
        <f aca="true" t="shared" si="6" ref="K16:K22">J8</f>
        <v>3156</v>
      </c>
      <c r="L16" s="233">
        <f t="shared" si="3"/>
        <v>8147</v>
      </c>
      <c r="M16" s="91">
        <f t="shared" si="4"/>
        <v>4664</v>
      </c>
      <c r="T16" s="53" t="s">
        <v>246</v>
      </c>
      <c r="U16" s="210" t="s">
        <v>245</v>
      </c>
      <c r="V16" s="53" t="s">
        <v>307</v>
      </c>
      <c r="W16" s="274">
        <f ca="1" t="shared" si="0"/>
        <v>296327</v>
      </c>
      <c r="Y16" s="277">
        <f>'ごみ処理概要'!B16</f>
        <v>44209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2"/>
      <c r="B17" s="407" t="s">
        <v>155</v>
      </c>
      <c r="C17" s="408"/>
      <c r="D17" s="72">
        <f>W14</f>
        <v>53686</v>
      </c>
      <c r="F17" s="384"/>
      <c r="G17" s="386"/>
      <c r="H17" s="92" t="s">
        <v>139</v>
      </c>
      <c r="I17" s="93"/>
      <c r="J17" s="72">
        <f t="shared" si="5"/>
        <v>0</v>
      </c>
      <c r="K17" s="234">
        <f t="shared" si="6"/>
        <v>0</v>
      </c>
      <c r="L17" s="55">
        <f t="shared" si="3"/>
        <v>0</v>
      </c>
      <c r="M17" s="94">
        <f t="shared" si="4"/>
        <v>0</v>
      </c>
      <c r="T17" s="53" t="s">
        <v>247</v>
      </c>
      <c r="U17" s="210" t="s">
        <v>245</v>
      </c>
      <c r="V17" s="53" t="s">
        <v>308</v>
      </c>
      <c r="W17" s="274">
        <f ca="1" t="shared" si="0"/>
        <v>165971</v>
      </c>
      <c r="Y17" s="277">
        <f>'ごみ処理概要'!B17</f>
        <v>44210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2"/>
      <c r="B18" s="407" t="s">
        <v>164</v>
      </c>
      <c r="C18" s="408"/>
      <c r="D18" s="72">
        <f>W15</f>
        <v>8887</v>
      </c>
      <c r="F18" s="384"/>
      <c r="G18" s="386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352620</v>
      </c>
      <c r="Y18" s="277">
        <f>'ごみ処理概要'!B18</f>
        <v>44211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3"/>
      <c r="B19" s="409" t="s">
        <v>7</v>
      </c>
      <c r="C19" s="410"/>
      <c r="D19" s="78">
        <f>SUM(D16:D18)</f>
        <v>471185</v>
      </c>
      <c r="F19" s="384"/>
      <c r="G19" s="386"/>
      <c r="H19" s="95" t="s">
        <v>145</v>
      </c>
      <c r="I19" s="89"/>
      <c r="J19" s="72">
        <f t="shared" si="5"/>
        <v>4629</v>
      </c>
      <c r="K19" s="234">
        <f t="shared" si="6"/>
        <v>890</v>
      </c>
      <c r="L19" s="55">
        <f t="shared" si="3"/>
        <v>0</v>
      </c>
      <c r="M19" s="94">
        <f t="shared" si="4"/>
        <v>366</v>
      </c>
      <c r="T19" s="53" t="s">
        <v>138</v>
      </c>
      <c r="U19" s="210" t="s">
        <v>248</v>
      </c>
      <c r="V19" s="53" t="s">
        <v>317</v>
      </c>
      <c r="W19" s="274">
        <f ca="1" t="shared" si="0"/>
        <v>3156</v>
      </c>
      <c r="Y19" s="277">
        <f>'ごみ処理概要'!B19</f>
        <v>44212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4"/>
      <c r="G20" s="386"/>
      <c r="H20" s="92" t="s">
        <v>147</v>
      </c>
      <c r="I20" s="93"/>
      <c r="J20" s="72">
        <f t="shared" si="5"/>
        <v>5675</v>
      </c>
      <c r="K20" s="234">
        <f t="shared" si="6"/>
        <v>0</v>
      </c>
      <c r="L20" s="55">
        <f t="shared" si="3"/>
        <v>3</v>
      </c>
      <c r="M20" s="94">
        <f t="shared" si="4"/>
        <v>3893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44213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9" t="s">
        <v>156</v>
      </c>
      <c r="B21" s="390"/>
      <c r="C21" s="391"/>
      <c r="D21" s="66">
        <f>W16</f>
        <v>296327</v>
      </c>
      <c r="F21" s="384"/>
      <c r="G21" s="386"/>
      <c r="H21" s="92" t="s">
        <v>149</v>
      </c>
      <c r="I21" s="93"/>
      <c r="J21" s="72">
        <f t="shared" si="5"/>
        <v>15894</v>
      </c>
      <c r="K21" s="234">
        <f t="shared" si="6"/>
        <v>1205</v>
      </c>
      <c r="L21" s="55">
        <f t="shared" si="3"/>
        <v>1568</v>
      </c>
      <c r="M21" s="94">
        <f t="shared" si="4"/>
        <v>11589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44214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9" t="s">
        <v>157</v>
      </c>
      <c r="B22" s="370"/>
      <c r="C22" s="371"/>
      <c r="D22" s="72">
        <f>W17</f>
        <v>165971</v>
      </c>
      <c r="F22" s="384"/>
      <c r="G22" s="386"/>
      <c r="H22" s="96" t="s">
        <v>151</v>
      </c>
      <c r="I22" s="97"/>
      <c r="J22" s="78">
        <f t="shared" si="5"/>
        <v>7606</v>
      </c>
      <c r="K22" s="235">
        <f t="shared" si="6"/>
        <v>0</v>
      </c>
      <c r="L22" s="98">
        <f t="shared" si="3"/>
        <v>2074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890</v>
      </c>
      <c r="Y22" s="277">
        <f>'ごみ処理概要'!B22</f>
        <v>44322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8" t="s">
        <v>348</v>
      </c>
      <c r="B23" s="370"/>
      <c r="C23" s="371"/>
      <c r="D23" s="72">
        <f>D18</f>
        <v>8887</v>
      </c>
      <c r="F23" s="384"/>
      <c r="G23" s="80"/>
      <c r="H23" s="99" t="s">
        <v>153</v>
      </c>
      <c r="I23" s="100"/>
      <c r="J23" s="101">
        <f>SUM(J16:J22)</f>
        <v>51248</v>
      </c>
      <c r="K23" s="102">
        <f>SUM(K16:K22)</f>
        <v>5251</v>
      </c>
      <c r="L23" s="103">
        <f>SUM(L16:L22)</f>
        <v>11792</v>
      </c>
      <c r="M23" s="104">
        <f>SUM(M16:M21)</f>
        <v>20512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44341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2" t="s">
        <v>158</v>
      </c>
      <c r="B24" s="393"/>
      <c r="C24" s="394"/>
      <c r="D24" s="78">
        <f>SUM(D21:D23)</f>
        <v>471185</v>
      </c>
      <c r="F24" s="105"/>
      <c r="G24" s="106" t="s">
        <v>159</v>
      </c>
      <c r="H24" s="99"/>
      <c r="I24" s="99"/>
      <c r="J24" s="61">
        <f>SUM(J7,J23)</f>
        <v>403868</v>
      </c>
      <c r="K24" s="107">
        <f>K23</f>
        <v>5251</v>
      </c>
      <c r="L24" s="108">
        <f>SUM(L15,L23)</f>
        <v>42014</v>
      </c>
      <c r="M24" s="109">
        <f>SUM(M15,M23)</f>
        <v>42112</v>
      </c>
      <c r="T24" s="53" t="s">
        <v>149</v>
      </c>
      <c r="U24" s="210" t="s">
        <v>248</v>
      </c>
      <c r="V24" s="53" t="s">
        <v>321</v>
      </c>
      <c r="W24" s="274">
        <f ca="1" t="shared" si="0"/>
        <v>1205</v>
      </c>
      <c r="Y24" s="277">
        <f>'ごみ処理概要'!B24</f>
        <v>44461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36919</v>
      </c>
      <c r="K25" s="113" t="s">
        <v>135</v>
      </c>
      <c r="L25" s="114" t="s">
        <v>135</v>
      </c>
      <c r="M25" s="91">
        <f>J25</f>
        <v>36919</v>
      </c>
      <c r="T25" s="53" t="s">
        <v>151</v>
      </c>
      <c r="U25" s="210" t="s">
        <v>248</v>
      </c>
      <c r="V25" s="53" t="s">
        <v>315</v>
      </c>
      <c r="W25" s="274">
        <f ca="1" t="shared" si="0"/>
        <v>0</v>
      </c>
      <c r="Y25" s="277">
        <f>'ごみ処理概要'!B25</f>
        <v>44462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33584</v>
      </c>
      <c r="K26" s="119" t="s">
        <v>135</v>
      </c>
      <c r="L26" s="120">
        <f>J26</f>
        <v>33584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17444</v>
      </c>
      <c r="Y26" s="277">
        <f>'ごみ処理概要'!B26</f>
        <v>0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5" t="s">
        <v>7</v>
      </c>
      <c r="G27" s="396"/>
      <c r="H27" s="396"/>
      <c r="I27" s="397"/>
      <c r="J27" s="122">
        <f>SUM(J24:J26)</f>
        <v>474371</v>
      </c>
      <c r="K27" s="123">
        <f>SUM(K24:K26)</f>
        <v>5251</v>
      </c>
      <c r="L27" s="124">
        <f>SUM(L24:L26)</f>
        <v>75598</v>
      </c>
      <c r="M27" s="125">
        <f>SUM(M24:M26)</f>
        <v>79031</v>
      </c>
      <c r="T27" s="53" t="s">
        <v>139</v>
      </c>
      <c r="U27" s="210" t="s">
        <v>248</v>
      </c>
      <c r="V27" s="53" t="s">
        <v>323</v>
      </c>
      <c r="W27" s="274">
        <f ca="1" t="shared" si="0"/>
        <v>0</v>
      </c>
      <c r="Y27" s="277">
        <f>'ごみ処理概要'!B27</f>
        <v>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0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4629</v>
      </c>
      <c r="Y29" s="277">
        <f>'ごみ処理概要'!B29</f>
        <v>0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収集ごみ（混合ごみ＋可燃ごみ＋不燃ごみ＋資源ごみ＋粗大ごみ＋その他）＝408,612t/年</v>
      </c>
      <c r="K30" s="219" t="s">
        <v>165</v>
      </c>
      <c r="L30" s="220">
        <f aca="true" t="shared" si="7" ref="L30:L42">W50-W63</f>
        <v>28334</v>
      </c>
      <c r="M30" s="216">
        <f aca="true" t="shared" si="8" ref="M30:M35">W63</f>
        <v>7860</v>
      </c>
      <c r="T30" s="53" t="s">
        <v>147</v>
      </c>
      <c r="U30" s="210" t="s">
        <v>248</v>
      </c>
      <c r="V30" s="53" t="s">
        <v>325</v>
      </c>
      <c r="W30" s="274">
        <f ca="1" t="shared" si="0"/>
        <v>5675</v>
      </c>
      <c r="Y30" s="277">
        <f>'ごみ処理概要'!B30</f>
        <v>0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計画収集量（収集ごみ＋直接搬入ごみ）＝462,298t/年</v>
      </c>
      <c r="K31" s="221" t="s">
        <v>166</v>
      </c>
      <c r="L31" s="222">
        <f t="shared" si="7"/>
        <v>12339</v>
      </c>
      <c r="M31" s="215">
        <f t="shared" si="8"/>
        <v>132</v>
      </c>
      <c r="T31" s="53" t="s">
        <v>149</v>
      </c>
      <c r="U31" s="210" t="s">
        <v>248</v>
      </c>
      <c r="V31" s="53" t="s">
        <v>326</v>
      </c>
      <c r="W31" s="274">
        <f ca="1" t="shared" si="0"/>
        <v>15894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ごみ総排出量（計画収集量＋集団回収量）＝471,185t/年</v>
      </c>
      <c r="K32" s="221" t="s">
        <v>167</v>
      </c>
      <c r="L32" s="222">
        <f t="shared" si="7"/>
        <v>6131</v>
      </c>
      <c r="M32" s="215">
        <f t="shared" si="8"/>
        <v>680</v>
      </c>
      <c r="T32" s="53" t="s">
        <v>151</v>
      </c>
      <c r="U32" s="210" t="s">
        <v>248</v>
      </c>
      <c r="V32" s="53" t="s">
        <v>310</v>
      </c>
      <c r="W32" s="274">
        <f ca="1" t="shared" si="0"/>
        <v>7606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ごみ処理量（直接最終処分量＋直接焼却量＋焼却以外の中間処理量＋直接資源化量）＝474,371t/年</v>
      </c>
      <c r="K33" s="221" t="s">
        <v>168</v>
      </c>
      <c r="L33" s="222">
        <f t="shared" si="7"/>
        <v>1855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36919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１人１日あたりごみ排出量（ごみ総排出量/総人口）＝1,059g/人日</v>
      </c>
      <c r="K34" s="221" t="s">
        <v>169</v>
      </c>
      <c r="L34" s="222">
        <f t="shared" si="7"/>
        <v>1007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33584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リサイクル率（[資源化量合計＋集団回収量]/[ごみ処理量＋集団回収量]）＝18.19％</v>
      </c>
      <c r="K35" s="221" t="s">
        <v>170</v>
      </c>
      <c r="L35" s="222">
        <f t="shared" si="7"/>
        <v>2914</v>
      </c>
      <c r="M35" s="215">
        <f t="shared" si="8"/>
        <v>215</v>
      </c>
      <c r="T35" s="53" t="s">
        <v>252</v>
      </c>
      <c r="U35" s="210" t="s">
        <v>248</v>
      </c>
      <c r="V35" s="53" t="s">
        <v>329</v>
      </c>
      <c r="W35" s="274">
        <f ca="1" t="shared" si="0"/>
        <v>30222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中間処理による減量化量（施設処理量-施設処理後資源化量-施設処理後残渣処分量）＝319,742t/年</v>
      </c>
      <c r="K36" s="221" t="s">
        <v>171</v>
      </c>
      <c r="L36" s="222">
        <f t="shared" si="7"/>
        <v>0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8147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16252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366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3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3893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1568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5940</v>
      </c>
      <c r="M42" s="225">
        <f>W75</f>
        <v>0</v>
      </c>
      <c r="T42" s="53" t="s">
        <v>151</v>
      </c>
      <c r="U42" s="210" t="s">
        <v>248</v>
      </c>
      <c r="V42" s="53" t="s">
        <v>336</v>
      </c>
      <c r="W42" s="274">
        <f ca="1" t="shared" si="9"/>
        <v>2074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79031</v>
      </c>
      <c r="M43" s="228">
        <f>SUM(M30:M42)</f>
        <v>8887</v>
      </c>
      <c r="T43" s="53" t="s">
        <v>253</v>
      </c>
      <c r="U43" s="210" t="s">
        <v>244</v>
      </c>
      <c r="V43" s="53" t="s">
        <v>337</v>
      </c>
      <c r="W43" s="274">
        <f ca="1" t="shared" si="9"/>
        <v>21600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4664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0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366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3893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11589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36194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12471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6811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1855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1007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3129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0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16252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366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3893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5940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7860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132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680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215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0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2390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5" t="str">
        <f>'ごみ集計結果'!A4&amp;"のごみ処理フローシート"</f>
        <v>合計 処理量のごみ処理フローシート</v>
      </c>
      <c r="B1" s="415"/>
      <c r="C1" s="415"/>
      <c r="D1" s="415"/>
      <c r="E1" s="415"/>
      <c r="F1" s="415"/>
      <c r="G1" s="415"/>
      <c r="H1" s="415"/>
      <c r="P1" s="135" t="str">
        <f>'ごみ集計結果'!L2</f>
        <v>大分県</v>
      </c>
      <c r="Q1" s="135" t="e">
        <f>'ごみ集計結果'!M2</f>
        <v>#N/A</v>
      </c>
    </row>
    <row r="2" spans="1:8" ht="13.5" customHeight="1">
      <c r="A2" s="415"/>
      <c r="B2" s="415"/>
      <c r="C2" s="415"/>
      <c r="D2" s="415"/>
      <c r="E2" s="415"/>
      <c r="F2" s="415"/>
      <c r="G2" s="415"/>
      <c r="H2" s="415"/>
    </row>
    <row r="3" ht="7.5" customHeight="1" thickBot="1"/>
    <row r="4" spans="1:17" s="145" customFormat="1" ht="21.75" customHeight="1">
      <c r="A4" s="411" t="s">
        <v>243</v>
      </c>
      <c r="B4" s="411"/>
      <c r="C4" s="411"/>
      <c r="D4" s="411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33584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75598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30222</v>
      </c>
      <c r="O7" s="138"/>
      <c r="P7" s="138"/>
      <c r="Q7" s="138"/>
    </row>
    <row r="8" spans="1:17" s="145" customFormat="1" ht="21.75" customHeight="1" thickBot="1">
      <c r="A8" s="151"/>
      <c r="B8" s="412" t="s">
        <v>182</v>
      </c>
      <c r="C8" s="412"/>
      <c r="D8" s="412"/>
      <c r="E8" s="138"/>
      <c r="F8" s="148" t="s">
        <v>183</v>
      </c>
      <c r="G8" s="149">
        <f>'ごみ集計結果'!J7</f>
        <v>352620</v>
      </c>
      <c r="H8" s="138"/>
      <c r="I8" s="148" t="s">
        <v>184</v>
      </c>
      <c r="J8" s="149">
        <f>'ごみ集計結果'!J15</f>
        <v>357871</v>
      </c>
      <c r="K8" s="138"/>
      <c r="L8" s="156" t="s">
        <v>185</v>
      </c>
      <c r="M8" s="157" t="s">
        <v>186</v>
      </c>
      <c r="N8" s="158">
        <f>'ごみ集計結果'!M15</f>
        <v>21600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5251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11792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318782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3156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17444</v>
      </c>
      <c r="K13" s="138"/>
      <c r="L13" s="168" t="s">
        <v>190</v>
      </c>
      <c r="M13" s="169" t="s">
        <v>194</v>
      </c>
      <c r="N13" s="170">
        <f>'ごみ集計結果'!L16</f>
        <v>8147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36714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4664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48808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0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536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3772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51248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53686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2390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890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4629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8887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366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5675</v>
      </c>
      <c r="K29" s="138"/>
      <c r="L29" s="168" t="s">
        <v>190</v>
      </c>
      <c r="M29" s="169" t="s">
        <v>222</v>
      </c>
      <c r="N29" s="170">
        <f>'ごみ集計結果'!L20</f>
        <v>3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3893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1205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15894</v>
      </c>
      <c r="K33" s="138"/>
      <c r="L33" s="168" t="s">
        <v>190</v>
      </c>
      <c r="M33" s="169" t="s">
        <v>227</v>
      </c>
      <c r="N33" s="170">
        <f>'ごみ集計結果'!L21</f>
        <v>1568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11589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7606</v>
      </c>
      <c r="K37" s="138"/>
      <c r="L37" s="171" t="s">
        <v>190</v>
      </c>
      <c r="M37" s="172" t="s">
        <v>233</v>
      </c>
      <c r="N37" s="158">
        <f>'ごみ集計結果'!L22</f>
        <v>2074</v>
      </c>
      <c r="O37" s="138"/>
      <c r="P37" s="413">
        <f>'ごみ集計結果'!M24</f>
        <v>42112</v>
      </c>
      <c r="Q37" s="413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1218604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4"/>
      <c r="Q38" s="414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62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1218666</v>
      </c>
      <c r="E40" s="138"/>
      <c r="F40" s="148" t="s">
        <v>242</v>
      </c>
      <c r="G40" s="149">
        <f>'ごみ集計結果'!J25</f>
        <v>36919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79031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2008-09-16T08:59:25Z</dcterms:modified>
  <cp:category/>
  <cp:version/>
  <cp:contentType/>
  <cp:contentStatus/>
</cp:coreProperties>
</file>