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'し尿処理状況'!$A$7:$BF$35</definedName>
    <definedName name="_xlnm.Print_Area" localSheetId="0">'水洗化人口等'!$A$7:$Y$35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<sst xmlns="http://schemas.openxmlformats.org/spreadsheetml/2006/main" count="617" uniqueCount="251">
  <si>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</si>
  <si>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</si>
  <si>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</si>
  <si>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</si>
  <si>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</si>
  <si>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</si>
  <si>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</si>
  <si>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</si>
  <si>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</si>
  <si>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</si>
  <si>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</si>
  <si>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</si>
  <si>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</si>
  <si>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</si>
  <si>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</si>
  <si>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</si>
  <si>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</si>
  <si>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</si>
  <si>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</si>
  <si>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</si>
  <si>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</si>
  <si>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</si>
  <si>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</si>
  <si>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</si>
  <si>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</si>
  <si>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</si>
  <si>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</si>
  <si>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</si>
  <si>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</si>
  <si>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</si>
  <si>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</si>
  <si>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</si>
  <si>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</si>
  <si>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</si>
  <si>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</si>
  <si>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</si>
  <si>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</si>
  <si>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</si>
  <si>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</si>
  <si>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</si>
  <si>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</si>
  <si>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</si>
  <si>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</si>
  <si>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</si>
  <si>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</si>
  <si>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</si>
  <si>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</si>
  <si>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</si>
  <si>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</si>
  <si>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</si>
  <si>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</si>
  <si>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</si>
  <si>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</si>
  <si>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</si>
  <si>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</si>
  <si>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</si>
  <si>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</si>
  <si>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</si>
  <si>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</si>
  <si>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</si>
  <si>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</si>
  <si>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</si>
  <si>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</si>
  <si>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</si>
  <si>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</si>
  <si>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</si>
  <si>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</si>
  <si>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</si>
  <si>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</si>
  <si>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</si>
  <si>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</si>
  <si>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</si>
  <si>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</si>
  <si>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</si>
  <si>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</si>
  <si>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</si>
  <si>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</si>
  <si>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</si>
  <si>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</si>
  <si>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</si>
  <si>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</si>
  <si>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</si>
  <si>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</si>
  <si>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</si>
  <si>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</si>
  <si>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</si>
  <si>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</si>
  <si>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</si>
  <si>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</si>
  <si>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</si>
  <si>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</si>
  <si>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</si>
  <si>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</si>
  <si>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</si>
  <si>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</si>
  <si>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</si>
  <si>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</si>
  <si>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</si>
  <si>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</si>
  <si>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</si>
  <si>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</si>
  <si>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</si>
  <si>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</si>
  <si>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</si>
  <si>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</si>
  <si>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</si>
  <si>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</si>
  <si>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</si>
  <si>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</si>
  <si>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</si>
  <si>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</si>
  <si>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</si>
  <si>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</si>
  <si>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</si>
  <si>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</si>
  <si>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</si>
  <si>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</si>
  <si>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</si>
  <si>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</si>
  <si>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</si>
  <si>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</si>
  <si>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</si>
  <si>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</si>
  <si>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</si>
  <si>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</si>
  <si>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</si>
  <si>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</si>
  <si>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</si>
  <si>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</si>
  <si>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</si>
  <si>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</si>
  <si>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</si>
  <si>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</si>
  <si>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</si>
  <si>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</si>
  <si>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</si>
  <si>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</si>
  <si>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</si>
  <si>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</si>
  <si>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</si>
  <si>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</si>
  <si>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</si>
  <si>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</si>
  <si>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</si>
  <si>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</si>
  <si>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</si>
  <si>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</si>
  <si>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</si>
  <si>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</si>
  <si>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</si>
  <si>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</si>
  <si>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</si>
  <si>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</si>
  <si>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</si>
  <si>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</si>
  <si>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</si>
  <si>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</si>
  <si>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</si>
  <si>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</si>
  <si>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</si>
  <si>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</si>
  <si>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</si>
  <si>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</si>
  <si>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</si>
  <si>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</si>
  <si>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</si>
  <si>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</si>
  <si>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</si>
  <si>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</si>
  <si>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</si>
  <si>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</si>
  <si>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</si>
  <si>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</si>
  <si>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</si>
  <si>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</si>
  <si>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</si>
  <si>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</si>
  <si>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</si>
  <si>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</si>
  <si>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</si>
  <si>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</si>
  <si>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</si>
  <si>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</si>
  <si>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</si>
  <si>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</si>
  <si>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</si>
  <si>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</si>
  <si>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</si>
  <si>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</si>
  <si>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</si>
  <si>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</si>
  <si>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</si>
  <si>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</si>
  <si>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</si>
  <si>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</si>
  <si>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</si>
  <si>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</si>
  <si>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</si>
  <si>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</si>
  <si>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</si>
  <si>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</si>
  <si>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</si>
  <si>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</si>
  <si>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</si>
  <si>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</si>
  <si>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</si>
  <si>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</si>
  <si>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</si>
  <si>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</si>
  <si>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</si>
  <si>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</si>
  <si>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</si>
  <si>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</si>
  <si>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</si>
  <si>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</si>
  <si>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</si>
  <si>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</si>
  <si>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</si>
  <si>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</si>
  <si>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</si>
  <si>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</si>
  <si>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</si>
  <si>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甲府市</t>
  </si>
  <si>
    <t>○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</si>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</sst>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3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山梨県</v>
      </c>
      <c r="B7" s="103">
        <f>INT(B8/1000)*1000</f>
        <v>19000</v>
      </c>
      <c r="C7" s="98" t="s">
        <v>174</v>
      </c>
      <c r="D7" s="99">
        <f>SUM(E7,I7)</f>
        <v>878989</v>
      </c>
      <c r="E7" s="100">
        <f>SUM(G7:H7)</f>
        <v>79394</v>
      </c>
      <c r="F7" s="101">
        <f>IF(D7&gt;0,E7/D7*100,0)</f>
        <v>9.032422476276722</v>
      </c>
      <c r="G7" s="99">
        <f>SUM(G8:G200)</f>
        <v>79386</v>
      </c>
      <c r="H7" s="99">
        <f>SUM(H8:H200)</f>
        <v>8</v>
      </c>
      <c r="I7" s="100">
        <f>SUM(K7,M7,O7)</f>
        <v>799595</v>
      </c>
      <c r="J7" s="101">
        <f>IF($D7&gt;0,I7/$D7*100,0)</f>
        <v>90.96757752372328</v>
      </c>
      <c r="K7" s="99">
        <f>SUM(K8:K200)</f>
        <v>416372</v>
      </c>
      <c r="L7" s="101">
        <f>IF($D7&gt;0,K7/$D7*100,0)</f>
        <v>47.36942100526855</v>
      </c>
      <c r="M7" s="99">
        <f>SUM(M8:M200)</f>
        <v>7271</v>
      </c>
      <c r="N7" s="101">
        <f>IF($D7&gt;0,M7/$D7*100,0)</f>
        <v>0.8272003403910629</v>
      </c>
      <c r="O7" s="99">
        <f>SUM(O8:O200)</f>
        <v>375952</v>
      </c>
      <c r="P7" s="99">
        <f>SUM(P8:P200)</f>
        <v>106013</v>
      </c>
      <c r="Q7" s="101">
        <f>IF($D7&gt;0,O7/$D7*100,0)</f>
        <v>42.77095617806366</v>
      </c>
      <c r="R7" s="99">
        <f>COUNTA(R8:R200)</f>
        <v>22</v>
      </c>
      <c r="S7" s="99">
        <f aca="true" t="shared" si="0" ref="S7:Y7">COUNTA(S8:S200)</f>
        <v>2</v>
      </c>
      <c r="T7" s="99">
        <f t="shared" si="0"/>
        <v>2</v>
      </c>
      <c r="U7" s="99">
        <f t="shared" si="0"/>
        <v>2</v>
      </c>
      <c r="V7" s="99">
        <f t="shared" si="0"/>
        <v>21</v>
      </c>
      <c r="W7" s="99">
        <f t="shared" si="0"/>
        <v>2</v>
      </c>
      <c r="X7" s="99">
        <f t="shared" si="0"/>
        <v>3</v>
      </c>
      <c r="Y7" s="99">
        <f t="shared" si="0"/>
        <v>2</v>
      </c>
    </row>
    <row r="8" spans="1:25" s="20" customFormat="1" ht="13.5">
      <c r="A8" s="174" t="s">
        <v>203</v>
      </c>
      <c r="B8" s="174">
        <v>19201</v>
      </c>
      <c r="C8" s="174" t="s">
        <v>222</v>
      </c>
      <c r="D8" s="175">
        <f aca="true" t="shared" si="1" ref="D8:D35">SUM(E8,I8)</f>
        <v>194287</v>
      </c>
      <c r="E8" s="176">
        <f aca="true" t="shared" si="2" ref="E8:E35">SUM(G8:H8)</f>
        <v>4901</v>
      </c>
      <c r="F8" s="177">
        <f aca="true" t="shared" si="3" ref="F8:F35">IF(D8&gt;0,E8/D8*100,0)</f>
        <v>2.522556836020938</v>
      </c>
      <c r="G8" s="174">
        <v>4901</v>
      </c>
      <c r="H8" s="174"/>
      <c r="I8" s="176">
        <f aca="true" t="shared" si="4" ref="I8:I35">SUM(K8,M8,O8)</f>
        <v>189386</v>
      </c>
      <c r="J8" s="177">
        <f aca="true" t="shared" si="5" ref="J8:J35">IF($D8&gt;0,I8/$D8*100,0)</f>
        <v>97.47744316397906</v>
      </c>
      <c r="K8" s="178">
        <v>168655</v>
      </c>
      <c r="L8" s="177">
        <f aca="true" t="shared" si="6" ref="L8:L35">IF($D8&gt;0,K8/$D8*100,0)</f>
        <v>86.80714612918003</v>
      </c>
      <c r="M8" s="178"/>
      <c r="N8" s="177">
        <f aca="true" t="shared" si="7" ref="N8:N35">IF($D8&gt;0,M8/$D8*100,0)</f>
        <v>0</v>
      </c>
      <c r="O8" s="178">
        <v>20731</v>
      </c>
      <c r="P8" s="178">
        <v>13607</v>
      </c>
      <c r="Q8" s="177">
        <f aca="true" t="shared" si="8" ref="Q8:Q35">IF($D8&gt;0,O8/$D8*100,0)</f>
        <v>10.670297034799034</v>
      </c>
      <c r="R8" s="179"/>
      <c r="S8" s="179"/>
      <c r="T8" s="179" t="s">
        <v>223</v>
      </c>
      <c r="U8" s="179"/>
      <c r="V8" s="180"/>
      <c r="W8" s="180"/>
      <c r="X8" s="180" t="s">
        <v>223</v>
      </c>
      <c r="Y8" s="180"/>
    </row>
    <row r="9" spans="1:25" s="20" customFormat="1" ht="13.5">
      <c r="A9" s="174" t="s">
        <v>203</v>
      </c>
      <c r="B9" s="174">
        <v>19202</v>
      </c>
      <c r="C9" s="174" t="s">
        <v>224</v>
      </c>
      <c r="D9" s="175">
        <f t="shared" si="1"/>
        <v>53842</v>
      </c>
      <c r="E9" s="176">
        <f t="shared" si="2"/>
        <v>14545</v>
      </c>
      <c r="F9" s="177">
        <f t="shared" si="3"/>
        <v>27.01422681178262</v>
      </c>
      <c r="G9" s="174">
        <v>14545</v>
      </c>
      <c r="H9" s="174"/>
      <c r="I9" s="176">
        <f t="shared" si="4"/>
        <v>39297</v>
      </c>
      <c r="J9" s="177">
        <f t="shared" si="5"/>
        <v>72.98577318821738</v>
      </c>
      <c r="K9" s="178">
        <v>17927</v>
      </c>
      <c r="L9" s="177">
        <f t="shared" si="6"/>
        <v>33.29556851528547</v>
      </c>
      <c r="M9" s="178"/>
      <c r="N9" s="177">
        <f t="shared" si="7"/>
        <v>0</v>
      </c>
      <c r="O9" s="178">
        <v>21370</v>
      </c>
      <c r="P9" s="178">
        <v>8771</v>
      </c>
      <c r="Q9" s="177">
        <f t="shared" si="8"/>
        <v>39.69020467293191</v>
      </c>
      <c r="R9" s="179" t="s">
        <v>223</v>
      </c>
      <c r="S9" s="179"/>
      <c r="T9" s="179"/>
      <c r="U9" s="179"/>
      <c r="V9" s="180" t="s">
        <v>223</v>
      </c>
      <c r="W9" s="180"/>
      <c r="X9" s="180"/>
      <c r="Y9" s="180"/>
    </row>
    <row r="10" spans="1:25" s="20" customFormat="1" ht="13.5">
      <c r="A10" s="174" t="s">
        <v>203</v>
      </c>
      <c r="B10" s="174">
        <v>19204</v>
      </c>
      <c r="C10" s="174" t="s">
        <v>225</v>
      </c>
      <c r="D10" s="175">
        <f t="shared" si="1"/>
        <v>32938</v>
      </c>
      <c r="E10" s="176">
        <f t="shared" si="2"/>
        <v>2713</v>
      </c>
      <c r="F10" s="177">
        <f t="shared" si="3"/>
        <v>8.236687109114094</v>
      </c>
      <c r="G10" s="174">
        <v>2713</v>
      </c>
      <c r="H10" s="174"/>
      <c r="I10" s="176">
        <f t="shared" si="4"/>
        <v>30225</v>
      </c>
      <c r="J10" s="177">
        <f t="shared" si="5"/>
        <v>91.76331289088591</v>
      </c>
      <c r="K10" s="178">
        <v>3019</v>
      </c>
      <c r="L10" s="177">
        <f t="shared" si="6"/>
        <v>9.165705264436214</v>
      </c>
      <c r="M10" s="178"/>
      <c r="N10" s="177">
        <f t="shared" si="7"/>
        <v>0</v>
      </c>
      <c r="O10" s="178">
        <v>27206</v>
      </c>
      <c r="P10" s="178">
        <v>7439</v>
      </c>
      <c r="Q10" s="177">
        <f t="shared" si="8"/>
        <v>82.5976076264497</v>
      </c>
      <c r="R10" s="179" t="s">
        <v>223</v>
      </c>
      <c r="S10" s="179"/>
      <c r="T10" s="179"/>
      <c r="U10" s="179"/>
      <c r="V10" s="180" t="s">
        <v>223</v>
      </c>
      <c r="W10" s="180"/>
      <c r="X10" s="180"/>
      <c r="Y10" s="180"/>
    </row>
    <row r="11" spans="1:25" s="20" customFormat="1" ht="13.5">
      <c r="A11" s="174" t="s">
        <v>203</v>
      </c>
      <c r="B11" s="174">
        <v>19205</v>
      </c>
      <c r="C11" s="174" t="s">
        <v>226</v>
      </c>
      <c r="D11" s="175">
        <f t="shared" si="1"/>
        <v>39154</v>
      </c>
      <c r="E11" s="176">
        <f t="shared" si="2"/>
        <v>7214</v>
      </c>
      <c r="F11" s="177">
        <f t="shared" si="3"/>
        <v>18.42468202482505</v>
      </c>
      <c r="G11" s="174">
        <v>7214</v>
      </c>
      <c r="H11" s="174"/>
      <c r="I11" s="176">
        <f t="shared" si="4"/>
        <v>31940</v>
      </c>
      <c r="J11" s="177">
        <f t="shared" si="5"/>
        <v>81.57531797517495</v>
      </c>
      <c r="K11" s="178">
        <v>16578</v>
      </c>
      <c r="L11" s="177">
        <f t="shared" si="6"/>
        <v>42.34050160903101</v>
      </c>
      <c r="M11" s="178"/>
      <c r="N11" s="177">
        <f t="shared" si="7"/>
        <v>0</v>
      </c>
      <c r="O11" s="178">
        <v>15362</v>
      </c>
      <c r="P11" s="178">
        <v>1716</v>
      </c>
      <c r="Q11" s="177">
        <f t="shared" si="8"/>
        <v>39.234816366143946</v>
      </c>
      <c r="R11" s="179"/>
      <c r="S11" s="179" t="s">
        <v>223</v>
      </c>
      <c r="T11" s="179"/>
      <c r="U11" s="179"/>
      <c r="V11" s="180"/>
      <c r="W11" s="180" t="s">
        <v>223</v>
      </c>
      <c r="X11" s="180"/>
      <c r="Y11" s="180"/>
    </row>
    <row r="12" spans="1:25" s="20" customFormat="1" ht="13.5">
      <c r="A12" s="174" t="s">
        <v>203</v>
      </c>
      <c r="B12" s="174">
        <v>19206</v>
      </c>
      <c r="C12" s="174" t="s">
        <v>227</v>
      </c>
      <c r="D12" s="175">
        <f t="shared" si="1"/>
        <v>30828</v>
      </c>
      <c r="E12" s="176">
        <f t="shared" si="2"/>
        <v>2855</v>
      </c>
      <c r="F12" s="177">
        <f t="shared" si="3"/>
        <v>9.261061372777995</v>
      </c>
      <c r="G12" s="174">
        <v>2855</v>
      </c>
      <c r="H12" s="174"/>
      <c r="I12" s="176">
        <f t="shared" si="4"/>
        <v>27973</v>
      </c>
      <c r="J12" s="177">
        <f t="shared" si="5"/>
        <v>90.73893862722201</v>
      </c>
      <c r="K12" s="178">
        <v>1975</v>
      </c>
      <c r="L12" s="177">
        <f t="shared" si="6"/>
        <v>6.406513559102114</v>
      </c>
      <c r="M12" s="178"/>
      <c r="N12" s="177">
        <f t="shared" si="7"/>
        <v>0</v>
      </c>
      <c r="O12" s="178">
        <v>25998</v>
      </c>
      <c r="P12" s="178">
        <v>6226</v>
      </c>
      <c r="Q12" s="177">
        <f t="shared" si="8"/>
        <v>84.33242506811989</v>
      </c>
      <c r="R12" s="179" t="s">
        <v>223</v>
      </c>
      <c r="S12" s="179"/>
      <c r="T12" s="179"/>
      <c r="U12" s="179"/>
      <c r="V12" s="180" t="s">
        <v>223</v>
      </c>
      <c r="W12" s="180"/>
      <c r="X12" s="180"/>
      <c r="Y12" s="180"/>
    </row>
    <row r="13" spans="1:25" s="20" customFormat="1" ht="13.5">
      <c r="A13" s="174" t="s">
        <v>203</v>
      </c>
      <c r="B13" s="174">
        <v>19207</v>
      </c>
      <c r="C13" s="174" t="s">
        <v>228</v>
      </c>
      <c r="D13" s="175">
        <f t="shared" si="1"/>
        <v>32229</v>
      </c>
      <c r="E13" s="176">
        <f t="shared" si="2"/>
        <v>2131</v>
      </c>
      <c r="F13" s="177">
        <f t="shared" si="3"/>
        <v>6.61205746377486</v>
      </c>
      <c r="G13" s="174">
        <v>2131</v>
      </c>
      <c r="H13" s="174"/>
      <c r="I13" s="176">
        <f t="shared" si="4"/>
        <v>30098</v>
      </c>
      <c r="J13" s="177">
        <f t="shared" si="5"/>
        <v>93.38794253622514</v>
      </c>
      <c r="K13" s="178">
        <v>10498</v>
      </c>
      <c r="L13" s="177">
        <f t="shared" si="6"/>
        <v>32.573148406714445</v>
      </c>
      <c r="M13" s="178">
        <v>274</v>
      </c>
      <c r="N13" s="177">
        <f t="shared" si="7"/>
        <v>0.8501659995656086</v>
      </c>
      <c r="O13" s="178">
        <v>19326</v>
      </c>
      <c r="P13" s="178">
        <v>3579</v>
      </c>
      <c r="Q13" s="177">
        <f t="shared" si="8"/>
        <v>59.96462812994508</v>
      </c>
      <c r="R13" s="179" t="s">
        <v>223</v>
      </c>
      <c r="S13" s="179"/>
      <c r="T13" s="179"/>
      <c r="U13" s="179"/>
      <c r="V13" s="180" t="s">
        <v>223</v>
      </c>
      <c r="W13" s="180"/>
      <c r="X13" s="180"/>
      <c r="Y13" s="180"/>
    </row>
    <row r="14" spans="1:25" s="20" customFormat="1" ht="13.5">
      <c r="A14" s="174" t="s">
        <v>203</v>
      </c>
      <c r="B14" s="174">
        <v>19208</v>
      </c>
      <c r="C14" s="174" t="s">
        <v>229</v>
      </c>
      <c r="D14" s="175">
        <f t="shared" si="1"/>
        <v>72810</v>
      </c>
      <c r="E14" s="176">
        <f t="shared" si="2"/>
        <v>5023</v>
      </c>
      <c r="F14" s="177">
        <f t="shared" si="3"/>
        <v>6.898777640434006</v>
      </c>
      <c r="G14" s="174">
        <v>5023</v>
      </c>
      <c r="H14" s="174"/>
      <c r="I14" s="176">
        <f t="shared" si="4"/>
        <v>67787</v>
      </c>
      <c r="J14" s="177">
        <f t="shared" si="5"/>
        <v>93.101222359566</v>
      </c>
      <c r="K14" s="178">
        <v>18639</v>
      </c>
      <c r="L14" s="177">
        <f t="shared" si="6"/>
        <v>25.599505562422742</v>
      </c>
      <c r="M14" s="178">
        <v>1075</v>
      </c>
      <c r="N14" s="177">
        <f t="shared" si="7"/>
        <v>1.476445543194616</v>
      </c>
      <c r="O14" s="178">
        <v>48073</v>
      </c>
      <c r="P14" s="178">
        <v>13289</v>
      </c>
      <c r="Q14" s="177">
        <f t="shared" si="8"/>
        <v>66.02527125394863</v>
      </c>
      <c r="R14" s="179"/>
      <c r="S14" s="179"/>
      <c r="T14" s="179"/>
      <c r="U14" s="179" t="s">
        <v>223</v>
      </c>
      <c r="V14" s="180"/>
      <c r="W14" s="180"/>
      <c r="X14" s="180"/>
      <c r="Y14" s="180" t="s">
        <v>223</v>
      </c>
    </row>
    <row r="15" spans="1:25" s="20" customFormat="1" ht="13.5">
      <c r="A15" s="174" t="s">
        <v>203</v>
      </c>
      <c r="B15" s="174">
        <v>19209</v>
      </c>
      <c r="C15" s="174" t="s">
        <v>230</v>
      </c>
      <c r="D15" s="175">
        <f t="shared" si="1"/>
        <v>50092</v>
      </c>
      <c r="E15" s="176">
        <f t="shared" si="2"/>
        <v>16934</v>
      </c>
      <c r="F15" s="177">
        <f t="shared" si="3"/>
        <v>33.80579733290745</v>
      </c>
      <c r="G15" s="174">
        <v>16934</v>
      </c>
      <c r="H15" s="174"/>
      <c r="I15" s="176">
        <f t="shared" si="4"/>
        <v>33158</v>
      </c>
      <c r="J15" s="177">
        <f t="shared" si="5"/>
        <v>66.19420266709255</v>
      </c>
      <c r="K15" s="178">
        <v>20479</v>
      </c>
      <c r="L15" s="177">
        <f t="shared" si="6"/>
        <v>40.88277569272539</v>
      </c>
      <c r="M15" s="178"/>
      <c r="N15" s="177">
        <f t="shared" si="7"/>
        <v>0</v>
      </c>
      <c r="O15" s="178">
        <v>12679</v>
      </c>
      <c r="P15" s="178">
        <v>4666</v>
      </c>
      <c r="Q15" s="177">
        <f t="shared" si="8"/>
        <v>25.311426974367162</v>
      </c>
      <c r="R15" s="179" t="s">
        <v>223</v>
      </c>
      <c r="S15" s="179"/>
      <c r="T15" s="179"/>
      <c r="U15" s="179"/>
      <c r="V15" s="180" t="s">
        <v>223</v>
      </c>
      <c r="W15" s="180"/>
      <c r="X15" s="180"/>
      <c r="Y15" s="180"/>
    </row>
    <row r="16" spans="1:25" s="20" customFormat="1" ht="13.5">
      <c r="A16" s="174" t="s">
        <v>203</v>
      </c>
      <c r="B16" s="174">
        <v>19210</v>
      </c>
      <c r="C16" s="174" t="s">
        <v>231</v>
      </c>
      <c r="D16" s="175">
        <f t="shared" si="1"/>
        <v>72909</v>
      </c>
      <c r="E16" s="176">
        <f t="shared" si="2"/>
        <v>1610</v>
      </c>
      <c r="F16" s="177">
        <f t="shared" si="3"/>
        <v>2.208232179840623</v>
      </c>
      <c r="G16" s="174">
        <v>1610</v>
      </c>
      <c r="H16" s="174"/>
      <c r="I16" s="176">
        <f t="shared" si="4"/>
        <v>71299</v>
      </c>
      <c r="J16" s="177">
        <f t="shared" si="5"/>
        <v>97.79176782015938</v>
      </c>
      <c r="K16" s="178">
        <v>44213</v>
      </c>
      <c r="L16" s="177">
        <f t="shared" si="6"/>
        <v>60.64134743310154</v>
      </c>
      <c r="M16" s="178">
        <v>2538</v>
      </c>
      <c r="N16" s="177">
        <f t="shared" si="7"/>
        <v>3.481051722009629</v>
      </c>
      <c r="O16" s="178">
        <v>24548</v>
      </c>
      <c r="P16" s="178">
        <v>3233</v>
      </c>
      <c r="Q16" s="177">
        <f t="shared" si="8"/>
        <v>33.66936866504821</v>
      </c>
      <c r="R16" s="179" t="s">
        <v>223</v>
      </c>
      <c r="S16" s="179"/>
      <c r="T16" s="179"/>
      <c r="U16" s="179"/>
      <c r="V16" s="180" t="s">
        <v>223</v>
      </c>
      <c r="W16" s="180"/>
      <c r="X16" s="180"/>
      <c r="Y16" s="180"/>
    </row>
    <row r="17" spans="1:25" s="20" customFormat="1" ht="13.5">
      <c r="A17" s="174" t="s">
        <v>203</v>
      </c>
      <c r="B17" s="174">
        <v>19211</v>
      </c>
      <c r="C17" s="174" t="s">
        <v>232</v>
      </c>
      <c r="D17" s="175">
        <f t="shared" si="1"/>
        <v>71935</v>
      </c>
      <c r="E17" s="176">
        <f t="shared" si="2"/>
        <v>1342</v>
      </c>
      <c r="F17" s="177">
        <f t="shared" si="3"/>
        <v>1.8655730868144853</v>
      </c>
      <c r="G17" s="174">
        <v>1342</v>
      </c>
      <c r="H17" s="174"/>
      <c r="I17" s="176">
        <f t="shared" si="4"/>
        <v>70593</v>
      </c>
      <c r="J17" s="177">
        <f t="shared" si="5"/>
        <v>98.13442691318551</v>
      </c>
      <c r="K17" s="178">
        <v>26239</v>
      </c>
      <c r="L17" s="177">
        <f t="shared" si="6"/>
        <v>36.47598526447487</v>
      </c>
      <c r="M17" s="178"/>
      <c r="N17" s="177">
        <f t="shared" si="7"/>
        <v>0</v>
      </c>
      <c r="O17" s="178">
        <v>44354</v>
      </c>
      <c r="P17" s="178">
        <v>8054</v>
      </c>
      <c r="Q17" s="177">
        <f t="shared" si="8"/>
        <v>61.658441648710635</v>
      </c>
      <c r="R17" s="179" t="s">
        <v>223</v>
      </c>
      <c r="S17" s="179"/>
      <c r="T17" s="179"/>
      <c r="U17" s="179"/>
      <c r="V17" s="180" t="s">
        <v>223</v>
      </c>
      <c r="W17" s="180"/>
      <c r="X17" s="180"/>
      <c r="Y17" s="180"/>
    </row>
    <row r="18" spans="1:25" s="20" customFormat="1" ht="13.5">
      <c r="A18" s="174" t="s">
        <v>203</v>
      </c>
      <c r="B18" s="174">
        <v>19212</v>
      </c>
      <c r="C18" s="174" t="s">
        <v>233</v>
      </c>
      <c r="D18" s="175">
        <f t="shared" si="1"/>
        <v>28208</v>
      </c>
      <c r="E18" s="176">
        <f t="shared" si="2"/>
        <v>6303</v>
      </c>
      <c r="F18" s="177">
        <f t="shared" si="3"/>
        <v>22.34472490073738</v>
      </c>
      <c r="G18" s="174">
        <v>6303</v>
      </c>
      <c r="H18" s="174"/>
      <c r="I18" s="176">
        <f t="shared" si="4"/>
        <v>21905</v>
      </c>
      <c r="J18" s="177">
        <f t="shared" si="5"/>
        <v>77.65527509926262</v>
      </c>
      <c r="K18" s="178">
        <v>4062</v>
      </c>
      <c r="L18" s="177">
        <f t="shared" si="6"/>
        <v>14.400170164492343</v>
      </c>
      <c r="M18" s="178"/>
      <c r="N18" s="177">
        <f t="shared" si="7"/>
        <v>0</v>
      </c>
      <c r="O18" s="178">
        <v>17843</v>
      </c>
      <c r="P18" s="178">
        <v>7102</v>
      </c>
      <c r="Q18" s="177">
        <f t="shared" si="8"/>
        <v>63.25510493477028</v>
      </c>
      <c r="R18" s="179" t="s">
        <v>223</v>
      </c>
      <c r="S18" s="179"/>
      <c r="T18" s="179"/>
      <c r="U18" s="179"/>
      <c r="V18" s="180" t="s">
        <v>223</v>
      </c>
      <c r="W18" s="180"/>
      <c r="X18" s="180"/>
      <c r="Y18" s="180"/>
    </row>
    <row r="19" spans="1:25" s="20" customFormat="1" ht="13.5">
      <c r="A19" s="174" t="s">
        <v>203</v>
      </c>
      <c r="B19" s="174">
        <v>19213</v>
      </c>
      <c r="C19" s="174" t="s">
        <v>234</v>
      </c>
      <c r="D19" s="175">
        <f t="shared" si="1"/>
        <v>36922</v>
      </c>
      <c r="E19" s="176">
        <f t="shared" si="2"/>
        <v>952</v>
      </c>
      <c r="F19" s="177">
        <f t="shared" si="3"/>
        <v>2.57840853691566</v>
      </c>
      <c r="G19" s="174">
        <v>952</v>
      </c>
      <c r="H19" s="174"/>
      <c r="I19" s="176">
        <f t="shared" si="4"/>
        <v>35970</v>
      </c>
      <c r="J19" s="177">
        <f t="shared" si="5"/>
        <v>97.42159146308434</v>
      </c>
      <c r="K19" s="178">
        <v>13115</v>
      </c>
      <c r="L19" s="177">
        <f t="shared" si="6"/>
        <v>35.52082769080765</v>
      </c>
      <c r="M19" s="178"/>
      <c r="N19" s="177">
        <f t="shared" si="7"/>
        <v>0</v>
      </c>
      <c r="O19" s="178">
        <v>22855</v>
      </c>
      <c r="P19" s="178">
        <v>2742</v>
      </c>
      <c r="Q19" s="177">
        <f t="shared" si="8"/>
        <v>61.90076377227669</v>
      </c>
      <c r="R19" s="179" t="s">
        <v>223</v>
      </c>
      <c r="S19" s="179"/>
      <c r="T19" s="179"/>
      <c r="U19" s="179"/>
      <c r="V19" s="180" t="s">
        <v>223</v>
      </c>
      <c r="W19" s="180"/>
      <c r="X19" s="180"/>
      <c r="Y19" s="180"/>
    </row>
    <row r="20" spans="1:25" s="20" customFormat="1" ht="13.5">
      <c r="A20" s="174" t="s">
        <v>203</v>
      </c>
      <c r="B20" s="174">
        <v>19214</v>
      </c>
      <c r="C20" s="174" t="s">
        <v>235</v>
      </c>
      <c r="D20" s="175">
        <f t="shared" si="1"/>
        <v>30123</v>
      </c>
      <c r="E20" s="176">
        <f t="shared" si="2"/>
        <v>873</v>
      </c>
      <c r="F20" s="177">
        <f t="shared" si="3"/>
        <v>2.898117717358829</v>
      </c>
      <c r="G20" s="174">
        <v>873</v>
      </c>
      <c r="H20" s="174"/>
      <c r="I20" s="176">
        <f t="shared" si="4"/>
        <v>29250</v>
      </c>
      <c r="J20" s="177">
        <f t="shared" si="5"/>
        <v>97.10188228264117</v>
      </c>
      <c r="K20" s="178">
        <v>13635</v>
      </c>
      <c r="L20" s="177">
        <f t="shared" si="6"/>
        <v>45.264415894831195</v>
      </c>
      <c r="M20" s="178">
        <v>3248</v>
      </c>
      <c r="N20" s="177">
        <f t="shared" si="7"/>
        <v>10.782458586462171</v>
      </c>
      <c r="O20" s="178">
        <v>12367</v>
      </c>
      <c r="P20" s="178">
        <v>5003</v>
      </c>
      <c r="Q20" s="177">
        <f t="shared" si="8"/>
        <v>41.05500780134781</v>
      </c>
      <c r="R20" s="179" t="s">
        <v>223</v>
      </c>
      <c r="S20" s="179"/>
      <c r="T20" s="179"/>
      <c r="U20" s="179"/>
      <c r="V20" s="180" t="s">
        <v>223</v>
      </c>
      <c r="W20" s="180"/>
      <c r="X20" s="180"/>
      <c r="Y20" s="180"/>
    </row>
    <row r="21" spans="1:25" s="20" customFormat="1" ht="13.5">
      <c r="A21" s="174" t="s">
        <v>203</v>
      </c>
      <c r="B21" s="174">
        <v>19346</v>
      </c>
      <c r="C21" s="174" t="s">
        <v>236</v>
      </c>
      <c r="D21" s="175">
        <f t="shared" si="1"/>
        <v>18471</v>
      </c>
      <c r="E21" s="176">
        <f t="shared" si="2"/>
        <v>1869</v>
      </c>
      <c r="F21" s="177">
        <f t="shared" si="3"/>
        <v>10.118564235829137</v>
      </c>
      <c r="G21" s="174">
        <v>1869</v>
      </c>
      <c r="H21" s="174"/>
      <c r="I21" s="176">
        <f t="shared" si="4"/>
        <v>16602</v>
      </c>
      <c r="J21" s="177">
        <f t="shared" si="5"/>
        <v>89.88143576417086</v>
      </c>
      <c r="K21" s="178">
        <v>10025</v>
      </c>
      <c r="L21" s="177">
        <f t="shared" si="6"/>
        <v>54.27426777110065</v>
      </c>
      <c r="M21" s="178"/>
      <c r="N21" s="177">
        <f t="shared" si="7"/>
        <v>0</v>
      </c>
      <c r="O21" s="178">
        <v>6577</v>
      </c>
      <c r="P21" s="178">
        <v>1559</v>
      </c>
      <c r="Q21" s="177">
        <f t="shared" si="8"/>
        <v>35.60716799307021</v>
      </c>
      <c r="R21" s="179" t="s">
        <v>223</v>
      </c>
      <c r="S21" s="179"/>
      <c r="T21" s="179"/>
      <c r="U21" s="179"/>
      <c r="V21" s="180" t="s">
        <v>223</v>
      </c>
      <c r="W21" s="180"/>
      <c r="X21" s="180"/>
      <c r="Y21" s="180"/>
    </row>
    <row r="22" spans="1:25" s="20" customFormat="1" ht="13.5">
      <c r="A22" s="174" t="s">
        <v>203</v>
      </c>
      <c r="B22" s="174">
        <v>19361</v>
      </c>
      <c r="C22" s="174" t="s">
        <v>237</v>
      </c>
      <c r="D22" s="175">
        <f t="shared" si="1"/>
        <v>13188</v>
      </c>
      <c r="E22" s="176">
        <f t="shared" si="2"/>
        <v>651</v>
      </c>
      <c r="F22" s="177">
        <f t="shared" si="3"/>
        <v>4.936305732484077</v>
      </c>
      <c r="G22" s="174">
        <v>651</v>
      </c>
      <c r="H22" s="174"/>
      <c r="I22" s="176">
        <f t="shared" si="4"/>
        <v>12537</v>
      </c>
      <c r="J22" s="177">
        <f t="shared" si="5"/>
        <v>95.06369426751591</v>
      </c>
      <c r="K22" s="178">
        <v>6072</v>
      </c>
      <c r="L22" s="177">
        <f t="shared" si="6"/>
        <v>46.04185623293904</v>
      </c>
      <c r="M22" s="178"/>
      <c r="N22" s="177">
        <f t="shared" si="7"/>
        <v>0</v>
      </c>
      <c r="O22" s="178">
        <v>6465</v>
      </c>
      <c r="P22" s="178">
        <v>1254</v>
      </c>
      <c r="Q22" s="177">
        <f t="shared" si="8"/>
        <v>49.02183803457689</v>
      </c>
      <c r="R22" s="179" t="s">
        <v>223</v>
      </c>
      <c r="S22" s="179"/>
      <c r="T22" s="179"/>
      <c r="U22" s="179"/>
      <c r="V22" s="180" t="s">
        <v>223</v>
      </c>
      <c r="W22" s="180"/>
      <c r="X22" s="180"/>
      <c r="Y22" s="180"/>
    </row>
    <row r="23" spans="1:25" s="20" customFormat="1" ht="13.5">
      <c r="A23" s="174" t="s">
        <v>203</v>
      </c>
      <c r="B23" s="174">
        <v>19362</v>
      </c>
      <c r="C23" s="174" t="s">
        <v>238</v>
      </c>
      <c r="D23" s="175">
        <f t="shared" si="1"/>
        <v>4245</v>
      </c>
      <c r="E23" s="176">
        <f t="shared" si="2"/>
        <v>694</v>
      </c>
      <c r="F23" s="177">
        <f t="shared" si="3"/>
        <v>16.348645465253238</v>
      </c>
      <c r="G23" s="174">
        <v>694</v>
      </c>
      <c r="H23" s="174"/>
      <c r="I23" s="176">
        <f t="shared" si="4"/>
        <v>3551</v>
      </c>
      <c r="J23" s="177">
        <f t="shared" si="5"/>
        <v>83.65135453474676</v>
      </c>
      <c r="K23" s="178">
        <v>2767</v>
      </c>
      <c r="L23" s="177">
        <f t="shared" si="6"/>
        <v>65.18256772673735</v>
      </c>
      <c r="M23" s="178"/>
      <c r="N23" s="177">
        <f t="shared" si="7"/>
        <v>0</v>
      </c>
      <c r="O23" s="178">
        <v>784</v>
      </c>
      <c r="P23" s="178">
        <v>104</v>
      </c>
      <c r="Q23" s="177">
        <f t="shared" si="8"/>
        <v>18.468786808009423</v>
      </c>
      <c r="R23" s="179" t="s">
        <v>223</v>
      </c>
      <c r="S23" s="179"/>
      <c r="T23" s="179"/>
      <c r="U23" s="179"/>
      <c r="V23" s="180" t="s">
        <v>223</v>
      </c>
      <c r="W23" s="180"/>
      <c r="X23" s="180"/>
      <c r="Y23" s="180"/>
    </row>
    <row r="24" spans="1:25" s="20" customFormat="1" ht="13.5">
      <c r="A24" s="174" t="s">
        <v>203</v>
      </c>
      <c r="B24" s="174">
        <v>19364</v>
      </c>
      <c r="C24" s="174" t="s">
        <v>239</v>
      </c>
      <c r="D24" s="175">
        <f t="shared" si="1"/>
        <v>1557</v>
      </c>
      <c r="E24" s="176">
        <f t="shared" si="2"/>
        <v>578</v>
      </c>
      <c r="F24" s="177">
        <f t="shared" si="3"/>
        <v>37.12267180475273</v>
      </c>
      <c r="G24" s="174">
        <v>578</v>
      </c>
      <c r="H24" s="174"/>
      <c r="I24" s="176">
        <f t="shared" si="4"/>
        <v>979</v>
      </c>
      <c r="J24" s="177">
        <f t="shared" si="5"/>
        <v>62.87732819524727</v>
      </c>
      <c r="K24" s="178">
        <v>79</v>
      </c>
      <c r="L24" s="177">
        <f t="shared" si="6"/>
        <v>5.073859987154785</v>
      </c>
      <c r="M24" s="178"/>
      <c r="N24" s="177">
        <f t="shared" si="7"/>
        <v>0</v>
      </c>
      <c r="O24" s="178">
        <v>900</v>
      </c>
      <c r="P24" s="178">
        <v>815</v>
      </c>
      <c r="Q24" s="177">
        <f t="shared" si="8"/>
        <v>57.80346820809249</v>
      </c>
      <c r="R24" s="179" t="s">
        <v>223</v>
      </c>
      <c r="S24" s="179"/>
      <c r="T24" s="179"/>
      <c r="U24" s="179"/>
      <c r="V24" s="180" t="s">
        <v>223</v>
      </c>
      <c r="W24" s="180"/>
      <c r="X24" s="180"/>
      <c r="Y24" s="180"/>
    </row>
    <row r="25" spans="1:25" s="20" customFormat="1" ht="13.5">
      <c r="A25" s="174" t="s">
        <v>203</v>
      </c>
      <c r="B25" s="174">
        <v>19365</v>
      </c>
      <c r="C25" s="174" t="s">
        <v>240</v>
      </c>
      <c r="D25" s="175">
        <f t="shared" si="1"/>
        <v>16455</v>
      </c>
      <c r="E25" s="176">
        <f t="shared" si="2"/>
        <v>3247</v>
      </c>
      <c r="F25" s="177">
        <f t="shared" si="3"/>
        <v>19.73260407171073</v>
      </c>
      <c r="G25" s="174">
        <v>3247</v>
      </c>
      <c r="H25" s="174"/>
      <c r="I25" s="176">
        <f t="shared" si="4"/>
        <v>13208</v>
      </c>
      <c r="J25" s="177">
        <f t="shared" si="5"/>
        <v>80.26739592828928</v>
      </c>
      <c r="K25" s="178">
        <v>3468</v>
      </c>
      <c r="L25" s="177">
        <f t="shared" si="6"/>
        <v>21.07566089334549</v>
      </c>
      <c r="M25" s="178"/>
      <c r="N25" s="177">
        <f t="shared" si="7"/>
        <v>0</v>
      </c>
      <c r="O25" s="178">
        <v>9740</v>
      </c>
      <c r="P25" s="178">
        <v>3552</v>
      </c>
      <c r="Q25" s="177">
        <f t="shared" si="8"/>
        <v>59.19173503494378</v>
      </c>
      <c r="R25" s="179" t="s">
        <v>223</v>
      </c>
      <c r="S25" s="179"/>
      <c r="T25" s="179"/>
      <c r="U25" s="179"/>
      <c r="V25" s="180" t="s">
        <v>223</v>
      </c>
      <c r="W25" s="180"/>
      <c r="X25" s="180"/>
      <c r="Y25" s="180"/>
    </row>
    <row r="26" spans="1:25" s="20" customFormat="1" ht="13.5">
      <c r="A26" s="174" t="s">
        <v>203</v>
      </c>
      <c r="B26" s="174">
        <v>19366</v>
      </c>
      <c r="C26" s="174" t="s">
        <v>241</v>
      </c>
      <c r="D26" s="175">
        <f t="shared" si="1"/>
        <v>9996</v>
      </c>
      <c r="E26" s="176">
        <f t="shared" si="2"/>
        <v>1487</v>
      </c>
      <c r="F26" s="177">
        <f t="shared" si="3"/>
        <v>14.875950380152062</v>
      </c>
      <c r="G26" s="174">
        <v>1487</v>
      </c>
      <c r="H26" s="174"/>
      <c r="I26" s="176">
        <f t="shared" si="4"/>
        <v>8509</v>
      </c>
      <c r="J26" s="177">
        <f t="shared" si="5"/>
        <v>85.12404961984794</v>
      </c>
      <c r="K26" s="178"/>
      <c r="L26" s="177">
        <f t="shared" si="6"/>
        <v>0</v>
      </c>
      <c r="M26" s="178"/>
      <c r="N26" s="177">
        <f t="shared" si="7"/>
        <v>0</v>
      </c>
      <c r="O26" s="178">
        <v>8509</v>
      </c>
      <c r="P26" s="178">
        <v>3891</v>
      </c>
      <c r="Q26" s="177">
        <f t="shared" si="8"/>
        <v>85.12404961984794</v>
      </c>
      <c r="R26" s="179" t="s">
        <v>223</v>
      </c>
      <c r="S26" s="179"/>
      <c r="T26" s="179"/>
      <c r="U26" s="179"/>
      <c r="V26" s="180" t="s">
        <v>223</v>
      </c>
      <c r="W26" s="180"/>
      <c r="X26" s="180"/>
      <c r="Y26" s="180"/>
    </row>
    <row r="27" spans="1:25" s="20" customFormat="1" ht="13.5">
      <c r="A27" s="174" t="s">
        <v>203</v>
      </c>
      <c r="B27" s="174">
        <v>19384</v>
      </c>
      <c r="C27" s="174" t="s">
        <v>242</v>
      </c>
      <c r="D27" s="175">
        <f t="shared" si="1"/>
        <v>16448</v>
      </c>
      <c r="E27" s="176">
        <f t="shared" si="2"/>
        <v>364</v>
      </c>
      <c r="F27" s="177">
        <f t="shared" si="3"/>
        <v>2.213035019455253</v>
      </c>
      <c r="G27" s="174">
        <v>364</v>
      </c>
      <c r="H27" s="174"/>
      <c r="I27" s="176">
        <f t="shared" si="4"/>
        <v>16084</v>
      </c>
      <c r="J27" s="177">
        <f t="shared" si="5"/>
        <v>97.78696498054474</v>
      </c>
      <c r="K27" s="178">
        <v>11210</v>
      </c>
      <c r="L27" s="177">
        <f t="shared" si="6"/>
        <v>68.15418287937743</v>
      </c>
      <c r="M27" s="178"/>
      <c r="N27" s="177">
        <f t="shared" si="7"/>
        <v>0</v>
      </c>
      <c r="O27" s="178">
        <v>4874</v>
      </c>
      <c r="P27" s="178">
        <v>1386</v>
      </c>
      <c r="Q27" s="177">
        <f t="shared" si="8"/>
        <v>29.632782101167315</v>
      </c>
      <c r="R27" s="179" t="s">
        <v>223</v>
      </c>
      <c r="S27" s="179"/>
      <c r="T27" s="179"/>
      <c r="U27" s="179"/>
      <c r="V27" s="180" t="s">
        <v>223</v>
      </c>
      <c r="W27" s="180"/>
      <c r="X27" s="180"/>
      <c r="Y27" s="180"/>
    </row>
    <row r="28" spans="1:25" s="20" customFormat="1" ht="13.5">
      <c r="A28" s="174" t="s">
        <v>203</v>
      </c>
      <c r="B28" s="174">
        <v>19422</v>
      </c>
      <c r="C28" s="174" t="s">
        <v>243</v>
      </c>
      <c r="D28" s="175">
        <f t="shared" si="1"/>
        <v>2089</v>
      </c>
      <c r="E28" s="176">
        <f t="shared" si="2"/>
        <v>135</v>
      </c>
      <c r="F28" s="177">
        <f t="shared" si="3"/>
        <v>6.46242221158449</v>
      </c>
      <c r="G28" s="174">
        <v>135</v>
      </c>
      <c r="H28" s="174"/>
      <c r="I28" s="176">
        <f t="shared" si="4"/>
        <v>1954</v>
      </c>
      <c r="J28" s="177">
        <f t="shared" si="5"/>
        <v>93.5375777884155</v>
      </c>
      <c r="K28" s="178"/>
      <c r="L28" s="177">
        <f t="shared" si="6"/>
        <v>0</v>
      </c>
      <c r="M28" s="178"/>
      <c r="N28" s="177">
        <f t="shared" si="7"/>
        <v>0</v>
      </c>
      <c r="O28" s="178">
        <v>1954</v>
      </c>
      <c r="P28" s="178">
        <v>1024</v>
      </c>
      <c r="Q28" s="177">
        <f t="shared" si="8"/>
        <v>93.5375777884155</v>
      </c>
      <c r="R28" s="179"/>
      <c r="S28" s="179" t="s">
        <v>223</v>
      </c>
      <c r="T28" s="179"/>
      <c r="U28" s="179"/>
      <c r="V28" s="180"/>
      <c r="W28" s="180" t="s">
        <v>223</v>
      </c>
      <c r="X28" s="180"/>
      <c r="Y28" s="180"/>
    </row>
    <row r="29" spans="1:25" s="20" customFormat="1" ht="13.5">
      <c r="A29" s="174" t="s">
        <v>203</v>
      </c>
      <c r="B29" s="174">
        <v>19423</v>
      </c>
      <c r="C29" s="174" t="s">
        <v>244</v>
      </c>
      <c r="D29" s="175">
        <f t="shared" si="1"/>
        <v>4912</v>
      </c>
      <c r="E29" s="176">
        <f t="shared" si="2"/>
        <v>581</v>
      </c>
      <c r="F29" s="177">
        <f t="shared" si="3"/>
        <v>11.828175895765472</v>
      </c>
      <c r="G29" s="174">
        <v>581</v>
      </c>
      <c r="H29" s="174"/>
      <c r="I29" s="176">
        <f t="shared" si="4"/>
        <v>4331</v>
      </c>
      <c r="J29" s="177">
        <f t="shared" si="5"/>
        <v>88.17182410423453</v>
      </c>
      <c r="K29" s="178">
        <v>766</v>
      </c>
      <c r="L29" s="177">
        <f t="shared" si="6"/>
        <v>15.594462540716613</v>
      </c>
      <c r="M29" s="178"/>
      <c r="N29" s="177">
        <f t="shared" si="7"/>
        <v>0</v>
      </c>
      <c r="O29" s="178">
        <v>3565</v>
      </c>
      <c r="P29" s="178">
        <v>783</v>
      </c>
      <c r="Q29" s="177">
        <f t="shared" si="8"/>
        <v>72.57736156351791</v>
      </c>
      <c r="R29" s="179" t="s">
        <v>223</v>
      </c>
      <c r="S29" s="179"/>
      <c r="T29" s="179"/>
      <c r="U29" s="179"/>
      <c r="V29" s="180" t="s">
        <v>223</v>
      </c>
      <c r="W29" s="180"/>
      <c r="X29" s="180"/>
      <c r="Y29" s="180"/>
    </row>
    <row r="30" spans="1:25" s="20" customFormat="1" ht="13.5">
      <c r="A30" s="174" t="s">
        <v>203</v>
      </c>
      <c r="B30" s="174">
        <v>19424</v>
      </c>
      <c r="C30" s="174" t="s">
        <v>245</v>
      </c>
      <c r="D30" s="175">
        <f t="shared" si="1"/>
        <v>8706</v>
      </c>
      <c r="E30" s="176">
        <f t="shared" si="2"/>
        <v>552</v>
      </c>
      <c r="F30" s="177">
        <f t="shared" si="3"/>
        <v>6.340454858718125</v>
      </c>
      <c r="G30" s="174">
        <v>552</v>
      </c>
      <c r="H30" s="174"/>
      <c r="I30" s="176">
        <f t="shared" si="4"/>
        <v>8154</v>
      </c>
      <c r="J30" s="177">
        <f t="shared" si="5"/>
        <v>93.65954514128188</v>
      </c>
      <c r="K30" s="178">
        <v>4120</v>
      </c>
      <c r="L30" s="177">
        <f t="shared" si="6"/>
        <v>47.32368481507007</v>
      </c>
      <c r="M30" s="178"/>
      <c r="N30" s="177">
        <f t="shared" si="7"/>
        <v>0</v>
      </c>
      <c r="O30" s="178">
        <v>4034</v>
      </c>
      <c r="P30" s="178">
        <v>662</v>
      </c>
      <c r="Q30" s="177">
        <f t="shared" si="8"/>
        <v>46.33586032621181</v>
      </c>
      <c r="R30" s="179"/>
      <c r="S30" s="179"/>
      <c r="T30" s="179" t="s">
        <v>223</v>
      </c>
      <c r="U30" s="179"/>
      <c r="V30" s="180"/>
      <c r="W30" s="180"/>
      <c r="X30" s="180" t="s">
        <v>223</v>
      </c>
      <c r="Y30" s="180"/>
    </row>
    <row r="31" spans="1:25" s="20" customFormat="1" ht="13.5">
      <c r="A31" s="174" t="s">
        <v>203</v>
      </c>
      <c r="B31" s="174">
        <v>19425</v>
      </c>
      <c r="C31" s="174" t="s">
        <v>246</v>
      </c>
      <c r="D31" s="175">
        <f t="shared" si="1"/>
        <v>5980</v>
      </c>
      <c r="E31" s="176">
        <f t="shared" si="2"/>
        <v>0</v>
      </c>
      <c r="F31" s="177">
        <f t="shared" si="3"/>
        <v>0</v>
      </c>
      <c r="G31" s="174"/>
      <c r="H31" s="174"/>
      <c r="I31" s="176">
        <f t="shared" si="4"/>
        <v>5980</v>
      </c>
      <c r="J31" s="177">
        <f t="shared" si="5"/>
        <v>100</v>
      </c>
      <c r="K31" s="178">
        <v>3336</v>
      </c>
      <c r="L31" s="177">
        <f t="shared" si="6"/>
        <v>55.78595317725753</v>
      </c>
      <c r="M31" s="178"/>
      <c r="N31" s="177">
        <f t="shared" si="7"/>
        <v>0</v>
      </c>
      <c r="O31" s="178">
        <v>2644</v>
      </c>
      <c r="P31" s="178">
        <v>840</v>
      </c>
      <c r="Q31" s="177">
        <f t="shared" si="8"/>
        <v>44.214046822742475</v>
      </c>
      <c r="R31" s="179" t="s">
        <v>223</v>
      </c>
      <c r="S31" s="179"/>
      <c r="T31" s="179"/>
      <c r="U31" s="179"/>
      <c r="V31" s="180" t="s">
        <v>223</v>
      </c>
      <c r="W31" s="180"/>
      <c r="X31" s="180"/>
      <c r="Y31" s="180"/>
    </row>
    <row r="32" spans="1:25" s="20" customFormat="1" ht="13.5">
      <c r="A32" s="174" t="s">
        <v>203</v>
      </c>
      <c r="B32" s="174">
        <v>19429</v>
      </c>
      <c r="C32" s="174" t="s">
        <v>247</v>
      </c>
      <c r="D32" s="175">
        <f t="shared" si="1"/>
        <v>3187</v>
      </c>
      <c r="E32" s="176">
        <f t="shared" si="2"/>
        <v>109</v>
      </c>
      <c r="F32" s="177">
        <f t="shared" si="3"/>
        <v>3.420144336366489</v>
      </c>
      <c r="G32" s="174">
        <v>109</v>
      </c>
      <c r="H32" s="174"/>
      <c r="I32" s="176">
        <f t="shared" si="4"/>
        <v>3078</v>
      </c>
      <c r="J32" s="177">
        <f t="shared" si="5"/>
        <v>96.57985566363351</v>
      </c>
      <c r="K32" s="178"/>
      <c r="L32" s="177">
        <f t="shared" si="6"/>
        <v>0</v>
      </c>
      <c r="M32" s="178"/>
      <c r="N32" s="177">
        <f t="shared" si="7"/>
        <v>0</v>
      </c>
      <c r="O32" s="178">
        <v>3078</v>
      </c>
      <c r="P32" s="178">
        <v>1216</v>
      </c>
      <c r="Q32" s="177">
        <f t="shared" si="8"/>
        <v>96.57985566363351</v>
      </c>
      <c r="R32" s="179" t="s">
        <v>223</v>
      </c>
      <c r="S32" s="179"/>
      <c r="T32" s="179"/>
      <c r="U32" s="179"/>
      <c r="V32" s="180" t="s">
        <v>223</v>
      </c>
      <c r="W32" s="180"/>
      <c r="X32" s="180"/>
      <c r="Y32" s="180"/>
    </row>
    <row r="33" spans="1:25" s="20" customFormat="1" ht="13.5">
      <c r="A33" s="174" t="s">
        <v>203</v>
      </c>
      <c r="B33" s="174">
        <v>19430</v>
      </c>
      <c r="C33" s="174" t="s">
        <v>248</v>
      </c>
      <c r="D33" s="175">
        <f t="shared" si="1"/>
        <v>25707</v>
      </c>
      <c r="E33" s="176">
        <f t="shared" si="2"/>
        <v>1723</v>
      </c>
      <c r="F33" s="177">
        <f t="shared" si="3"/>
        <v>6.702454584354456</v>
      </c>
      <c r="G33" s="174">
        <v>1723</v>
      </c>
      <c r="H33" s="174"/>
      <c r="I33" s="176">
        <f t="shared" si="4"/>
        <v>23984</v>
      </c>
      <c r="J33" s="177">
        <f t="shared" si="5"/>
        <v>93.29754541564554</v>
      </c>
      <c r="K33" s="178">
        <v>13764</v>
      </c>
      <c r="L33" s="177">
        <f t="shared" si="6"/>
        <v>53.54183685377524</v>
      </c>
      <c r="M33" s="178">
        <v>136</v>
      </c>
      <c r="N33" s="177">
        <f t="shared" si="7"/>
        <v>0.5290387832107987</v>
      </c>
      <c r="O33" s="178">
        <v>10084</v>
      </c>
      <c r="P33" s="178">
        <v>3500</v>
      </c>
      <c r="Q33" s="177">
        <f t="shared" si="8"/>
        <v>39.226669778659506</v>
      </c>
      <c r="R33" s="179" t="s">
        <v>223</v>
      </c>
      <c r="S33" s="179"/>
      <c r="T33" s="179"/>
      <c r="U33" s="179"/>
      <c r="V33" s="180" t="s">
        <v>223</v>
      </c>
      <c r="W33" s="180"/>
      <c r="X33" s="180"/>
      <c r="Y33" s="180"/>
    </row>
    <row r="34" spans="1:25" s="20" customFormat="1" ht="13.5">
      <c r="A34" s="174" t="s">
        <v>203</v>
      </c>
      <c r="B34" s="174">
        <v>19442</v>
      </c>
      <c r="C34" s="174" t="s">
        <v>249</v>
      </c>
      <c r="D34" s="175">
        <f t="shared" si="1"/>
        <v>952</v>
      </c>
      <c r="E34" s="176">
        <f t="shared" si="2"/>
        <v>0</v>
      </c>
      <c r="F34" s="177">
        <f t="shared" si="3"/>
        <v>0</v>
      </c>
      <c r="G34" s="174"/>
      <c r="H34" s="174"/>
      <c r="I34" s="176">
        <f t="shared" si="4"/>
        <v>952</v>
      </c>
      <c r="J34" s="177">
        <f t="shared" si="5"/>
        <v>100</v>
      </c>
      <c r="K34" s="178">
        <v>952</v>
      </c>
      <c r="L34" s="177">
        <f t="shared" si="6"/>
        <v>100</v>
      </c>
      <c r="M34" s="178"/>
      <c r="N34" s="177">
        <f t="shared" si="7"/>
        <v>0</v>
      </c>
      <c r="O34" s="178"/>
      <c r="P34" s="178"/>
      <c r="Q34" s="177">
        <f t="shared" si="8"/>
        <v>0</v>
      </c>
      <c r="R34" s="179"/>
      <c r="S34" s="179"/>
      <c r="T34" s="179"/>
      <c r="U34" s="179" t="s">
        <v>223</v>
      </c>
      <c r="V34" s="180"/>
      <c r="W34" s="180"/>
      <c r="X34" s="180"/>
      <c r="Y34" s="180" t="s">
        <v>223</v>
      </c>
    </row>
    <row r="35" spans="1:25" s="20" customFormat="1" ht="13.5">
      <c r="A35" s="174" t="s">
        <v>203</v>
      </c>
      <c r="B35" s="174">
        <v>19443</v>
      </c>
      <c r="C35" s="174" t="s">
        <v>250</v>
      </c>
      <c r="D35" s="175">
        <f t="shared" si="1"/>
        <v>819</v>
      </c>
      <c r="E35" s="176">
        <f t="shared" si="2"/>
        <v>8</v>
      </c>
      <c r="F35" s="177">
        <f t="shared" si="3"/>
        <v>0.9768009768009768</v>
      </c>
      <c r="G35" s="174"/>
      <c r="H35" s="174">
        <v>8</v>
      </c>
      <c r="I35" s="176">
        <f t="shared" si="4"/>
        <v>811</v>
      </c>
      <c r="J35" s="177">
        <f t="shared" si="5"/>
        <v>99.02319902319903</v>
      </c>
      <c r="K35" s="178">
        <v>779</v>
      </c>
      <c r="L35" s="177">
        <f t="shared" si="6"/>
        <v>95.1159951159951</v>
      </c>
      <c r="M35" s="178"/>
      <c r="N35" s="177">
        <f t="shared" si="7"/>
        <v>0</v>
      </c>
      <c r="O35" s="178">
        <v>32</v>
      </c>
      <c r="P35" s="178"/>
      <c r="Q35" s="177">
        <f t="shared" si="8"/>
        <v>3.907203907203907</v>
      </c>
      <c r="R35" s="179" t="s">
        <v>223</v>
      </c>
      <c r="S35" s="179"/>
      <c r="T35" s="179"/>
      <c r="U35" s="179"/>
      <c r="V35" s="180"/>
      <c r="W35" s="180"/>
      <c r="X35" s="180" t="s">
        <v>223</v>
      </c>
      <c r="Y35" s="180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35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山梨県</v>
      </c>
      <c r="B7" s="103">
        <f>INT(B8/1000)*1000</f>
        <v>19000</v>
      </c>
      <c r="C7" s="98" t="s">
        <v>174</v>
      </c>
      <c r="D7" s="99">
        <f aca="true" t="shared" si="0" ref="D7:AI7">SUM(D8:D200)</f>
        <v>176632</v>
      </c>
      <c r="E7" s="99">
        <f t="shared" si="0"/>
        <v>1975</v>
      </c>
      <c r="F7" s="99">
        <f t="shared" si="0"/>
        <v>0</v>
      </c>
      <c r="G7" s="99">
        <f t="shared" si="0"/>
        <v>1975</v>
      </c>
      <c r="H7" s="99">
        <f t="shared" si="0"/>
        <v>21</v>
      </c>
      <c r="I7" s="99">
        <f t="shared" si="0"/>
        <v>0</v>
      </c>
      <c r="J7" s="99">
        <f t="shared" si="0"/>
        <v>21</v>
      </c>
      <c r="K7" s="99">
        <f t="shared" si="0"/>
        <v>174636</v>
      </c>
      <c r="L7" s="99">
        <f t="shared" si="0"/>
        <v>29513</v>
      </c>
      <c r="M7" s="99">
        <f t="shared" si="0"/>
        <v>145123</v>
      </c>
      <c r="N7" s="99">
        <f t="shared" si="0"/>
        <v>176636</v>
      </c>
      <c r="O7" s="99">
        <f t="shared" si="0"/>
        <v>29513</v>
      </c>
      <c r="P7" s="99">
        <f t="shared" si="0"/>
        <v>29513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147119</v>
      </c>
      <c r="X7" s="99">
        <f t="shared" si="0"/>
        <v>145194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1925</v>
      </c>
      <c r="AD7" s="99">
        <f t="shared" si="0"/>
        <v>0</v>
      </c>
      <c r="AE7" s="99">
        <f t="shared" si="0"/>
        <v>4</v>
      </c>
      <c r="AF7" s="99">
        <f t="shared" si="0"/>
        <v>4</v>
      </c>
      <c r="AG7" s="99">
        <f t="shared" si="0"/>
        <v>0</v>
      </c>
      <c r="AH7" s="99">
        <f t="shared" si="0"/>
        <v>5205</v>
      </c>
      <c r="AI7" s="99">
        <f t="shared" si="0"/>
        <v>5205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7265</v>
      </c>
      <c r="AM7" s="99">
        <f t="shared" si="1"/>
        <v>2170</v>
      </c>
      <c r="AN7" s="99">
        <f t="shared" si="1"/>
        <v>105</v>
      </c>
      <c r="AO7" s="99">
        <f t="shared" si="1"/>
        <v>1412</v>
      </c>
      <c r="AP7" s="99">
        <f t="shared" si="1"/>
        <v>228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1194</v>
      </c>
      <c r="AU7" s="99">
        <f t="shared" si="1"/>
        <v>0</v>
      </c>
      <c r="AV7" s="99">
        <f t="shared" si="1"/>
        <v>2156</v>
      </c>
      <c r="AW7" s="99">
        <f t="shared" si="1"/>
        <v>267</v>
      </c>
      <c r="AX7" s="99">
        <f t="shared" si="1"/>
        <v>207</v>
      </c>
      <c r="AY7" s="99">
        <f t="shared" si="1"/>
        <v>8</v>
      </c>
      <c r="AZ7" s="99">
        <f t="shared" si="1"/>
        <v>52</v>
      </c>
      <c r="BA7" s="99">
        <f t="shared" si="1"/>
        <v>0</v>
      </c>
      <c r="BB7" s="99">
        <f t="shared" si="1"/>
        <v>0</v>
      </c>
      <c r="BC7" s="99">
        <f t="shared" si="1"/>
        <v>560</v>
      </c>
      <c r="BD7" s="99">
        <f t="shared" si="1"/>
        <v>560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203</v>
      </c>
      <c r="B8" s="174">
        <v>19201</v>
      </c>
      <c r="C8" s="174" t="s">
        <v>222</v>
      </c>
      <c r="D8" s="181">
        <f aca="true" t="shared" si="2" ref="D8:D35">SUM(E8,H8,K8)</f>
        <v>6633</v>
      </c>
      <c r="E8" s="181">
        <f aca="true" t="shared" si="3" ref="E8:E35">SUM(F8:G8)</f>
        <v>50</v>
      </c>
      <c r="F8" s="182"/>
      <c r="G8" s="182">
        <v>50</v>
      </c>
      <c r="H8" s="181">
        <f aca="true" t="shared" si="4" ref="H8:H35">SUM(I8:J8)</f>
        <v>0</v>
      </c>
      <c r="I8" s="182"/>
      <c r="J8" s="182"/>
      <c r="K8" s="181">
        <f aca="true" t="shared" si="5" ref="K8:K35">SUM(L8:M8)</f>
        <v>6583</v>
      </c>
      <c r="L8" s="182">
        <v>1093</v>
      </c>
      <c r="M8" s="182">
        <v>5490</v>
      </c>
      <c r="N8" s="181">
        <f aca="true" t="shared" si="6" ref="N8:N35">SUM(O8,W8,AE8)</f>
        <v>6633</v>
      </c>
      <c r="O8" s="181">
        <f aca="true" t="shared" si="7" ref="O8:O35">SUM(P8:V8)</f>
        <v>1093</v>
      </c>
      <c r="P8" s="178">
        <v>1093</v>
      </c>
      <c r="Q8" s="178"/>
      <c r="R8" s="178"/>
      <c r="S8" s="178"/>
      <c r="T8" s="178"/>
      <c r="U8" s="178"/>
      <c r="V8" s="178"/>
      <c r="W8" s="181">
        <f aca="true" t="shared" si="8" ref="W8:W35">SUM(X8:AD8)</f>
        <v>5540</v>
      </c>
      <c r="X8" s="178">
        <v>5540</v>
      </c>
      <c r="Y8" s="178"/>
      <c r="Z8" s="178"/>
      <c r="AA8" s="178"/>
      <c r="AB8" s="178"/>
      <c r="AC8" s="178"/>
      <c r="AD8" s="178"/>
      <c r="AE8" s="181">
        <f aca="true" t="shared" si="9" ref="AE8:AE35">SUM(AF8:AG8)</f>
        <v>0</v>
      </c>
      <c r="AF8" s="178"/>
      <c r="AG8" s="178"/>
      <c r="AH8" s="181">
        <f aca="true" t="shared" si="10" ref="AH8:AH35">SUM(AI8:AK8)</f>
        <v>120</v>
      </c>
      <c r="AI8" s="178">
        <v>120</v>
      </c>
      <c r="AJ8" s="178"/>
      <c r="AK8" s="178"/>
      <c r="AL8" s="181">
        <f aca="true" t="shared" si="11" ref="AL8:AL35">SUM(AM8:AV8)</f>
        <v>120</v>
      </c>
      <c r="AM8" s="178"/>
      <c r="AN8" s="178"/>
      <c r="AO8" s="178">
        <v>28</v>
      </c>
      <c r="AP8" s="178"/>
      <c r="AQ8" s="178"/>
      <c r="AR8" s="178"/>
      <c r="AS8" s="178"/>
      <c r="AT8" s="178">
        <v>92</v>
      </c>
      <c r="AU8" s="178"/>
      <c r="AV8" s="178"/>
      <c r="AW8" s="181">
        <f aca="true" t="shared" si="12" ref="AW8:AW35">SUM(AX8:BB8)</f>
        <v>4</v>
      </c>
      <c r="AX8" s="178"/>
      <c r="AY8" s="178"/>
      <c r="AZ8" s="178">
        <v>4</v>
      </c>
      <c r="BA8" s="178"/>
      <c r="BB8" s="178"/>
      <c r="BC8" s="181">
        <f aca="true" t="shared" si="13" ref="BC8:BC35">SUM(BD8:BF8)</f>
        <v>92</v>
      </c>
      <c r="BD8" s="178">
        <v>92</v>
      </c>
      <c r="BE8" s="178"/>
      <c r="BF8" s="178"/>
    </row>
    <row r="9" spans="1:58" s="20" customFormat="1" ht="13.5">
      <c r="A9" s="174" t="s">
        <v>203</v>
      </c>
      <c r="B9" s="174">
        <v>19202</v>
      </c>
      <c r="C9" s="174" t="s">
        <v>224</v>
      </c>
      <c r="D9" s="181">
        <f t="shared" si="2"/>
        <v>12564</v>
      </c>
      <c r="E9" s="181">
        <f t="shared" si="3"/>
        <v>0</v>
      </c>
      <c r="F9" s="182"/>
      <c r="G9" s="182"/>
      <c r="H9" s="181">
        <f t="shared" si="4"/>
        <v>0</v>
      </c>
      <c r="I9" s="182"/>
      <c r="J9" s="182"/>
      <c r="K9" s="181">
        <f t="shared" si="5"/>
        <v>12564</v>
      </c>
      <c r="L9" s="182">
        <v>1452</v>
      </c>
      <c r="M9" s="182">
        <v>11112</v>
      </c>
      <c r="N9" s="181">
        <f t="shared" si="6"/>
        <v>12564</v>
      </c>
      <c r="O9" s="181">
        <f t="shared" si="7"/>
        <v>1452</v>
      </c>
      <c r="P9" s="178">
        <v>1452</v>
      </c>
      <c r="Q9" s="178"/>
      <c r="R9" s="178"/>
      <c r="S9" s="178"/>
      <c r="T9" s="178"/>
      <c r="U9" s="178"/>
      <c r="V9" s="178"/>
      <c r="W9" s="181">
        <f t="shared" si="8"/>
        <v>11112</v>
      </c>
      <c r="X9" s="178">
        <v>11112</v>
      </c>
      <c r="Y9" s="178"/>
      <c r="Z9" s="178"/>
      <c r="AA9" s="178"/>
      <c r="AB9" s="178"/>
      <c r="AC9" s="178"/>
      <c r="AD9" s="178"/>
      <c r="AE9" s="181">
        <f t="shared" si="9"/>
        <v>0</v>
      </c>
      <c r="AF9" s="178"/>
      <c r="AG9" s="178"/>
      <c r="AH9" s="181">
        <f t="shared" si="10"/>
        <v>47</v>
      </c>
      <c r="AI9" s="178">
        <v>47</v>
      </c>
      <c r="AJ9" s="178"/>
      <c r="AK9" s="178"/>
      <c r="AL9" s="181">
        <f t="shared" si="11"/>
        <v>611</v>
      </c>
      <c r="AM9" s="178">
        <v>611</v>
      </c>
      <c r="AN9" s="178"/>
      <c r="AO9" s="178"/>
      <c r="AP9" s="178"/>
      <c r="AQ9" s="178"/>
      <c r="AR9" s="178"/>
      <c r="AS9" s="178"/>
      <c r="AT9" s="178"/>
      <c r="AU9" s="178"/>
      <c r="AV9" s="178"/>
      <c r="AW9" s="181">
        <f t="shared" si="12"/>
        <v>47</v>
      </c>
      <c r="AX9" s="178">
        <v>47</v>
      </c>
      <c r="AY9" s="178"/>
      <c r="AZ9" s="178"/>
      <c r="BA9" s="178"/>
      <c r="BB9" s="178"/>
      <c r="BC9" s="181">
        <f t="shared" si="13"/>
        <v>0</v>
      </c>
      <c r="BD9" s="178"/>
      <c r="BE9" s="178"/>
      <c r="BF9" s="178"/>
    </row>
    <row r="10" spans="1:58" s="20" customFormat="1" ht="13.5">
      <c r="A10" s="174" t="s">
        <v>203</v>
      </c>
      <c r="B10" s="174">
        <v>19204</v>
      </c>
      <c r="C10" s="174" t="s">
        <v>225</v>
      </c>
      <c r="D10" s="181">
        <f t="shared" si="2"/>
        <v>11654</v>
      </c>
      <c r="E10" s="181">
        <f t="shared" si="3"/>
        <v>0</v>
      </c>
      <c r="F10" s="182"/>
      <c r="G10" s="182"/>
      <c r="H10" s="181">
        <f t="shared" si="4"/>
        <v>0</v>
      </c>
      <c r="I10" s="182"/>
      <c r="J10" s="182"/>
      <c r="K10" s="181">
        <f t="shared" si="5"/>
        <v>11654</v>
      </c>
      <c r="L10" s="182">
        <v>627</v>
      </c>
      <c r="M10" s="182">
        <v>11027</v>
      </c>
      <c r="N10" s="181">
        <f t="shared" si="6"/>
        <v>11654</v>
      </c>
      <c r="O10" s="181">
        <f t="shared" si="7"/>
        <v>627</v>
      </c>
      <c r="P10" s="178">
        <v>627</v>
      </c>
      <c r="Q10" s="178"/>
      <c r="R10" s="178"/>
      <c r="S10" s="178"/>
      <c r="T10" s="178"/>
      <c r="U10" s="178"/>
      <c r="V10" s="178"/>
      <c r="W10" s="181">
        <f t="shared" si="8"/>
        <v>11027</v>
      </c>
      <c r="X10" s="178">
        <v>11027</v>
      </c>
      <c r="Y10" s="178"/>
      <c r="Z10" s="178"/>
      <c r="AA10" s="178"/>
      <c r="AB10" s="178"/>
      <c r="AC10" s="178"/>
      <c r="AD10" s="178"/>
      <c r="AE10" s="181">
        <f t="shared" si="9"/>
        <v>0</v>
      </c>
      <c r="AF10" s="178"/>
      <c r="AG10" s="178"/>
      <c r="AH10" s="181">
        <f t="shared" si="10"/>
        <v>632</v>
      </c>
      <c r="AI10" s="178">
        <v>632</v>
      </c>
      <c r="AJ10" s="178"/>
      <c r="AK10" s="178"/>
      <c r="AL10" s="181">
        <f t="shared" si="11"/>
        <v>1235</v>
      </c>
      <c r="AM10" s="178">
        <v>632</v>
      </c>
      <c r="AN10" s="178"/>
      <c r="AO10" s="178"/>
      <c r="AP10" s="178"/>
      <c r="AQ10" s="178"/>
      <c r="AR10" s="178"/>
      <c r="AS10" s="178"/>
      <c r="AT10" s="178"/>
      <c r="AU10" s="178"/>
      <c r="AV10" s="178">
        <v>603</v>
      </c>
      <c r="AW10" s="181">
        <f t="shared" si="12"/>
        <v>29</v>
      </c>
      <c r="AX10" s="178">
        <v>29</v>
      </c>
      <c r="AY10" s="178"/>
      <c r="AZ10" s="178"/>
      <c r="BA10" s="178"/>
      <c r="BB10" s="178"/>
      <c r="BC10" s="181">
        <f t="shared" si="13"/>
        <v>0</v>
      </c>
      <c r="BD10" s="178"/>
      <c r="BE10" s="178"/>
      <c r="BF10" s="178"/>
    </row>
    <row r="11" spans="1:58" s="20" customFormat="1" ht="13.5">
      <c r="A11" s="174" t="s">
        <v>203</v>
      </c>
      <c r="B11" s="174">
        <v>19205</v>
      </c>
      <c r="C11" s="174" t="s">
        <v>226</v>
      </c>
      <c r="D11" s="181">
        <f t="shared" si="2"/>
        <v>10772</v>
      </c>
      <c r="E11" s="181">
        <f t="shared" si="3"/>
        <v>0</v>
      </c>
      <c r="F11" s="182"/>
      <c r="G11" s="182"/>
      <c r="H11" s="181">
        <f t="shared" si="4"/>
        <v>0</v>
      </c>
      <c r="I11" s="182"/>
      <c r="J11" s="182"/>
      <c r="K11" s="181">
        <f t="shared" si="5"/>
        <v>10772</v>
      </c>
      <c r="L11" s="182">
        <v>1193</v>
      </c>
      <c r="M11" s="182">
        <v>9579</v>
      </c>
      <c r="N11" s="181">
        <f t="shared" si="6"/>
        <v>10772</v>
      </c>
      <c r="O11" s="181">
        <f t="shared" si="7"/>
        <v>1193</v>
      </c>
      <c r="P11" s="178">
        <v>1193</v>
      </c>
      <c r="Q11" s="178"/>
      <c r="R11" s="178"/>
      <c r="S11" s="178"/>
      <c r="T11" s="178"/>
      <c r="U11" s="178"/>
      <c r="V11" s="178"/>
      <c r="W11" s="181">
        <f t="shared" si="8"/>
        <v>9579</v>
      </c>
      <c r="X11" s="178">
        <v>9579</v>
      </c>
      <c r="Y11" s="178"/>
      <c r="Z11" s="178"/>
      <c r="AA11" s="178"/>
      <c r="AB11" s="178"/>
      <c r="AC11" s="178"/>
      <c r="AD11" s="178"/>
      <c r="AE11" s="181">
        <f t="shared" si="9"/>
        <v>0</v>
      </c>
      <c r="AF11" s="178"/>
      <c r="AG11" s="178"/>
      <c r="AH11" s="181">
        <f t="shared" si="10"/>
        <v>618</v>
      </c>
      <c r="AI11" s="178">
        <v>618</v>
      </c>
      <c r="AJ11" s="178"/>
      <c r="AK11" s="178"/>
      <c r="AL11" s="181">
        <f t="shared" si="11"/>
        <v>618</v>
      </c>
      <c r="AM11" s="178"/>
      <c r="AN11" s="178"/>
      <c r="AO11" s="178">
        <v>563</v>
      </c>
      <c r="AP11" s="178"/>
      <c r="AQ11" s="178"/>
      <c r="AR11" s="178"/>
      <c r="AS11" s="178"/>
      <c r="AT11" s="178"/>
      <c r="AU11" s="178"/>
      <c r="AV11" s="178">
        <v>55</v>
      </c>
      <c r="AW11" s="181">
        <f t="shared" si="12"/>
        <v>48</v>
      </c>
      <c r="AX11" s="178"/>
      <c r="AY11" s="178"/>
      <c r="AZ11" s="178">
        <v>48</v>
      </c>
      <c r="BA11" s="178"/>
      <c r="BB11" s="178"/>
      <c r="BC11" s="181">
        <f t="shared" si="13"/>
        <v>0</v>
      </c>
      <c r="BD11" s="178"/>
      <c r="BE11" s="178"/>
      <c r="BF11" s="178"/>
    </row>
    <row r="12" spans="1:58" s="20" customFormat="1" ht="13.5">
      <c r="A12" s="174" t="s">
        <v>203</v>
      </c>
      <c r="B12" s="174">
        <v>19206</v>
      </c>
      <c r="C12" s="174" t="s">
        <v>227</v>
      </c>
      <c r="D12" s="181">
        <f t="shared" si="2"/>
        <v>11514</v>
      </c>
      <c r="E12" s="181">
        <f t="shared" si="3"/>
        <v>0</v>
      </c>
      <c r="F12" s="182"/>
      <c r="G12" s="182"/>
      <c r="H12" s="181">
        <f t="shared" si="4"/>
        <v>0</v>
      </c>
      <c r="I12" s="182"/>
      <c r="J12" s="182"/>
      <c r="K12" s="181">
        <f t="shared" si="5"/>
        <v>11514</v>
      </c>
      <c r="L12" s="182">
        <v>453</v>
      </c>
      <c r="M12" s="182">
        <v>11061</v>
      </c>
      <c r="N12" s="181">
        <f t="shared" si="6"/>
        <v>11514</v>
      </c>
      <c r="O12" s="181">
        <f t="shared" si="7"/>
        <v>453</v>
      </c>
      <c r="P12" s="178">
        <v>453</v>
      </c>
      <c r="Q12" s="178"/>
      <c r="R12" s="178"/>
      <c r="S12" s="178"/>
      <c r="T12" s="178"/>
      <c r="U12" s="178"/>
      <c r="V12" s="178"/>
      <c r="W12" s="181">
        <f t="shared" si="8"/>
        <v>11061</v>
      </c>
      <c r="X12" s="178">
        <v>11061</v>
      </c>
      <c r="Y12" s="178"/>
      <c r="Z12" s="178"/>
      <c r="AA12" s="178"/>
      <c r="AB12" s="178"/>
      <c r="AC12" s="178"/>
      <c r="AD12" s="178"/>
      <c r="AE12" s="181">
        <f t="shared" si="9"/>
        <v>0</v>
      </c>
      <c r="AF12" s="178"/>
      <c r="AG12" s="178"/>
      <c r="AH12" s="181">
        <f t="shared" si="10"/>
        <v>624</v>
      </c>
      <c r="AI12" s="178">
        <v>624</v>
      </c>
      <c r="AJ12" s="178"/>
      <c r="AK12" s="178"/>
      <c r="AL12" s="181">
        <f t="shared" si="11"/>
        <v>596</v>
      </c>
      <c r="AM12" s="178"/>
      <c r="AN12" s="178"/>
      <c r="AO12" s="178">
        <v>596</v>
      </c>
      <c r="AP12" s="178"/>
      <c r="AQ12" s="178"/>
      <c r="AR12" s="178"/>
      <c r="AS12" s="178"/>
      <c r="AT12" s="178"/>
      <c r="AU12" s="178"/>
      <c r="AV12" s="178"/>
      <c r="AW12" s="181">
        <f t="shared" si="12"/>
        <v>28</v>
      </c>
      <c r="AX12" s="178">
        <v>28</v>
      </c>
      <c r="AY12" s="178"/>
      <c r="AZ12" s="178"/>
      <c r="BA12" s="178"/>
      <c r="BB12" s="178"/>
      <c r="BC12" s="181">
        <f t="shared" si="13"/>
        <v>0</v>
      </c>
      <c r="BD12" s="178"/>
      <c r="BE12" s="178"/>
      <c r="BF12" s="178"/>
    </row>
    <row r="13" spans="1:58" s="20" customFormat="1" ht="13.5">
      <c r="A13" s="174" t="s">
        <v>203</v>
      </c>
      <c r="B13" s="174">
        <v>19207</v>
      </c>
      <c r="C13" s="174" t="s">
        <v>228</v>
      </c>
      <c r="D13" s="181">
        <f t="shared" si="2"/>
        <v>7492</v>
      </c>
      <c r="E13" s="181">
        <f t="shared" si="3"/>
        <v>0</v>
      </c>
      <c r="F13" s="182"/>
      <c r="G13" s="182"/>
      <c r="H13" s="181">
        <f t="shared" si="4"/>
        <v>0</v>
      </c>
      <c r="I13" s="182"/>
      <c r="J13" s="182"/>
      <c r="K13" s="181">
        <f t="shared" si="5"/>
        <v>7492</v>
      </c>
      <c r="L13" s="182">
        <v>1816</v>
      </c>
      <c r="M13" s="182">
        <v>5676</v>
      </c>
      <c r="N13" s="181">
        <f t="shared" si="6"/>
        <v>7492</v>
      </c>
      <c r="O13" s="181">
        <f t="shared" si="7"/>
        <v>1816</v>
      </c>
      <c r="P13" s="178">
        <v>1816</v>
      </c>
      <c r="Q13" s="178"/>
      <c r="R13" s="178"/>
      <c r="S13" s="178"/>
      <c r="T13" s="178"/>
      <c r="U13" s="178"/>
      <c r="V13" s="178"/>
      <c r="W13" s="181">
        <f t="shared" si="8"/>
        <v>5676</v>
      </c>
      <c r="X13" s="178">
        <v>5676</v>
      </c>
      <c r="Y13" s="178"/>
      <c r="Z13" s="178"/>
      <c r="AA13" s="178"/>
      <c r="AB13" s="178"/>
      <c r="AC13" s="178"/>
      <c r="AD13" s="178"/>
      <c r="AE13" s="181">
        <f t="shared" si="9"/>
        <v>0</v>
      </c>
      <c r="AF13" s="178"/>
      <c r="AG13" s="178"/>
      <c r="AH13" s="181">
        <f t="shared" si="10"/>
        <v>0</v>
      </c>
      <c r="AI13" s="178"/>
      <c r="AJ13" s="178"/>
      <c r="AK13" s="178"/>
      <c r="AL13" s="181">
        <f t="shared" si="11"/>
        <v>0</v>
      </c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81">
        <f t="shared" si="12"/>
        <v>0</v>
      </c>
      <c r="AX13" s="178"/>
      <c r="AY13" s="178"/>
      <c r="AZ13" s="178"/>
      <c r="BA13" s="178"/>
      <c r="BB13" s="178"/>
      <c r="BC13" s="181">
        <f t="shared" si="13"/>
        <v>0</v>
      </c>
      <c r="BD13" s="178"/>
      <c r="BE13" s="178"/>
      <c r="BF13" s="178"/>
    </row>
    <row r="14" spans="1:58" s="20" customFormat="1" ht="13.5">
      <c r="A14" s="174" t="s">
        <v>203</v>
      </c>
      <c r="B14" s="174">
        <v>19208</v>
      </c>
      <c r="C14" s="174" t="s">
        <v>229</v>
      </c>
      <c r="D14" s="181">
        <f t="shared" si="2"/>
        <v>19676</v>
      </c>
      <c r="E14" s="181">
        <f t="shared" si="3"/>
        <v>0</v>
      </c>
      <c r="F14" s="182"/>
      <c r="G14" s="182"/>
      <c r="H14" s="181">
        <f t="shared" si="4"/>
        <v>0</v>
      </c>
      <c r="I14" s="182"/>
      <c r="J14" s="182"/>
      <c r="K14" s="181">
        <f t="shared" si="5"/>
        <v>19676</v>
      </c>
      <c r="L14" s="182">
        <v>3899</v>
      </c>
      <c r="M14" s="182">
        <v>15777</v>
      </c>
      <c r="N14" s="181">
        <f t="shared" si="6"/>
        <v>19676</v>
      </c>
      <c r="O14" s="181">
        <f t="shared" si="7"/>
        <v>3899</v>
      </c>
      <c r="P14" s="178">
        <v>3899</v>
      </c>
      <c r="Q14" s="178"/>
      <c r="R14" s="178"/>
      <c r="S14" s="178"/>
      <c r="T14" s="178"/>
      <c r="U14" s="178"/>
      <c r="V14" s="178"/>
      <c r="W14" s="181">
        <f t="shared" si="8"/>
        <v>15777</v>
      </c>
      <c r="X14" s="178">
        <v>15777</v>
      </c>
      <c r="Y14" s="178"/>
      <c r="Z14" s="178"/>
      <c r="AA14" s="178"/>
      <c r="AB14" s="178"/>
      <c r="AC14" s="178"/>
      <c r="AD14" s="178"/>
      <c r="AE14" s="181">
        <f t="shared" si="9"/>
        <v>0</v>
      </c>
      <c r="AF14" s="178"/>
      <c r="AG14" s="178"/>
      <c r="AH14" s="181">
        <f t="shared" si="10"/>
        <v>1101</v>
      </c>
      <c r="AI14" s="178">
        <v>1101</v>
      </c>
      <c r="AJ14" s="178"/>
      <c r="AK14" s="178"/>
      <c r="AL14" s="181">
        <f t="shared" si="11"/>
        <v>1101</v>
      </c>
      <c r="AM14" s="178"/>
      <c r="AN14" s="178"/>
      <c r="AO14" s="178"/>
      <c r="AP14" s="178"/>
      <c r="AQ14" s="178"/>
      <c r="AR14" s="178"/>
      <c r="AS14" s="178"/>
      <c r="AT14" s="178"/>
      <c r="AU14" s="178"/>
      <c r="AV14" s="178">
        <v>1101</v>
      </c>
      <c r="AW14" s="181">
        <f t="shared" si="12"/>
        <v>0</v>
      </c>
      <c r="AX14" s="178"/>
      <c r="AY14" s="178"/>
      <c r="AZ14" s="178"/>
      <c r="BA14" s="178"/>
      <c r="BB14" s="178"/>
      <c r="BC14" s="181">
        <f t="shared" si="13"/>
        <v>0</v>
      </c>
      <c r="BD14" s="178"/>
      <c r="BE14" s="178"/>
      <c r="BF14" s="178"/>
    </row>
    <row r="15" spans="1:58" s="20" customFormat="1" ht="13.5">
      <c r="A15" s="174" t="s">
        <v>203</v>
      </c>
      <c r="B15" s="174">
        <v>19209</v>
      </c>
      <c r="C15" s="174" t="s">
        <v>230</v>
      </c>
      <c r="D15" s="181">
        <f t="shared" si="2"/>
        <v>12373</v>
      </c>
      <c r="E15" s="181">
        <f t="shared" si="3"/>
        <v>0</v>
      </c>
      <c r="F15" s="182"/>
      <c r="G15" s="182"/>
      <c r="H15" s="181">
        <f t="shared" si="4"/>
        <v>0</v>
      </c>
      <c r="I15" s="182"/>
      <c r="J15" s="182"/>
      <c r="K15" s="181">
        <f t="shared" si="5"/>
        <v>12373</v>
      </c>
      <c r="L15" s="182">
        <v>4637</v>
      </c>
      <c r="M15" s="182">
        <v>7736</v>
      </c>
      <c r="N15" s="181">
        <f t="shared" si="6"/>
        <v>12373</v>
      </c>
      <c r="O15" s="181">
        <f t="shared" si="7"/>
        <v>4637</v>
      </c>
      <c r="P15" s="178">
        <v>4637</v>
      </c>
      <c r="Q15" s="178"/>
      <c r="R15" s="178"/>
      <c r="S15" s="178"/>
      <c r="T15" s="178"/>
      <c r="U15" s="178"/>
      <c r="V15" s="178"/>
      <c r="W15" s="181">
        <f t="shared" si="8"/>
        <v>7736</v>
      </c>
      <c r="X15" s="178">
        <v>7736</v>
      </c>
      <c r="Y15" s="178"/>
      <c r="Z15" s="178"/>
      <c r="AA15" s="178"/>
      <c r="AB15" s="178"/>
      <c r="AC15" s="178"/>
      <c r="AD15" s="178"/>
      <c r="AE15" s="181">
        <f t="shared" si="9"/>
        <v>0</v>
      </c>
      <c r="AF15" s="178"/>
      <c r="AG15" s="178"/>
      <c r="AH15" s="181">
        <f t="shared" si="10"/>
        <v>206</v>
      </c>
      <c r="AI15" s="178">
        <v>206</v>
      </c>
      <c r="AJ15" s="178"/>
      <c r="AK15" s="178"/>
      <c r="AL15" s="181">
        <f t="shared" si="11"/>
        <v>206</v>
      </c>
      <c r="AM15" s="178">
        <v>28</v>
      </c>
      <c r="AN15" s="178"/>
      <c r="AO15" s="178"/>
      <c r="AP15" s="178"/>
      <c r="AQ15" s="178"/>
      <c r="AR15" s="178"/>
      <c r="AS15" s="178"/>
      <c r="AT15" s="178">
        <v>178</v>
      </c>
      <c r="AU15" s="178"/>
      <c r="AV15" s="178"/>
      <c r="AW15" s="181">
        <f t="shared" si="12"/>
        <v>28</v>
      </c>
      <c r="AX15" s="178">
        <v>28</v>
      </c>
      <c r="AY15" s="178"/>
      <c r="AZ15" s="178"/>
      <c r="BA15" s="178"/>
      <c r="BB15" s="178"/>
      <c r="BC15" s="181">
        <f t="shared" si="13"/>
        <v>0</v>
      </c>
      <c r="BD15" s="178"/>
      <c r="BE15" s="178"/>
      <c r="BF15" s="178"/>
    </row>
    <row r="16" spans="1:58" s="20" customFormat="1" ht="13.5">
      <c r="A16" s="174" t="s">
        <v>203</v>
      </c>
      <c r="B16" s="174">
        <v>19210</v>
      </c>
      <c r="C16" s="174" t="s">
        <v>231</v>
      </c>
      <c r="D16" s="181">
        <f t="shared" si="2"/>
        <v>9609</v>
      </c>
      <c r="E16" s="181">
        <f t="shared" si="3"/>
        <v>0</v>
      </c>
      <c r="F16" s="182"/>
      <c r="G16" s="182"/>
      <c r="H16" s="181">
        <f t="shared" si="4"/>
        <v>0</v>
      </c>
      <c r="I16" s="182"/>
      <c r="J16" s="182"/>
      <c r="K16" s="181">
        <f t="shared" si="5"/>
        <v>9609</v>
      </c>
      <c r="L16" s="182">
        <v>980</v>
      </c>
      <c r="M16" s="182">
        <v>8629</v>
      </c>
      <c r="N16" s="181">
        <f t="shared" si="6"/>
        <v>9609</v>
      </c>
      <c r="O16" s="181">
        <f t="shared" si="7"/>
        <v>980</v>
      </c>
      <c r="P16" s="178">
        <v>980</v>
      </c>
      <c r="Q16" s="178"/>
      <c r="R16" s="178"/>
      <c r="S16" s="178"/>
      <c r="T16" s="178"/>
      <c r="U16" s="178"/>
      <c r="V16" s="178"/>
      <c r="W16" s="181">
        <f t="shared" si="8"/>
        <v>8629</v>
      </c>
      <c r="X16" s="178">
        <v>8629</v>
      </c>
      <c r="Y16" s="178"/>
      <c r="Z16" s="178"/>
      <c r="AA16" s="178"/>
      <c r="AB16" s="178"/>
      <c r="AC16" s="178"/>
      <c r="AD16" s="178"/>
      <c r="AE16" s="181">
        <f t="shared" si="9"/>
        <v>0</v>
      </c>
      <c r="AF16" s="178"/>
      <c r="AG16" s="178"/>
      <c r="AH16" s="181">
        <f t="shared" si="10"/>
        <v>284</v>
      </c>
      <c r="AI16" s="178">
        <v>284</v>
      </c>
      <c r="AJ16" s="178"/>
      <c r="AK16" s="178"/>
      <c r="AL16" s="181">
        <f t="shared" si="11"/>
        <v>284</v>
      </c>
      <c r="AM16" s="178"/>
      <c r="AN16" s="178"/>
      <c r="AO16" s="178"/>
      <c r="AP16" s="178">
        <v>228</v>
      </c>
      <c r="AQ16" s="178"/>
      <c r="AR16" s="178"/>
      <c r="AS16" s="178"/>
      <c r="AT16" s="178"/>
      <c r="AU16" s="178"/>
      <c r="AV16" s="178">
        <v>56</v>
      </c>
      <c r="AW16" s="181">
        <f t="shared" si="12"/>
        <v>0</v>
      </c>
      <c r="AX16" s="178"/>
      <c r="AY16" s="178"/>
      <c r="AZ16" s="178"/>
      <c r="BA16" s="178"/>
      <c r="BB16" s="178"/>
      <c r="BC16" s="181">
        <f t="shared" si="13"/>
        <v>0</v>
      </c>
      <c r="BD16" s="178"/>
      <c r="BE16" s="178"/>
      <c r="BF16" s="178"/>
    </row>
    <row r="17" spans="1:58" s="20" customFormat="1" ht="13.5">
      <c r="A17" s="174" t="s">
        <v>203</v>
      </c>
      <c r="B17" s="174">
        <v>19211</v>
      </c>
      <c r="C17" s="174" t="s">
        <v>232</v>
      </c>
      <c r="D17" s="181">
        <f t="shared" si="2"/>
        <v>11373</v>
      </c>
      <c r="E17" s="181">
        <f t="shared" si="3"/>
        <v>0</v>
      </c>
      <c r="F17" s="182"/>
      <c r="G17" s="182"/>
      <c r="H17" s="181">
        <f t="shared" si="4"/>
        <v>0</v>
      </c>
      <c r="I17" s="182"/>
      <c r="J17" s="182"/>
      <c r="K17" s="181">
        <f t="shared" si="5"/>
        <v>11373</v>
      </c>
      <c r="L17" s="182">
        <v>1963</v>
      </c>
      <c r="M17" s="182">
        <v>9410</v>
      </c>
      <c r="N17" s="181">
        <f t="shared" si="6"/>
        <v>11373</v>
      </c>
      <c r="O17" s="181">
        <f t="shared" si="7"/>
        <v>1963</v>
      </c>
      <c r="P17" s="178">
        <v>1963</v>
      </c>
      <c r="Q17" s="178"/>
      <c r="R17" s="178"/>
      <c r="S17" s="178"/>
      <c r="T17" s="178"/>
      <c r="U17" s="178"/>
      <c r="V17" s="178"/>
      <c r="W17" s="181">
        <f t="shared" si="8"/>
        <v>9410</v>
      </c>
      <c r="X17" s="178">
        <v>9410</v>
      </c>
      <c r="Y17" s="178"/>
      <c r="Z17" s="178"/>
      <c r="AA17" s="178"/>
      <c r="AB17" s="178"/>
      <c r="AC17" s="178"/>
      <c r="AD17" s="178"/>
      <c r="AE17" s="181">
        <f t="shared" si="9"/>
        <v>0</v>
      </c>
      <c r="AF17" s="178"/>
      <c r="AG17" s="178"/>
      <c r="AH17" s="181">
        <f t="shared" si="10"/>
        <v>511</v>
      </c>
      <c r="AI17" s="178">
        <v>511</v>
      </c>
      <c r="AJ17" s="178"/>
      <c r="AK17" s="178"/>
      <c r="AL17" s="181">
        <f t="shared" si="11"/>
        <v>508</v>
      </c>
      <c r="AM17" s="178">
        <v>2</v>
      </c>
      <c r="AN17" s="178"/>
      <c r="AO17" s="178">
        <v>3</v>
      </c>
      <c r="AP17" s="178"/>
      <c r="AQ17" s="178"/>
      <c r="AR17" s="178"/>
      <c r="AS17" s="178"/>
      <c r="AT17" s="178">
        <v>503</v>
      </c>
      <c r="AU17" s="178"/>
      <c r="AV17" s="178"/>
      <c r="AW17" s="181">
        <f t="shared" si="12"/>
        <v>5</v>
      </c>
      <c r="AX17" s="178">
        <v>5</v>
      </c>
      <c r="AY17" s="178"/>
      <c r="AZ17" s="178"/>
      <c r="BA17" s="178"/>
      <c r="BB17" s="178"/>
      <c r="BC17" s="181">
        <f t="shared" si="13"/>
        <v>11</v>
      </c>
      <c r="BD17" s="178">
        <v>11</v>
      </c>
      <c r="BE17" s="178"/>
      <c r="BF17" s="178"/>
    </row>
    <row r="18" spans="1:58" s="20" customFormat="1" ht="13.5">
      <c r="A18" s="174" t="s">
        <v>203</v>
      </c>
      <c r="B18" s="174">
        <v>19212</v>
      </c>
      <c r="C18" s="174" t="s">
        <v>233</v>
      </c>
      <c r="D18" s="181">
        <f t="shared" si="2"/>
        <v>11609</v>
      </c>
      <c r="E18" s="181">
        <f t="shared" si="3"/>
        <v>0</v>
      </c>
      <c r="F18" s="182"/>
      <c r="G18" s="182"/>
      <c r="H18" s="181">
        <f t="shared" si="4"/>
        <v>0</v>
      </c>
      <c r="I18" s="182"/>
      <c r="J18" s="182"/>
      <c r="K18" s="181">
        <f t="shared" si="5"/>
        <v>11609</v>
      </c>
      <c r="L18" s="182">
        <v>1993</v>
      </c>
      <c r="M18" s="182">
        <v>9616</v>
      </c>
      <c r="N18" s="181">
        <f t="shared" si="6"/>
        <v>11609</v>
      </c>
      <c r="O18" s="181">
        <f t="shared" si="7"/>
        <v>1993</v>
      </c>
      <c r="P18" s="178">
        <v>1993</v>
      </c>
      <c r="Q18" s="178"/>
      <c r="R18" s="178"/>
      <c r="S18" s="178"/>
      <c r="T18" s="178"/>
      <c r="U18" s="178"/>
      <c r="V18" s="178"/>
      <c r="W18" s="181">
        <f t="shared" si="8"/>
        <v>9616</v>
      </c>
      <c r="X18" s="178">
        <v>9616</v>
      </c>
      <c r="Y18" s="178"/>
      <c r="Z18" s="178"/>
      <c r="AA18" s="178"/>
      <c r="AB18" s="178"/>
      <c r="AC18" s="178"/>
      <c r="AD18" s="178"/>
      <c r="AE18" s="181">
        <f t="shared" si="9"/>
        <v>0</v>
      </c>
      <c r="AF18" s="178"/>
      <c r="AG18" s="178"/>
      <c r="AH18" s="181">
        <f t="shared" si="10"/>
        <v>49</v>
      </c>
      <c r="AI18" s="178">
        <v>49</v>
      </c>
      <c r="AJ18" s="178"/>
      <c r="AK18" s="178"/>
      <c r="AL18" s="181">
        <f t="shared" si="11"/>
        <v>657</v>
      </c>
      <c r="AM18" s="178">
        <v>657</v>
      </c>
      <c r="AN18" s="178"/>
      <c r="AO18" s="178"/>
      <c r="AP18" s="178"/>
      <c r="AQ18" s="178"/>
      <c r="AR18" s="178"/>
      <c r="AS18" s="178"/>
      <c r="AT18" s="178"/>
      <c r="AU18" s="178"/>
      <c r="AV18" s="178"/>
      <c r="AW18" s="181">
        <f t="shared" si="12"/>
        <v>49</v>
      </c>
      <c r="AX18" s="178">
        <v>49</v>
      </c>
      <c r="AY18" s="178"/>
      <c r="AZ18" s="178"/>
      <c r="BA18" s="178"/>
      <c r="BB18" s="178"/>
      <c r="BC18" s="181">
        <f t="shared" si="13"/>
        <v>0</v>
      </c>
      <c r="BD18" s="178"/>
      <c r="BE18" s="178"/>
      <c r="BF18" s="178"/>
    </row>
    <row r="19" spans="1:58" s="20" customFormat="1" ht="13.5">
      <c r="A19" s="174" t="s">
        <v>203</v>
      </c>
      <c r="B19" s="174">
        <v>19213</v>
      </c>
      <c r="C19" s="174" t="s">
        <v>234</v>
      </c>
      <c r="D19" s="181">
        <f t="shared" si="2"/>
        <v>7931</v>
      </c>
      <c r="E19" s="181">
        <f t="shared" si="3"/>
        <v>0</v>
      </c>
      <c r="F19" s="182"/>
      <c r="G19" s="182"/>
      <c r="H19" s="181">
        <f t="shared" si="4"/>
        <v>0</v>
      </c>
      <c r="I19" s="182"/>
      <c r="J19" s="182"/>
      <c r="K19" s="181">
        <f t="shared" si="5"/>
        <v>7931</v>
      </c>
      <c r="L19" s="182">
        <v>1982</v>
      </c>
      <c r="M19" s="182">
        <v>5949</v>
      </c>
      <c r="N19" s="181">
        <f t="shared" si="6"/>
        <v>7931</v>
      </c>
      <c r="O19" s="181">
        <f t="shared" si="7"/>
        <v>1982</v>
      </c>
      <c r="P19" s="178">
        <v>1982</v>
      </c>
      <c r="Q19" s="178"/>
      <c r="R19" s="178"/>
      <c r="S19" s="178"/>
      <c r="T19" s="178"/>
      <c r="U19" s="178"/>
      <c r="V19" s="178"/>
      <c r="W19" s="181">
        <f t="shared" si="8"/>
        <v>5949</v>
      </c>
      <c r="X19" s="178">
        <v>5949</v>
      </c>
      <c r="Y19" s="178"/>
      <c r="Z19" s="178"/>
      <c r="AA19" s="178"/>
      <c r="AB19" s="178"/>
      <c r="AC19" s="178"/>
      <c r="AD19" s="178"/>
      <c r="AE19" s="181">
        <f t="shared" si="9"/>
        <v>0</v>
      </c>
      <c r="AF19" s="178"/>
      <c r="AG19" s="178"/>
      <c r="AH19" s="181">
        <f t="shared" si="10"/>
        <v>53</v>
      </c>
      <c r="AI19" s="178">
        <v>53</v>
      </c>
      <c r="AJ19" s="178"/>
      <c r="AK19" s="178"/>
      <c r="AL19" s="181">
        <f t="shared" si="11"/>
        <v>53</v>
      </c>
      <c r="AM19" s="178"/>
      <c r="AN19" s="178"/>
      <c r="AO19" s="178"/>
      <c r="AP19" s="178"/>
      <c r="AQ19" s="178"/>
      <c r="AR19" s="178"/>
      <c r="AS19" s="178"/>
      <c r="AT19" s="178">
        <v>47</v>
      </c>
      <c r="AU19" s="178"/>
      <c r="AV19" s="178">
        <v>6</v>
      </c>
      <c r="AW19" s="181">
        <f t="shared" si="12"/>
        <v>0</v>
      </c>
      <c r="AX19" s="178"/>
      <c r="AY19" s="178"/>
      <c r="AZ19" s="178"/>
      <c r="BA19" s="178"/>
      <c r="BB19" s="178"/>
      <c r="BC19" s="181">
        <f t="shared" si="13"/>
        <v>0</v>
      </c>
      <c r="BD19" s="178"/>
      <c r="BE19" s="178"/>
      <c r="BF19" s="178"/>
    </row>
    <row r="20" spans="1:58" s="20" customFormat="1" ht="13.5">
      <c r="A20" s="174" t="s">
        <v>203</v>
      </c>
      <c r="B20" s="174">
        <v>19214</v>
      </c>
      <c r="C20" s="174" t="s">
        <v>235</v>
      </c>
      <c r="D20" s="181">
        <f t="shared" si="2"/>
        <v>7600</v>
      </c>
      <c r="E20" s="181">
        <f t="shared" si="3"/>
        <v>1925</v>
      </c>
      <c r="F20" s="182"/>
      <c r="G20" s="182">
        <v>1925</v>
      </c>
      <c r="H20" s="181">
        <f t="shared" si="4"/>
        <v>0</v>
      </c>
      <c r="I20" s="182"/>
      <c r="J20" s="182"/>
      <c r="K20" s="181">
        <f t="shared" si="5"/>
        <v>5675</v>
      </c>
      <c r="L20" s="182">
        <v>362</v>
      </c>
      <c r="M20" s="182">
        <v>5313</v>
      </c>
      <c r="N20" s="181">
        <f t="shared" si="6"/>
        <v>7600</v>
      </c>
      <c r="O20" s="181">
        <f t="shared" si="7"/>
        <v>362</v>
      </c>
      <c r="P20" s="178">
        <v>362</v>
      </c>
      <c r="Q20" s="178"/>
      <c r="R20" s="178"/>
      <c r="S20" s="178"/>
      <c r="T20" s="178"/>
      <c r="U20" s="178"/>
      <c r="V20" s="178"/>
      <c r="W20" s="181">
        <f t="shared" si="8"/>
        <v>7238</v>
      </c>
      <c r="X20" s="178">
        <v>5313</v>
      </c>
      <c r="Y20" s="178"/>
      <c r="Z20" s="178"/>
      <c r="AA20" s="178"/>
      <c r="AB20" s="178"/>
      <c r="AC20" s="178">
        <v>1925</v>
      </c>
      <c r="AD20" s="178"/>
      <c r="AE20" s="181">
        <f t="shared" si="9"/>
        <v>0</v>
      </c>
      <c r="AF20" s="178"/>
      <c r="AG20" s="178"/>
      <c r="AH20" s="181">
        <f t="shared" si="10"/>
        <v>62</v>
      </c>
      <c r="AI20" s="178">
        <v>62</v>
      </c>
      <c r="AJ20" s="178"/>
      <c r="AK20" s="178"/>
      <c r="AL20" s="181">
        <f t="shared" si="11"/>
        <v>62</v>
      </c>
      <c r="AM20" s="178">
        <v>3</v>
      </c>
      <c r="AN20" s="178">
        <v>7</v>
      </c>
      <c r="AO20" s="178"/>
      <c r="AP20" s="178"/>
      <c r="AQ20" s="178"/>
      <c r="AR20" s="178"/>
      <c r="AS20" s="178"/>
      <c r="AT20" s="178"/>
      <c r="AU20" s="178"/>
      <c r="AV20" s="178">
        <v>52</v>
      </c>
      <c r="AW20" s="181">
        <f t="shared" si="12"/>
        <v>10</v>
      </c>
      <c r="AX20" s="178">
        <v>3</v>
      </c>
      <c r="AY20" s="178">
        <v>7</v>
      </c>
      <c r="AZ20" s="178"/>
      <c r="BA20" s="178"/>
      <c r="BB20" s="178"/>
      <c r="BC20" s="181">
        <f t="shared" si="13"/>
        <v>7</v>
      </c>
      <c r="BD20" s="178">
        <v>7</v>
      </c>
      <c r="BE20" s="178"/>
      <c r="BF20" s="178"/>
    </row>
    <row r="21" spans="1:58" s="20" customFormat="1" ht="13.5">
      <c r="A21" s="174" t="s">
        <v>203</v>
      </c>
      <c r="B21" s="174">
        <v>19346</v>
      </c>
      <c r="C21" s="174" t="s">
        <v>236</v>
      </c>
      <c r="D21" s="181">
        <f t="shared" si="2"/>
        <v>2736</v>
      </c>
      <c r="E21" s="181">
        <f t="shared" si="3"/>
        <v>0</v>
      </c>
      <c r="F21" s="182"/>
      <c r="G21" s="182"/>
      <c r="H21" s="181">
        <f t="shared" si="4"/>
        <v>1</v>
      </c>
      <c r="I21" s="182"/>
      <c r="J21" s="182">
        <v>1</v>
      </c>
      <c r="K21" s="181">
        <f t="shared" si="5"/>
        <v>2735</v>
      </c>
      <c r="L21" s="182">
        <v>1534</v>
      </c>
      <c r="M21" s="182">
        <v>1201</v>
      </c>
      <c r="N21" s="181">
        <f t="shared" si="6"/>
        <v>2736</v>
      </c>
      <c r="O21" s="181">
        <f t="shared" si="7"/>
        <v>1534</v>
      </c>
      <c r="P21" s="178">
        <v>1534</v>
      </c>
      <c r="Q21" s="178"/>
      <c r="R21" s="178"/>
      <c r="S21" s="178"/>
      <c r="T21" s="178"/>
      <c r="U21" s="178"/>
      <c r="V21" s="178"/>
      <c r="W21" s="181">
        <f t="shared" si="8"/>
        <v>1202</v>
      </c>
      <c r="X21" s="178">
        <v>1202</v>
      </c>
      <c r="Y21" s="178"/>
      <c r="Z21" s="178"/>
      <c r="AA21" s="178"/>
      <c r="AB21" s="178"/>
      <c r="AC21" s="178"/>
      <c r="AD21" s="178"/>
      <c r="AE21" s="181">
        <f t="shared" si="9"/>
        <v>0</v>
      </c>
      <c r="AF21" s="178"/>
      <c r="AG21" s="178"/>
      <c r="AH21" s="181">
        <f t="shared" si="10"/>
        <v>117</v>
      </c>
      <c r="AI21" s="178">
        <v>117</v>
      </c>
      <c r="AJ21" s="178"/>
      <c r="AK21" s="178"/>
      <c r="AL21" s="181">
        <f t="shared" si="11"/>
        <v>117</v>
      </c>
      <c r="AM21" s="178"/>
      <c r="AN21" s="178"/>
      <c r="AO21" s="178">
        <v>13</v>
      </c>
      <c r="AP21" s="178"/>
      <c r="AQ21" s="178"/>
      <c r="AR21" s="178"/>
      <c r="AS21" s="178"/>
      <c r="AT21" s="178"/>
      <c r="AU21" s="178"/>
      <c r="AV21" s="178">
        <v>104</v>
      </c>
      <c r="AW21" s="181">
        <f t="shared" si="12"/>
        <v>0</v>
      </c>
      <c r="AX21" s="178"/>
      <c r="AY21" s="178"/>
      <c r="AZ21" s="178"/>
      <c r="BA21" s="178"/>
      <c r="BB21" s="178"/>
      <c r="BC21" s="181">
        <f t="shared" si="13"/>
        <v>0</v>
      </c>
      <c r="BD21" s="178"/>
      <c r="BE21" s="178"/>
      <c r="BF21" s="178"/>
    </row>
    <row r="22" spans="1:58" s="20" customFormat="1" ht="13.5">
      <c r="A22" s="174" t="s">
        <v>203</v>
      </c>
      <c r="B22" s="174">
        <v>19361</v>
      </c>
      <c r="C22" s="174" t="s">
        <v>237</v>
      </c>
      <c r="D22" s="181">
        <f t="shared" si="2"/>
        <v>2205</v>
      </c>
      <c r="E22" s="181">
        <f t="shared" si="3"/>
        <v>0</v>
      </c>
      <c r="F22" s="182"/>
      <c r="G22" s="182"/>
      <c r="H22" s="181">
        <f t="shared" si="4"/>
        <v>0</v>
      </c>
      <c r="I22" s="182"/>
      <c r="J22" s="182"/>
      <c r="K22" s="181">
        <f t="shared" si="5"/>
        <v>2205</v>
      </c>
      <c r="L22" s="182">
        <v>427</v>
      </c>
      <c r="M22" s="182">
        <v>1778</v>
      </c>
      <c r="N22" s="181">
        <f t="shared" si="6"/>
        <v>2205</v>
      </c>
      <c r="O22" s="181">
        <f t="shared" si="7"/>
        <v>427</v>
      </c>
      <c r="P22" s="178">
        <v>427</v>
      </c>
      <c r="Q22" s="178"/>
      <c r="R22" s="178"/>
      <c r="S22" s="178"/>
      <c r="T22" s="178"/>
      <c r="U22" s="178"/>
      <c r="V22" s="178"/>
      <c r="W22" s="181">
        <f t="shared" si="8"/>
        <v>1778</v>
      </c>
      <c r="X22" s="178">
        <v>1778</v>
      </c>
      <c r="Y22" s="178"/>
      <c r="Z22" s="178"/>
      <c r="AA22" s="178"/>
      <c r="AB22" s="178"/>
      <c r="AC22" s="178"/>
      <c r="AD22" s="178"/>
      <c r="AE22" s="181">
        <f t="shared" si="9"/>
        <v>0</v>
      </c>
      <c r="AF22" s="178"/>
      <c r="AG22" s="178"/>
      <c r="AH22" s="181">
        <f t="shared" si="10"/>
        <v>74</v>
      </c>
      <c r="AI22" s="178">
        <v>74</v>
      </c>
      <c r="AJ22" s="178"/>
      <c r="AK22" s="178"/>
      <c r="AL22" s="181">
        <f t="shared" si="11"/>
        <v>74</v>
      </c>
      <c r="AM22" s="178"/>
      <c r="AN22" s="178"/>
      <c r="AO22" s="178"/>
      <c r="AP22" s="178"/>
      <c r="AQ22" s="178"/>
      <c r="AR22" s="178"/>
      <c r="AS22" s="178"/>
      <c r="AT22" s="178"/>
      <c r="AU22" s="178"/>
      <c r="AV22" s="178">
        <v>74</v>
      </c>
      <c r="AW22" s="181">
        <f t="shared" si="12"/>
        <v>0</v>
      </c>
      <c r="AX22" s="178"/>
      <c r="AY22" s="178"/>
      <c r="AZ22" s="178"/>
      <c r="BA22" s="178"/>
      <c r="BB22" s="178"/>
      <c r="BC22" s="181">
        <f t="shared" si="13"/>
        <v>0</v>
      </c>
      <c r="BD22" s="178"/>
      <c r="BE22" s="178"/>
      <c r="BF22" s="178"/>
    </row>
    <row r="23" spans="1:58" s="20" customFormat="1" ht="13.5">
      <c r="A23" s="174" t="s">
        <v>203</v>
      </c>
      <c r="B23" s="174">
        <v>19362</v>
      </c>
      <c r="C23" s="174" t="s">
        <v>238</v>
      </c>
      <c r="D23" s="181">
        <f t="shared" si="2"/>
        <v>486</v>
      </c>
      <c r="E23" s="181">
        <f t="shared" si="3"/>
        <v>0</v>
      </c>
      <c r="F23" s="182"/>
      <c r="G23" s="182"/>
      <c r="H23" s="181">
        <f t="shared" si="4"/>
        <v>0</v>
      </c>
      <c r="I23" s="182"/>
      <c r="J23" s="182"/>
      <c r="K23" s="181">
        <f t="shared" si="5"/>
        <v>486</v>
      </c>
      <c r="L23" s="182">
        <v>160</v>
      </c>
      <c r="M23" s="182">
        <v>326</v>
      </c>
      <c r="N23" s="181">
        <f t="shared" si="6"/>
        <v>486</v>
      </c>
      <c r="O23" s="181">
        <f t="shared" si="7"/>
        <v>160</v>
      </c>
      <c r="P23" s="178">
        <v>160</v>
      </c>
      <c r="Q23" s="178"/>
      <c r="R23" s="178"/>
      <c r="S23" s="178"/>
      <c r="T23" s="178"/>
      <c r="U23" s="178"/>
      <c r="V23" s="178"/>
      <c r="W23" s="181">
        <f t="shared" si="8"/>
        <v>326</v>
      </c>
      <c r="X23" s="178">
        <v>326</v>
      </c>
      <c r="Y23" s="178"/>
      <c r="Z23" s="178"/>
      <c r="AA23" s="178"/>
      <c r="AB23" s="178"/>
      <c r="AC23" s="178"/>
      <c r="AD23" s="178"/>
      <c r="AE23" s="181">
        <f t="shared" si="9"/>
        <v>0</v>
      </c>
      <c r="AF23" s="178"/>
      <c r="AG23" s="178"/>
      <c r="AH23" s="181">
        <f t="shared" si="10"/>
        <v>24</v>
      </c>
      <c r="AI23" s="178">
        <v>24</v>
      </c>
      <c r="AJ23" s="178"/>
      <c r="AK23" s="178"/>
      <c r="AL23" s="181">
        <f t="shared" si="11"/>
        <v>24</v>
      </c>
      <c r="AM23" s="178"/>
      <c r="AN23" s="178"/>
      <c r="AO23" s="178"/>
      <c r="AP23" s="178"/>
      <c r="AQ23" s="178"/>
      <c r="AR23" s="178"/>
      <c r="AS23" s="178"/>
      <c r="AT23" s="178">
        <v>24</v>
      </c>
      <c r="AU23" s="178"/>
      <c r="AV23" s="178"/>
      <c r="AW23" s="181">
        <f t="shared" si="12"/>
        <v>0</v>
      </c>
      <c r="AX23" s="178"/>
      <c r="AY23" s="178"/>
      <c r="AZ23" s="178"/>
      <c r="BA23" s="178"/>
      <c r="BB23" s="178"/>
      <c r="BC23" s="181">
        <f t="shared" si="13"/>
        <v>0</v>
      </c>
      <c r="BD23" s="178"/>
      <c r="BE23" s="178"/>
      <c r="BF23" s="178"/>
    </row>
    <row r="24" spans="1:58" s="20" customFormat="1" ht="13.5">
      <c r="A24" s="174" t="s">
        <v>203</v>
      </c>
      <c r="B24" s="174">
        <v>19364</v>
      </c>
      <c r="C24" s="174" t="s">
        <v>239</v>
      </c>
      <c r="D24" s="181">
        <f t="shared" si="2"/>
        <v>781</v>
      </c>
      <c r="E24" s="181">
        <f t="shared" si="3"/>
        <v>0</v>
      </c>
      <c r="F24" s="182"/>
      <c r="G24" s="182"/>
      <c r="H24" s="181">
        <f t="shared" si="4"/>
        <v>0</v>
      </c>
      <c r="I24" s="182"/>
      <c r="J24" s="182"/>
      <c r="K24" s="181">
        <f t="shared" si="5"/>
        <v>781</v>
      </c>
      <c r="L24" s="182">
        <v>270</v>
      </c>
      <c r="M24" s="182">
        <v>511</v>
      </c>
      <c r="N24" s="181">
        <f t="shared" si="6"/>
        <v>781</v>
      </c>
      <c r="O24" s="181">
        <f t="shared" si="7"/>
        <v>270</v>
      </c>
      <c r="P24" s="178">
        <v>270</v>
      </c>
      <c r="Q24" s="178"/>
      <c r="R24" s="178"/>
      <c r="S24" s="178"/>
      <c r="T24" s="178"/>
      <c r="U24" s="178"/>
      <c r="V24" s="178"/>
      <c r="W24" s="181">
        <f t="shared" si="8"/>
        <v>511</v>
      </c>
      <c r="X24" s="178">
        <v>511</v>
      </c>
      <c r="Y24" s="178"/>
      <c r="Z24" s="178"/>
      <c r="AA24" s="178"/>
      <c r="AB24" s="178"/>
      <c r="AC24" s="178"/>
      <c r="AD24" s="178"/>
      <c r="AE24" s="181">
        <f t="shared" si="9"/>
        <v>0</v>
      </c>
      <c r="AF24" s="178"/>
      <c r="AG24" s="178"/>
      <c r="AH24" s="181">
        <f t="shared" si="10"/>
        <v>24</v>
      </c>
      <c r="AI24" s="178">
        <v>24</v>
      </c>
      <c r="AJ24" s="178"/>
      <c r="AK24" s="178"/>
      <c r="AL24" s="181">
        <f t="shared" si="11"/>
        <v>24</v>
      </c>
      <c r="AM24" s="178"/>
      <c r="AN24" s="178"/>
      <c r="AO24" s="178">
        <v>24</v>
      </c>
      <c r="AP24" s="178"/>
      <c r="AQ24" s="178"/>
      <c r="AR24" s="178"/>
      <c r="AS24" s="178"/>
      <c r="AT24" s="178"/>
      <c r="AU24" s="178"/>
      <c r="AV24" s="178"/>
      <c r="AW24" s="181">
        <f t="shared" si="12"/>
        <v>0</v>
      </c>
      <c r="AX24" s="178"/>
      <c r="AY24" s="178"/>
      <c r="AZ24" s="178"/>
      <c r="BA24" s="178"/>
      <c r="BB24" s="178"/>
      <c r="BC24" s="181">
        <f t="shared" si="13"/>
        <v>0</v>
      </c>
      <c r="BD24" s="178"/>
      <c r="BE24" s="178"/>
      <c r="BF24" s="178"/>
    </row>
    <row r="25" spans="1:58" s="20" customFormat="1" ht="13.5">
      <c r="A25" s="174" t="s">
        <v>203</v>
      </c>
      <c r="B25" s="174">
        <v>19365</v>
      </c>
      <c r="C25" s="174" t="s">
        <v>240</v>
      </c>
      <c r="D25" s="181">
        <f t="shared" si="2"/>
        <v>6436</v>
      </c>
      <c r="E25" s="181">
        <f t="shared" si="3"/>
        <v>0</v>
      </c>
      <c r="F25" s="182"/>
      <c r="G25" s="182"/>
      <c r="H25" s="181">
        <f t="shared" si="4"/>
        <v>0</v>
      </c>
      <c r="I25" s="182"/>
      <c r="J25" s="182"/>
      <c r="K25" s="181">
        <f t="shared" si="5"/>
        <v>6436</v>
      </c>
      <c r="L25" s="182">
        <v>2489</v>
      </c>
      <c r="M25" s="182">
        <v>3947</v>
      </c>
      <c r="N25" s="181">
        <f t="shared" si="6"/>
        <v>6436</v>
      </c>
      <c r="O25" s="181">
        <f t="shared" si="7"/>
        <v>2489</v>
      </c>
      <c r="P25" s="178">
        <v>2489</v>
      </c>
      <c r="Q25" s="178"/>
      <c r="R25" s="178"/>
      <c r="S25" s="178"/>
      <c r="T25" s="178"/>
      <c r="U25" s="178"/>
      <c r="V25" s="178"/>
      <c r="W25" s="181">
        <f t="shared" si="8"/>
        <v>3947</v>
      </c>
      <c r="X25" s="178">
        <v>3947</v>
      </c>
      <c r="Y25" s="178"/>
      <c r="Z25" s="178"/>
      <c r="AA25" s="178"/>
      <c r="AB25" s="178"/>
      <c r="AC25" s="178"/>
      <c r="AD25" s="178"/>
      <c r="AE25" s="181">
        <f t="shared" si="9"/>
        <v>0</v>
      </c>
      <c r="AF25" s="178"/>
      <c r="AG25" s="178"/>
      <c r="AH25" s="181">
        <f t="shared" si="10"/>
        <v>185</v>
      </c>
      <c r="AI25" s="178">
        <v>185</v>
      </c>
      <c r="AJ25" s="178"/>
      <c r="AK25" s="178"/>
      <c r="AL25" s="181">
        <f t="shared" si="11"/>
        <v>185</v>
      </c>
      <c r="AM25" s="178"/>
      <c r="AN25" s="178"/>
      <c r="AO25" s="178">
        <v>185</v>
      </c>
      <c r="AP25" s="178"/>
      <c r="AQ25" s="178"/>
      <c r="AR25" s="178"/>
      <c r="AS25" s="178"/>
      <c r="AT25" s="178"/>
      <c r="AU25" s="178"/>
      <c r="AV25" s="178"/>
      <c r="AW25" s="181">
        <f t="shared" si="12"/>
        <v>0</v>
      </c>
      <c r="AX25" s="178"/>
      <c r="AY25" s="178"/>
      <c r="AZ25" s="178"/>
      <c r="BA25" s="178"/>
      <c r="BB25" s="178"/>
      <c r="BC25" s="181">
        <f t="shared" si="13"/>
        <v>0</v>
      </c>
      <c r="BD25" s="178"/>
      <c r="BE25" s="178"/>
      <c r="BF25" s="178"/>
    </row>
    <row r="26" spans="1:58" s="20" customFormat="1" ht="13.5">
      <c r="A26" s="174" t="s">
        <v>203</v>
      </c>
      <c r="B26" s="174">
        <v>19366</v>
      </c>
      <c r="C26" s="174" t="s">
        <v>241</v>
      </c>
      <c r="D26" s="181">
        <f t="shared" si="2"/>
        <v>5756</v>
      </c>
      <c r="E26" s="181">
        <f t="shared" si="3"/>
        <v>0</v>
      </c>
      <c r="F26" s="182"/>
      <c r="G26" s="182"/>
      <c r="H26" s="181">
        <f t="shared" si="4"/>
        <v>0</v>
      </c>
      <c r="I26" s="182"/>
      <c r="J26" s="182"/>
      <c r="K26" s="181">
        <f t="shared" si="5"/>
        <v>5756</v>
      </c>
      <c r="L26" s="182">
        <v>829</v>
      </c>
      <c r="M26" s="182">
        <v>4927</v>
      </c>
      <c r="N26" s="181">
        <f t="shared" si="6"/>
        <v>5756</v>
      </c>
      <c r="O26" s="181">
        <f t="shared" si="7"/>
        <v>829</v>
      </c>
      <c r="P26" s="178">
        <v>829</v>
      </c>
      <c r="Q26" s="178"/>
      <c r="R26" s="178"/>
      <c r="S26" s="178"/>
      <c r="T26" s="178"/>
      <c r="U26" s="178"/>
      <c r="V26" s="178"/>
      <c r="W26" s="181">
        <f t="shared" si="8"/>
        <v>4927</v>
      </c>
      <c r="X26" s="178">
        <v>4927</v>
      </c>
      <c r="Y26" s="178"/>
      <c r="Z26" s="178"/>
      <c r="AA26" s="178"/>
      <c r="AB26" s="178"/>
      <c r="AC26" s="178"/>
      <c r="AD26" s="178"/>
      <c r="AE26" s="181">
        <f t="shared" si="9"/>
        <v>0</v>
      </c>
      <c r="AF26" s="178"/>
      <c r="AG26" s="178"/>
      <c r="AH26" s="181">
        <f t="shared" si="10"/>
        <v>70</v>
      </c>
      <c r="AI26" s="178">
        <v>70</v>
      </c>
      <c r="AJ26" s="178"/>
      <c r="AK26" s="178"/>
      <c r="AL26" s="181">
        <f t="shared" si="11"/>
        <v>70</v>
      </c>
      <c r="AM26" s="178"/>
      <c r="AN26" s="178"/>
      <c r="AO26" s="178"/>
      <c r="AP26" s="178"/>
      <c r="AQ26" s="178"/>
      <c r="AR26" s="178"/>
      <c r="AS26" s="178"/>
      <c r="AT26" s="178"/>
      <c r="AU26" s="178"/>
      <c r="AV26" s="178">
        <v>70</v>
      </c>
      <c r="AW26" s="181">
        <f t="shared" si="12"/>
        <v>0</v>
      </c>
      <c r="AX26" s="178"/>
      <c r="AY26" s="178"/>
      <c r="AZ26" s="178"/>
      <c r="BA26" s="178"/>
      <c r="BB26" s="178"/>
      <c r="BC26" s="181">
        <f t="shared" si="13"/>
        <v>0</v>
      </c>
      <c r="BD26" s="178"/>
      <c r="BE26" s="178"/>
      <c r="BF26" s="178"/>
    </row>
    <row r="27" spans="1:58" s="20" customFormat="1" ht="13.5">
      <c r="A27" s="174" t="s">
        <v>203</v>
      </c>
      <c r="B27" s="174">
        <v>19384</v>
      </c>
      <c r="C27" s="174" t="s">
        <v>242</v>
      </c>
      <c r="D27" s="181">
        <f t="shared" si="2"/>
        <v>3064</v>
      </c>
      <c r="E27" s="181">
        <f t="shared" si="3"/>
        <v>0</v>
      </c>
      <c r="F27" s="182"/>
      <c r="G27" s="182"/>
      <c r="H27" s="181">
        <f t="shared" si="4"/>
        <v>0</v>
      </c>
      <c r="I27" s="182"/>
      <c r="J27" s="182"/>
      <c r="K27" s="181">
        <f t="shared" si="5"/>
        <v>3064</v>
      </c>
      <c r="L27" s="182">
        <v>46</v>
      </c>
      <c r="M27" s="182">
        <v>3018</v>
      </c>
      <c r="N27" s="181">
        <f t="shared" si="6"/>
        <v>3064</v>
      </c>
      <c r="O27" s="181">
        <f t="shared" si="7"/>
        <v>46</v>
      </c>
      <c r="P27" s="178">
        <v>46</v>
      </c>
      <c r="Q27" s="178"/>
      <c r="R27" s="178"/>
      <c r="S27" s="178"/>
      <c r="T27" s="178"/>
      <c r="U27" s="178"/>
      <c r="V27" s="178"/>
      <c r="W27" s="181">
        <f t="shared" si="8"/>
        <v>3018</v>
      </c>
      <c r="X27" s="178">
        <v>3018</v>
      </c>
      <c r="Y27" s="178"/>
      <c r="Z27" s="178"/>
      <c r="AA27" s="178"/>
      <c r="AB27" s="178"/>
      <c r="AC27" s="178"/>
      <c r="AD27" s="178"/>
      <c r="AE27" s="181">
        <f t="shared" si="9"/>
        <v>0</v>
      </c>
      <c r="AF27" s="178"/>
      <c r="AG27" s="178"/>
      <c r="AH27" s="181">
        <f t="shared" si="10"/>
        <v>35</v>
      </c>
      <c r="AI27" s="178">
        <v>35</v>
      </c>
      <c r="AJ27" s="178"/>
      <c r="AK27" s="178"/>
      <c r="AL27" s="181">
        <f t="shared" si="11"/>
        <v>35</v>
      </c>
      <c r="AM27" s="178"/>
      <c r="AN27" s="178"/>
      <c r="AO27" s="178"/>
      <c r="AP27" s="178"/>
      <c r="AQ27" s="178"/>
      <c r="AR27" s="178"/>
      <c r="AS27" s="178"/>
      <c r="AT27" s="178"/>
      <c r="AU27" s="178"/>
      <c r="AV27" s="178">
        <v>35</v>
      </c>
      <c r="AW27" s="181">
        <f t="shared" si="12"/>
        <v>0</v>
      </c>
      <c r="AX27" s="178"/>
      <c r="AY27" s="178"/>
      <c r="AZ27" s="178"/>
      <c r="BA27" s="178"/>
      <c r="BB27" s="178"/>
      <c r="BC27" s="181">
        <f t="shared" si="13"/>
        <v>0</v>
      </c>
      <c r="BD27" s="178"/>
      <c r="BE27" s="178"/>
      <c r="BF27" s="178"/>
    </row>
    <row r="28" spans="1:58" s="20" customFormat="1" ht="13.5">
      <c r="A28" s="174" t="s">
        <v>203</v>
      </c>
      <c r="B28" s="174">
        <v>19422</v>
      </c>
      <c r="C28" s="174" t="s">
        <v>243</v>
      </c>
      <c r="D28" s="181">
        <f t="shared" si="2"/>
        <v>458</v>
      </c>
      <c r="E28" s="181">
        <f t="shared" si="3"/>
        <v>0</v>
      </c>
      <c r="F28" s="182"/>
      <c r="G28" s="182"/>
      <c r="H28" s="181">
        <f t="shared" si="4"/>
        <v>0</v>
      </c>
      <c r="I28" s="182"/>
      <c r="J28" s="182"/>
      <c r="K28" s="181">
        <f t="shared" si="5"/>
        <v>458</v>
      </c>
      <c r="L28" s="182">
        <v>46</v>
      </c>
      <c r="M28" s="182">
        <v>412</v>
      </c>
      <c r="N28" s="181">
        <f t="shared" si="6"/>
        <v>458</v>
      </c>
      <c r="O28" s="181">
        <f t="shared" si="7"/>
        <v>46</v>
      </c>
      <c r="P28" s="178">
        <v>46</v>
      </c>
      <c r="Q28" s="178"/>
      <c r="R28" s="178"/>
      <c r="S28" s="178"/>
      <c r="T28" s="178"/>
      <c r="U28" s="178"/>
      <c r="V28" s="178"/>
      <c r="W28" s="181">
        <f t="shared" si="8"/>
        <v>412</v>
      </c>
      <c r="X28" s="178">
        <v>412</v>
      </c>
      <c r="Y28" s="178"/>
      <c r="Z28" s="178"/>
      <c r="AA28" s="178"/>
      <c r="AB28" s="178"/>
      <c r="AC28" s="178"/>
      <c r="AD28" s="178"/>
      <c r="AE28" s="181">
        <f t="shared" si="9"/>
        <v>0</v>
      </c>
      <c r="AF28" s="178"/>
      <c r="AG28" s="178"/>
      <c r="AH28" s="181">
        <f t="shared" si="10"/>
        <v>0</v>
      </c>
      <c r="AI28" s="178"/>
      <c r="AJ28" s="178"/>
      <c r="AK28" s="178"/>
      <c r="AL28" s="181">
        <f t="shared" si="11"/>
        <v>0</v>
      </c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81">
        <f t="shared" si="12"/>
        <v>0</v>
      </c>
      <c r="AX28" s="178"/>
      <c r="AY28" s="178"/>
      <c r="AZ28" s="178"/>
      <c r="BA28" s="178"/>
      <c r="BB28" s="178"/>
      <c r="BC28" s="181">
        <f t="shared" si="13"/>
        <v>0</v>
      </c>
      <c r="BD28" s="178"/>
      <c r="BE28" s="178"/>
      <c r="BF28" s="178"/>
    </row>
    <row r="29" spans="1:58" s="20" customFormat="1" ht="13.5">
      <c r="A29" s="174" t="s">
        <v>203</v>
      </c>
      <c r="B29" s="174">
        <v>19423</v>
      </c>
      <c r="C29" s="174" t="s">
        <v>244</v>
      </c>
      <c r="D29" s="181">
        <f t="shared" si="2"/>
        <v>757</v>
      </c>
      <c r="E29" s="181">
        <f t="shared" si="3"/>
        <v>0</v>
      </c>
      <c r="F29" s="182"/>
      <c r="G29" s="182"/>
      <c r="H29" s="181">
        <f t="shared" si="4"/>
        <v>0</v>
      </c>
      <c r="I29" s="182"/>
      <c r="J29" s="182"/>
      <c r="K29" s="181">
        <f t="shared" si="5"/>
        <v>757</v>
      </c>
      <c r="L29" s="182">
        <v>89</v>
      </c>
      <c r="M29" s="182">
        <v>668</v>
      </c>
      <c r="N29" s="181">
        <f t="shared" si="6"/>
        <v>757</v>
      </c>
      <c r="O29" s="181">
        <f t="shared" si="7"/>
        <v>89</v>
      </c>
      <c r="P29" s="178">
        <v>89</v>
      </c>
      <c r="Q29" s="178"/>
      <c r="R29" s="178"/>
      <c r="S29" s="178"/>
      <c r="T29" s="178"/>
      <c r="U29" s="178"/>
      <c r="V29" s="178"/>
      <c r="W29" s="181">
        <f t="shared" si="8"/>
        <v>668</v>
      </c>
      <c r="X29" s="178">
        <v>668</v>
      </c>
      <c r="Y29" s="178"/>
      <c r="Z29" s="178"/>
      <c r="AA29" s="178"/>
      <c r="AB29" s="178"/>
      <c r="AC29" s="178"/>
      <c r="AD29" s="178"/>
      <c r="AE29" s="181">
        <f t="shared" si="9"/>
        <v>0</v>
      </c>
      <c r="AF29" s="178"/>
      <c r="AG29" s="178"/>
      <c r="AH29" s="181">
        <f t="shared" si="10"/>
        <v>3</v>
      </c>
      <c r="AI29" s="178">
        <v>3</v>
      </c>
      <c r="AJ29" s="178"/>
      <c r="AK29" s="178"/>
      <c r="AL29" s="181">
        <f t="shared" si="11"/>
        <v>37</v>
      </c>
      <c r="AM29" s="178">
        <v>37</v>
      </c>
      <c r="AN29" s="178"/>
      <c r="AO29" s="178"/>
      <c r="AP29" s="178"/>
      <c r="AQ29" s="178"/>
      <c r="AR29" s="178"/>
      <c r="AS29" s="178"/>
      <c r="AT29" s="178"/>
      <c r="AU29" s="178"/>
      <c r="AV29" s="178"/>
      <c r="AW29" s="181">
        <f t="shared" si="12"/>
        <v>3</v>
      </c>
      <c r="AX29" s="178">
        <v>3</v>
      </c>
      <c r="AY29" s="178"/>
      <c r="AZ29" s="178"/>
      <c r="BA29" s="178"/>
      <c r="BB29" s="178"/>
      <c r="BC29" s="181">
        <f t="shared" si="13"/>
        <v>0</v>
      </c>
      <c r="BD29" s="178"/>
      <c r="BE29" s="178"/>
      <c r="BF29" s="178"/>
    </row>
    <row r="30" spans="1:58" s="20" customFormat="1" ht="13.5">
      <c r="A30" s="174" t="s">
        <v>203</v>
      </c>
      <c r="B30" s="174">
        <v>19424</v>
      </c>
      <c r="C30" s="174" t="s">
        <v>245</v>
      </c>
      <c r="D30" s="181">
        <f t="shared" si="2"/>
        <v>1365</v>
      </c>
      <c r="E30" s="181">
        <f t="shared" si="3"/>
        <v>0</v>
      </c>
      <c r="F30" s="182"/>
      <c r="G30" s="182"/>
      <c r="H30" s="181">
        <f t="shared" si="4"/>
        <v>0</v>
      </c>
      <c r="I30" s="182"/>
      <c r="J30" s="182"/>
      <c r="K30" s="181">
        <f t="shared" si="5"/>
        <v>1365</v>
      </c>
      <c r="L30" s="182">
        <v>23</v>
      </c>
      <c r="M30" s="182">
        <v>1342</v>
      </c>
      <c r="N30" s="181">
        <f t="shared" si="6"/>
        <v>1365</v>
      </c>
      <c r="O30" s="181">
        <f t="shared" si="7"/>
        <v>23</v>
      </c>
      <c r="P30" s="178">
        <v>23</v>
      </c>
      <c r="Q30" s="178"/>
      <c r="R30" s="178"/>
      <c r="S30" s="178"/>
      <c r="T30" s="178"/>
      <c r="U30" s="178"/>
      <c r="V30" s="178"/>
      <c r="W30" s="181">
        <f t="shared" si="8"/>
        <v>1342</v>
      </c>
      <c r="X30" s="178">
        <v>1342</v>
      </c>
      <c r="Y30" s="178"/>
      <c r="Z30" s="178"/>
      <c r="AA30" s="178"/>
      <c r="AB30" s="178"/>
      <c r="AC30" s="178"/>
      <c r="AD30" s="178"/>
      <c r="AE30" s="181">
        <f t="shared" si="9"/>
        <v>0</v>
      </c>
      <c r="AF30" s="178"/>
      <c r="AG30" s="178"/>
      <c r="AH30" s="181">
        <f t="shared" si="10"/>
        <v>5</v>
      </c>
      <c r="AI30" s="178">
        <v>5</v>
      </c>
      <c r="AJ30" s="178"/>
      <c r="AK30" s="178"/>
      <c r="AL30" s="181">
        <f t="shared" si="11"/>
        <v>66</v>
      </c>
      <c r="AM30" s="178">
        <v>66</v>
      </c>
      <c r="AN30" s="178"/>
      <c r="AO30" s="178"/>
      <c r="AP30" s="178"/>
      <c r="AQ30" s="178"/>
      <c r="AR30" s="178"/>
      <c r="AS30" s="178"/>
      <c r="AT30" s="178"/>
      <c r="AU30" s="178"/>
      <c r="AV30" s="178"/>
      <c r="AW30" s="181">
        <f t="shared" si="12"/>
        <v>5</v>
      </c>
      <c r="AX30" s="178">
        <v>5</v>
      </c>
      <c r="AY30" s="178"/>
      <c r="AZ30" s="178"/>
      <c r="BA30" s="178"/>
      <c r="BB30" s="178"/>
      <c r="BC30" s="181">
        <f t="shared" si="13"/>
        <v>0</v>
      </c>
      <c r="BD30" s="178"/>
      <c r="BE30" s="178"/>
      <c r="BF30" s="178"/>
    </row>
    <row r="31" spans="1:58" s="20" customFormat="1" ht="13.5">
      <c r="A31" s="174" t="s">
        <v>203</v>
      </c>
      <c r="B31" s="174">
        <v>19425</v>
      </c>
      <c r="C31" s="174" t="s">
        <v>246</v>
      </c>
      <c r="D31" s="181">
        <f t="shared" si="2"/>
        <v>2759</v>
      </c>
      <c r="E31" s="181">
        <f t="shared" si="3"/>
        <v>0</v>
      </c>
      <c r="F31" s="182"/>
      <c r="G31" s="182"/>
      <c r="H31" s="181">
        <f t="shared" si="4"/>
        <v>0</v>
      </c>
      <c r="I31" s="182"/>
      <c r="J31" s="182"/>
      <c r="K31" s="181">
        <f t="shared" si="5"/>
        <v>2759</v>
      </c>
      <c r="L31" s="182">
        <v>94</v>
      </c>
      <c r="M31" s="182">
        <v>2665</v>
      </c>
      <c r="N31" s="181">
        <f t="shared" si="6"/>
        <v>2759</v>
      </c>
      <c r="O31" s="181">
        <f t="shared" si="7"/>
        <v>94</v>
      </c>
      <c r="P31" s="178">
        <v>94</v>
      </c>
      <c r="Q31" s="178"/>
      <c r="R31" s="178"/>
      <c r="S31" s="178"/>
      <c r="T31" s="178"/>
      <c r="U31" s="178"/>
      <c r="V31" s="178"/>
      <c r="W31" s="181">
        <f t="shared" si="8"/>
        <v>2665</v>
      </c>
      <c r="X31" s="178">
        <v>2665</v>
      </c>
      <c r="Y31" s="178"/>
      <c r="Z31" s="178"/>
      <c r="AA31" s="178"/>
      <c r="AB31" s="178"/>
      <c r="AC31" s="178"/>
      <c r="AD31" s="178"/>
      <c r="AE31" s="181">
        <f t="shared" si="9"/>
        <v>0</v>
      </c>
      <c r="AF31" s="178"/>
      <c r="AG31" s="178"/>
      <c r="AH31" s="181">
        <f t="shared" si="10"/>
        <v>10</v>
      </c>
      <c r="AI31" s="178">
        <v>10</v>
      </c>
      <c r="AJ31" s="178"/>
      <c r="AK31" s="178"/>
      <c r="AL31" s="181">
        <f t="shared" si="11"/>
        <v>134</v>
      </c>
      <c r="AM31" s="178">
        <v>134</v>
      </c>
      <c r="AN31" s="178"/>
      <c r="AO31" s="178"/>
      <c r="AP31" s="178"/>
      <c r="AQ31" s="178"/>
      <c r="AR31" s="178"/>
      <c r="AS31" s="178"/>
      <c r="AT31" s="178"/>
      <c r="AU31" s="178"/>
      <c r="AV31" s="178"/>
      <c r="AW31" s="181">
        <f t="shared" si="12"/>
        <v>10</v>
      </c>
      <c r="AX31" s="178">
        <v>10</v>
      </c>
      <c r="AY31" s="178"/>
      <c r="AZ31" s="178"/>
      <c r="BA31" s="178"/>
      <c r="BB31" s="178"/>
      <c r="BC31" s="181">
        <f t="shared" si="13"/>
        <v>0</v>
      </c>
      <c r="BD31" s="178"/>
      <c r="BE31" s="178"/>
      <c r="BF31" s="178"/>
    </row>
    <row r="32" spans="1:58" s="20" customFormat="1" ht="13.5">
      <c r="A32" s="174" t="s">
        <v>203</v>
      </c>
      <c r="B32" s="174">
        <v>19429</v>
      </c>
      <c r="C32" s="174" t="s">
        <v>247</v>
      </c>
      <c r="D32" s="181">
        <f t="shared" si="2"/>
        <v>2002</v>
      </c>
      <c r="E32" s="181">
        <f t="shared" si="3"/>
        <v>0</v>
      </c>
      <c r="F32" s="182"/>
      <c r="G32" s="182"/>
      <c r="H32" s="181">
        <f t="shared" si="4"/>
        <v>0</v>
      </c>
      <c r="I32" s="182"/>
      <c r="J32" s="182"/>
      <c r="K32" s="181">
        <f t="shared" si="5"/>
        <v>2002</v>
      </c>
      <c r="L32" s="182">
        <v>479</v>
      </c>
      <c r="M32" s="182">
        <v>1523</v>
      </c>
      <c r="N32" s="181">
        <f t="shared" si="6"/>
        <v>2002</v>
      </c>
      <c r="O32" s="181">
        <f t="shared" si="7"/>
        <v>479</v>
      </c>
      <c r="P32" s="178">
        <v>479</v>
      </c>
      <c r="Q32" s="178"/>
      <c r="R32" s="178"/>
      <c r="S32" s="178"/>
      <c r="T32" s="178"/>
      <c r="U32" s="178"/>
      <c r="V32" s="178"/>
      <c r="W32" s="181">
        <f t="shared" si="8"/>
        <v>1523</v>
      </c>
      <c r="X32" s="178">
        <v>1523</v>
      </c>
      <c r="Y32" s="178"/>
      <c r="Z32" s="178"/>
      <c r="AA32" s="178"/>
      <c r="AB32" s="178"/>
      <c r="AC32" s="178"/>
      <c r="AD32" s="178"/>
      <c r="AE32" s="181">
        <f t="shared" si="9"/>
        <v>0</v>
      </c>
      <c r="AF32" s="178"/>
      <c r="AG32" s="178"/>
      <c r="AH32" s="181">
        <f t="shared" si="10"/>
        <v>1</v>
      </c>
      <c r="AI32" s="178">
        <v>1</v>
      </c>
      <c r="AJ32" s="178"/>
      <c r="AK32" s="178"/>
      <c r="AL32" s="181">
        <f t="shared" si="11"/>
        <v>98</v>
      </c>
      <c r="AM32" s="178"/>
      <c r="AN32" s="178">
        <v>98</v>
      </c>
      <c r="AO32" s="178"/>
      <c r="AP32" s="178"/>
      <c r="AQ32" s="178"/>
      <c r="AR32" s="178"/>
      <c r="AS32" s="178"/>
      <c r="AT32" s="178"/>
      <c r="AU32" s="178"/>
      <c r="AV32" s="178"/>
      <c r="AW32" s="181">
        <f t="shared" si="12"/>
        <v>1</v>
      </c>
      <c r="AX32" s="178"/>
      <c r="AY32" s="178">
        <v>1</v>
      </c>
      <c r="AZ32" s="178"/>
      <c r="BA32" s="178"/>
      <c r="BB32" s="178"/>
      <c r="BC32" s="181">
        <f t="shared" si="13"/>
        <v>100</v>
      </c>
      <c r="BD32" s="178">
        <v>100</v>
      </c>
      <c r="BE32" s="178"/>
      <c r="BF32" s="178"/>
    </row>
    <row r="33" spans="1:58" s="20" customFormat="1" ht="13.5">
      <c r="A33" s="174" t="s">
        <v>203</v>
      </c>
      <c r="B33" s="174">
        <v>19430</v>
      </c>
      <c r="C33" s="174" t="s">
        <v>248</v>
      </c>
      <c r="D33" s="181">
        <f t="shared" si="2"/>
        <v>7007</v>
      </c>
      <c r="E33" s="181">
        <f t="shared" si="3"/>
        <v>0</v>
      </c>
      <c r="F33" s="182"/>
      <c r="G33" s="182"/>
      <c r="H33" s="181">
        <f t="shared" si="4"/>
        <v>0</v>
      </c>
      <c r="I33" s="182"/>
      <c r="J33" s="182"/>
      <c r="K33" s="181">
        <f t="shared" si="5"/>
        <v>7007</v>
      </c>
      <c r="L33" s="182">
        <v>577</v>
      </c>
      <c r="M33" s="182">
        <v>6430</v>
      </c>
      <c r="N33" s="181">
        <f t="shared" si="6"/>
        <v>7007</v>
      </c>
      <c r="O33" s="181">
        <f t="shared" si="7"/>
        <v>577</v>
      </c>
      <c r="P33" s="178">
        <v>577</v>
      </c>
      <c r="Q33" s="178"/>
      <c r="R33" s="178"/>
      <c r="S33" s="178"/>
      <c r="T33" s="178"/>
      <c r="U33" s="178"/>
      <c r="V33" s="178"/>
      <c r="W33" s="181">
        <f t="shared" si="8"/>
        <v>6430</v>
      </c>
      <c r="X33" s="178">
        <v>6430</v>
      </c>
      <c r="Y33" s="178"/>
      <c r="Z33" s="178"/>
      <c r="AA33" s="178"/>
      <c r="AB33" s="178"/>
      <c r="AC33" s="178"/>
      <c r="AD33" s="178"/>
      <c r="AE33" s="181">
        <f t="shared" si="9"/>
        <v>0</v>
      </c>
      <c r="AF33" s="178"/>
      <c r="AG33" s="178"/>
      <c r="AH33" s="181">
        <f t="shared" si="10"/>
        <v>350</v>
      </c>
      <c r="AI33" s="178">
        <v>350</v>
      </c>
      <c r="AJ33" s="178"/>
      <c r="AK33" s="178"/>
      <c r="AL33" s="181">
        <f t="shared" si="11"/>
        <v>350</v>
      </c>
      <c r="AM33" s="178"/>
      <c r="AN33" s="178"/>
      <c r="AO33" s="178"/>
      <c r="AP33" s="178"/>
      <c r="AQ33" s="178"/>
      <c r="AR33" s="178"/>
      <c r="AS33" s="178"/>
      <c r="AT33" s="178">
        <v>350</v>
      </c>
      <c r="AU33" s="178"/>
      <c r="AV33" s="178"/>
      <c r="AW33" s="181">
        <f t="shared" si="12"/>
        <v>0</v>
      </c>
      <c r="AX33" s="178"/>
      <c r="AY33" s="178"/>
      <c r="AZ33" s="178"/>
      <c r="BA33" s="178"/>
      <c r="BB33" s="178"/>
      <c r="BC33" s="181">
        <f t="shared" si="13"/>
        <v>350</v>
      </c>
      <c r="BD33" s="178">
        <v>350</v>
      </c>
      <c r="BE33" s="178"/>
      <c r="BF33" s="178"/>
    </row>
    <row r="34" spans="1:58" s="20" customFormat="1" ht="13.5">
      <c r="A34" s="174" t="s">
        <v>203</v>
      </c>
      <c r="B34" s="174">
        <v>19442</v>
      </c>
      <c r="C34" s="174" t="s">
        <v>249</v>
      </c>
      <c r="D34" s="181">
        <f t="shared" si="2"/>
        <v>0</v>
      </c>
      <c r="E34" s="181">
        <f t="shared" si="3"/>
        <v>0</v>
      </c>
      <c r="F34" s="182"/>
      <c r="G34" s="182"/>
      <c r="H34" s="181">
        <f t="shared" si="4"/>
        <v>0</v>
      </c>
      <c r="I34" s="182"/>
      <c r="J34" s="182"/>
      <c r="K34" s="181">
        <f t="shared" si="5"/>
        <v>0</v>
      </c>
      <c r="L34" s="182"/>
      <c r="M34" s="182"/>
      <c r="N34" s="181">
        <f t="shared" si="6"/>
        <v>0</v>
      </c>
      <c r="O34" s="181">
        <f t="shared" si="7"/>
        <v>0</v>
      </c>
      <c r="P34" s="178"/>
      <c r="Q34" s="178"/>
      <c r="R34" s="178"/>
      <c r="S34" s="178"/>
      <c r="T34" s="178"/>
      <c r="U34" s="178"/>
      <c r="V34" s="178"/>
      <c r="W34" s="181">
        <f t="shared" si="8"/>
        <v>0</v>
      </c>
      <c r="X34" s="178"/>
      <c r="Y34" s="178"/>
      <c r="Z34" s="178"/>
      <c r="AA34" s="178"/>
      <c r="AB34" s="178"/>
      <c r="AC34" s="178"/>
      <c r="AD34" s="178"/>
      <c r="AE34" s="181">
        <f t="shared" si="9"/>
        <v>0</v>
      </c>
      <c r="AF34" s="178"/>
      <c r="AG34" s="178"/>
      <c r="AH34" s="181">
        <f t="shared" si="10"/>
        <v>0</v>
      </c>
      <c r="AI34" s="178"/>
      <c r="AJ34" s="178"/>
      <c r="AK34" s="178"/>
      <c r="AL34" s="181">
        <f t="shared" si="11"/>
        <v>0</v>
      </c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81">
        <f t="shared" si="12"/>
        <v>0</v>
      </c>
      <c r="AX34" s="178"/>
      <c r="AY34" s="178"/>
      <c r="AZ34" s="178"/>
      <c r="BA34" s="178"/>
      <c r="BB34" s="178"/>
      <c r="BC34" s="181">
        <f t="shared" si="13"/>
        <v>0</v>
      </c>
      <c r="BD34" s="178"/>
      <c r="BE34" s="178"/>
      <c r="BF34" s="178"/>
    </row>
    <row r="35" spans="1:58" s="20" customFormat="1" ht="13.5">
      <c r="A35" s="174" t="s">
        <v>203</v>
      </c>
      <c r="B35" s="174">
        <v>19443</v>
      </c>
      <c r="C35" s="174" t="s">
        <v>250</v>
      </c>
      <c r="D35" s="181">
        <f t="shared" si="2"/>
        <v>20</v>
      </c>
      <c r="E35" s="181">
        <f t="shared" si="3"/>
        <v>0</v>
      </c>
      <c r="F35" s="182"/>
      <c r="G35" s="182"/>
      <c r="H35" s="181">
        <f t="shared" si="4"/>
        <v>20</v>
      </c>
      <c r="I35" s="182"/>
      <c r="J35" s="182">
        <v>20</v>
      </c>
      <c r="K35" s="181">
        <f t="shared" si="5"/>
        <v>0</v>
      </c>
      <c r="L35" s="182"/>
      <c r="M35" s="182"/>
      <c r="N35" s="181">
        <f t="shared" si="6"/>
        <v>24</v>
      </c>
      <c r="O35" s="181">
        <f t="shared" si="7"/>
        <v>0</v>
      </c>
      <c r="P35" s="178"/>
      <c r="Q35" s="178"/>
      <c r="R35" s="178"/>
      <c r="S35" s="178"/>
      <c r="T35" s="178"/>
      <c r="U35" s="178"/>
      <c r="V35" s="178"/>
      <c r="W35" s="181">
        <f t="shared" si="8"/>
        <v>20</v>
      </c>
      <c r="X35" s="178">
        <v>20</v>
      </c>
      <c r="Y35" s="178"/>
      <c r="Z35" s="178"/>
      <c r="AA35" s="178"/>
      <c r="AB35" s="178"/>
      <c r="AC35" s="178"/>
      <c r="AD35" s="178"/>
      <c r="AE35" s="181">
        <f t="shared" si="9"/>
        <v>4</v>
      </c>
      <c r="AF35" s="178">
        <v>4</v>
      </c>
      <c r="AG35" s="178"/>
      <c r="AH35" s="181">
        <f t="shared" si="10"/>
        <v>0</v>
      </c>
      <c r="AI35" s="178"/>
      <c r="AJ35" s="178"/>
      <c r="AK35" s="178"/>
      <c r="AL35" s="181">
        <f t="shared" si="11"/>
        <v>0</v>
      </c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81">
        <f t="shared" si="12"/>
        <v>0</v>
      </c>
      <c r="AX35" s="178"/>
      <c r="AY35" s="178"/>
      <c r="AZ35" s="178"/>
      <c r="BA35" s="178"/>
      <c r="BB35" s="178"/>
      <c r="BC35" s="181">
        <f t="shared" si="13"/>
        <v>0</v>
      </c>
      <c r="BD35" s="178"/>
      <c r="BE35" s="178"/>
      <c r="BF35" s="178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19000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山梨県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35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79386</v>
      </c>
      <c r="F7" s="149" t="s">
        <v>75</v>
      </c>
      <c r="G7" s="47" t="s">
        <v>76</v>
      </c>
      <c r="H7" s="48">
        <f>AD13</f>
        <v>29513</v>
      </c>
      <c r="I7" s="48">
        <f>AD24</f>
        <v>145194</v>
      </c>
      <c r="J7" s="48">
        <f>SUM(H7:I7)</f>
        <v>174707</v>
      </c>
      <c r="K7" s="49">
        <f>IF(J$14&gt;0,J7/J$14,0)</f>
        <v>0.9891016350378188</v>
      </c>
      <c r="L7" s="50">
        <f>AD35</f>
        <v>5205</v>
      </c>
      <c r="M7" s="81">
        <f>AD38</f>
        <v>560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79386</v>
      </c>
      <c r="AF7" s="67">
        <f>'水洗化人口等'!B7</f>
        <v>19000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8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8</v>
      </c>
      <c r="AF8" s="67">
        <f>'水洗化人口等'!B8</f>
        <v>19201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79394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416372</v>
      </c>
      <c r="AF9" s="67">
        <f>'水洗化人口等'!B9</f>
        <v>19202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416372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7271</v>
      </c>
      <c r="AF10" s="67">
        <f>'水洗化人口等'!B10</f>
        <v>19204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7271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375952</v>
      </c>
      <c r="AF11" s="67">
        <f>'水洗化人口等'!B11</f>
        <v>19205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375952</v>
      </c>
      <c r="F12" s="149"/>
      <c r="G12" s="47" t="s">
        <v>89</v>
      </c>
      <c r="H12" s="48">
        <f t="shared" si="1"/>
        <v>0</v>
      </c>
      <c r="I12" s="48">
        <f t="shared" si="2"/>
        <v>1925</v>
      </c>
      <c r="J12" s="48">
        <f t="shared" si="3"/>
        <v>1925</v>
      </c>
      <c r="K12" s="49">
        <f t="shared" si="4"/>
        <v>0.010898364962181259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106013</v>
      </c>
      <c r="AF12" s="67">
        <f>'水洗化人口等'!B12</f>
        <v>19206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799595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29513</v>
      </c>
      <c r="AF13" s="67">
        <f>'水洗化人口等'!B13</f>
        <v>19207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878989</v>
      </c>
      <c r="F14" s="149"/>
      <c r="G14" s="47" t="s">
        <v>79</v>
      </c>
      <c r="H14" s="48">
        <f>SUM(H7:H13)</f>
        <v>29513</v>
      </c>
      <c r="I14" s="48">
        <f>SUM(I7:I13)</f>
        <v>147119</v>
      </c>
      <c r="J14" s="48">
        <f>SUM(J7:J13)</f>
        <v>176632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19208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4</v>
      </c>
      <c r="I15" s="48">
        <f>AD31</f>
        <v>0</v>
      </c>
      <c r="J15" s="48">
        <f>SUM(H15:I15)</f>
        <v>4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19209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29517</v>
      </c>
      <c r="I16" s="83">
        <f>SUM(I14:I15)</f>
        <v>147119</v>
      </c>
      <c r="J16" s="83">
        <f>SUM(J14:J15)</f>
        <v>176636</v>
      </c>
      <c r="K16" s="84" t="s">
        <v>92</v>
      </c>
      <c r="L16" s="85">
        <f>SUM(L7:L9)</f>
        <v>5205</v>
      </c>
      <c r="M16" s="86">
        <f>SUM(M7:M9)</f>
        <v>560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19210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106013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19211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19212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0.9096757752372328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19213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0.09032422476276722</v>
      </c>
      <c r="F20" s="155" t="s">
        <v>101</v>
      </c>
      <c r="G20" s="156"/>
      <c r="H20" s="48">
        <f>AD21</f>
        <v>0</v>
      </c>
      <c r="I20" s="48">
        <f>AD32</f>
        <v>1975</v>
      </c>
      <c r="J20" s="75">
        <f>SUM(H20:I20)</f>
        <v>1975</v>
      </c>
      <c r="AA20" s="46" t="s">
        <v>94</v>
      </c>
      <c r="AB20" s="46" t="s">
        <v>124</v>
      </c>
      <c r="AC20" s="46" t="s">
        <v>172</v>
      </c>
      <c r="AD20" s="61">
        <f ca="1" t="shared" si="0"/>
        <v>4</v>
      </c>
      <c r="AF20" s="67">
        <f>'水洗化人口等'!B20</f>
        <v>19214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0.4736942100526855</v>
      </c>
      <c r="F21" s="155" t="s">
        <v>103</v>
      </c>
      <c r="G21" s="156"/>
      <c r="H21" s="48">
        <f>AD22</f>
        <v>0</v>
      </c>
      <c r="I21" s="48">
        <f>AD33</f>
        <v>21</v>
      </c>
      <c r="J21" s="75">
        <f>SUM(H21:I21)</f>
        <v>21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19346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0.4277095617806366</v>
      </c>
      <c r="F22" s="155" t="s">
        <v>105</v>
      </c>
      <c r="G22" s="156"/>
      <c r="H22" s="48">
        <f>AD23</f>
        <v>29513</v>
      </c>
      <c r="I22" s="48">
        <f>AD34</f>
        <v>145123</v>
      </c>
      <c r="J22" s="75">
        <f>SUM(H22:I22)</f>
        <v>174636</v>
      </c>
      <c r="AA22" s="46" t="s">
        <v>103</v>
      </c>
      <c r="AB22" s="46" t="s">
        <v>124</v>
      </c>
      <c r="AC22" s="46" t="s">
        <v>148</v>
      </c>
      <c r="AD22" s="61">
        <f ca="1" t="shared" si="0"/>
        <v>0</v>
      </c>
      <c r="AF22" s="67">
        <f>'水洗化人口等'!B22</f>
        <v>19361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0.12060788018962694</v>
      </c>
      <c r="F23" s="153" t="s">
        <v>8</v>
      </c>
      <c r="G23" s="154"/>
      <c r="H23" s="83">
        <f>SUM(H20:H22)</f>
        <v>29513</v>
      </c>
      <c r="I23" s="83">
        <f>SUM(I20:I22)</f>
        <v>147119</v>
      </c>
      <c r="J23" s="88">
        <f>SUM(J20:J22)</f>
        <v>176632</v>
      </c>
      <c r="AA23" s="44" t="s">
        <v>105</v>
      </c>
      <c r="AB23" s="46" t="s">
        <v>124</v>
      </c>
      <c r="AC23" s="44" t="s">
        <v>149</v>
      </c>
      <c r="AD23" s="61">
        <f ca="1" t="shared" si="0"/>
        <v>29513</v>
      </c>
      <c r="AF23" s="67">
        <f>'水洗化人口等'!B23</f>
        <v>19362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0.99989923671814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145194</v>
      </c>
      <c r="AF24" s="67">
        <f>'水洗化人口等'!B24</f>
        <v>19364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0.00010076328186009018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19365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19366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19384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2170</v>
      </c>
      <c r="J28" s="90">
        <f>AD51</f>
        <v>207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19422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105</v>
      </c>
      <c r="J29" s="90">
        <f>AD52</f>
        <v>8</v>
      </c>
      <c r="AA29" s="44" t="s">
        <v>89</v>
      </c>
      <c r="AB29" s="46" t="s">
        <v>124</v>
      </c>
      <c r="AC29" s="44" t="s">
        <v>145</v>
      </c>
      <c r="AD29" s="61">
        <f ca="1" t="shared" si="0"/>
        <v>1925</v>
      </c>
      <c r="AF29" s="67">
        <f>'水洗化人口等'!B29</f>
        <v>19423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1412</v>
      </c>
      <c r="J30" s="90">
        <f>AD53</f>
        <v>52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19424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228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19425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1975</v>
      </c>
      <c r="AF32" s="67">
        <f>'水洗化人口等'!B32</f>
        <v>19429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21</v>
      </c>
      <c r="AF33" s="67">
        <f>'水洗化人口等'!B33</f>
        <v>19430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145123</v>
      </c>
      <c r="AF34" s="67">
        <f>'水洗化人口等'!B34</f>
        <v>19442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1194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5205</v>
      </c>
      <c r="AF35" s="67">
        <f>'水洗化人口等'!B35</f>
        <v>19443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2156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7265</v>
      </c>
      <c r="J38" s="92">
        <f>SUM(J28:J32)</f>
        <v>267</v>
      </c>
      <c r="AA38" s="44" t="s">
        <v>76</v>
      </c>
      <c r="AB38" s="46" t="s">
        <v>124</v>
      </c>
      <c r="AC38" s="44" t="s">
        <v>154</v>
      </c>
      <c r="AD38" s="72">
        <f ca="1" t="shared" si="0"/>
        <v>560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2170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105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1412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228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1194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0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2156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207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8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52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2008-09-16T07:32:07Z</dcterms:modified>
  <cp:category/>
  <cp:version/>
  <cp:contentType/>
  <cp:contentStatus/>
</cp:coreProperties>
</file>