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'ごみ処理概要'!$A$7:$AW$26</definedName>
    <definedName name="_xlnm.Print_Area" localSheetId="2">'ごみ処理量内訳'!$A$7:$AR$26</definedName>
    <definedName name="_xlnm.Print_Area" localSheetId="1">'ごみ搬入量内訳'!$A$7:$DK$26</definedName>
    <definedName name="_xlnm.Print_Area" localSheetId="4">'災害廃棄物搬入量'!$A$7:$CY$26</definedName>
    <definedName name="_xlnm.Print_Area" localSheetId="3">'資源化量内訳'!$A$7:$EH$26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<sst xmlns="http://schemas.openxmlformats.org/spreadsheetml/2006/main" count="1615" uniqueCount="423">
  <si>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</si>
  <si>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</si>
  <si>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</si>
  <si>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</si>
  <si>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</si>
  <si>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</si>
  <si>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</si>
  <si>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</si>
  <si>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</si>
  <si>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</si>
  <si>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</si>
  <si>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</si>
  <si>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</si>
  <si>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</si>
  <si>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</si>
  <si>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</si>
  <si>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</si>
  <si>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</si>
  <si>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</si>
  <si>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</si>
  <si>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</si>
  <si>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</si>
  <si>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</si>
  <si>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</si>
  <si>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</si>
  <si>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</si>
  <si>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</si>
  <si>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</si>
  <si>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</si>
  <si>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</si>
  <si>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</si>
  <si>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</si>
  <si>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</si>
  <si>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</si>
  <si>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</si>
  <si>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</si>
  <si>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</si>
  <si>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</si>
  <si>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</si>
  <si>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</si>
  <si>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</si>
  <si>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</si>
  <si>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</si>
  <si>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</si>
  <si>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</si>
  <si>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</si>
  <si>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</si>
  <si>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</si>
  <si>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</si>
  <si>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</si>
  <si>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</si>
  <si>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</si>
  <si>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</si>
  <si>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</si>
  <si>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</si>
  <si>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</si>
  <si>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</si>
  <si>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</si>
  <si>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</si>
  <si>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</si>
  <si>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</si>
  <si>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</si>
  <si>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</si>
  <si>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</si>
  <si>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</si>
  <si>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</si>
  <si>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</si>
  <si>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</si>
  <si>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</si>
  <si>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</si>
  <si>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</si>
  <si>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</si>
  <si>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</si>
  <si>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</si>
  <si>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</si>
  <si>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</si>
  <si>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</si>
  <si>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</si>
  <si>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</si>
  <si>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</si>
  <si>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</si>
  <si>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</si>
  <si>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</si>
  <si>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</si>
  <si>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</si>
  <si>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</si>
  <si>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</si>
  <si>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</si>
  <si>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</si>
  <si>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</si>
  <si>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</si>
  <si>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</si>
  <si>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</si>
  <si>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</si>
  <si>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</si>
  <si>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</si>
  <si>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</si>
  <si>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</si>
  <si>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</si>
  <si>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</si>
  <si>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</si>
  <si>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</si>
  <si>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</si>
  <si>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</si>
  <si>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</si>
  <si>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</si>
  <si>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</si>
  <si>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</si>
  <si>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</si>
  <si>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</si>
  <si>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</si>
  <si>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</si>
  <si>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</si>
  <si>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</si>
  <si>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</si>
  <si>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</si>
  <si>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</si>
  <si>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</si>
  <si>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</si>
  <si>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</si>
  <si>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</si>
  <si>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</si>
  <si>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</si>
  <si>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</si>
  <si>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</si>
  <si>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</si>
  <si>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</si>
  <si>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</si>
  <si>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</si>
  <si>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</si>
  <si>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</si>
  <si>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</si>
  <si>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</si>
  <si>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</si>
  <si>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</si>
  <si>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</si>
  <si>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</si>
  <si>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</si>
  <si>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</si>
  <si>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</si>
  <si>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</si>
  <si>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</si>
  <si>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</si>
  <si>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</si>
  <si>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</si>
  <si>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</si>
  <si>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</si>
  <si>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</si>
  <si>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</si>
  <si>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</si>
  <si>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</si>
  <si>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</si>
  <si>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</si>
  <si>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</si>
  <si>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</si>
  <si>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</si>
  <si>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</si>
  <si>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</si>
  <si>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</si>
  <si>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</si>
  <si>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</si>
  <si>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</si>
  <si>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</si>
  <si>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</si>
  <si>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</si>
  <si>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</si>
  <si>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</si>
  <si>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</si>
  <si>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</si>
  <si>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</si>
  <si>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</si>
  <si>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</si>
  <si>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</si>
  <si>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</si>
  <si>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</si>
  <si>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</si>
  <si>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</si>
  <si>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</si>
  <si>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</si>
  <si>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</si>
  <si>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</si>
  <si>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</si>
  <si>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</si>
  <si>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</si>
  <si>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</si>
  <si>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</si>
  <si>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</si>
  <si>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</si>
  <si>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</si>
  <si>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</si>
  <si>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</si>
  <si>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</si>
  <si>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</si>
  <si>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</si>
  <si>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</si>
  <si>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</si>
  <si>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</si>
  <si>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</si>
  <si>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</si>
  <si>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</si>
  <si>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</si>
  <si>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</si>
  <si>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</si>
  <si>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</si>
  <si>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</si>
  <si>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</si>
  <si>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</si>
  <si>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</si>
  <si>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</si>
  <si>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</si>
  <si>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</si>
  <si>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</si>
  <si>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</si>
  <si>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</si>
  <si>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</si>
  <si>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</si>
  <si>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</si>
  <si>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</si>
  <si>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</si>
  <si>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</si>
  <si>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</si>
  <si>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</si>
  <si>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</si>
  <si>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</si>
  <si>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</si>
  <si>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</si>
  <si>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</si>
  <si>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</si>
  <si>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</si>
  <si>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</si>
  <si>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</si>
  <si>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</si>
  <si>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</si>
  <si>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</si>
  <si>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</si>
  <si>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</si>
  <si>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</si>
  <si>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</si>
  <si>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</si>
  <si>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</si>
  <si>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</si>
  <si>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</si>
  <si>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</si>
  <si>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</si>
  <si>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</si>
  <si>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</si>
  <si>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</si>
  <si>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</si>
  <si>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</si>
  <si>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</si>
  <si>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</si>
  <si>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</si>
  <si>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</si>
  <si>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</si>
  <si>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</si>
  <si>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</si>
  <si>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</si>
  <si>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</si>
  <si>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</si>
  <si>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</si>
  <si>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</si>
  <si>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</si>
  <si>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</si>
  <si>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</si>
  <si>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</si>
  <si>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</si>
  <si>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</si>
  <si>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</si>
  <si>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</si>
  <si>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</si>
  <si>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</si>
  <si>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</si>
  <si>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</si>
  <si>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</si>
  <si>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</si>
  <si>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</si>
  <si>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</si>
  <si>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</si>
  <si>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</si>
  <si>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</si>
  <si>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</si>
  <si>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</si>
  <si>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</si>
  <si>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</si>
  <si>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</si>
  <si>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</si>
  <si>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</si>
  <si>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</si>
  <si>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</si>
  <si>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</si>
  <si>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</si>
  <si>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</si>
  <si>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</si>
  <si>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</si>
  <si>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</si>
  <si>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</si>
  <si>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</si>
  <si>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</si>
  <si>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</si>
  <si>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</si>
  <si>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</si>
  <si>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</si>
  <si>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</si>
  <si>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</si>
  <si>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</si>
  <si>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</si>
  <si>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</si>
  <si>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</si>
  <si>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</si>
  <si>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</si>
  <si>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</si>
  <si>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</si>
  <si>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</si>
  <si>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</si>
  <si>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</si>
  <si>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</si>
  <si>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</si>
  <si>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</si>
  <si>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</si>
  <si>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</si>
  <si>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</si>
  <si>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</si>
  <si>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</si>
  <si>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</si>
  <si>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</si>
  <si>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</si>
  <si>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</si>
  <si>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</si>
  <si>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</si>
  <si>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</si>
  <si>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</si>
  <si>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</si>
  <si>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</si>
  <si>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</si>
  <si>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</si>
  <si>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</si>
  <si>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</si>
  <si>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</si>
  <si>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</si>
  <si>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</si>
  <si>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</si>
  <si>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</si>
  <si>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</si>
  <si>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</si>
  <si>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</si>
  <si>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</si>
  <si>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</si>
  <si>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</si>
  <si>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</si>
  <si>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</si>
  <si>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</si>
  <si>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</si>
  <si>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</si>
  <si>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</si>
  <si>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</si>
  <si>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</si>
  <si>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</si>
  <si>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</si>
  <si>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</si>
  <si>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</si>
  <si>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</si>
  <si>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</si>
  <si>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</si>
  <si>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</si>
  <si>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</si>
  <si>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</si>
  <si>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</si>
  <si>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</si>
  <si>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</si>
  <si>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</si>
  <si>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</si>
  <si>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</si>
  <si>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</si>
  <si>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</si>
  <si>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</si>
  <si>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</si>
  <si>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</si>
  <si>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</si>
  <si>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</si>
  <si>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</si>
  <si>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</si>
  <si>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</si>
  <si>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</si>
  <si>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</si>
  <si>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</si>
  <si>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</si>
  <si>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</si>
  <si>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</si>
  <si>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</si>
  <si>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</si>
  <si>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</si>
  <si>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</si>
  <si>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</si>
  <si>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</si>
  <si>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</si>
  <si>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</si>
  <si>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</si>
  <si>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</si>
  <si>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</si>
  <si>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</si>
  <si>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</si>
  <si>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</si>
  <si>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金沢市</t>
  </si>
  <si>
    <t>○</t>
  </si>
  <si>
    <t>七尾市</t>
  </si>
  <si>
    <t>○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</si>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</sst>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26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石川県</v>
      </c>
      <c r="B7" s="280">
        <f>INT(B8/1000)*1000</f>
        <v>17000</v>
      </c>
      <c r="C7" s="280" t="s">
        <v>354</v>
      </c>
      <c r="D7" s="278">
        <f>SUM(E7:F7)</f>
        <v>1171871</v>
      </c>
      <c r="E7" s="278">
        <f>SUM(E8:E200)</f>
        <v>1171868</v>
      </c>
      <c r="F7" s="278">
        <f>SUM(F8:F200)</f>
        <v>3</v>
      </c>
      <c r="G7" s="278">
        <f>SUM(G8:G200)</f>
        <v>429216</v>
      </c>
      <c r="H7" s="278">
        <f>SUM(H8:H200)</f>
        <v>47040</v>
      </c>
      <c r="I7" s="278">
        <f>SUM(I8:I200)</f>
        <v>20522</v>
      </c>
      <c r="J7" s="278">
        <f>SUM(G7:I7)</f>
        <v>496778</v>
      </c>
      <c r="K7" s="278">
        <f>IF($D7&gt;0,J7/$D7/365*10^6,0)</f>
        <v>1161.421023677825</v>
      </c>
      <c r="L7" s="278">
        <f>IF($D7&gt;0,('ごみ搬入量内訳'!E7+I7)/$D7/365*10^6,0)</f>
        <v>749.8230525467043</v>
      </c>
      <c r="M7" s="278">
        <f>IF($D7&gt;0,'ごみ搬入量内訳'!F7/$D7/365*10^6,0)</f>
        <v>411.59797113112046</v>
      </c>
      <c r="N7" s="278">
        <f>SUM(N8:N200)</f>
        <v>0</v>
      </c>
      <c r="O7" s="278">
        <f>'ごみ処理量内訳'!E7</f>
        <v>285586</v>
      </c>
      <c r="P7" s="278">
        <f>'ごみ処理量内訳'!N7</f>
        <v>20111</v>
      </c>
      <c r="Q7" s="278">
        <f aca="true" t="shared" si="0" ref="Q7:AH7">SUM(Q8:Q200)</f>
        <v>137933</v>
      </c>
      <c r="R7" s="278">
        <f t="shared" si="0"/>
        <v>1817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72151</v>
      </c>
      <c r="W7" s="278">
        <f t="shared" si="0"/>
        <v>57558</v>
      </c>
      <c r="X7" s="278">
        <f t="shared" si="0"/>
        <v>6407</v>
      </c>
      <c r="Y7" s="278">
        <f t="shared" si="0"/>
        <v>28737</v>
      </c>
      <c r="Z7" s="278">
        <f t="shared" si="0"/>
        <v>14624</v>
      </c>
      <c r="AA7" s="278">
        <f t="shared" si="0"/>
        <v>10225</v>
      </c>
      <c r="AB7" s="278">
        <f t="shared" si="0"/>
        <v>2598</v>
      </c>
      <c r="AC7" s="278">
        <f t="shared" si="0"/>
        <v>209</v>
      </c>
      <c r="AD7" s="278">
        <f t="shared" si="0"/>
        <v>441</v>
      </c>
      <c r="AE7" s="278">
        <f t="shared" si="0"/>
        <v>72</v>
      </c>
      <c r="AF7" s="278">
        <f t="shared" si="0"/>
        <v>0</v>
      </c>
      <c r="AG7" s="278">
        <f t="shared" si="0"/>
        <v>0</v>
      </c>
      <c r="AH7" s="278">
        <f t="shared" si="0"/>
        <v>568</v>
      </c>
      <c r="AI7" s="278">
        <f>SUM(O7:Q7,Y7)</f>
        <v>472367</v>
      </c>
      <c r="AJ7" s="279">
        <f>IF(AI7&gt;0,(Y7+O7+Q7)/AI7*100,0)</f>
        <v>95.74250529778753</v>
      </c>
      <c r="AK7" s="278">
        <f aca="true" t="shared" si="1" ref="AK7:AQ7">SUM(AK8:AK200)</f>
        <v>3531</v>
      </c>
      <c r="AL7" s="278">
        <f t="shared" si="1"/>
        <v>291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312</v>
      </c>
      <c r="AQ7" s="278">
        <f t="shared" si="1"/>
        <v>26371</v>
      </c>
      <c r="AR7" s="278">
        <f>SUM(AK7:AQ7)</f>
        <v>30505</v>
      </c>
      <c r="AS7" s="279">
        <f>IF(AI7+I7&gt;0,(Y7+AR7+I7)/(AI7+I7)*100,0)</f>
        <v>16.182953971380982</v>
      </c>
      <c r="AT7" s="278">
        <f>SUM(AT8:AT200)</f>
        <v>20111</v>
      </c>
      <c r="AU7" s="278">
        <f>SUM(AU8:AU200)</f>
        <v>41750</v>
      </c>
      <c r="AV7" s="278">
        <f>SUM(AV8:AV200)</f>
        <v>15179</v>
      </c>
      <c r="AW7" s="278">
        <f>SUM(AT7:AV7)</f>
        <v>77040</v>
      </c>
    </row>
    <row r="8" spans="1:49" ht="13.5" customHeight="1">
      <c r="A8" s="415" t="s">
        <v>371</v>
      </c>
      <c r="B8" s="415">
        <v>17201</v>
      </c>
      <c r="C8" s="415" t="s">
        <v>402</v>
      </c>
      <c r="D8" s="294">
        <f aca="true" t="shared" si="2" ref="D8:D26">SUM(E8:F8)</f>
        <v>442411</v>
      </c>
      <c r="E8" s="419">
        <v>442411</v>
      </c>
      <c r="F8" s="419"/>
      <c r="G8" s="295">
        <f>'ごみ搬入量内訳'!H8</f>
        <v>187842</v>
      </c>
      <c r="H8" s="295">
        <f>'ごみ搬入量内訳'!AG8</f>
        <v>4785</v>
      </c>
      <c r="I8" s="295">
        <f>'資源化量内訳'!DX8</f>
        <v>9915</v>
      </c>
      <c r="J8" s="294">
        <f>SUM(G8:I8)</f>
        <v>202542</v>
      </c>
      <c r="K8" s="294">
        <f>IF($D8&gt;0,J8/$D8/365*10^6,0)</f>
        <v>1254.2852439046405</v>
      </c>
      <c r="L8" s="295">
        <f>IF($D8&gt;0,('ごみ搬入量内訳'!E8+I8)/$D8/365*10^6,0)</f>
        <v>752.730918435944</v>
      </c>
      <c r="M8" s="295">
        <f>IF($D8&gt;0,'ごみ搬入量内訳'!F8/$D8/365*10^6,0)</f>
        <v>501.55432546869656</v>
      </c>
      <c r="N8" s="295">
        <f>'ごみ搬入量内訳'!AH8</f>
        <v>0</v>
      </c>
      <c r="O8" s="295">
        <f>'ごみ処理量内訳'!E8</f>
        <v>146654</v>
      </c>
      <c r="P8" s="295">
        <f>'ごみ処理量内訳'!N8</f>
        <v>3697</v>
      </c>
      <c r="Q8" s="295">
        <f>'ごみ処理量内訳'!F8</f>
        <v>34427</v>
      </c>
      <c r="R8" s="295">
        <f>'ごみ処理量内訳'!G8</f>
        <v>0</v>
      </c>
      <c r="S8" s="295">
        <f>'ごみ処理量内訳'!H8</f>
        <v>0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34427</v>
      </c>
      <c r="X8" s="295">
        <f>'ごみ処理量内訳'!M8</f>
        <v>0</v>
      </c>
      <c r="Y8" s="295">
        <f>'資源化量内訳'!R8</f>
        <v>7849</v>
      </c>
      <c r="Z8" s="295">
        <f>'資源化量内訳'!S8</f>
        <v>0</v>
      </c>
      <c r="AA8" s="295">
        <f>'資源化量内訳'!T8</f>
        <v>7849</v>
      </c>
      <c r="AB8" s="295">
        <f>'資源化量内訳'!U8</f>
        <v>0</v>
      </c>
      <c r="AC8" s="295">
        <f>'資源化量内訳'!V8</f>
        <v>0</v>
      </c>
      <c r="AD8" s="295">
        <f>'資源化量内訳'!W8</f>
        <v>0</v>
      </c>
      <c r="AE8" s="295">
        <f>'資源化量内訳'!X8</f>
        <v>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0</v>
      </c>
      <c r="AI8" s="294">
        <f>SUM(O8:Q8,Y8)</f>
        <v>192627</v>
      </c>
      <c r="AJ8" s="296">
        <f>IF(AI8&gt;0,(Y8+O8+Q8)/AI8*100,0)</f>
        <v>98.08074672813261</v>
      </c>
      <c r="AK8" s="295">
        <f>'資源化量内訳'!AP8</f>
        <v>0</v>
      </c>
      <c r="AL8" s="295">
        <f>'資源化量内訳'!BC8</f>
        <v>0</v>
      </c>
      <c r="AM8" s="295">
        <f>'資源化量内訳'!BO8</f>
        <v>0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11606</v>
      </c>
      <c r="AR8" s="294">
        <f>SUM(AK8:AQ8)</f>
        <v>11606</v>
      </c>
      <c r="AS8" s="296">
        <f>IF(AI8+I8&gt;0,(Y8+AR8+I8)/(AI8+I8)*100,0)</f>
        <v>14.500696151909235</v>
      </c>
      <c r="AT8" s="295">
        <f>'ごみ処理量内訳'!AI8</f>
        <v>3697</v>
      </c>
      <c r="AU8" s="295">
        <f>'ごみ処理量内訳'!AJ8</f>
        <v>20061</v>
      </c>
      <c r="AV8" s="295">
        <f>'ごみ処理量内訳'!AK8</f>
        <v>11329</v>
      </c>
      <c r="AW8" s="294">
        <f>SUM(AT8:AV8)</f>
        <v>35087</v>
      </c>
    </row>
    <row r="9" spans="1:49" ht="13.5" customHeight="1">
      <c r="A9" s="415" t="s">
        <v>371</v>
      </c>
      <c r="B9" s="415">
        <v>17202</v>
      </c>
      <c r="C9" s="415" t="s">
        <v>404</v>
      </c>
      <c r="D9" s="294">
        <f t="shared" si="2"/>
        <v>62004</v>
      </c>
      <c r="E9" s="419">
        <v>62004</v>
      </c>
      <c r="F9" s="419"/>
      <c r="G9" s="295">
        <f>'ごみ搬入量内訳'!H9</f>
        <v>21531</v>
      </c>
      <c r="H9" s="295">
        <f>'ごみ搬入量内訳'!AG9</f>
        <v>4983</v>
      </c>
      <c r="I9" s="295">
        <f>'資源化量内訳'!DX9</f>
        <v>114</v>
      </c>
      <c r="J9" s="294">
        <f aca="true" t="shared" si="3" ref="J9:J26">SUM(G9:I9)</f>
        <v>26628</v>
      </c>
      <c r="K9" s="294">
        <f aca="true" t="shared" si="4" ref="K9:K26">IF($D9&gt;0,J9/$D9/365*10^6,0)</f>
        <v>1176.5922304614903</v>
      </c>
      <c r="L9" s="295">
        <f>IF($D9&gt;0,('ごみ搬入量内訳'!E9+I9)/$D9/365*10^6,0)</f>
        <v>730.443373958198</v>
      </c>
      <c r="M9" s="295">
        <f>IF($D9&gt;0,'ごみ搬入量内訳'!F9/$D9/365*10^6,0)</f>
        <v>446.14885650329234</v>
      </c>
      <c r="N9" s="295">
        <f>'ごみ搬入量内訳'!AH9</f>
        <v>0</v>
      </c>
      <c r="O9" s="295">
        <f>'ごみ処理量内訳'!E9</f>
        <v>0</v>
      </c>
      <c r="P9" s="295">
        <f>'ごみ処理量内訳'!N9</f>
        <v>2407</v>
      </c>
      <c r="Q9" s="295">
        <f>'ごみ処理量内訳'!F9</f>
        <v>21112</v>
      </c>
      <c r="R9" s="295">
        <f>'ごみ処理量内訳'!G9</f>
        <v>0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20331</v>
      </c>
      <c r="W9" s="295">
        <f>'ごみ処理量内訳'!L9</f>
        <v>781</v>
      </c>
      <c r="X9" s="295">
        <f>'ごみ処理量内訳'!M9</f>
        <v>0</v>
      </c>
      <c r="Y9" s="295">
        <f>'資源化量内訳'!R9</f>
        <v>2995</v>
      </c>
      <c r="Z9" s="295">
        <f>'資源化量内訳'!S9</f>
        <v>2385</v>
      </c>
      <c r="AA9" s="295">
        <f>'資源化量内訳'!T9</f>
        <v>610</v>
      </c>
      <c r="AB9" s="295">
        <f>'資源化量内訳'!U9</f>
        <v>0</v>
      </c>
      <c r="AC9" s="295">
        <f>'資源化量内訳'!V9</f>
        <v>0</v>
      </c>
      <c r="AD9" s="295">
        <f>'資源化量内訳'!W9</f>
        <v>0</v>
      </c>
      <c r="AE9" s="295">
        <f>'資源化量内訳'!X9</f>
        <v>0</v>
      </c>
      <c r="AF9" s="295">
        <f>'資源化量内訳'!Y9</f>
        <v>0</v>
      </c>
      <c r="AG9" s="295">
        <f>'資源化量内訳'!Z9</f>
        <v>0</v>
      </c>
      <c r="AH9" s="295">
        <f>'資源化量内訳'!AA9</f>
        <v>0</v>
      </c>
      <c r="AI9" s="294">
        <f aca="true" t="shared" si="5" ref="AI9:AI26">SUM(O9:Q9,Y9)</f>
        <v>26514</v>
      </c>
      <c r="AJ9" s="296">
        <f aca="true" t="shared" si="6" ref="AJ9:AJ26">IF(AI9&gt;0,(Y9+O9+Q9)/AI9*100,0)</f>
        <v>90.921777174323</v>
      </c>
      <c r="AK9" s="295">
        <f>'資源化量内訳'!AP9</f>
        <v>912</v>
      </c>
      <c r="AL9" s="295">
        <f>'資源化量内訳'!BC9</f>
        <v>0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19</v>
      </c>
      <c r="AQ9" s="295">
        <f>'資源化量内訳'!DL9</f>
        <v>808</v>
      </c>
      <c r="AR9" s="294">
        <f aca="true" t="shared" si="7" ref="AR9:AR26">SUM(AK9:AQ9)</f>
        <v>1739</v>
      </c>
      <c r="AS9" s="296">
        <f aca="true" t="shared" si="8" ref="AS9:AS26">IF(AI9+I9&gt;0,(Y9+AR9+I9)/(AI9+I9)*100,0)</f>
        <v>18.206399278954482</v>
      </c>
      <c r="AT9" s="295">
        <f>'ごみ処理量内訳'!AI9</f>
        <v>2407</v>
      </c>
      <c r="AU9" s="295">
        <f>'ごみ処理量内訳'!AJ9</f>
        <v>827</v>
      </c>
      <c r="AV9" s="295">
        <f>'ごみ処理量内訳'!AK9</f>
        <v>60</v>
      </c>
      <c r="AW9" s="294">
        <f aca="true" t="shared" si="9" ref="AW9:AW26">SUM(AT9:AV9)</f>
        <v>3294</v>
      </c>
    </row>
    <row r="10" spans="1:49" ht="13.5" customHeight="1">
      <c r="A10" s="415" t="s">
        <v>371</v>
      </c>
      <c r="B10" s="415">
        <v>17203</v>
      </c>
      <c r="C10" s="415" t="s">
        <v>406</v>
      </c>
      <c r="D10" s="294">
        <f t="shared" si="2"/>
        <v>109841</v>
      </c>
      <c r="E10" s="419">
        <v>109841</v>
      </c>
      <c r="F10" s="419"/>
      <c r="G10" s="295">
        <f>'ごみ搬入量内訳'!H10</f>
        <v>34221</v>
      </c>
      <c r="H10" s="295">
        <f>'ごみ搬入量内訳'!AG10</f>
        <v>8043</v>
      </c>
      <c r="I10" s="295">
        <f>'資源化量内訳'!DX10</f>
        <v>1568</v>
      </c>
      <c r="J10" s="294">
        <f t="shared" si="3"/>
        <v>43832</v>
      </c>
      <c r="K10" s="294">
        <f t="shared" si="4"/>
        <v>1093.2863979104043</v>
      </c>
      <c r="L10" s="295">
        <f>IF($D10&gt;0,('ごみ搬入量内訳'!E10+I10)/$D10/365*10^6,0)</f>
        <v>684.7007873023935</v>
      </c>
      <c r="M10" s="295">
        <f>IF($D10&gt;0,'ごみ搬入量内訳'!F10/$D10/365*10^6,0)</f>
        <v>408.5856106080109</v>
      </c>
      <c r="N10" s="295">
        <f>'ごみ搬入量内訳'!AH10</f>
        <v>0</v>
      </c>
      <c r="O10" s="295">
        <f>'ごみ処理量内訳'!E10</f>
        <v>33824</v>
      </c>
      <c r="P10" s="295">
        <f>'ごみ処理量内訳'!N10</f>
        <v>2326</v>
      </c>
      <c r="Q10" s="295">
        <f>'ごみ処理量内訳'!F10</f>
        <v>855</v>
      </c>
      <c r="R10" s="295">
        <f>'ごみ処理量内訳'!G10</f>
        <v>0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855</v>
      </c>
      <c r="X10" s="295">
        <f>'ごみ処理量内訳'!M10</f>
        <v>0</v>
      </c>
      <c r="Y10" s="295">
        <f>'資源化量内訳'!R10</f>
        <v>5259</v>
      </c>
      <c r="Z10" s="295">
        <f>'資源化量内訳'!S10</f>
        <v>3214</v>
      </c>
      <c r="AA10" s="295">
        <f>'資源化量内訳'!T10</f>
        <v>994</v>
      </c>
      <c r="AB10" s="295">
        <f>'資源化量内訳'!U10</f>
        <v>734</v>
      </c>
      <c r="AC10" s="295">
        <f>'資源化量内訳'!V10</f>
        <v>0</v>
      </c>
      <c r="AD10" s="295">
        <f>'資源化量内訳'!W10</f>
        <v>0</v>
      </c>
      <c r="AE10" s="295">
        <f>'資源化量内訳'!X10</f>
        <v>0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317</v>
      </c>
      <c r="AI10" s="294">
        <f t="shared" si="5"/>
        <v>42264</v>
      </c>
      <c r="AJ10" s="296">
        <f t="shared" si="6"/>
        <v>94.49649820177929</v>
      </c>
      <c r="AK10" s="295">
        <f>'資源化量内訳'!AP10</f>
        <v>0</v>
      </c>
      <c r="AL10" s="295">
        <f>'資源化量内訳'!BC10</f>
        <v>0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855</v>
      </c>
      <c r="AR10" s="294">
        <f t="shared" si="7"/>
        <v>855</v>
      </c>
      <c r="AS10" s="296">
        <f t="shared" si="8"/>
        <v>17.526008395692642</v>
      </c>
      <c r="AT10" s="295">
        <f>'ごみ処理量内訳'!AI10</f>
        <v>2326</v>
      </c>
      <c r="AU10" s="295">
        <f>'ごみ処理量内訳'!AJ10</f>
        <v>4070</v>
      </c>
      <c r="AV10" s="295">
        <f>'ごみ処理量内訳'!AK10</f>
        <v>0</v>
      </c>
      <c r="AW10" s="294">
        <f t="shared" si="9"/>
        <v>6396</v>
      </c>
    </row>
    <row r="11" spans="1:49" ht="13.5" customHeight="1">
      <c r="A11" s="415" t="s">
        <v>371</v>
      </c>
      <c r="B11" s="415">
        <v>17204</v>
      </c>
      <c r="C11" s="415" t="s">
        <v>407</v>
      </c>
      <c r="D11" s="294">
        <f t="shared" si="2"/>
        <v>34401</v>
      </c>
      <c r="E11" s="419">
        <v>34401</v>
      </c>
      <c r="F11" s="419"/>
      <c r="G11" s="295">
        <f>'ごみ搬入量内訳'!H11</f>
        <v>12144</v>
      </c>
      <c r="H11" s="295">
        <f>'ごみ搬入量内訳'!AG11</f>
        <v>6183</v>
      </c>
      <c r="I11" s="295">
        <f>'資源化量内訳'!DX11</f>
        <v>50</v>
      </c>
      <c r="J11" s="294">
        <f t="shared" si="3"/>
        <v>18377</v>
      </c>
      <c r="K11" s="294">
        <f t="shared" si="4"/>
        <v>1463.5605129350731</v>
      </c>
      <c r="L11" s="295">
        <f>IF($D11&gt;0,('ごみ搬入量内訳'!E11+I11)/$D11/365*10^6,0)</f>
        <v>829.6190816370821</v>
      </c>
      <c r="M11" s="295">
        <f>IF($D11&gt;0,'ごみ搬入量内訳'!F11/$D11/365*10^6,0)</f>
        <v>633.9414312979911</v>
      </c>
      <c r="N11" s="295">
        <f>'ごみ搬入量内訳'!AH11</f>
        <v>0</v>
      </c>
      <c r="O11" s="295">
        <f>'ごみ処理量内訳'!E11</f>
        <v>13460</v>
      </c>
      <c r="P11" s="295">
        <f>'ごみ処理量内訳'!N11</f>
        <v>2925</v>
      </c>
      <c r="Q11" s="295">
        <f>'ごみ処理量内訳'!F11</f>
        <v>751</v>
      </c>
      <c r="R11" s="295">
        <f>'ごみ処理量内訳'!G11</f>
        <v>291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460</v>
      </c>
      <c r="X11" s="295">
        <f>'ごみ処理量内訳'!M11</f>
        <v>0</v>
      </c>
      <c r="Y11" s="295">
        <f>'資源化量内訳'!R11</f>
        <v>1191</v>
      </c>
      <c r="Z11" s="295">
        <f>'資源化量内訳'!S11</f>
        <v>903</v>
      </c>
      <c r="AA11" s="295">
        <f>'資源化量内訳'!T11</f>
        <v>0</v>
      </c>
      <c r="AB11" s="295">
        <f>'資源化量内訳'!U11</f>
        <v>285</v>
      </c>
      <c r="AC11" s="295">
        <f>'資源化量内訳'!V11</f>
        <v>0</v>
      </c>
      <c r="AD11" s="295">
        <f>'資源化量内訳'!W11</f>
        <v>0</v>
      </c>
      <c r="AE11" s="295">
        <f>'資源化量内訳'!X11</f>
        <v>0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3</v>
      </c>
      <c r="AI11" s="294">
        <f t="shared" si="5"/>
        <v>18327</v>
      </c>
      <c r="AJ11" s="296">
        <f t="shared" si="6"/>
        <v>84.03994107055165</v>
      </c>
      <c r="AK11" s="295">
        <f>'資源化量内訳'!AP11</f>
        <v>0</v>
      </c>
      <c r="AL11" s="295">
        <f>'資源化量内訳'!BC11</f>
        <v>291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460</v>
      </c>
      <c r="AR11" s="294">
        <f t="shared" si="7"/>
        <v>751</v>
      </c>
      <c r="AS11" s="296">
        <f t="shared" si="8"/>
        <v>10.839636502149427</v>
      </c>
      <c r="AT11" s="295">
        <f>'ごみ処理量内訳'!AI11</f>
        <v>2925</v>
      </c>
      <c r="AU11" s="295">
        <f>'ごみ処理量内訳'!AJ11</f>
        <v>1670</v>
      </c>
      <c r="AV11" s="295">
        <f>'ごみ処理量内訳'!AK11</f>
        <v>0</v>
      </c>
      <c r="AW11" s="294">
        <f t="shared" si="9"/>
        <v>4595</v>
      </c>
    </row>
    <row r="12" spans="1:49" ht="13.5" customHeight="1">
      <c r="A12" s="415" t="s">
        <v>371</v>
      </c>
      <c r="B12" s="415">
        <v>17205</v>
      </c>
      <c r="C12" s="415" t="s">
        <v>408</v>
      </c>
      <c r="D12" s="294">
        <f t="shared" si="2"/>
        <v>19010</v>
      </c>
      <c r="E12" s="419">
        <v>19010</v>
      </c>
      <c r="F12" s="419"/>
      <c r="G12" s="295">
        <f>'ごみ搬入量内訳'!H12</f>
        <v>5658</v>
      </c>
      <c r="H12" s="295">
        <f>'ごみ搬入量内訳'!AG12</f>
        <v>231</v>
      </c>
      <c r="I12" s="295">
        <f>'資源化量内訳'!DX12</f>
        <v>0</v>
      </c>
      <c r="J12" s="294">
        <f t="shared" si="3"/>
        <v>5889</v>
      </c>
      <c r="K12" s="294">
        <f t="shared" si="4"/>
        <v>848.7241754519971</v>
      </c>
      <c r="L12" s="295">
        <f>IF($D12&gt;0,('ごみ搬入量内訳'!E12+I12)/$D12/365*10^6,0)</f>
        <v>653.5853516173895</v>
      </c>
      <c r="M12" s="295">
        <f>IF($D12&gt;0,'ごみ搬入量内訳'!F12/$D12/365*10^6,0)</f>
        <v>195.1388238346076</v>
      </c>
      <c r="N12" s="295">
        <f>'ごみ搬入量内訳'!AH12</f>
        <v>0</v>
      </c>
      <c r="O12" s="295">
        <f>'ごみ処理量内訳'!E12</f>
        <v>0</v>
      </c>
      <c r="P12" s="295">
        <f>'ごみ処理量内訳'!N12</f>
        <v>217</v>
      </c>
      <c r="Q12" s="295">
        <f>'ごみ処理量内訳'!F12</f>
        <v>4241</v>
      </c>
      <c r="R12" s="295">
        <f>'ごみ処理量内訳'!G12</f>
        <v>195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4046</v>
      </c>
      <c r="W12" s="295">
        <f>'ごみ処理量内訳'!L12</f>
        <v>0</v>
      </c>
      <c r="X12" s="295">
        <f>'ごみ処理量内訳'!M12</f>
        <v>0</v>
      </c>
      <c r="Y12" s="295">
        <f>'資源化量内訳'!R12</f>
        <v>1431</v>
      </c>
      <c r="Z12" s="295">
        <f>'資源化量内訳'!S12</f>
        <v>1079</v>
      </c>
      <c r="AA12" s="295">
        <f>'資源化量内訳'!T12</f>
        <v>114</v>
      </c>
      <c r="AB12" s="295">
        <f>'資源化量内訳'!U12</f>
        <v>185</v>
      </c>
      <c r="AC12" s="295">
        <f>'資源化量内訳'!V12</f>
        <v>53</v>
      </c>
      <c r="AD12" s="295">
        <f>'資源化量内訳'!W12</f>
        <v>0</v>
      </c>
      <c r="AE12" s="295">
        <f>'資源化量内訳'!X12</f>
        <v>0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0</v>
      </c>
      <c r="AI12" s="294">
        <f t="shared" si="5"/>
        <v>5889</v>
      </c>
      <c r="AJ12" s="296">
        <f t="shared" si="6"/>
        <v>96.31516386483274</v>
      </c>
      <c r="AK12" s="295">
        <f>'資源化量内訳'!AP12</f>
        <v>173</v>
      </c>
      <c r="AL12" s="295">
        <f>'資源化量内訳'!BC12</f>
        <v>0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0</v>
      </c>
      <c r="AR12" s="294">
        <f t="shared" si="7"/>
        <v>173</v>
      </c>
      <c r="AS12" s="296">
        <f t="shared" si="8"/>
        <v>27.237221939208695</v>
      </c>
      <c r="AT12" s="295">
        <f>'ごみ処理量内訳'!AI12</f>
        <v>217</v>
      </c>
      <c r="AU12" s="295">
        <f>'ごみ処理量内訳'!AJ12</f>
        <v>157</v>
      </c>
      <c r="AV12" s="295">
        <f>'ごみ処理量内訳'!AK12</f>
        <v>78</v>
      </c>
      <c r="AW12" s="294">
        <f t="shared" si="9"/>
        <v>452</v>
      </c>
    </row>
    <row r="13" spans="1:49" ht="13.5" customHeight="1">
      <c r="A13" s="415" t="s">
        <v>371</v>
      </c>
      <c r="B13" s="415">
        <v>17206</v>
      </c>
      <c r="C13" s="415" t="s">
        <v>409</v>
      </c>
      <c r="D13" s="294">
        <f t="shared" si="2"/>
        <v>75912</v>
      </c>
      <c r="E13" s="419">
        <v>75912</v>
      </c>
      <c r="F13" s="419"/>
      <c r="G13" s="295">
        <f>'ごみ搬入量内訳'!H13</f>
        <v>31767</v>
      </c>
      <c r="H13" s="295">
        <f>'ごみ搬入量内訳'!AG13</f>
        <v>7625</v>
      </c>
      <c r="I13" s="295">
        <f>'資源化量内訳'!DX13</f>
        <v>1064</v>
      </c>
      <c r="J13" s="294">
        <f t="shared" si="3"/>
        <v>40456</v>
      </c>
      <c r="K13" s="294">
        <f t="shared" si="4"/>
        <v>1460.0900538041885</v>
      </c>
      <c r="L13" s="295">
        <f>IF($D13&gt;0,('ごみ搬入量内訳'!E13+I13)/$D13/365*10^6,0)</f>
        <v>917.0676356328959</v>
      </c>
      <c r="M13" s="295">
        <f>IF($D13&gt;0,'ごみ搬入量内訳'!F13/$D13/365*10^6,0)</f>
        <v>543.0224181712929</v>
      </c>
      <c r="N13" s="295">
        <f>'ごみ搬入量内訳'!AH13</f>
        <v>0</v>
      </c>
      <c r="O13" s="295">
        <f>'ごみ処理量内訳'!E13</f>
        <v>28680</v>
      </c>
      <c r="P13" s="295">
        <f>'ごみ処理量内訳'!N13</f>
        <v>3574</v>
      </c>
      <c r="Q13" s="295">
        <f>'ごみ処理量内訳'!F13</f>
        <v>5694</v>
      </c>
      <c r="R13" s="295">
        <f>'ごみ処理量内訳'!G13</f>
        <v>0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5694</v>
      </c>
      <c r="X13" s="295">
        <f>'ごみ処理量内訳'!M13</f>
        <v>0</v>
      </c>
      <c r="Y13" s="295">
        <f>'資源化量内訳'!R13</f>
        <v>1068</v>
      </c>
      <c r="Z13" s="295">
        <f>'資源化量内訳'!S13</f>
        <v>941</v>
      </c>
      <c r="AA13" s="295">
        <f>'資源化量内訳'!T13</f>
        <v>0</v>
      </c>
      <c r="AB13" s="295">
        <f>'資源化量内訳'!U13</f>
        <v>0</v>
      </c>
      <c r="AC13" s="295">
        <f>'資源化量内訳'!V13</f>
        <v>0</v>
      </c>
      <c r="AD13" s="295">
        <f>'資源化量内訳'!W13</f>
        <v>127</v>
      </c>
      <c r="AE13" s="295">
        <f>'資源化量内訳'!X13</f>
        <v>0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39016</v>
      </c>
      <c r="AJ13" s="296">
        <f t="shared" si="6"/>
        <v>90.83965552593808</v>
      </c>
      <c r="AK13" s="295">
        <f>'資源化量内訳'!AP13</f>
        <v>376</v>
      </c>
      <c r="AL13" s="295">
        <f>'資源化量内訳'!BC13</f>
        <v>0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2027</v>
      </c>
      <c r="AR13" s="294">
        <f t="shared" si="7"/>
        <v>2403</v>
      </c>
      <c r="AS13" s="296">
        <f t="shared" si="8"/>
        <v>11.314870259481038</v>
      </c>
      <c r="AT13" s="295">
        <f>'ごみ処理量内訳'!AI13</f>
        <v>3574</v>
      </c>
      <c r="AU13" s="295">
        <f>'ごみ処理量内訳'!AJ13</f>
        <v>3384</v>
      </c>
      <c r="AV13" s="295">
        <f>'ごみ処理量内訳'!AK13</f>
        <v>890</v>
      </c>
      <c r="AW13" s="294">
        <f t="shared" si="9"/>
        <v>7848</v>
      </c>
    </row>
    <row r="14" spans="1:49" ht="13.5" customHeight="1">
      <c r="A14" s="415" t="s">
        <v>371</v>
      </c>
      <c r="B14" s="415">
        <v>17207</v>
      </c>
      <c r="C14" s="415" t="s">
        <v>410</v>
      </c>
      <c r="D14" s="294">
        <f t="shared" si="2"/>
        <v>24949</v>
      </c>
      <c r="E14" s="419">
        <v>24949</v>
      </c>
      <c r="F14" s="419"/>
      <c r="G14" s="295">
        <f>'ごみ搬入量内訳'!H14</f>
        <v>6032</v>
      </c>
      <c r="H14" s="295">
        <f>'ごみ搬入量内訳'!AG14</f>
        <v>3015</v>
      </c>
      <c r="I14" s="295">
        <f>'資源化量内訳'!DX14</f>
        <v>0</v>
      </c>
      <c r="J14" s="294">
        <f t="shared" si="3"/>
        <v>9047</v>
      </c>
      <c r="K14" s="294">
        <f t="shared" si="4"/>
        <v>993.4787514474733</v>
      </c>
      <c r="L14" s="295">
        <f>IF($D14&gt;0,('ごみ搬入量内訳'!E14+I14)/$D14/365*10^6,0)</f>
        <v>767.7031006266482</v>
      </c>
      <c r="M14" s="295">
        <f>IF($D14&gt;0,'ごみ搬入量内訳'!F14/$D14/365*10^6,0)</f>
        <v>225.77565082082518</v>
      </c>
      <c r="N14" s="295">
        <f>'ごみ搬入量内訳'!AH14</f>
        <v>0</v>
      </c>
      <c r="O14" s="295">
        <f>'ごみ処理量内訳'!E14</f>
        <v>0</v>
      </c>
      <c r="P14" s="295">
        <f>'ごみ処理量内訳'!N14</f>
        <v>766</v>
      </c>
      <c r="Q14" s="295">
        <f>'ごみ処理量内訳'!F14</f>
        <v>8270</v>
      </c>
      <c r="R14" s="295">
        <f>'ごみ処理量内訳'!G14</f>
        <v>662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6951</v>
      </c>
      <c r="W14" s="295">
        <f>'ごみ処理量内訳'!L14</f>
        <v>657</v>
      </c>
      <c r="X14" s="295">
        <f>'ごみ処理量内訳'!M14</f>
        <v>0</v>
      </c>
      <c r="Y14" s="295">
        <f>'資源化量内訳'!R14</f>
        <v>11</v>
      </c>
      <c r="Z14" s="295">
        <f>'資源化量内訳'!S14</f>
        <v>11</v>
      </c>
      <c r="AA14" s="295">
        <f>'資源化量内訳'!T14</f>
        <v>0</v>
      </c>
      <c r="AB14" s="295">
        <f>'資源化量内訳'!U14</f>
        <v>0</v>
      </c>
      <c r="AC14" s="295">
        <f>'資源化量内訳'!V14</f>
        <v>0</v>
      </c>
      <c r="AD14" s="295">
        <f>'資源化量内訳'!W14</f>
        <v>0</v>
      </c>
      <c r="AE14" s="295">
        <f>'資源化量内訳'!X14</f>
        <v>0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0</v>
      </c>
      <c r="AI14" s="294">
        <f t="shared" si="5"/>
        <v>9047</v>
      </c>
      <c r="AJ14" s="296">
        <f t="shared" si="6"/>
        <v>91.53310489665081</v>
      </c>
      <c r="AK14" s="295">
        <f>'資源化量内訳'!AP14</f>
        <v>313</v>
      </c>
      <c r="AL14" s="295">
        <f>'資源化量内訳'!BC14</f>
        <v>0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83</v>
      </c>
      <c r="AQ14" s="295">
        <f>'資源化量内訳'!DL14</f>
        <v>460</v>
      </c>
      <c r="AR14" s="294">
        <f t="shared" si="7"/>
        <v>856</v>
      </c>
      <c r="AS14" s="296">
        <f t="shared" si="8"/>
        <v>9.58328727755057</v>
      </c>
      <c r="AT14" s="295">
        <f>'ごみ処理量内訳'!AI14</f>
        <v>766</v>
      </c>
      <c r="AU14" s="295">
        <f>'ごみ処理量内訳'!AJ14</f>
        <v>284</v>
      </c>
      <c r="AV14" s="295">
        <f>'ごみ処理量内訳'!AK14</f>
        <v>83</v>
      </c>
      <c r="AW14" s="294">
        <f t="shared" si="9"/>
        <v>1133</v>
      </c>
    </row>
    <row r="15" spans="1:49" ht="13.5" customHeight="1">
      <c r="A15" s="415" t="s">
        <v>371</v>
      </c>
      <c r="B15" s="415">
        <v>17209</v>
      </c>
      <c r="C15" s="415" t="s">
        <v>411</v>
      </c>
      <c r="D15" s="294">
        <f t="shared" si="2"/>
        <v>35434</v>
      </c>
      <c r="E15" s="419">
        <v>35434</v>
      </c>
      <c r="F15" s="419"/>
      <c r="G15" s="295">
        <f>'ごみ搬入量内訳'!H15</f>
        <v>10797</v>
      </c>
      <c r="H15" s="295">
        <f>'ごみ搬入量内訳'!AG15</f>
        <v>56</v>
      </c>
      <c r="I15" s="295">
        <f>'資源化量内訳'!DX15</f>
        <v>871</v>
      </c>
      <c r="J15" s="294">
        <f t="shared" si="3"/>
        <v>11724</v>
      </c>
      <c r="K15" s="294">
        <f t="shared" si="4"/>
        <v>906.4894718407597</v>
      </c>
      <c r="L15" s="295">
        <f>IF($D15&gt;0,('ごみ搬入量内訳'!E15+I15)/$D15/365*10^6,0)</f>
        <v>734.0678135155384</v>
      </c>
      <c r="M15" s="295">
        <f>IF($D15&gt;0,'ごみ搬入量内訳'!F15/$D15/365*10^6,0)</f>
        <v>172.4216583252213</v>
      </c>
      <c r="N15" s="295">
        <f>'ごみ搬入量内訳'!AH15</f>
        <v>0</v>
      </c>
      <c r="O15" s="295">
        <f>'ごみ処理量内訳'!E15</f>
        <v>0</v>
      </c>
      <c r="P15" s="295">
        <f>'ごみ処理量内訳'!N15</f>
        <v>56</v>
      </c>
      <c r="Q15" s="295">
        <f>'ごみ処理量内訳'!F15</f>
        <v>10797</v>
      </c>
      <c r="R15" s="295">
        <f>'ごみ処理量内訳'!G15</f>
        <v>0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9051</v>
      </c>
      <c r="W15" s="295">
        <f>'ごみ処理量内訳'!L15</f>
        <v>703</v>
      </c>
      <c r="X15" s="295">
        <f>'ごみ処理量内訳'!M15</f>
        <v>1043</v>
      </c>
      <c r="Y15" s="295">
        <f>'資源化量内訳'!R15</f>
        <v>0</v>
      </c>
      <c r="Z15" s="295">
        <f>'資源化量内訳'!S15</f>
        <v>0</v>
      </c>
      <c r="AA15" s="295">
        <f>'資源化量内訳'!T15</f>
        <v>0</v>
      </c>
      <c r="AB15" s="295">
        <f>'資源化量内訳'!U15</f>
        <v>0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0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10853</v>
      </c>
      <c r="AJ15" s="296">
        <f t="shared" si="6"/>
        <v>99.48401363678245</v>
      </c>
      <c r="AK15" s="295">
        <f>'資源化量内訳'!AP15</f>
        <v>381</v>
      </c>
      <c r="AL15" s="295">
        <f>'資源化量内訳'!BC15</f>
        <v>0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35</v>
      </c>
      <c r="AQ15" s="295">
        <f>'資源化量内訳'!DL15</f>
        <v>668</v>
      </c>
      <c r="AR15" s="294">
        <f t="shared" si="7"/>
        <v>1084</v>
      </c>
      <c r="AS15" s="296">
        <f t="shared" si="8"/>
        <v>16.675196178778574</v>
      </c>
      <c r="AT15" s="295">
        <f>'ごみ処理量内訳'!AI15</f>
        <v>56</v>
      </c>
      <c r="AU15" s="295">
        <f>'ごみ処理量内訳'!AJ15</f>
        <v>500</v>
      </c>
      <c r="AV15" s="295">
        <f>'ごみ処理量内訳'!AK15</f>
        <v>56</v>
      </c>
      <c r="AW15" s="294">
        <f t="shared" si="9"/>
        <v>612</v>
      </c>
    </row>
    <row r="16" spans="1:49" ht="13.5" customHeight="1">
      <c r="A16" s="415" t="s">
        <v>371</v>
      </c>
      <c r="B16" s="415">
        <v>17210</v>
      </c>
      <c r="C16" s="415" t="s">
        <v>412</v>
      </c>
      <c r="D16" s="294">
        <f t="shared" si="2"/>
        <v>112640</v>
      </c>
      <c r="E16" s="419">
        <v>112640</v>
      </c>
      <c r="F16" s="419"/>
      <c r="G16" s="295">
        <f>'ごみ搬入量内訳'!H16</f>
        <v>40786</v>
      </c>
      <c r="H16" s="295">
        <f>'ごみ搬入量内訳'!AG16</f>
        <v>2594</v>
      </c>
      <c r="I16" s="295">
        <f>'資源化量内訳'!DX16</f>
        <v>1586</v>
      </c>
      <c r="J16" s="294">
        <f t="shared" si="3"/>
        <v>44966</v>
      </c>
      <c r="K16" s="294">
        <f t="shared" si="4"/>
        <v>1093.7013542963884</v>
      </c>
      <c r="L16" s="295">
        <f>IF($D16&gt;0,('ごみ搬入量内訳'!E16+I16)/$D16/365*10^6,0)</f>
        <v>710.9326354296387</v>
      </c>
      <c r="M16" s="295">
        <f>IF($D16&gt;0,'ごみ搬入量内訳'!F16/$D16/365*10^6,0)</f>
        <v>382.7687188667497</v>
      </c>
      <c r="N16" s="295">
        <f>'ごみ搬入量内訳'!AH16</f>
        <v>0</v>
      </c>
      <c r="O16" s="295">
        <f>'ごみ処理量内訳'!E16</f>
        <v>29806</v>
      </c>
      <c r="P16" s="295">
        <f>'ごみ処理量内訳'!N16</f>
        <v>0</v>
      </c>
      <c r="Q16" s="295">
        <f>'ごみ処理量内訳'!F16</f>
        <v>6014</v>
      </c>
      <c r="R16" s="295">
        <f>'ごみ処理量内訳'!G16</f>
        <v>0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6014</v>
      </c>
      <c r="X16" s="295">
        <f>'ごみ処理量内訳'!M16</f>
        <v>0</v>
      </c>
      <c r="Y16" s="295">
        <f>'資源化量内訳'!R16</f>
        <v>3992</v>
      </c>
      <c r="Z16" s="295">
        <f>'資源化量内訳'!S16</f>
        <v>3108</v>
      </c>
      <c r="AA16" s="295">
        <f>'資源化量内訳'!T16</f>
        <v>234</v>
      </c>
      <c r="AB16" s="295">
        <f>'資源化量内訳'!U16</f>
        <v>614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36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0</v>
      </c>
      <c r="AI16" s="294">
        <f t="shared" si="5"/>
        <v>39812</v>
      </c>
      <c r="AJ16" s="296">
        <f t="shared" si="6"/>
        <v>100</v>
      </c>
      <c r="AK16" s="295">
        <f>'資源化量内訳'!AP16</f>
        <v>0</v>
      </c>
      <c r="AL16" s="295">
        <f>'資源化量内訳'!BC16</f>
        <v>0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3756</v>
      </c>
      <c r="AR16" s="294">
        <f t="shared" si="7"/>
        <v>3756</v>
      </c>
      <c r="AS16" s="296">
        <f t="shared" si="8"/>
        <v>22.54698294603604</v>
      </c>
      <c r="AT16" s="295">
        <f>'ごみ処理量内訳'!AI16</f>
        <v>0</v>
      </c>
      <c r="AU16" s="295">
        <f>'ごみ処理量内訳'!AJ16</f>
        <v>4480</v>
      </c>
      <c r="AV16" s="295">
        <f>'ごみ処理量内訳'!AK16</f>
        <v>822</v>
      </c>
      <c r="AW16" s="294">
        <f t="shared" si="9"/>
        <v>5302</v>
      </c>
    </row>
    <row r="17" spans="1:49" ht="13.5" customHeight="1">
      <c r="A17" s="415" t="s">
        <v>371</v>
      </c>
      <c r="B17" s="415">
        <v>17211</v>
      </c>
      <c r="C17" s="415" t="s">
        <v>413</v>
      </c>
      <c r="D17" s="294">
        <f t="shared" si="2"/>
        <v>47917</v>
      </c>
      <c r="E17" s="419">
        <v>47917</v>
      </c>
      <c r="F17" s="419"/>
      <c r="G17" s="295">
        <f>'ごみ搬入量内訳'!H17</f>
        <v>12068</v>
      </c>
      <c r="H17" s="295">
        <f>'ごみ搬入量内訳'!AG17</f>
        <v>3441</v>
      </c>
      <c r="I17" s="295">
        <f>'資源化量内訳'!DX17</f>
        <v>914</v>
      </c>
      <c r="J17" s="294">
        <f t="shared" si="3"/>
        <v>16423</v>
      </c>
      <c r="K17" s="294">
        <f t="shared" si="4"/>
        <v>939.0095487602564</v>
      </c>
      <c r="L17" s="295">
        <f>IF($D17&gt;0,('ごみ搬入量内訳'!E17+I17)/$D17/365*10^6,0)</f>
        <v>796.6400805502437</v>
      </c>
      <c r="M17" s="295">
        <f>IF($D17&gt;0,'ごみ搬入量内訳'!F17/$D17/365*10^6,0)</f>
        <v>142.36946821001268</v>
      </c>
      <c r="N17" s="295">
        <f>'ごみ搬入量内訳'!AH17</f>
        <v>0</v>
      </c>
      <c r="O17" s="295">
        <f>'ごみ処理量内訳'!E17</f>
        <v>10329</v>
      </c>
      <c r="P17" s="295">
        <f>'ごみ処理量内訳'!N17</f>
        <v>299</v>
      </c>
      <c r="Q17" s="295">
        <f>'ごみ処理量内訳'!F17</f>
        <v>3712</v>
      </c>
      <c r="R17" s="295">
        <f>'ごみ処理量内訳'!G17</f>
        <v>0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307</v>
      </c>
      <c r="X17" s="295">
        <f>'ごみ処理量内訳'!M17</f>
        <v>3405</v>
      </c>
      <c r="Y17" s="295">
        <f>'資源化量内訳'!R17</f>
        <v>1169</v>
      </c>
      <c r="Z17" s="295">
        <f>'資源化量内訳'!S17</f>
        <v>494</v>
      </c>
      <c r="AA17" s="295">
        <f>'資源化量内訳'!T17</f>
        <v>96</v>
      </c>
      <c r="AB17" s="295">
        <f>'資源化量内訳'!U17</f>
        <v>233</v>
      </c>
      <c r="AC17" s="295">
        <f>'資源化量内訳'!V17</f>
        <v>72</v>
      </c>
      <c r="AD17" s="295">
        <f>'資源化量内訳'!W17</f>
        <v>274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0</v>
      </c>
      <c r="AI17" s="294">
        <f t="shared" si="5"/>
        <v>15509</v>
      </c>
      <c r="AJ17" s="296">
        <f t="shared" si="6"/>
        <v>98.0720871751886</v>
      </c>
      <c r="AK17" s="295">
        <f>'資源化量内訳'!AP17</f>
        <v>0</v>
      </c>
      <c r="AL17" s="295">
        <f>'資源化量内訳'!BC17</f>
        <v>0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307</v>
      </c>
      <c r="AR17" s="294">
        <f t="shared" si="7"/>
        <v>307</v>
      </c>
      <c r="AS17" s="296">
        <f t="shared" si="8"/>
        <v>14.552761371247641</v>
      </c>
      <c r="AT17" s="295">
        <f>'ごみ処理量内訳'!AI17</f>
        <v>299</v>
      </c>
      <c r="AU17" s="295">
        <f>'ごみ処理量内訳'!AJ17</f>
        <v>1751</v>
      </c>
      <c r="AV17" s="295">
        <f>'ごみ処理量内訳'!AK17</f>
        <v>1267</v>
      </c>
      <c r="AW17" s="294">
        <f t="shared" si="9"/>
        <v>3317</v>
      </c>
    </row>
    <row r="18" spans="1:49" ht="13.5" customHeight="1">
      <c r="A18" s="415" t="s">
        <v>371</v>
      </c>
      <c r="B18" s="415">
        <v>17324</v>
      </c>
      <c r="C18" s="415" t="s">
        <v>414</v>
      </c>
      <c r="D18" s="294">
        <f t="shared" si="2"/>
        <v>5776</v>
      </c>
      <c r="E18" s="419">
        <v>5776</v>
      </c>
      <c r="F18" s="419"/>
      <c r="G18" s="295">
        <f>'ごみ搬入量内訳'!H18</f>
        <v>1645</v>
      </c>
      <c r="H18" s="295">
        <f>'ごみ搬入量内訳'!AG18</f>
        <v>314</v>
      </c>
      <c r="I18" s="295">
        <f>'資源化量内訳'!DX18</f>
        <v>186</v>
      </c>
      <c r="J18" s="294">
        <f t="shared" si="3"/>
        <v>2145</v>
      </c>
      <c r="K18" s="294">
        <f t="shared" si="4"/>
        <v>1017.4363450081584</v>
      </c>
      <c r="L18" s="295">
        <f>IF($D18&gt;0,('ごみ搬入量内訳'!E18+I18)/$D18/365*10^6,0)</f>
        <v>712.9169354532692</v>
      </c>
      <c r="M18" s="295">
        <f>IF($D18&gt;0,'ごみ搬入量内訳'!F18/$D18/365*10^6,0)</f>
        <v>304.51940955488936</v>
      </c>
      <c r="N18" s="295">
        <f>'ごみ搬入量内訳'!AH18</f>
        <v>0</v>
      </c>
      <c r="O18" s="295">
        <f>'ごみ処理量内訳'!E18</f>
        <v>1495</v>
      </c>
      <c r="P18" s="295">
        <f>'ごみ処理量内訳'!N18</f>
        <v>31</v>
      </c>
      <c r="Q18" s="295">
        <f>'ごみ処理量内訳'!F18</f>
        <v>347</v>
      </c>
      <c r="R18" s="295">
        <f>'ごみ処理量内訳'!G18</f>
        <v>0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35</v>
      </c>
      <c r="X18" s="295">
        <f>'ごみ処理量内訳'!M18</f>
        <v>312</v>
      </c>
      <c r="Y18" s="295">
        <f>'資源化量内訳'!R18</f>
        <v>86</v>
      </c>
      <c r="Z18" s="295">
        <f>'資源化量内訳'!S18</f>
        <v>1</v>
      </c>
      <c r="AA18" s="295">
        <f>'資源化量内訳'!T18</f>
        <v>13</v>
      </c>
      <c r="AB18" s="295">
        <f>'資源化量内訳'!U18</f>
        <v>25</v>
      </c>
      <c r="AC18" s="295">
        <f>'資源化量内訳'!V18</f>
        <v>7</v>
      </c>
      <c r="AD18" s="295">
        <f>'資源化量内訳'!W18</f>
        <v>40</v>
      </c>
      <c r="AE18" s="295">
        <f>'資源化量内訳'!X18</f>
        <v>0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0</v>
      </c>
      <c r="AI18" s="294">
        <f t="shared" si="5"/>
        <v>1959</v>
      </c>
      <c r="AJ18" s="296">
        <f t="shared" si="6"/>
        <v>98.41755997958141</v>
      </c>
      <c r="AK18" s="295">
        <f>'資源化量内訳'!AP18</f>
        <v>0</v>
      </c>
      <c r="AL18" s="295">
        <f>'資源化量内訳'!BC18</f>
        <v>0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35</v>
      </c>
      <c r="AR18" s="294">
        <f t="shared" si="7"/>
        <v>35</v>
      </c>
      <c r="AS18" s="296">
        <f t="shared" si="8"/>
        <v>14.31235431235431</v>
      </c>
      <c r="AT18" s="295">
        <f>'ごみ処理量内訳'!AI18</f>
        <v>31</v>
      </c>
      <c r="AU18" s="295">
        <f>'ごみ処理量内訳'!AJ18</f>
        <v>238</v>
      </c>
      <c r="AV18" s="295">
        <f>'ごみ処理量内訳'!AK18</f>
        <v>114</v>
      </c>
      <c r="AW18" s="294">
        <f t="shared" si="9"/>
        <v>383</v>
      </c>
    </row>
    <row r="19" spans="1:49" ht="13.5" customHeight="1">
      <c r="A19" s="415" t="s">
        <v>371</v>
      </c>
      <c r="B19" s="415">
        <v>17344</v>
      </c>
      <c r="C19" s="415" t="s">
        <v>415</v>
      </c>
      <c r="D19" s="294">
        <f t="shared" si="2"/>
        <v>43586</v>
      </c>
      <c r="E19" s="419">
        <v>43586</v>
      </c>
      <c r="F19" s="419"/>
      <c r="G19" s="295">
        <f>'ごみ搬入量内訳'!H19</f>
        <v>19104</v>
      </c>
      <c r="H19" s="295">
        <f>'ごみ搬入量内訳'!AG19</f>
        <v>648</v>
      </c>
      <c r="I19" s="295">
        <f>'資源化量内訳'!DX19</f>
        <v>880</v>
      </c>
      <c r="J19" s="294">
        <f t="shared" si="3"/>
        <v>20632</v>
      </c>
      <c r="K19" s="294">
        <f t="shared" si="4"/>
        <v>1296.8849492327874</v>
      </c>
      <c r="L19" s="295">
        <f>IF($D19&gt;0,('ごみ搬入量内訳'!E19+I19)/$D19/365*10^6,0)</f>
        <v>740.0264883345098</v>
      </c>
      <c r="M19" s="295">
        <f>IF($D19&gt;0,'ごみ搬入量内訳'!F19/$D19/365*10^6,0)</f>
        <v>556.8584608982777</v>
      </c>
      <c r="N19" s="295">
        <f>'ごみ搬入量内訳'!AH19</f>
        <v>0</v>
      </c>
      <c r="O19" s="295">
        <f>'ごみ処理量内訳'!E19</f>
        <v>16092</v>
      </c>
      <c r="P19" s="295">
        <f>'ごみ処理量内訳'!N19</f>
        <v>0</v>
      </c>
      <c r="Q19" s="295">
        <f>'ごみ処理量内訳'!F19</f>
        <v>2123</v>
      </c>
      <c r="R19" s="295">
        <f>'ごみ処理量内訳'!G19</f>
        <v>0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2123</v>
      </c>
      <c r="X19" s="295">
        <f>'ごみ処理量内訳'!M19</f>
        <v>0</v>
      </c>
      <c r="Y19" s="295">
        <f>'資源化量内訳'!R19</f>
        <v>1537</v>
      </c>
      <c r="Z19" s="295">
        <f>'資源化量内訳'!S19</f>
        <v>828</v>
      </c>
      <c r="AA19" s="295">
        <f>'資源化量内訳'!T19</f>
        <v>111</v>
      </c>
      <c r="AB19" s="295">
        <f>'資源化量内訳'!U19</f>
        <v>243</v>
      </c>
      <c r="AC19" s="295">
        <f>'資源化量内訳'!V19</f>
        <v>77</v>
      </c>
      <c r="AD19" s="295">
        <f>'資源化量内訳'!W19</f>
        <v>0</v>
      </c>
      <c r="AE19" s="295">
        <f>'資源化量内訳'!X19</f>
        <v>36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242</v>
      </c>
      <c r="AI19" s="294">
        <f t="shared" si="5"/>
        <v>19752</v>
      </c>
      <c r="AJ19" s="296">
        <f t="shared" si="6"/>
        <v>100</v>
      </c>
      <c r="AK19" s="295">
        <f>'資源化量内訳'!AP19</f>
        <v>0</v>
      </c>
      <c r="AL19" s="295">
        <f>'資源化量内訳'!BC19</f>
        <v>0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516</v>
      </c>
      <c r="AR19" s="294">
        <f t="shared" si="7"/>
        <v>516</v>
      </c>
      <c r="AS19" s="296">
        <f t="shared" si="8"/>
        <v>14.215781310585498</v>
      </c>
      <c r="AT19" s="295">
        <f>'ごみ処理量内訳'!AI19</f>
        <v>0</v>
      </c>
      <c r="AU19" s="295">
        <f>'ごみ処理量内訳'!AJ19</f>
        <v>2292</v>
      </c>
      <c r="AV19" s="295">
        <f>'ごみ処理量内訳'!AK19</f>
        <v>259</v>
      </c>
      <c r="AW19" s="294">
        <f t="shared" si="9"/>
        <v>2551</v>
      </c>
    </row>
    <row r="20" spans="1:49" ht="13.5" customHeight="1">
      <c r="A20" s="415" t="s">
        <v>371</v>
      </c>
      <c r="B20" s="415">
        <v>17361</v>
      </c>
      <c r="C20" s="415" t="s">
        <v>416</v>
      </c>
      <c r="D20" s="294">
        <f t="shared" si="2"/>
        <v>36703</v>
      </c>
      <c r="E20" s="419">
        <v>36703</v>
      </c>
      <c r="F20" s="419"/>
      <c r="G20" s="295">
        <f>'ごみ搬入量内訳'!H20</f>
        <v>10549</v>
      </c>
      <c r="H20" s="295">
        <f>'ごみ搬入量内訳'!AG20</f>
        <v>59</v>
      </c>
      <c r="I20" s="295">
        <f>'資源化量内訳'!DX20</f>
        <v>1123</v>
      </c>
      <c r="J20" s="294">
        <f t="shared" si="3"/>
        <v>11731</v>
      </c>
      <c r="K20" s="294">
        <f t="shared" si="4"/>
        <v>875.6702729312933</v>
      </c>
      <c r="L20" s="295">
        <f>IF($D20&gt;0,('ごみ搬入量内訳'!E20+I20)/$D20/365*10^6,0)</f>
        <v>667.4083974323327</v>
      </c>
      <c r="M20" s="295">
        <f>IF($D20&gt;0,'ごみ搬入量内訳'!F20/$D20/365*10^6,0)</f>
        <v>208.26187549896073</v>
      </c>
      <c r="N20" s="295">
        <f>'ごみ搬入量内訳'!AH20</f>
        <v>0</v>
      </c>
      <c r="O20" s="295">
        <f>'ごみ処理量内訳'!E20</f>
        <v>0</v>
      </c>
      <c r="P20" s="295">
        <f>'ごみ処理量内訳'!N20</f>
        <v>59</v>
      </c>
      <c r="Q20" s="295">
        <f>'ごみ処理量内訳'!F20</f>
        <v>10549</v>
      </c>
      <c r="R20" s="295">
        <f>'ごみ処理量内訳'!G20</f>
        <v>0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8654</v>
      </c>
      <c r="W20" s="295">
        <f>'ごみ処理量内訳'!L20</f>
        <v>749</v>
      </c>
      <c r="X20" s="295">
        <f>'ごみ処理量内訳'!M20</f>
        <v>1146</v>
      </c>
      <c r="Y20" s="295">
        <f>'資源化量内訳'!R20</f>
        <v>0</v>
      </c>
      <c r="Z20" s="295">
        <f>'資源化量内訳'!S20</f>
        <v>0</v>
      </c>
      <c r="AA20" s="295">
        <f>'資源化量内訳'!T20</f>
        <v>0</v>
      </c>
      <c r="AB20" s="295">
        <f>'資源化量内訳'!U20</f>
        <v>0</v>
      </c>
      <c r="AC20" s="295">
        <f>'資源化量内訳'!V20</f>
        <v>0</v>
      </c>
      <c r="AD20" s="295">
        <f>'資源化量内訳'!W20</f>
        <v>0</v>
      </c>
      <c r="AE20" s="295">
        <f>'資源化量内訳'!X20</f>
        <v>0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0</v>
      </c>
      <c r="AI20" s="294">
        <f t="shared" si="5"/>
        <v>10608</v>
      </c>
      <c r="AJ20" s="296">
        <f t="shared" si="6"/>
        <v>99.44381598793363</v>
      </c>
      <c r="AK20" s="295">
        <f>'資源化量内訳'!AP20</f>
        <v>365</v>
      </c>
      <c r="AL20" s="295">
        <f>'資源化量内訳'!BC20</f>
        <v>0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37</v>
      </c>
      <c r="AQ20" s="295">
        <f>'資源化量内訳'!DL20</f>
        <v>663</v>
      </c>
      <c r="AR20" s="294">
        <f t="shared" si="7"/>
        <v>1065</v>
      </c>
      <c r="AS20" s="296">
        <f t="shared" si="8"/>
        <v>18.651436365186257</v>
      </c>
      <c r="AT20" s="295">
        <f>'ごみ処理量内訳'!AI20</f>
        <v>59</v>
      </c>
      <c r="AU20" s="295">
        <f>'ごみ処理量内訳'!AJ20</f>
        <v>354</v>
      </c>
      <c r="AV20" s="295">
        <f>'ごみ処理量内訳'!AK20</f>
        <v>59</v>
      </c>
      <c r="AW20" s="294">
        <f t="shared" si="9"/>
        <v>472</v>
      </c>
    </row>
    <row r="21" spans="1:49" ht="13.5" customHeight="1">
      <c r="A21" s="415" t="s">
        <v>371</v>
      </c>
      <c r="B21" s="415">
        <v>17365</v>
      </c>
      <c r="C21" s="415" t="s">
        <v>417</v>
      </c>
      <c r="D21" s="294">
        <f t="shared" si="2"/>
        <v>26817</v>
      </c>
      <c r="E21" s="419">
        <v>26817</v>
      </c>
      <c r="F21" s="419"/>
      <c r="G21" s="295">
        <f>'ごみ搬入量内訳'!H21</f>
        <v>7988</v>
      </c>
      <c r="H21" s="295">
        <f>'ごみ搬入量内訳'!AG21</f>
        <v>48</v>
      </c>
      <c r="I21" s="295">
        <f>'資源化量内訳'!DX21</f>
        <v>777</v>
      </c>
      <c r="J21" s="294">
        <f t="shared" si="3"/>
        <v>8813</v>
      </c>
      <c r="K21" s="294">
        <f t="shared" si="4"/>
        <v>900.3693731383844</v>
      </c>
      <c r="L21" s="295">
        <f>IF($D21&gt;0,('ごみ搬入量内訳'!E21+I21)/$D21/365*10^6,0)</f>
        <v>727.6104249962071</v>
      </c>
      <c r="M21" s="295">
        <f>IF($D21&gt;0,'ごみ搬入量内訳'!F21/$D21/365*10^6,0)</f>
        <v>172.75894814217722</v>
      </c>
      <c r="N21" s="295">
        <f>'ごみ搬入量内訳'!AH21</f>
        <v>0</v>
      </c>
      <c r="O21" s="295">
        <f>'ごみ処理量内訳'!E21</f>
        <v>0</v>
      </c>
      <c r="P21" s="295">
        <f>'ごみ処理量内訳'!N21</f>
        <v>48</v>
      </c>
      <c r="Q21" s="295">
        <f>'ごみ処理量内訳'!F21</f>
        <v>7988</v>
      </c>
      <c r="R21" s="295">
        <f>'ごみ処理量内訳'!G21</f>
        <v>0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7042</v>
      </c>
      <c r="W21" s="295">
        <f>'ごみ処理量内訳'!L21</f>
        <v>445</v>
      </c>
      <c r="X21" s="295">
        <f>'ごみ処理量内訳'!M21</f>
        <v>501</v>
      </c>
      <c r="Y21" s="295">
        <f>'資源化量内訳'!R21</f>
        <v>0</v>
      </c>
      <c r="Z21" s="295">
        <f>'資源化量内訳'!S21</f>
        <v>0</v>
      </c>
      <c r="AA21" s="295">
        <f>'資源化量内訳'!T21</f>
        <v>0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0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0</v>
      </c>
      <c r="AI21" s="294">
        <f t="shared" si="5"/>
        <v>8036</v>
      </c>
      <c r="AJ21" s="296">
        <f t="shared" si="6"/>
        <v>99.40268790443007</v>
      </c>
      <c r="AK21" s="295">
        <f>'資源化量内訳'!AP21</f>
        <v>297</v>
      </c>
      <c r="AL21" s="295">
        <f>'資源化量内訳'!BC21</f>
        <v>0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30</v>
      </c>
      <c r="AQ21" s="295">
        <f>'資源化量内訳'!DL21</f>
        <v>415</v>
      </c>
      <c r="AR21" s="294">
        <f t="shared" si="7"/>
        <v>742</v>
      </c>
      <c r="AS21" s="296">
        <f t="shared" si="8"/>
        <v>17.235901509134234</v>
      </c>
      <c r="AT21" s="295">
        <f>'ごみ処理量内訳'!AI21</f>
        <v>48</v>
      </c>
      <c r="AU21" s="295">
        <f>'ごみ処理量内訳'!AJ21</f>
        <v>290</v>
      </c>
      <c r="AV21" s="295">
        <f>'ごみ処理量内訳'!AK21</f>
        <v>48</v>
      </c>
      <c r="AW21" s="294">
        <f t="shared" si="9"/>
        <v>386</v>
      </c>
    </row>
    <row r="22" spans="1:49" ht="13.5" customHeight="1">
      <c r="A22" s="415" t="s">
        <v>371</v>
      </c>
      <c r="B22" s="415">
        <v>17384</v>
      </c>
      <c r="C22" s="415" t="s">
        <v>418</v>
      </c>
      <c r="D22" s="294">
        <f t="shared" si="2"/>
        <v>24839</v>
      </c>
      <c r="E22" s="419">
        <v>24839</v>
      </c>
      <c r="F22" s="419"/>
      <c r="G22" s="295">
        <f>'ごみ搬入量内訳'!H22</f>
        <v>7365</v>
      </c>
      <c r="H22" s="295">
        <f>'ごみ搬入量内訳'!AG22</f>
        <v>380</v>
      </c>
      <c r="I22" s="295">
        <f>'資源化量内訳'!DX22</f>
        <v>1426</v>
      </c>
      <c r="J22" s="294">
        <f t="shared" si="3"/>
        <v>9171</v>
      </c>
      <c r="K22" s="294">
        <f t="shared" si="4"/>
        <v>1011.5555133966856</v>
      </c>
      <c r="L22" s="295">
        <f>IF($D22&gt;0,('ごみ搬入量内訳'!E22+I22)/$D22/365*10^6,0)</f>
        <v>873.5710027370789</v>
      </c>
      <c r="M22" s="295">
        <f>IF($D22&gt;0,'ごみ搬入量内訳'!F22/$D22/365*10^6,0)</f>
        <v>137.98451065960677</v>
      </c>
      <c r="N22" s="295">
        <f>'ごみ搬入量内訳'!AH22</f>
        <v>0</v>
      </c>
      <c r="O22" s="295">
        <f>'ごみ処理量内訳'!E22</f>
        <v>0</v>
      </c>
      <c r="P22" s="295">
        <f>'ごみ処理量内訳'!N22</f>
        <v>37</v>
      </c>
      <c r="Q22" s="295">
        <f>'ごみ処理量内訳'!F22</f>
        <v>7708</v>
      </c>
      <c r="R22" s="295">
        <f>'ごみ処理量内訳'!G22</f>
        <v>344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5703</v>
      </c>
      <c r="W22" s="295">
        <f>'ごみ処理量内訳'!L22</f>
        <v>1661</v>
      </c>
      <c r="X22" s="295">
        <f>'ごみ処理量内訳'!M22</f>
        <v>0</v>
      </c>
      <c r="Y22" s="295">
        <f>'資源化量内訳'!R22</f>
        <v>0</v>
      </c>
      <c r="Z22" s="295">
        <f>'資源化量内訳'!S22</f>
        <v>0</v>
      </c>
      <c r="AA22" s="295">
        <f>'資源化量内訳'!T22</f>
        <v>0</v>
      </c>
      <c r="AB22" s="295">
        <f>'資源化量内訳'!U22</f>
        <v>0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0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0</v>
      </c>
      <c r="AI22" s="294">
        <f t="shared" si="5"/>
        <v>7745</v>
      </c>
      <c r="AJ22" s="296">
        <f t="shared" si="6"/>
        <v>99.52227243382828</v>
      </c>
      <c r="AK22" s="295">
        <f>'資源化量内訳'!AP22</f>
        <v>257</v>
      </c>
      <c r="AL22" s="295">
        <f>'資源化量内訳'!BC22</f>
        <v>0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68</v>
      </c>
      <c r="AQ22" s="295">
        <f>'資源化量内訳'!DL22</f>
        <v>1358</v>
      </c>
      <c r="AR22" s="294">
        <f t="shared" si="7"/>
        <v>1683</v>
      </c>
      <c r="AS22" s="296">
        <f t="shared" si="8"/>
        <v>33.90033802202595</v>
      </c>
      <c r="AT22" s="295">
        <f>'ごみ処理量内訳'!AI22</f>
        <v>37</v>
      </c>
      <c r="AU22" s="295">
        <f>'ごみ処理量内訳'!AJ22</f>
        <v>233</v>
      </c>
      <c r="AV22" s="295">
        <f>'ごみ処理量内訳'!AK22</f>
        <v>0</v>
      </c>
      <c r="AW22" s="294">
        <f t="shared" si="9"/>
        <v>270</v>
      </c>
    </row>
    <row r="23" spans="1:49" ht="13.5" customHeight="1">
      <c r="A23" s="415" t="s">
        <v>371</v>
      </c>
      <c r="B23" s="415">
        <v>17386</v>
      </c>
      <c r="C23" s="415" t="s">
        <v>419</v>
      </c>
      <c r="D23" s="294">
        <f t="shared" si="2"/>
        <v>15752</v>
      </c>
      <c r="E23" s="419">
        <v>15749</v>
      </c>
      <c r="F23" s="419">
        <v>3</v>
      </c>
      <c r="G23" s="295">
        <f>'ごみ搬入量内訳'!H23</f>
        <v>3283</v>
      </c>
      <c r="H23" s="295">
        <f>'ごみ搬入量内訳'!AG23</f>
        <v>554</v>
      </c>
      <c r="I23" s="295">
        <f>'資源化量内訳'!DX23</f>
        <v>0</v>
      </c>
      <c r="J23" s="294">
        <f t="shared" si="3"/>
        <v>3837</v>
      </c>
      <c r="K23" s="294">
        <f t="shared" si="4"/>
        <v>667.3647008077253</v>
      </c>
      <c r="L23" s="295">
        <f>IF($D23&gt;0,('ごみ搬入量内訳'!E23+I23)/$D23/365*10^6,0)</f>
        <v>592.0535422333846</v>
      </c>
      <c r="M23" s="295">
        <f>IF($D23&gt;0,'ごみ搬入量内訳'!F23/$D23/365*10^6,0)</f>
        <v>75.31115857434064</v>
      </c>
      <c r="N23" s="295">
        <f>'ごみ搬入量内訳'!AH23</f>
        <v>0</v>
      </c>
      <c r="O23" s="295">
        <f>'ごみ処理量内訳'!E23</f>
        <v>0</v>
      </c>
      <c r="P23" s="295">
        <f>'ごみ処理量内訳'!N23</f>
        <v>74</v>
      </c>
      <c r="Q23" s="295">
        <f>'ごみ処理量内訳'!F23</f>
        <v>3763</v>
      </c>
      <c r="R23" s="295">
        <f>'ごみ処理量内訳'!G23</f>
        <v>295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2943</v>
      </c>
      <c r="W23" s="295">
        <f>'ごみ処理量内訳'!L23</f>
        <v>525</v>
      </c>
      <c r="X23" s="295">
        <f>'ごみ処理量内訳'!M23</f>
        <v>0</v>
      </c>
      <c r="Y23" s="295">
        <f>'資源化量内訳'!R23</f>
        <v>0</v>
      </c>
      <c r="Z23" s="295">
        <f>'資源化量内訳'!S23</f>
        <v>0</v>
      </c>
      <c r="AA23" s="295">
        <f>'資源化量内訳'!T23</f>
        <v>0</v>
      </c>
      <c r="AB23" s="295">
        <f>'資源化量内訳'!U23</f>
        <v>0</v>
      </c>
      <c r="AC23" s="295">
        <f>'資源化量内訳'!V23</f>
        <v>0</v>
      </c>
      <c r="AD23" s="295">
        <f>'資源化量内訳'!W23</f>
        <v>0</v>
      </c>
      <c r="AE23" s="295">
        <f>'資源化量内訳'!X23</f>
        <v>0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0</v>
      </c>
      <c r="AI23" s="294">
        <f t="shared" si="5"/>
        <v>3837</v>
      </c>
      <c r="AJ23" s="296">
        <f t="shared" si="6"/>
        <v>98.07140995569455</v>
      </c>
      <c r="AK23" s="295">
        <f>'資源化量内訳'!AP23</f>
        <v>133</v>
      </c>
      <c r="AL23" s="295">
        <f>'資源化量内訳'!BC23</f>
        <v>0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36</v>
      </c>
      <c r="AQ23" s="295">
        <f>'資源化量内訳'!DL23</f>
        <v>342</v>
      </c>
      <c r="AR23" s="294">
        <f t="shared" si="7"/>
        <v>511</v>
      </c>
      <c r="AS23" s="296">
        <f t="shared" si="8"/>
        <v>13.317696116757885</v>
      </c>
      <c r="AT23" s="295">
        <f>'ごみ処理量内訳'!AI23</f>
        <v>74</v>
      </c>
      <c r="AU23" s="295">
        <f>'ごみ処理量内訳'!AJ23</f>
        <v>121</v>
      </c>
      <c r="AV23" s="295">
        <f>'ごみ処理量内訳'!AK23</f>
        <v>36</v>
      </c>
      <c r="AW23" s="294">
        <f t="shared" si="9"/>
        <v>231</v>
      </c>
    </row>
    <row r="24" spans="1:49" ht="13.5" customHeight="1">
      <c r="A24" s="415" t="s">
        <v>371</v>
      </c>
      <c r="B24" s="415">
        <v>17407</v>
      </c>
      <c r="C24" s="415" t="s">
        <v>420</v>
      </c>
      <c r="D24" s="294">
        <f t="shared" si="2"/>
        <v>20016</v>
      </c>
      <c r="E24" s="419">
        <v>20016</v>
      </c>
      <c r="F24" s="419"/>
      <c r="G24" s="295">
        <f>'ごみ搬入量内訳'!H24</f>
        <v>4909</v>
      </c>
      <c r="H24" s="295">
        <f>'ごみ搬入量内訳'!AG24</f>
        <v>1062</v>
      </c>
      <c r="I24" s="295">
        <f>'資源化量内訳'!DX24</f>
        <v>48</v>
      </c>
      <c r="J24" s="294">
        <f t="shared" si="3"/>
        <v>6019</v>
      </c>
      <c r="K24" s="294">
        <f t="shared" si="4"/>
        <v>823.861458778183</v>
      </c>
      <c r="L24" s="295">
        <f>IF($D24&gt;0,('ごみ搬入量内訳'!E24+I24)/$D24/365*10^6,0)</f>
        <v>660.9780668615792</v>
      </c>
      <c r="M24" s="295">
        <f>IF($D24&gt;0,'ごみ搬入量内訳'!F24/$D24/365*10^6,0)</f>
        <v>162.8833919166037</v>
      </c>
      <c r="N24" s="295">
        <f>'ごみ搬入量内訳'!AH24</f>
        <v>0</v>
      </c>
      <c r="O24" s="295">
        <f>'ごみ処理量内訳'!E24</f>
        <v>0</v>
      </c>
      <c r="P24" s="295">
        <f>'ごみ処理量内訳'!N24</f>
        <v>544</v>
      </c>
      <c r="Q24" s="295">
        <f>'ごみ処理量内訳'!F24</f>
        <v>4226</v>
      </c>
      <c r="R24" s="295">
        <f>'ごみ処理量内訳'!G24</f>
        <v>0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4041</v>
      </c>
      <c r="W24" s="295">
        <f>'ごみ処理量内訳'!L24</f>
        <v>185</v>
      </c>
      <c r="X24" s="295">
        <f>'ごみ処理量内訳'!M24</f>
        <v>0</v>
      </c>
      <c r="Y24" s="295">
        <f>'資源化量内訳'!R24</f>
        <v>1201</v>
      </c>
      <c r="Z24" s="295">
        <f>'資源化量内訳'!S24</f>
        <v>898</v>
      </c>
      <c r="AA24" s="295">
        <f>'資源化量内訳'!T24</f>
        <v>159</v>
      </c>
      <c r="AB24" s="295">
        <f>'資源化量内訳'!U24</f>
        <v>144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0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5971</v>
      </c>
      <c r="AJ24" s="296">
        <f t="shared" si="6"/>
        <v>90.88929827499581</v>
      </c>
      <c r="AK24" s="295">
        <f>'資源化量内訳'!AP24</f>
        <v>181</v>
      </c>
      <c r="AL24" s="295">
        <f>'資源化量内訳'!BC24</f>
        <v>0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4</v>
      </c>
      <c r="AQ24" s="295">
        <f>'資源化量内訳'!DL24</f>
        <v>185</v>
      </c>
      <c r="AR24" s="294">
        <f t="shared" si="7"/>
        <v>370</v>
      </c>
      <c r="AS24" s="296">
        <f t="shared" si="8"/>
        <v>26.898155839840506</v>
      </c>
      <c r="AT24" s="295">
        <f>'ごみ処理量内訳'!AI24</f>
        <v>544</v>
      </c>
      <c r="AU24" s="295">
        <f>'ごみ処理量内訳'!AJ24</f>
        <v>164</v>
      </c>
      <c r="AV24" s="295">
        <f>'ごみ処理量内訳'!AK24</f>
        <v>12</v>
      </c>
      <c r="AW24" s="294">
        <f t="shared" si="9"/>
        <v>720</v>
      </c>
    </row>
    <row r="25" spans="1:49" ht="13.5" customHeight="1">
      <c r="A25" s="415" t="s">
        <v>371</v>
      </c>
      <c r="B25" s="415">
        <v>17461</v>
      </c>
      <c r="C25" s="415" t="s">
        <v>421</v>
      </c>
      <c r="D25" s="294">
        <f t="shared" si="2"/>
        <v>10894</v>
      </c>
      <c r="E25" s="419">
        <v>10894</v>
      </c>
      <c r="F25" s="419"/>
      <c r="G25" s="295">
        <f>'ごみ搬入量内訳'!H25</f>
        <v>4461</v>
      </c>
      <c r="H25" s="295">
        <f>'ごみ搬入量内訳'!AG25</f>
        <v>571</v>
      </c>
      <c r="I25" s="295">
        <f>'資源化量内訳'!DX25</f>
        <v>0</v>
      </c>
      <c r="J25" s="294">
        <f t="shared" si="3"/>
        <v>5032</v>
      </c>
      <c r="K25" s="294">
        <f t="shared" si="4"/>
        <v>1265.494893506794</v>
      </c>
      <c r="L25" s="295">
        <f>IF($D25&gt;0,('ごみ搬入量内訳'!E25+I25)/$D25/365*10^6,0)</f>
        <v>929.5049933229553</v>
      </c>
      <c r="M25" s="295">
        <f>IF($D25&gt;0,'ごみ搬入量内訳'!F25/$D25/365*10^6,0)</f>
        <v>335.9899001838388</v>
      </c>
      <c r="N25" s="295">
        <f>'ごみ搬入量内訳'!AH25</f>
        <v>0</v>
      </c>
      <c r="O25" s="295">
        <f>'ごみ処理量内訳'!E25</f>
        <v>3526</v>
      </c>
      <c r="P25" s="295">
        <f>'ごみ処理量内訳'!N25</f>
        <v>429</v>
      </c>
      <c r="Q25" s="295">
        <f>'ごみ処理量内訳'!F25</f>
        <v>394</v>
      </c>
      <c r="R25" s="295">
        <f>'ごみ処理量内訳'!G25</f>
        <v>0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0</v>
      </c>
      <c r="W25" s="295">
        <f>'ごみ処理量内訳'!L25</f>
        <v>394</v>
      </c>
      <c r="X25" s="295">
        <f>'ごみ処理量内訳'!M25</f>
        <v>0</v>
      </c>
      <c r="Y25" s="295">
        <f>'資源化量内訳'!R25</f>
        <v>683</v>
      </c>
      <c r="Z25" s="295">
        <f>'資源化量内訳'!S25</f>
        <v>542</v>
      </c>
      <c r="AA25" s="295">
        <f>'資源化量内訳'!T25</f>
        <v>0</v>
      </c>
      <c r="AB25" s="295">
        <f>'資源化量内訳'!U25</f>
        <v>135</v>
      </c>
      <c r="AC25" s="295">
        <f>'資源化量内訳'!V25</f>
        <v>0</v>
      </c>
      <c r="AD25" s="295">
        <f>'資源化量内訳'!W25</f>
        <v>0</v>
      </c>
      <c r="AE25" s="295">
        <f>'資源化量内訳'!X25</f>
        <v>0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6</v>
      </c>
      <c r="AI25" s="294">
        <f t="shared" si="5"/>
        <v>5032</v>
      </c>
      <c r="AJ25" s="296">
        <f t="shared" si="6"/>
        <v>91.47456279809221</v>
      </c>
      <c r="AK25" s="295">
        <f>'資源化量内訳'!AP25</f>
        <v>0</v>
      </c>
      <c r="AL25" s="295">
        <f>'資源化量内訳'!BC25</f>
        <v>0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0</v>
      </c>
      <c r="AQ25" s="295">
        <f>'資源化量内訳'!DL25</f>
        <v>367</v>
      </c>
      <c r="AR25" s="294">
        <f t="shared" si="7"/>
        <v>367</v>
      </c>
      <c r="AS25" s="296">
        <f t="shared" si="8"/>
        <v>20.866454689984103</v>
      </c>
      <c r="AT25" s="295">
        <f>'ごみ処理量内訳'!AI25</f>
        <v>429</v>
      </c>
      <c r="AU25" s="295">
        <f>'ごみ処理量内訳'!AJ25</f>
        <v>510</v>
      </c>
      <c r="AV25" s="295">
        <f>'ごみ処理量内訳'!AK25</f>
        <v>0</v>
      </c>
      <c r="AW25" s="294">
        <f t="shared" si="9"/>
        <v>939</v>
      </c>
    </row>
    <row r="26" spans="1:49" ht="13.5" customHeight="1">
      <c r="A26" s="415" t="s">
        <v>371</v>
      </c>
      <c r="B26" s="415">
        <v>17463</v>
      </c>
      <c r="C26" s="415" t="s">
        <v>422</v>
      </c>
      <c r="D26" s="294">
        <f t="shared" si="2"/>
        <v>22969</v>
      </c>
      <c r="E26" s="419">
        <v>22969</v>
      </c>
      <c r="F26" s="419"/>
      <c r="G26" s="295">
        <f>'ごみ搬入量内訳'!H26</f>
        <v>7066</v>
      </c>
      <c r="H26" s="295">
        <f>'ごみ搬入量内訳'!AG26</f>
        <v>2448</v>
      </c>
      <c r="I26" s="295">
        <f>'資源化量内訳'!DX26</f>
        <v>0</v>
      </c>
      <c r="J26" s="294">
        <f t="shared" si="3"/>
        <v>9514</v>
      </c>
      <c r="K26" s="294">
        <f t="shared" si="4"/>
        <v>1134.8231714335643</v>
      </c>
      <c r="L26" s="295">
        <f>IF($D26&gt;0,('ごみ搬入量内訳'!E26+I26)/$D26/365*10^6,0)</f>
        <v>714.960068275466</v>
      </c>
      <c r="M26" s="295">
        <f>IF($D26&gt;0,'ごみ搬入量内訳'!F26/$D26/365*10^6,0)</f>
        <v>419.8631031580981</v>
      </c>
      <c r="N26" s="295">
        <f>'ごみ搬入量内訳'!AH26</f>
        <v>0</v>
      </c>
      <c r="O26" s="295">
        <f>'ごみ処理量内訳'!E26</f>
        <v>1720</v>
      </c>
      <c r="P26" s="295">
        <f>'ごみ処理量内訳'!N26</f>
        <v>2622</v>
      </c>
      <c r="Q26" s="295">
        <f>'ごみ処理量内訳'!F26</f>
        <v>4962</v>
      </c>
      <c r="R26" s="295">
        <f>'ごみ処理量内訳'!G26</f>
        <v>30</v>
      </c>
      <c r="S26" s="295">
        <f>'ごみ処理量内訳'!H26</f>
        <v>0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3389</v>
      </c>
      <c r="W26" s="295">
        <f>'ごみ処理量内訳'!L26</f>
        <v>1543</v>
      </c>
      <c r="X26" s="295">
        <f>'ごみ処理量内訳'!M26</f>
        <v>0</v>
      </c>
      <c r="Y26" s="295">
        <f>'資源化量内訳'!R26</f>
        <v>265</v>
      </c>
      <c r="Z26" s="295">
        <f>'資源化量内訳'!S26</f>
        <v>220</v>
      </c>
      <c r="AA26" s="295">
        <f>'資源化量内訳'!T26</f>
        <v>45</v>
      </c>
      <c r="AB26" s="295">
        <f>'資源化量内訳'!U26</f>
        <v>0</v>
      </c>
      <c r="AC26" s="295">
        <f>'資源化量内訳'!V26</f>
        <v>0</v>
      </c>
      <c r="AD26" s="295">
        <f>'資源化量内訳'!W26</f>
        <v>0</v>
      </c>
      <c r="AE26" s="295">
        <f>'資源化量内訳'!X26</f>
        <v>0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0</v>
      </c>
      <c r="AI26" s="294">
        <f t="shared" si="5"/>
        <v>9569</v>
      </c>
      <c r="AJ26" s="296">
        <f t="shared" si="6"/>
        <v>72.59901766119762</v>
      </c>
      <c r="AK26" s="295">
        <f>'資源化量内訳'!AP26</f>
        <v>143</v>
      </c>
      <c r="AL26" s="295">
        <f>'資源化量内訳'!BC26</f>
        <v>0</v>
      </c>
      <c r="AM26" s="295">
        <f>'資源化量内訳'!BO26</f>
        <v>0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1543</v>
      </c>
      <c r="AR26" s="294">
        <f t="shared" si="7"/>
        <v>1686</v>
      </c>
      <c r="AS26" s="296">
        <f t="shared" si="8"/>
        <v>20.388755355836555</v>
      </c>
      <c r="AT26" s="295">
        <f>'ごみ処理量内訳'!AI26</f>
        <v>2622</v>
      </c>
      <c r="AU26" s="295">
        <f>'ごみ処理量内訳'!AJ26</f>
        <v>364</v>
      </c>
      <c r="AV26" s="295">
        <f>'ごみ処理量内訳'!AK26</f>
        <v>66</v>
      </c>
      <c r="AW26" s="294">
        <f t="shared" si="9"/>
        <v>3052</v>
      </c>
    </row>
    <row r="27" spans="1:49" ht="13.5" customHeight="1">
      <c r="A27" s="261"/>
      <c r="B27" s="261"/>
      <c r="C27" s="26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3"/>
      <c r="AK27" s="12"/>
      <c r="AL27" s="12"/>
      <c r="AM27" s="12"/>
      <c r="AN27" s="12"/>
      <c r="AO27" s="12"/>
      <c r="AP27" s="12"/>
      <c r="AQ27" s="12"/>
      <c r="AR27" s="12"/>
      <c r="AS27" s="13"/>
      <c r="AT27" s="12"/>
      <c r="AU27" s="12"/>
      <c r="AV27" s="12"/>
      <c r="AW27" s="12"/>
    </row>
    <row r="28" spans="1:49" ht="13.5" customHeight="1">
      <c r="A28" s="261"/>
      <c r="B28" s="261"/>
      <c r="C28" s="26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3"/>
      <c r="AK28" s="12"/>
      <c r="AL28" s="12"/>
      <c r="AM28" s="12"/>
      <c r="AN28" s="12"/>
      <c r="AO28" s="12"/>
      <c r="AP28" s="12"/>
      <c r="AQ28" s="12"/>
      <c r="AR28" s="12"/>
      <c r="AS28" s="13"/>
      <c r="AT28" s="12"/>
      <c r="AU28" s="12"/>
      <c r="AV28" s="12"/>
      <c r="AW28" s="12"/>
    </row>
    <row r="29" spans="1:49" ht="13.5" customHeight="1">
      <c r="A29" s="261"/>
      <c r="B29" s="261"/>
      <c r="C29" s="26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3"/>
      <c r="AK29" s="12"/>
      <c r="AL29" s="12"/>
      <c r="AM29" s="12"/>
      <c r="AN29" s="12"/>
      <c r="AO29" s="12"/>
      <c r="AP29" s="12"/>
      <c r="AQ29" s="12"/>
      <c r="AR29" s="12"/>
      <c r="AS29" s="13"/>
      <c r="AT29" s="12"/>
      <c r="AU29" s="12"/>
      <c r="AV29" s="12"/>
      <c r="AW29" s="12"/>
    </row>
    <row r="30" spans="1:49" ht="13.5" customHeight="1">
      <c r="A30" s="261"/>
      <c r="B30" s="261"/>
      <c r="C30" s="26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3"/>
      <c r="AK30" s="12"/>
      <c r="AL30" s="12"/>
      <c r="AM30" s="12"/>
      <c r="AN30" s="12"/>
      <c r="AO30" s="12"/>
      <c r="AP30" s="12"/>
      <c r="AQ30" s="12"/>
      <c r="AR30" s="12"/>
      <c r="AS30" s="13"/>
      <c r="AT30" s="12"/>
      <c r="AU30" s="12"/>
      <c r="AV30" s="12"/>
      <c r="AW30" s="12"/>
    </row>
    <row r="31" spans="1:49" ht="13.5" customHeight="1">
      <c r="A31" s="261"/>
      <c r="B31" s="261"/>
      <c r="C31" s="26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  <c r="AK31" s="12"/>
      <c r="AL31" s="12"/>
      <c r="AM31" s="12"/>
      <c r="AN31" s="12"/>
      <c r="AO31" s="12"/>
      <c r="AP31" s="12"/>
      <c r="AQ31" s="12"/>
      <c r="AR31" s="12"/>
      <c r="AS31" s="13"/>
      <c r="AT31" s="12"/>
      <c r="AU31" s="12"/>
      <c r="AV31" s="12"/>
      <c r="AW31" s="12"/>
    </row>
    <row r="32" spans="1:49" ht="13.5" customHeight="1">
      <c r="A32" s="261"/>
      <c r="B32" s="261"/>
      <c r="C32" s="26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  <c r="AK32" s="12"/>
      <c r="AL32" s="12"/>
      <c r="AM32" s="12"/>
      <c r="AN32" s="12"/>
      <c r="AO32" s="12"/>
      <c r="AP32" s="12"/>
      <c r="AQ32" s="12"/>
      <c r="AR32" s="12"/>
      <c r="AS32" s="13"/>
      <c r="AT32" s="12"/>
      <c r="AU32" s="12"/>
      <c r="AV32" s="12"/>
      <c r="AW32" s="12"/>
    </row>
    <row r="33" spans="1:49" ht="13.5" customHeight="1">
      <c r="A33" s="261"/>
      <c r="B33" s="261"/>
      <c r="C33" s="26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12"/>
      <c r="AL33" s="12"/>
      <c r="AM33" s="12"/>
      <c r="AN33" s="12"/>
      <c r="AO33" s="12"/>
      <c r="AP33" s="12"/>
      <c r="AQ33" s="12"/>
      <c r="AR33" s="12"/>
      <c r="AS33" s="13"/>
      <c r="AT33" s="12"/>
      <c r="AU33" s="12"/>
      <c r="AV33" s="12"/>
      <c r="AW33" s="12"/>
    </row>
    <row r="34" spans="1:49" ht="13.5">
      <c r="A34" s="261"/>
      <c r="B34" s="261"/>
      <c r="C34" s="26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  <c r="AK34" s="12"/>
      <c r="AL34" s="12"/>
      <c r="AM34" s="12"/>
      <c r="AN34" s="12"/>
      <c r="AO34" s="12"/>
      <c r="AP34" s="12"/>
      <c r="AQ34" s="12"/>
      <c r="AR34" s="12"/>
      <c r="AS34" s="13"/>
      <c r="AT34" s="12"/>
      <c r="AU34" s="12"/>
      <c r="AV34" s="12"/>
      <c r="AW34" s="12"/>
    </row>
    <row r="35" spans="1:49" ht="13.5">
      <c r="A35" s="261"/>
      <c r="B35" s="261"/>
      <c r="C35" s="26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3"/>
      <c r="AK35" s="12"/>
      <c r="AL35" s="12"/>
      <c r="AM35" s="12"/>
      <c r="AN35" s="12"/>
      <c r="AO35" s="12"/>
      <c r="AP35" s="12"/>
      <c r="AQ35" s="12"/>
      <c r="AR35" s="12"/>
      <c r="AS35" s="13"/>
      <c r="AT35" s="12"/>
      <c r="AU35" s="12"/>
      <c r="AV35" s="12"/>
      <c r="AW35" s="12"/>
    </row>
    <row r="36" spans="1:49" ht="13.5">
      <c r="A36" s="261"/>
      <c r="B36" s="261"/>
      <c r="C36" s="26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  <c r="AK36" s="12"/>
      <c r="AL36" s="12"/>
      <c r="AM36" s="12"/>
      <c r="AN36" s="12"/>
      <c r="AO36" s="12"/>
      <c r="AP36" s="12"/>
      <c r="AQ36" s="12"/>
      <c r="AR36" s="12"/>
      <c r="AS36" s="13"/>
      <c r="AT36" s="12"/>
      <c r="AU36" s="12"/>
      <c r="AV36" s="12"/>
      <c r="AW36" s="12"/>
    </row>
    <row r="37" spans="1:49" ht="13.5">
      <c r="A37" s="261"/>
      <c r="B37" s="261"/>
      <c r="C37" s="26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3"/>
      <c r="AK37" s="12"/>
      <c r="AL37" s="12"/>
      <c r="AM37" s="12"/>
      <c r="AN37" s="12"/>
      <c r="AO37" s="12"/>
      <c r="AP37" s="12"/>
      <c r="AQ37" s="12"/>
      <c r="AR37" s="12"/>
      <c r="AS37" s="13"/>
      <c r="AT37" s="12"/>
      <c r="AU37" s="12"/>
      <c r="AV37" s="12"/>
      <c r="AW37" s="12"/>
    </row>
    <row r="38" spans="1:49" ht="13.5">
      <c r="A38" s="261"/>
      <c r="B38" s="261"/>
      <c r="C38" s="26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/>
      <c r="AK38" s="12"/>
      <c r="AL38" s="12"/>
      <c r="AM38" s="12"/>
      <c r="AN38" s="12"/>
      <c r="AO38" s="12"/>
      <c r="AP38" s="12"/>
      <c r="AQ38" s="12"/>
      <c r="AR38" s="12"/>
      <c r="AS38" s="13"/>
      <c r="AT38" s="12"/>
      <c r="AU38" s="12"/>
      <c r="AV38" s="12"/>
      <c r="AW38" s="12"/>
    </row>
    <row r="39" spans="1:49" ht="13.5">
      <c r="A39" s="261"/>
      <c r="B39" s="261"/>
      <c r="C39" s="26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  <c r="AK39" s="12"/>
      <c r="AL39" s="12"/>
      <c r="AM39" s="12"/>
      <c r="AN39" s="12"/>
      <c r="AO39" s="12"/>
      <c r="AP39" s="12"/>
      <c r="AQ39" s="12"/>
      <c r="AR39" s="12"/>
      <c r="AS39" s="13"/>
      <c r="AT39" s="12"/>
      <c r="AU39" s="12"/>
      <c r="AV39" s="12"/>
      <c r="AW39" s="12"/>
    </row>
    <row r="40" spans="1:49" ht="13.5">
      <c r="A40" s="261"/>
      <c r="B40" s="261"/>
      <c r="C40" s="26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  <c r="AK40" s="12"/>
      <c r="AL40" s="12"/>
      <c r="AM40" s="12"/>
      <c r="AN40" s="12"/>
      <c r="AO40" s="12"/>
      <c r="AP40" s="12"/>
      <c r="AQ40" s="12"/>
      <c r="AR40" s="12"/>
      <c r="AS40" s="13"/>
      <c r="AT40" s="12"/>
      <c r="AU40" s="12"/>
      <c r="AV40" s="12"/>
      <c r="AW40" s="12"/>
    </row>
    <row r="41" spans="1:49" ht="13.5">
      <c r="A41" s="261"/>
      <c r="B41" s="261"/>
      <c r="C41" s="26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/>
      <c r="AK41" s="12"/>
      <c r="AL41" s="12"/>
      <c r="AM41" s="12"/>
      <c r="AN41" s="12"/>
      <c r="AO41" s="12"/>
      <c r="AP41" s="12"/>
      <c r="AQ41" s="12"/>
      <c r="AR41" s="12"/>
      <c r="AS41" s="13"/>
      <c r="AT41" s="12"/>
      <c r="AU41" s="12"/>
      <c r="AV41" s="12"/>
      <c r="AW41" s="12"/>
    </row>
    <row r="42" spans="1:49" ht="13.5">
      <c r="A42" s="261"/>
      <c r="B42" s="261"/>
      <c r="C42" s="26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  <c r="AM42" s="12"/>
      <c r="AN42" s="12"/>
      <c r="AO42" s="12"/>
      <c r="AP42" s="12"/>
      <c r="AQ42" s="12"/>
      <c r="AR42" s="12"/>
      <c r="AS42" s="13"/>
      <c r="AT42" s="12"/>
      <c r="AU42" s="12"/>
      <c r="AV42" s="12"/>
      <c r="AW42" s="12"/>
    </row>
    <row r="43" spans="1:49" ht="13.5">
      <c r="A43" s="261"/>
      <c r="B43" s="261"/>
      <c r="C43" s="26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  <c r="AK43" s="12"/>
      <c r="AL43" s="12"/>
      <c r="AM43" s="12"/>
      <c r="AN43" s="12"/>
      <c r="AO43" s="12"/>
      <c r="AP43" s="12"/>
      <c r="AQ43" s="12"/>
      <c r="AR43" s="12"/>
      <c r="AS43" s="13"/>
      <c r="AT43" s="12"/>
      <c r="AU43" s="12"/>
      <c r="AV43" s="12"/>
      <c r="AW43" s="12"/>
    </row>
    <row r="44" spans="1:49" ht="13.5">
      <c r="A44" s="261"/>
      <c r="B44" s="261"/>
      <c r="C44" s="26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"/>
      <c r="AL44" s="12"/>
      <c r="AM44" s="12"/>
      <c r="AN44" s="12"/>
      <c r="AO44" s="12"/>
      <c r="AP44" s="12"/>
      <c r="AQ44" s="12"/>
      <c r="AR44" s="12"/>
      <c r="AS44" s="13"/>
      <c r="AT44" s="12"/>
      <c r="AU44" s="12"/>
      <c r="AV44" s="12"/>
      <c r="AW44" s="12"/>
    </row>
    <row r="45" spans="1:49" ht="13.5">
      <c r="A45" s="261"/>
      <c r="B45" s="261"/>
      <c r="C45" s="26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12"/>
      <c r="AL45" s="12"/>
      <c r="AM45" s="12"/>
      <c r="AN45" s="12"/>
      <c r="AO45" s="12"/>
      <c r="AP45" s="12"/>
      <c r="AQ45" s="12"/>
      <c r="AR45" s="12"/>
      <c r="AS45" s="13"/>
      <c r="AT45" s="12"/>
      <c r="AU45" s="12"/>
      <c r="AV45" s="12"/>
      <c r="AW45" s="12"/>
    </row>
    <row r="46" spans="1:49" ht="13.5">
      <c r="A46" s="261"/>
      <c r="B46" s="261"/>
      <c r="C46" s="26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12"/>
      <c r="AL46" s="12"/>
      <c r="AM46" s="12"/>
      <c r="AN46" s="12"/>
      <c r="AO46" s="12"/>
      <c r="AP46" s="12"/>
      <c r="AQ46" s="12"/>
      <c r="AR46" s="12"/>
      <c r="AS46" s="13"/>
      <c r="AT46" s="12"/>
      <c r="AU46" s="12"/>
      <c r="AV46" s="12"/>
      <c r="AW46" s="12"/>
    </row>
    <row r="47" spans="1:49" ht="13.5">
      <c r="A47" s="261"/>
      <c r="B47" s="261"/>
      <c r="C47" s="26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2"/>
      <c r="AL47" s="12"/>
      <c r="AM47" s="12"/>
      <c r="AN47" s="12"/>
      <c r="AO47" s="12"/>
      <c r="AP47" s="12"/>
      <c r="AQ47" s="12"/>
      <c r="AR47" s="12"/>
      <c r="AS47" s="13"/>
      <c r="AT47" s="12"/>
      <c r="AU47" s="12"/>
      <c r="AV47" s="12"/>
      <c r="AW47" s="12"/>
    </row>
    <row r="48" spans="1:49" ht="13.5">
      <c r="A48" s="261"/>
      <c r="B48" s="261"/>
      <c r="C48" s="26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26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石川県</v>
      </c>
      <c r="B7" s="280">
        <f>INT(B8/1000)*1000</f>
        <v>17000</v>
      </c>
      <c r="C7" s="280" t="s">
        <v>354</v>
      </c>
      <c r="D7" s="278">
        <f>SUM(D8:D200)</f>
        <v>476256</v>
      </c>
      <c r="E7" s="278">
        <f>SUM(E8:E200)</f>
        <v>300202</v>
      </c>
      <c r="F7" s="278">
        <f aca="true" t="shared" si="0" ref="F7:BQ7">SUM(F8:F200)</f>
        <v>176054</v>
      </c>
      <c r="G7" s="278">
        <f t="shared" si="0"/>
        <v>476256</v>
      </c>
      <c r="H7" s="278">
        <f t="shared" si="0"/>
        <v>429216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337857</v>
      </c>
      <c r="N7" s="278">
        <f t="shared" si="0"/>
        <v>57636</v>
      </c>
      <c r="O7" s="278">
        <f t="shared" si="0"/>
        <v>170563</v>
      </c>
      <c r="P7" s="278">
        <f t="shared" si="0"/>
        <v>109658</v>
      </c>
      <c r="Q7" s="278">
        <f t="shared" si="0"/>
        <v>36061</v>
      </c>
      <c r="R7" s="278">
        <f t="shared" si="0"/>
        <v>6422</v>
      </c>
      <c r="S7" s="278">
        <f t="shared" si="0"/>
        <v>12573</v>
      </c>
      <c r="T7" s="278">
        <f t="shared" si="0"/>
        <v>17066</v>
      </c>
      <c r="U7" s="278">
        <f t="shared" si="0"/>
        <v>50560</v>
      </c>
      <c r="V7" s="278">
        <f t="shared" si="0"/>
        <v>14334</v>
      </c>
      <c r="W7" s="278">
        <f t="shared" si="0"/>
        <v>27799</v>
      </c>
      <c r="X7" s="278">
        <f t="shared" si="0"/>
        <v>8427</v>
      </c>
      <c r="Y7" s="278">
        <f t="shared" si="0"/>
        <v>254</v>
      </c>
      <c r="Z7" s="278">
        <f t="shared" si="0"/>
        <v>45</v>
      </c>
      <c r="AA7" s="278">
        <f t="shared" si="0"/>
        <v>209</v>
      </c>
      <c r="AB7" s="278">
        <f t="shared" si="0"/>
        <v>0</v>
      </c>
      <c r="AC7" s="278">
        <f t="shared" si="0"/>
        <v>4484</v>
      </c>
      <c r="AD7" s="278">
        <f t="shared" si="0"/>
        <v>249</v>
      </c>
      <c r="AE7" s="278">
        <f t="shared" si="0"/>
        <v>2954</v>
      </c>
      <c r="AF7" s="278">
        <f t="shared" si="0"/>
        <v>1281</v>
      </c>
      <c r="AG7" s="278">
        <f t="shared" si="0"/>
        <v>47040</v>
      </c>
      <c r="AH7" s="278">
        <f t="shared" si="0"/>
        <v>0</v>
      </c>
      <c r="AI7" s="278">
        <f t="shared" si="0"/>
        <v>33</v>
      </c>
      <c r="AJ7" s="278">
        <f t="shared" si="0"/>
        <v>2</v>
      </c>
      <c r="AK7" s="278">
        <f t="shared" si="0"/>
        <v>1</v>
      </c>
      <c r="AL7" s="278">
        <f t="shared" si="0"/>
        <v>30</v>
      </c>
      <c r="AM7" s="278">
        <f t="shared" si="0"/>
        <v>476256</v>
      </c>
      <c r="AN7" s="278">
        <f t="shared" si="0"/>
        <v>285962</v>
      </c>
      <c r="AO7" s="278">
        <f t="shared" si="0"/>
        <v>0</v>
      </c>
      <c r="AP7" s="278">
        <f t="shared" si="0"/>
        <v>273446</v>
      </c>
      <c r="AQ7" s="278">
        <f t="shared" si="0"/>
        <v>0</v>
      </c>
      <c r="AR7" s="278">
        <f t="shared" si="0"/>
        <v>0</v>
      </c>
      <c r="AS7" s="278">
        <f t="shared" si="0"/>
        <v>0</v>
      </c>
      <c r="AT7" s="278">
        <f t="shared" si="0"/>
        <v>0</v>
      </c>
      <c r="AU7" s="278">
        <f t="shared" si="0"/>
        <v>12516</v>
      </c>
      <c r="AV7" s="278">
        <f t="shared" si="0"/>
        <v>1817</v>
      </c>
      <c r="AW7" s="278">
        <f t="shared" si="0"/>
        <v>0</v>
      </c>
      <c r="AX7" s="278">
        <f t="shared" si="0"/>
        <v>0</v>
      </c>
      <c r="AY7" s="278">
        <f t="shared" si="0"/>
        <v>141</v>
      </c>
      <c r="AZ7" s="278">
        <f t="shared" si="0"/>
        <v>0</v>
      </c>
      <c r="BA7" s="278">
        <f t="shared" si="0"/>
        <v>0</v>
      </c>
      <c r="BB7" s="278">
        <f t="shared" si="0"/>
        <v>970</v>
      </c>
      <c r="BC7" s="278">
        <f t="shared" si="0"/>
        <v>706</v>
      </c>
      <c r="BD7" s="278">
        <f t="shared" si="0"/>
        <v>0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0</v>
      </c>
      <c r="BI7" s="278">
        <f t="shared" si="0"/>
        <v>0</v>
      </c>
      <c r="BJ7" s="278">
        <f t="shared" si="0"/>
        <v>0</v>
      </c>
      <c r="BK7" s="278">
        <f t="shared" si="0"/>
        <v>0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72096</v>
      </c>
      <c r="CC7" s="278">
        <f t="shared" si="1"/>
        <v>0</v>
      </c>
      <c r="CD7" s="278">
        <f t="shared" si="1"/>
        <v>65400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0</v>
      </c>
      <c r="CI7" s="278">
        <f t="shared" si="1"/>
        <v>6696</v>
      </c>
      <c r="CJ7" s="278">
        <f t="shared" si="1"/>
        <v>60140</v>
      </c>
      <c r="CK7" s="278">
        <f t="shared" si="1"/>
        <v>0</v>
      </c>
      <c r="CL7" s="278">
        <f t="shared" si="1"/>
        <v>0</v>
      </c>
      <c r="CM7" s="278">
        <f t="shared" si="1"/>
        <v>28828</v>
      </c>
      <c r="CN7" s="278">
        <f t="shared" si="1"/>
        <v>21666</v>
      </c>
      <c r="CO7" s="278">
        <f t="shared" si="1"/>
        <v>231</v>
      </c>
      <c r="CP7" s="278">
        <f t="shared" si="1"/>
        <v>3107</v>
      </c>
      <c r="CQ7" s="278">
        <f t="shared" si="1"/>
        <v>6308</v>
      </c>
      <c r="CR7" s="278">
        <f t="shared" si="1"/>
        <v>6407</v>
      </c>
      <c r="CS7" s="278">
        <f t="shared" si="1"/>
        <v>0</v>
      </c>
      <c r="CT7" s="278">
        <f t="shared" si="1"/>
        <v>0</v>
      </c>
      <c r="CU7" s="278">
        <f t="shared" si="1"/>
        <v>2743</v>
      </c>
      <c r="CV7" s="278">
        <f t="shared" si="1"/>
        <v>0</v>
      </c>
      <c r="CW7" s="278">
        <f t="shared" si="1"/>
        <v>0</v>
      </c>
      <c r="CX7" s="278">
        <f t="shared" si="1"/>
        <v>158</v>
      </c>
      <c r="CY7" s="278">
        <f t="shared" si="1"/>
        <v>3506</v>
      </c>
      <c r="CZ7" s="278">
        <f t="shared" si="1"/>
        <v>29723</v>
      </c>
      <c r="DA7" s="278">
        <f t="shared" si="1"/>
        <v>28894</v>
      </c>
      <c r="DB7" s="278">
        <f t="shared" si="1"/>
        <v>10</v>
      </c>
      <c r="DC7" s="278">
        <f t="shared" si="1"/>
        <v>819</v>
      </c>
      <c r="DD7" s="278">
        <f t="shared" si="1"/>
        <v>20111</v>
      </c>
      <c r="DE7" s="278">
        <f t="shared" si="1"/>
        <v>0</v>
      </c>
      <c r="DF7" s="278">
        <f t="shared" si="1"/>
        <v>0</v>
      </c>
      <c r="DG7" s="278">
        <f t="shared" si="1"/>
        <v>3360</v>
      </c>
      <c r="DH7" s="278">
        <f t="shared" si="1"/>
        <v>0</v>
      </c>
      <c r="DI7" s="278">
        <f t="shared" si="1"/>
        <v>13</v>
      </c>
      <c r="DJ7" s="278">
        <f t="shared" si="1"/>
        <v>249</v>
      </c>
      <c r="DK7" s="278">
        <f t="shared" si="1"/>
        <v>16489</v>
      </c>
    </row>
    <row r="8" spans="1:115" s="267" customFormat="1" ht="13.5">
      <c r="A8" s="415" t="s">
        <v>371</v>
      </c>
      <c r="B8" s="415">
        <v>17201</v>
      </c>
      <c r="C8" s="415" t="s">
        <v>402</v>
      </c>
      <c r="D8" s="297">
        <f aca="true" t="shared" si="2" ref="D8:D26">SUM(E8:F8)</f>
        <v>192627</v>
      </c>
      <c r="E8" s="418">
        <v>111636</v>
      </c>
      <c r="F8" s="418">
        <v>80991</v>
      </c>
      <c r="G8" s="297">
        <f aca="true" t="shared" si="3" ref="G8:G26">SUM(H8,AG8)</f>
        <v>192627</v>
      </c>
      <c r="H8" s="297">
        <f aca="true" t="shared" si="4" ref="H8:H26">SUM(I8,M8,Q8,U8,Y8,AC8)</f>
        <v>187842</v>
      </c>
      <c r="I8" s="297">
        <f aca="true" t="shared" si="5" ref="I8:I26">SUM(J8:L8)</f>
        <v>0</v>
      </c>
      <c r="J8" s="278"/>
      <c r="K8" s="278"/>
      <c r="L8" s="278"/>
      <c r="M8" s="297">
        <f aca="true" t="shared" si="6" ref="M8:M26">SUM(N8:P8)</f>
        <v>145688</v>
      </c>
      <c r="N8" s="278">
        <v>54658</v>
      </c>
      <c r="O8" s="278">
        <v>36178</v>
      </c>
      <c r="P8" s="278">
        <v>54852</v>
      </c>
      <c r="Q8" s="297">
        <f aca="true" t="shared" si="7" ref="Q8:Q26">SUM(R8:T8)</f>
        <v>23238</v>
      </c>
      <c r="R8" s="278">
        <v>5691</v>
      </c>
      <c r="S8" s="278">
        <v>2140</v>
      </c>
      <c r="T8" s="278">
        <v>15407</v>
      </c>
      <c r="U8" s="297">
        <f aca="true" t="shared" si="8" ref="U8:U26">SUM(V8:X8)</f>
        <v>18740</v>
      </c>
      <c r="V8" s="278">
        <v>8786</v>
      </c>
      <c r="W8" s="278">
        <v>4007</v>
      </c>
      <c r="X8" s="278">
        <v>5947</v>
      </c>
      <c r="Y8" s="297">
        <f aca="true" t="shared" si="9" ref="Y8:Y26">SUM(Z8:AB8)</f>
        <v>176</v>
      </c>
      <c r="Z8" s="278">
        <v>45</v>
      </c>
      <c r="AA8" s="278">
        <v>131</v>
      </c>
      <c r="AB8" s="278"/>
      <c r="AC8" s="297">
        <f aca="true" t="shared" si="10" ref="AC8:AC26">SUM(AD8:AF8)</f>
        <v>0</v>
      </c>
      <c r="AD8" s="278"/>
      <c r="AE8" s="278"/>
      <c r="AF8" s="278"/>
      <c r="AG8" s="278">
        <v>4785</v>
      </c>
      <c r="AH8" s="278"/>
      <c r="AI8" s="297">
        <f aca="true" t="shared" si="11" ref="AI8:AI26">SUM(AJ8:AL8)</f>
        <v>0</v>
      </c>
      <c r="AJ8" s="278"/>
      <c r="AK8" s="278"/>
      <c r="AL8" s="278"/>
      <c r="AM8" s="297">
        <f aca="true" t="shared" si="12" ref="AM8:AM26">SUM(AN8,AV8,BD8,BL8,BT8,CB8,CJ8,CR8,CZ8,DD8)</f>
        <v>192627</v>
      </c>
      <c r="AN8" s="297">
        <f aca="true" t="shared" si="13" ref="AN8:AN26">SUM(AO8:AU8)</f>
        <v>146654</v>
      </c>
      <c r="AO8" s="278"/>
      <c r="AP8" s="278">
        <v>145688</v>
      </c>
      <c r="AQ8" s="278"/>
      <c r="AR8" s="278"/>
      <c r="AS8" s="278"/>
      <c r="AT8" s="278"/>
      <c r="AU8" s="278">
        <v>966</v>
      </c>
      <c r="AV8" s="297">
        <f aca="true" t="shared" si="14" ref="AV8:AV26">SUM(AW8:BC8)</f>
        <v>0</v>
      </c>
      <c r="AW8" s="278"/>
      <c r="AX8" s="278"/>
      <c r="AY8" s="278"/>
      <c r="AZ8" s="278"/>
      <c r="BA8" s="278"/>
      <c r="BB8" s="278"/>
      <c r="BC8" s="278"/>
      <c r="BD8" s="297">
        <f aca="true" t="shared" si="15" ref="BD8:BD26">SUM(BE8:BK8)</f>
        <v>0</v>
      </c>
      <c r="BE8" s="278"/>
      <c r="BF8" s="278"/>
      <c r="BG8" s="278"/>
      <c r="BH8" s="278"/>
      <c r="BI8" s="278"/>
      <c r="BJ8" s="278"/>
      <c r="BK8" s="278"/>
      <c r="BL8" s="297">
        <f aca="true" t="shared" si="16" ref="BL8:BL26">SUM(BM8:BS8)</f>
        <v>0</v>
      </c>
      <c r="BM8" s="278"/>
      <c r="BN8" s="278"/>
      <c r="BO8" s="278"/>
      <c r="BP8" s="278"/>
      <c r="BQ8" s="278"/>
      <c r="BR8" s="278"/>
      <c r="BS8" s="278"/>
      <c r="BT8" s="297">
        <f aca="true" t="shared" si="17" ref="BT8:BT26">SUM(BU8:CA8)</f>
        <v>0</v>
      </c>
      <c r="BU8" s="278"/>
      <c r="BV8" s="278"/>
      <c r="BW8" s="278"/>
      <c r="BX8" s="278"/>
      <c r="BY8" s="278"/>
      <c r="BZ8" s="278"/>
      <c r="CA8" s="278"/>
      <c r="CB8" s="297">
        <f aca="true" t="shared" si="18" ref="CB8:CB26">SUM(CC8:CI8)</f>
        <v>0</v>
      </c>
      <c r="CC8" s="278"/>
      <c r="CD8" s="278"/>
      <c r="CE8" s="278"/>
      <c r="CF8" s="278"/>
      <c r="CG8" s="278"/>
      <c r="CH8" s="278"/>
      <c r="CI8" s="278"/>
      <c r="CJ8" s="297">
        <f aca="true" t="shared" si="19" ref="CJ8:CJ26">SUM(CK8:CQ8)</f>
        <v>34427</v>
      </c>
      <c r="CK8" s="278"/>
      <c r="CL8" s="278"/>
      <c r="CM8" s="278">
        <v>23238</v>
      </c>
      <c r="CN8" s="278">
        <v>10891</v>
      </c>
      <c r="CO8" s="278">
        <v>176</v>
      </c>
      <c r="CP8" s="278"/>
      <c r="CQ8" s="278">
        <v>122</v>
      </c>
      <c r="CR8" s="297">
        <f aca="true" t="shared" si="20" ref="CR8:CR26">SUM(CS8:CY8)</f>
        <v>0</v>
      </c>
      <c r="CS8" s="278"/>
      <c r="CT8" s="278"/>
      <c r="CU8" s="278"/>
      <c r="CV8" s="278"/>
      <c r="CW8" s="278"/>
      <c r="CX8" s="278"/>
      <c r="CY8" s="278"/>
      <c r="CZ8" s="297">
        <f aca="true" t="shared" si="21" ref="CZ8:CZ26">SUM(DA8:DC8)</f>
        <v>7849</v>
      </c>
      <c r="DA8" s="278">
        <v>7849</v>
      </c>
      <c r="DB8" s="278"/>
      <c r="DC8" s="278"/>
      <c r="DD8" s="297">
        <f aca="true" t="shared" si="22" ref="DD8:DD26">SUM(DE8:DK8)</f>
        <v>3697</v>
      </c>
      <c r="DE8" s="278"/>
      <c r="DF8" s="278"/>
      <c r="DG8" s="278"/>
      <c r="DH8" s="278"/>
      <c r="DI8" s="278"/>
      <c r="DJ8" s="278"/>
      <c r="DK8" s="278">
        <v>3697</v>
      </c>
    </row>
    <row r="9" spans="1:115" s="267" customFormat="1" ht="13.5">
      <c r="A9" s="415" t="s">
        <v>371</v>
      </c>
      <c r="B9" s="415">
        <v>17202</v>
      </c>
      <c r="C9" s="415" t="s">
        <v>404</v>
      </c>
      <c r="D9" s="297">
        <f t="shared" si="2"/>
        <v>26514</v>
      </c>
      <c r="E9" s="418">
        <v>16417</v>
      </c>
      <c r="F9" s="418">
        <v>10097</v>
      </c>
      <c r="G9" s="297">
        <f t="shared" si="3"/>
        <v>26514</v>
      </c>
      <c r="H9" s="297">
        <f t="shared" si="4"/>
        <v>21531</v>
      </c>
      <c r="I9" s="297">
        <f t="shared" si="5"/>
        <v>0</v>
      </c>
      <c r="J9" s="278"/>
      <c r="K9" s="278"/>
      <c r="L9" s="278"/>
      <c r="M9" s="297">
        <f t="shared" si="6"/>
        <v>17200</v>
      </c>
      <c r="N9" s="278"/>
      <c r="O9" s="278">
        <v>11765</v>
      </c>
      <c r="P9" s="278">
        <v>5435</v>
      </c>
      <c r="Q9" s="297">
        <f t="shared" si="7"/>
        <v>573</v>
      </c>
      <c r="R9" s="278"/>
      <c r="S9" s="278">
        <v>514</v>
      </c>
      <c r="T9" s="278">
        <v>59</v>
      </c>
      <c r="U9" s="297">
        <f t="shared" si="8"/>
        <v>3758</v>
      </c>
      <c r="V9" s="278"/>
      <c r="W9" s="278">
        <v>3677</v>
      </c>
      <c r="X9" s="278">
        <v>81</v>
      </c>
      <c r="Y9" s="297">
        <f t="shared" si="9"/>
        <v>0</v>
      </c>
      <c r="Z9" s="278"/>
      <c r="AA9" s="278"/>
      <c r="AB9" s="278"/>
      <c r="AC9" s="297">
        <f t="shared" si="10"/>
        <v>0</v>
      </c>
      <c r="AD9" s="278"/>
      <c r="AE9" s="278"/>
      <c r="AF9" s="278"/>
      <c r="AG9" s="278">
        <v>4983</v>
      </c>
      <c r="AH9" s="278"/>
      <c r="AI9" s="297">
        <f t="shared" si="11"/>
        <v>31</v>
      </c>
      <c r="AJ9" s="278">
        <v>1</v>
      </c>
      <c r="AK9" s="278"/>
      <c r="AL9" s="278">
        <v>30</v>
      </c>
      <c r="AM9" s="297">
        <f t="shared" si="12"/>
        <v>26514</v>
      </c>
      <c r="AN9" s="297">
        <f t="shared" si="13"/>
        <v>0</v>
      </c>
      <c r="AO9" s="278"/>
      <c r="AP9" s="278"/>
      <c r="AQ9" s="278"/>
      <c r="AR9" s="278"/>
      <c r="AS9" s="278"/>
      <c r="AT9" s="278"/>
      <c r="AU9" s="278"/>
      <c r="AV9" s="297">
        <f t="shared" si="14"/>
        <v>0</v>
      </c>
      <c r="AW9" s="278"/>
      <c r="AX9" s="278"/>
      <c r="AY9" s="278"/>
      <c r="AZ9" s="278"/>
      <c r="BA9" s="278"/>
      <c r="BB9" s="278"/>
      <c r="BC9" s="278"/>
      <c r="BD9" s="297">
        <f t="shared" si="15"/>
        <v>0</v>
      </c>
      <c r="BE9" s="278"/>
      <c r="BF9" s="278"/>
      <c r="BG9" s="278"/>
      <c r="BH9" s="278"/>
      <c r="BI9" s="278"/>
      <c r="BJ9" s="278"/>
      <c r="BK9" s="278"/>
      <c r="BL9" s="297">
        <f t="shared" si="16"/>
        <v>0</v>
      </c>
      <c r="BM9" s="278"/>
      <c r="BN9" s="278"/>
      <c r="BO9" s="278"/>
      <c r="BP9" s="278"/>
      <c r="BQ9" s="278"/>
      <c r="BR9" s="278"/>
      <c r="BS9" s="278"/>
      <c r="BT9" s="297">
        <f t="shared" si="17"/>
        <v>0</v>
      </c>
      <c r="BU9" s="278"/>
      <c r="BV9" s="278"/>
      <c r="BW9" s="278"/>
      <c r="BX9" s="278"/>
      <c r="BY9" s="278"/>
      <c r="BZ9" s="278"/>
      <c r="CA9" s="278"/>
      <c r="CB9" s="297">
        <f t="shared" si="18"/>
        <v>20331</v>
      </c>
      <c r="CC9" s="278"/>
      <c r="CD9" s="278">
        <v>17200</v>
      </c>
      <c r="CE9" s="278"/>
      <c r="CF9" s="278"/>
      <c r="CG9" s="278"/>
      <c r="CH9" s="278"/>
      <c r="CI9" s="278">
        <v>3131</v>
      </c>
      <c r="CJ9" s="297">
        <f t="shared" si="19"/>
        <v>781</v>
      </c>
      <c r="CK9" s="278"/>
      <c r="CL9" s="278"/>
      <c r="CM9" s="278"/>
      <c r="CN9" s="278">
        <v>763</v>
      </c>
      <c r="CO9" s="278"/>
      <c r="CP9" s="278"/>
      <c r="CQ9" s="278">
        <v>18</v>
      </c>
      <c r="CR9" s="297">
        <f t="shared" si="20"/>
        <v>0</v>
      </c>
      <c r="CS9" s="278"/>
      <c r="CT9" s="278"/>
      <c r="CU9" s="278"/>
      <c r="CV9" s="278"/>
      <c r="CW9" s="278"/>
      <c r="CX9" s="278"/>
      <c r="CY9" s="278"/>
      <c r="CZ9" s="297">
        <f t="shared" si="21"/>
        <v>2995</v>
      </c>
      <c r="DA9" s="278">
        <v>2995</v>
      </c>
      <c r="DB9" s="278"/>
      <c r="DC9" s="278"/>
      <c r="DD9" s="297">
        <f t="shared" si="22"/>
        <v>2407</v>
      </c>
      <c r="DE9" s="278"/>
      <c r="DF9" s="278"/>
      <c r="DG9" s="278">
        <v>573</v>
      </c>
      <c r="DH9" s="278"/>
      <c r="DI9" s="278"/>
      <c r="DJ9" s="278"/>
      <c r="DK9" s="278">
        <v>1834</v>
      </c>
    </row>
    <row r="10" spans="1:115" s="267" customFormat="1" ht="13.5">
      <c r="A10" s="415" t="s">
        <v>371</v>
      </c>
      <c r="B10" s="415">
        <v>17203</v>
      </c>
      <c r="C10" s="415" t="s">
        <v>406</v>
      </c>
      <c r="D10" s="297">
        <f t="shared" si="2"/>
        <v>42264</v>
      </c>
      <c r="E10" s="418">
        <v>25883</v>
      </c>
      <c r="F10" s="418">
        <v>16381</v>
      </c>
      <c r="G10" s="297">
        <f t="shared" si="3"/>
        <v>42264</v>
      </c>
      <c r="H10" s="297">
        <f t="shared" si="4"/>
        <v>34221</v>
      </c>
      <c r="I10" s="297">
        <f t="shared" si="5"/>
        <v>0</v>
      </c>
      <c r="J10" s="278"/>
      <c r="K10" s="278"/>
      <c r="L10" s="278"/>
      <c r="M10" s="297">
        <f t="shared" si="6"/>
        <v>27918</v>
      </c>
      <c r="N10" s="278">
        <v>2978</v>
      </c>
      <c r="O10" s="278">
        <v>16602</v>
      </c>
      <c r="P10" s="278">
        <v>8338</v>
      </c>
      <c r="Q10" s="297">
        <f t="shared" si="7"/>
        <v>731</v>
      </c>
      <c r="R10" s="278">
        <v>731</v>
      </c>
      <c r="S10" s="278"/>
      <c r="T10" s="278"/>
      <c r="U10" s="297">
        <f t="shared" si="8"/>
        <v>5323</v>
      </c>
      <c r="V10" s="278">
        <v>4673</v>
      </c>
      <c r="W10" s="278">
        <v>650</v>
      </c>
      <c r="X10" s="278"/>
      <c r="Y10" s="297">
        <f t="shared" si="9"/>
        <v>0</v>
      </c>
      <c r="Z10" s="278"/>
      <c r="AA10" s="278"/>
      <c r="AB10" s="278"/>
      <c r="AC10" s="297">
        <f t="shared" si="10"/>
        <v>249</v>
      </c>
      <c r="AD10" s="278">
        <v>249</v>
      </c>
      <c r="AE10" s="278"/>
      <c r="AF10" s="278"/>
      <c r="AG10" s="278">
        <v>8043</v>
      </c>
      <c r="AH10" s="278"/>
      <c r="AI10" s="297">
        <f t="shared" si="11"/>
        <v>1</v>
      </c>
      <c r="AJ10" s="278">
        <v>1</v>
      </c>
      <c r="AK10" s="278"/>
      <c r="AL10" s="278"/>
      <c r="AM10" s="297">
        <f t="shared" si="12"/>
        <v>42264</v>
      </c>
      <c r="AN10" s="297">
        <f t="shared" si="13"/>
        <v>33824</v>
      </c>
      <c r="AO10" s="278"/>
      <c r="AP10" s="278">
        <v>27918</v>
      </c>
      <c r="AQ10" s="278"/>
      <c r="AR10" s="278"/>
      <c r="AS10" s="278"/>
      <c r="AT10" s="278"/>
      <c r="AU10" s="278">
        <v>5906</v>
      </c>
      <c r="AV10" s="297">
        <f t="shared" si="14"/>
        <v>0</v>
      </c>
      <c r="AW10" s="278"/>
      <c r="AX10" s="278"/>
      <c r="AY10" s="278"/>
      <c r="AZ10" s="278"/>
      <c r="BA10" s="278"/>
      <c r="BB10" s="278"/>
      <c r="BC10" s="278"/>
      <c r="BD10" s="297">
        <f t="shared" si="15"/>
        <v>0</v>
      </c>
      <c r="BE10" s="278"/>
      <c r="BF10" s="278"/>
      <c r="BG10" s="278"/>
      <c r="BH10" s="278"/>
      <c r="BI10" s="278"/>
      <c r="BJ10" s="278"/>
      <c r="BK10" s="278"/>
      <c r="BL10" s="297">
        <f t="shared" si="16"/>
        <v>0</v>
      </c>
      <c r="BM10" s="278"/>
      <c r="BN10" s="278"/>
      <c r="BO10" s="278"/>
      <c r="BP10" s="278"/>
      <c r="BQ10" s="278"/>
      <c r="BR10" s="278"/>
      <c r="BS10" s="278"/>
      <c r="BT10" s="297">
        <f t="shared" si="17"/>
        <v>0</v>
      </c>
      <c r="BU10" s="278"/>
      <c r="BV10" s="278"/>
      <c r="BW10" s="278"/>
      <c r="BX10" s="278"/>
      <c r="BY10" s="278"/>
      <c r="BZ10" s="278"/>
      <c r="CA10" s="278"/>
      <c r="CB10" s="297">
        <f t="shared" si="18"/>
        <v>0</v>
      </c>
      <c r="CC10" s="278"/>
      <c r="CD10" s="278"/>
      <c r="CE10" s="278"/>
      <c r="CF10" s="278"/>
      <c r="CG10" s="278"/>
      <c r="CH10" s="278"/>
      <c r="CI10" s="278"/>
      <c r="CJ10" s="297">
        <f t="shared" si="19"/>
        <v>855</v>
      </c>
      <c r="CK10" s="278"/>
      <c r="CL10" s="278"/>
      <c r="CM10" s="278"/>
      <c r="CN10" s="278">
        <v>835</v>
      </c>
      <c r="CO10" s="278"/>
      <c r="CP10" s="278"/>
      <c r="CQ10" s="278">
        <v>20</v>
      </c>
      <c r="CR10" s="297">
        <f t="shared" si="20"/>
        <v>0</v>
      </c>
      <c r="CS10" s="278"/>
      <c r="CT10" s="278"/>
      <c r="CU10" s="278"/>
      <c r="CV10" s="278"/>
      <c r="CW10" s="278"/>
      <c r="CX10" s="278"/>
      <c r="CY10" s="278"/>
      <c r="CZ10" s="297">
        <f t="shared" si="21"/>
        <v>5259</v>
      </c>
      <c r="DA10" s="278">
        <v>4488</v>
      </c>
      <c r="DB10" s="278"/>
      <c r="DC10" s="278">
        <v>771</v>
      </c>
      <c r="DD10" s="297">
        <f t="shared" si="22"/>
        <v>2326</v>
      </c>
      <c r="DE10" s="278"/>
      <c r="DF10" s="278"/>
      <c r="DG10" s="278">
        <v>731</v>
      </c>
      <c r="DH10" s="278"/>
      <c r="DI10" s="278"/>
      <c r="DJ10" s="278">
        <v>249</v>
      </c>
      <c r="DK10" s="278">
        <v>1346</v>
      </c>
    </row>
    <row r="11" spans="1:115" s="267" customFormat="1" ht="13.5">
      <c r="A11" s="415" t="s">
        <v>371</v>
      </c>
      <c r="B11" s="415">
        <v>17204</v>
      </c>
      <c r="C11" s="415" t="s">
        <v>407</v>
      </c>
      <c r="D11" s="297">
        <f t="shared" si="2"/>
        <v>18327</v>
      </c>
      <c r="E11" s="418">
        <v>10367</v>
      </c>
      <c r="F11" s="418">
        <v>7960</v>
      </c>
      <c r="G11" s="297">
        <f t="shared" si="3"/>
        <v>18327</v>
      </c>
      <c r="H11" s="297">
        <f t="shared" si="4"/>
        <v>12144</v>
      </c>
      <c r="I11" s="297">
        <f t="shared" si="5"/>
        <v>0</v>
      </c>
      <c r="J11" s="278"/>
      <c r="K11" s="278"/>
      <c r="L11" s="278"/>
      <c r="M11" s="297">
        <f t="shared" si="6"/>
        <v>9719</v>
      </c>
      <c r="N11" s="278"/>
      <c r="O11" s="278">
        <v>8611</v>
      </c>
      <c r="P11" s="278">
        <v>1108</v>
      </c>
      <c r="Q11" s="297">
        <f t="shared" si="7"/>
        <v>960</v>
      </c>
      <c r="R11" s="278"/>
      <c r="S11" s="278">
        <v>873</v>
      </c>
      <c r="T11" s="278">
        <v>87</v>
      </c>
      <c r="U11" s="297">
        <f t="shared" si="8"/>
        <v>1458</v>
      </c>
      <c r="V11" s="278"/>
      <c r="W11" s="278">
        <v>1458</v>
      </c>
      <c r="X11" s="278"/>
      <c r="Y11" s="297">
        <f t="shared" si="9"/>
        <v>7</v>
      </c>
      <c r="Z11" s="278"/>
      <c r="AA11" s="278">
        <v>7</v>
      </c>
      <c r="AB11" s="278"/>
      <c r="AC11" s="297">
        <f t="shared" si="10"/>
        <v>0</v>
      </c>
      <c r="AD11" s="278"/>
      <c r="AE11" s="278"/>
      <c r="AF11" s="278"/>
      <c r="AG11" s="278">
        <v>6183</v>
      </c>
      <c r="AH11" s="278"/>
      <c r="AI11" s="297">
        <f t="shared" si="11"/>
        <v>0</v>
      </c>
      <c r="AJ11" s="278"/>
      <c r="AK11" s="278"/>
      <c r="AL11" s="278"/>
      <c r="AM11" s="297">
        <f t="shared" si="12"/>
        <v>18327</v>
      </c>
      <c r="AN11" s="297">
        <f t="shared" si="13"/>
        <v>13460</v>
      </c>
      <c r="AO11" s="278"/>
      <c r="AP11" s="278">
        <v>9719</v>
      </c>
      <c r="AQ11" s="278"/>
      <c r="AR11" s="278"/>
      <c r="AS11" s="278"/>
      <c r="AT11" s="278"/>
      <c r="AU11" s="278">
        <v>3741</v>
      </c>
      <c r="AV11" s="297">
        <f t="shared" si="14"/>
        <v>291</v>
      </c>
      <c r="AW11" s="278"/>
      <c r="AX11" s="278"/>
      <c r="AY11" s="278"/>
      <c r="AZ11" s="278"/>
      <c r="BA11" s="278"/>
      <c r="BB11" s="278"/>
      <c r="BC11" s="278">
        <v>291</v>
      </c>
      <c r="BD11" s="297">
        <f t="shared" si="15"/>
        <v>0</v>
      </c>
      <c r="BE11" s="278"/>
      <c r="BF11" s="278"/>
      <c r="BG11" s="278"/>
      <c r="BH11" s="278"/>
      <c r="BI11" s="278"/>
      <c r="BJ11" s="278"/>
      <c r="BK11" s="278"/>
      <c r="BL11" s="297">
        <f t="shared" si="16"/>
        <v>0</v>
      </c>
      <c r="BM11" s="278"/>
      <c r="BN11" s="278"/>
      <c r="BO11" s="278"/>
      <c r="BP11" s="278"/>
      <c r="BQ11" s="278"/>
      <c r="BR11" s="278"/>
      <c r="BS11" s="278"/>
      <c r="BT11" s="297">
        <f t="shared" si="17"/>
        <v>0</v>
      </c>
      <c r="BU11" s="278"/>
      <c r="BV11" s="278"/>
      <c r="BW11" s="278"/>
      <c r="BX11" s="278"/>
      <c r="BY11" s="278"/>
      <c r="BZ11" s="278"/>
      <c r="CA11" s="278"/>
      <c r="CB11" s="297">
        <f t="shared" si="18"/>
        <v>0</v>
      </c>
      <c r="CC11" s="278"/>
      <c r="CD11" s="278"/>
      <c r="CE11" s="278"/>
      <c r="CF11" s="278"/>
      <c r="CG11" s="278"/>
      <c r="CH11" s="278"/>
      <c r="CI11" s="278"/>
      <c r="CJ11" s="297">
        <f t="shared" si="19"/>
        <v>460</v>
      </c>
      <c r="CK11" s="278"/>
      <c r="CL11" s="278"/>
      <c r="CM11" s="278">
        <v>180</v>
      </c>
      <c r="CN11" s="278">
        <v>270</v>
      </c>
      <c r="CO11" s="278"/>
      <c r="CP11" s="278"/>
      <c r="CQ11" s="278">
        <v>10</v>
      </c>
      <c r="CR11" s="297">
        <f t="shared" si="20"/>
        <v>0</v>
      </c>
      <c r="CS11" s="278"/>
      <c r="CT11" s="278"/>
      <c r="CU11" s="278"/>
      <c r="CV11" s="278"/>
      <c r="CW11" s="278"/>
      <c r="CX11" s="278"/>
      <c r="CY11" s="278"/>
      <c r="CZ11" s="297">
        <f t="shared" si="21"/>
        <v>1191</v>
      </c>
      <c r="DA11" s="278">
        <v>1188</v>
      </c>
      <c r="DB11" s="278">
        <v>3</v>
      </c>
      <c r="DC11" s="278"/>
      <c r="DD11" s="297">
        <f t="shared" si="22"/>
        <v>2925</v>
      </c>
      <c r="DE11" s="278"/>
      <c r="DF11" s="278"/>
      <c r="DG11" s="278">
        <v>780</v>
      </c>
      <c r="DH11" s="278"/>
      <c r="DI11" s="278">
        <v>4</v>
      </c>
      <c r="DJ11" s="278"/>
      <c r="DK11" s="278">
        <v>2141</v>
      </c>
    </row>
    <row r="12" spans="1:115" s="267" customFormat="1" ht="13.5">
      <c r="A12" s="415" t="s">
        <v>371</v>
      </c>
      <c r="B12" s="415">
        <v>17205</v>
      </c>
      <c r="C12" s="415" t="s">
        <v>408</v>
      </c>
      <c r="D12" s="297">
        <f t="shared" si="2"/>
        <v>5889</v>
      </c>
      <c r="E12" s="418">
        <v>4535</v>
      </c>
      <c r="F12" s="418">
        <v>1354</v>
      </c>
      <c r="G12" s="297">
        <f t="shared" si="3"/>
        <v>5889</v>
      </c>
      <c r="H12" s="297">
        <f t="shared" si="4"/>
        <v>5658</v>
      </c>
      <c r="I12" s="297">
        <f t="shared" si="5"/>
        <v>0</v>
      </c>
      <c r="J12" s="278"/>
      <c r="K12" s="278"/>
      <c r="L12" s="278"/>
      <c r="M12" s="297">
        <f t="shared" si="6"/>
        <v>3891</v>
      </c>
      <c r="N12" s="278"/>
      <c r="O12" s="278">
        <v>3891</v>
      </c>
      <c r="P12" s="278"/>
      <c r="Q12" s="297">
        <f t="shared" si="7"/>
        <v>358</v>
      </c>
      <c r="R12" s="278"/>
      <c r="S12" s="278">
        <v>358</v>
      </c>
      <c r="T12" s="278"/>
      <c r="U12" s="297">
        <f t="shared" si="8"/>
        <v>1383</v>
      </c>
      <c r="V12" s="278"/>
      <c r="W12" s="278">
        <v>1383</v>
      </c>
      <c r="X12" s="278"/>
      <c r="Y12" s="297">
        <f t="shared" si="9"/>
        <v>0</v>
      </c>
      <c r="Z12" s="278"/>
      <c r="AA12" s="278"/>
      <c r="AB12" s="278"/>
      <c r="AC12" s="297">
        <f t="shared" si="10"/>
        <v>26</v>
      </c>
      <c r="AD12" s="278"/>
      <c r="AE12" s="278">
        <v>26</v>
      </c>
      <c r="AF12" s="278"/>
      <c r="AG12" s="278">
        <v>231</v>
      </c>
      <c r="AH12" s="278"/>
      <c r="AI12" s="297">
        <f t="shared" si="11"/>
        <v>0</v>
      </c>
      <c r="AJ12" s="278"/>
      <c r="AK12" s="278"/>
      <c r="AL12" s="278"/>
      <c r="AM12" s="297">
        <f t="shared" si="12"/>
        <v>5889</v>
      </c>
      <c r="AN12" s="297">
        <f t="shared" si="13"/>
        <v>0</v>
      </c>
      <c r="AO12" s="278"/>
      <c r="AP12" s="278"/>
      <c r="AQ12" s="278"/>
      <c r="AR12" s="278"/>
      <c r="AS12" s="278"/>
      <c r="AT12" s="278"/>
      <c r="AU12" s="278"/>
      <c r="AV12" s="297">
        <f t="shared" si="14"/>
        <v>195</v>
      </c>
      <c r="AW12" s="278"/>
      <c r="AX12" s="278"/>
      <c r="AY12" s="278">
        <v>141</v>
      </c>
      <c r="AZ12" s="278"/>
      <c r="BA12" s="278"/>
      <c r="BB12" s="278">
        <v>26</v>
      </c>
      <c r="BC12" s="278">
        <v>28</v>
      </c>
      <c r="BD12" s="297">
        <f t="shared" si="15"/>
        <v>0</v>
      </c>
      <c r="BE12" s="278"/>
      <c r="BF12" s="278"/>
      <c r="BG12" s="278"/>
      <c r="BH12" s="278"/>
      <c r="BI12" s="278"/>
      <c r="BJ12" s="278"/>
      <c r="BK12" s="278"/>
      <c r="BL12" s="297">
        <f t="shared" si="16"/>
        <v>0</v>
      </c>
      <c r="BM12" s="278"/>
      <c r="BN12" s="278"/>
      <c r="BO12" s="278"/>
      <c r="BP12" s="278"/>
      <c r="BQ12" s="278"/>
      <c r="BR12" s="278"/>
      <c r="BS12" s="278"/>
      <c r="BT12" s="297">
        <f t="shared" si="17"/>
        <v>0</v>
      </c>
      <c r="BU12" s="278"/>
      <c r="BV12" s="278"/>
      <c r="BW12" s="278"/>
      <c r="BX12" s="278"/>
      <c r="BY12" s="278"/>
      <c r="BZ12" s="278"/>
      <c r="CA12" s="278"/>
      <c r="CB12" s="297">
        <f t="shared" si="18"/>
        <v>4046</v>
      </c>
      <c r="CC12" s="278"/>
      <c r="CD12" s="278">
        <v>3891</v>
      </c>
      <c r="CE12" s="278"/>
      <c r="CF12" s="278"/>
      <c r="CG12" s="278"/>
      <c r="CH12" s="278"/>
      <c r="CI12" s="278">
        <v>155</v>
      </c>
      <c r="CJ12" s="297">
        <f t="shared" si="19"/>
        <v>0</v>
      </c>
      <c r="CK12" s="278"/>
      <c r="CL12" s="278"/>
      <c r="CM12" s="278"/>
      <c r="CN12" s="278"/>
      <c r="CO12" s="278"/>
      <c r="CP12" s="278"/>
      <c r="CQ12" s="278"/>
      <c r="CR12" s="297">
        <f t="shared" si="20"/>
        <v>0</v>
      </c>
      <c r="CS12" s="278"/>
      <c r="CT12" s="278"/>
      <c r="CU12" s="278"/>
      <c r="CV12" s="278"/>
      <c r="CW12" s="278"/>
      <c r="CX12" s="278"/>
      <c r="CY12" s="278"/>
      <c r="CZ12" s="297">
        <f t="shared" si="21"/>
        <v>1431</v>
      </c>
      <c r="DA12" s="278">
        <v>1383</v>
      </c>
      <c r="DB12" s="278"/>
      <c r="DC12" s="278">
        <v>48</v>
      </c>
      <c r="DD12" s="297">
        <f t="shared" si="22"/>
        <v>217</v>
      </c>
      <c r="DE12" s="278"/>
      <c r="DF12" s="278"/>
      <c r="DG12" s="278">
        <v>217</v>
      </c>
      <c r="DH12" s="278"/>
      <c r="DI12" s="278"/>
      <c r="DJ12" s="278"/>
      <c r="DK12" s="278"/>
    </row>
    <row r="13" spans="1:115" s="267" customFormat="1" ht="13.5">
      <c r="A13" s="415" t="s">
        <v>371</v>
      </c>
      <c r="B13" s="415">
        <v>17206</v>
      </c>
      <c r="C13" s="415" t="s">
        <v>409</v>
      </c>
      <c r="D13" s="297">
        <f t="shared" si="2"/>
        <v>39392</v>
      </c>
      <c r="E13" s="418">
        <v>24346</v>
      </c>
      <c r="F13" s="418">
        <v>15046</v>
      </c>
      <c r="G13" s="297">
        <f t="shared" si="3"/>
        <v>39392</v>
      </c>
      <c r="H13" s="297">
        <f t="shared" si="4"/>
        <v>31767</v>
      </c>
      <c r="I13" s="297">
        <f t="shared" si="5"/>
        <v>0</v>
      </c>
      <c r="J13" s="278"/>
      <c r="K13" s="278"/>
      <c r="L13" s="278"/>
      <c r="M13" s="297">
        <f t="shared" si="6"/>
        <v>27486</v>
      </c>
      <c r="N13" s="278"/>
      <c r="O13" s="278">
        <v>16006</v>
      </c>
      <c r="P13" s="278">
        <v>11480</v>
      </c>
      <c r="Q13" s="297">
        <f t="shared" si="7"/>
        <v>1886</v>
      </c>
      <c r="R13" s="278"/>
      <c r="S13" s="278">
        <v>1127</v>
      </c>
      <c r="T13" s="278">
        <v>759</v>
      </c>
      <c r="U13" s="297">
        <f t="shared" si="8"/>
        <v>2238</v>
      </c>
      <c r="V13" s="278"/>
      <c r="W13" s="278">
        <v>2201</v>
      </c>
      <c r="X13" s="278">
        <v>37</v>
      </c>
      <c r="Y13" s="297">
        <f t="shared" si="9"/>
        <v>55</v>
      </c>
      <c r="Z13" s="278"/>
      <c r="AA13" s="278">
        <v>55</v>
      </c>
      <c r="AB13" s="278"/>
      <c r="AC13" s="297">
        <f t="shared" si="10"/>
        <v>102</v>
      </c>
      <c r="AD13" s="278"/>
      <c r="AE13" s="278"/>
      <c r="AF13" s="278">
        <v>102</v>
      </c>
      <c r="AG13" s="278">
        <v>7625</v>
      </c>
      <c r="AH13" s="278"/>
      <c r="AI13" s="297">
        <f t="shared" si="11"/>
        <v>0</v>
      </c>
      <c r="AJ13" s="278"/>
      <c r="AK13" s="278"/>
      <c r="AL13" s="278"/>
      <c r="AM13" s="297">
        <f t="shared" si="12"/>
        <v>39392</v>
      </c>
      <c r="AN13" s="297">
        <f t="shared" si="13"/>
        <v>29056</v>
      </c>
      <c r="AO13" s="278"/>
      <c r="AP13" s="278">
        <v>27486</v>
      </c>
      <c r="AQ13" s="278"/>
      <c r="AR13" s="278"/>
      <c r="AS13" s="278"/>
      <c r="AT13" s="278"/>
      <c r="AU13" s="278">
        <v>1570</v>
      </c>
      <c r="AV13" s="297">
        <f t="shared" si="14"/>
        <v>0</v>
      </c>
      <c r="AW13" s="278"/>
      <c r="AX13" s="278"/>
      <c r="AY13" s="278"/>
      <c r="AZ13" s="278"/>
      <c r="BA13" s="278"/>
      <c r="BB13" s="278"/>
      <c r="BC13" s="278"/>
      <c r="BD13" s="297">
        <f t="shared" si="15"/>
        <v>0</v>
      </c>
      <c r="BE13" s="278"/>
      <c r="BF13" s="278"/>
      <c r="BG13" s="278"/>
      <c r="BH13" s="278"/>
      <c r="BI13" s="278"/>
      <c r="BJ13" s="278"/>
      <c r="BK13" s="278"/>
      <c r="BL13" s="297">
        <f t="shared" si="16"/>
        <v>0</v>
      </c>
      <c r="BM13" s="278"/>
      <c r="BN13" s="278"/>
      <c r="BO13" s="278"/>
      <c r="BP13" s="278"/>
      <c r="BQ13" s="278"/>
      <c r="BR13" s="278"/>
      <c r="BS13" s="278"/>
      <c r="BT13" s="297">
        <f t="shared" si="17"/>
        <v>0</v>
      </c>
      <c r="BU13" s="278"/>
      <c r="BV13" s="278"/>
      <c r="BW13" s="278"/>
      <c r="BX13" s="278"/>
      <c r="BY13" s="278"/>
      <c r="BZ13" s="278"/>
      <c r="CA13" s="278"/>
      <c r="CB13" s="297">
        <f t="shared" si="18"/>
        <v>0</v>
      </c>
      <c r="CC13" s="278"/>
      <c r="CD13" s="278"/>
      <c r="CE13" s="278"/>
      <c r="CF13" s="278"/>
      <c r="CG13" s="278"/>
      <c r="CH13" s="278"/>
      <c r="CI13" s="278"/>
      <c r="CJ13" s="297">
        <f t="shared" si="19"/>
        <v>5694</v>
      </c>
      <c r="CK13" s="278"/>
      <c r="CL13" s="278"/>
      <c r="CM13" s="278">
        <v>1886</v>
      </c>
      <c r="CN13" s="278">
        <v>1170</v>
      </c>
      <c r="CO13" s="278">
        <v>55</v>
      </c>
      <c r="CP13" s="278">
        <v>102</v>
      </c>
      <c r="CQ13" s="278">
        <v>2481</v>
      </c>
      <c r="CR13" s="297">
        <f t="shared" si="20"/>
        <v>0</v>
      </c>
      <c r="CS13" s="278"/>
      <c r="CT13" s="278"/>
      <c r="CU13" s="278"/>
      <c r="CV13" s="278"/>
      <c r="CW13" s="278"/>
      <c r="CX13" s="278"/>
      <c r="CY13" s="278"/>
      <c r="CZ13" s="297">
        <f t="shared" si="21"/>
        <v>1068</v>
      </c>
      <c r="DA13" s="278">
        <v>1068</v>
      </c>
      <c r="DB13" s="278"/>
      <c r="DC13" s="278"/>
      <c r="DD13" s="297">
        <f t="shared" si="22"/>
        <v>3574</v>
      </c>
      <c r="DE13" s="278"/>
      <c r="DF13" s="278"/>
      <c r="DG13" s="278"/>
      <c r="DH13" s="278"/>
      <c r="DI13" s="278"/>
      <c r="DJ13" s="278"/>
      <c r="DK13" s="278">
        <v>3574</v>
      </c>
    </row>
    <row r="14" spans="1:115" s="267" customFormat="1" ht="13.5">
      <c r="A14" s="415" t="s">
        <v>371</v>
      </c>
      <c r="B14" s="415">
        <v>17207</v>
      </c>
      <c r="C14" s="415" t="s">
        <v>410</v>
      </c>
      <c r="D14" s="297">
        <f t="shared" si="2"/>
        <v>9047</v>
      </c>
      <c r="E14" s="418">
        <v>6991</v>
      </c>
      <c r="F14" s="418">
        <v>2056</v>
      </c>
      <c r="G14" s="297">
        <f t="shared" si="3"/>
        <v>9047</v>
      </c>
      <c r="H14" s="297">
        <f t="shared" si="4"/>
        <v>6032</v>
      </c>
      <c r="I14" s="297">
        <f t="shared" si="5"/>
        <v>0</v>
      </c>
      <c r="J14" s="278"/>
      <c r="K14" s="278"/>
      <c r="L14" s="278"/>
      <c r="M14" s="297">
        <f t="shared" si="6"/>
        <v>4814</v>
      </c>
      <c r="N14" s="278"/>
      <c r="O14" s="278">
        <v>4746</v>
      </c>
      <c r="P14" s="278">
        <v>68</v>
      </c>
      <c r="Q14" s="297">
        <f t="shared" si="7"/>
        <v>178</v>
      </c>
      <c r="R14" s="278"/>
      <c r="S14" s="278">
        <v>169</v>
      </c>
      <c r="T14" s="278">
        <v>9</v>
      </c>
      <c r="U14" s="297">
        <f t="shared" si="8"/>
        <v>471</v>
      </c>
      <c r="V14" s="278">
        <v>11</v>
      </c>
      <c r="W14" s="278">
        <v>460</v>
      </c>
      <c r="X14" s="278"/>
      <c r="Y14" s="297">
        <f t="shared" si="9"/>
        <v>0</v>
      </c>
      <c r="Z14" s="278"/>
      <c r="AA14" s="278"/>
      <c r="AB14" s="278"/>
      <c r="AC14" s="297">
        <f t="shared" si="10"/>
        <v>569</v>
      </c>
      <c r="AD14" s="278"/>
      <c r="AE14" s="278">
        <v>529</v>
      </c>
      <c r="AF14" s="278">
        <v>40</v>
      </c>
      <c r="AG14" s="278">
        <v>3015</v>
      </c>
      <c r="AH14" s="278"/>
      <c r="AI14" s="297">
        <f t="shared" si="11"/>
        <v>0</v>
      </c>
      <c r="AJ14" s="278"/>
      <c r="AK14" s="278"/>
      <c r="AL14" s="278"/>
      <c r="AM14" s="297">
        <f t="shared" si="12"/>
        <v>9047</v>
      </c>
      <c r="AN14" s="297">
        <f t="shared" si="13"/>
        <v>0</v>
      </c>
      <c r="AO14" s="278"/>
      <c r="AP14" s="278"/>
      <c r="AQ14" s="278"/>
      <c r="AR14" s="278"/>
      <c r="AS14" s="278"/>
      <c r="AT14" s="278"/>
      <c r="AU14" s="278"/>
      <c r="AV14" s="297">
        <f t="shared" si="14"/>
        <v>662</v>
      </c>
      <c r="AW14" s="278"/>
      <c r="AX14" s="278"/>
      <c r="AY14" s="278"/>
      <c r="AZ14" s="278"/>
      <c r="BA14" s="278"/>
      <c r="BB14" s="278">
        <v>569</v>
      </c>
      <c r="BC14" s="278">
        <v>93</v>
      </c>
      <c r="BD14" s="297">
        <f t="shared" si="15"/>
        <v>0</v>
      </c>
      <c r="BE14" s="278"/>
      <c r="BF14" s="278"/>
      <c r="BG14" s="278"/>
      <c r="BH14" s="278"/>
      <c r="BI14" s="278"/>
      <c r="BJ14" s="278"/>
      <c r="BK14" s="278"/>
      <c r="BL14" s="297">
        <f t="shared" si="16"/>
        <v>0</v>
      </c>
      <c r="BM14" s="278"/>
      <c r="BN14" s="278"/>
      <c r="BO14" s="278"/>
      <c r="BP14" s="278"/>
      <c r="BQ14" s="278"/>
      <c r="BR14" s="278"/>
      <c r="BS14" s="278"/>
      <c r="BT14" s="297">
        <f t="shared" si="17"/>
        <v>0</v>
      </c>
      <c r="BU14" s="278"/>
      <c r="BV14" s="278"/>
      <c r="BW14" s="278"/>
      <c r="BX14" s="278"/>
      <c r="BY14" s="278"/>
      <c r="BZ14" s="278"/>
      <c r="CA14" s="278"/>
      <c r="CB14" s="297">
        <f t="shared" si="18"/>
        <v>6951</v>
      </c>
      <c r="CC14" s="278"/>
      <c r="CD14" s="278">
        <v>4814</v>
      </c>
      <c r="CE14" s="278"/>
      <c r="CF14" s="278"/>
      <c r="CG14" s="278"/>
      <c r="CH14" s="278"/>
      <c r="CI14" s="278">
        <v>2137</v>
      </c>
      <c r="CJ14" s="297">
        <f t="shared" si="19"/>
        <v>657</v>
      </c>
      <c r="CK14" s="278"/>
      <c r="CL14" s="278"/>
      <c r="CM14" s="278">
        <v>178</v>
      </c>
      <c r="CN14" s="278">
        <v>460</v>
      </c>
      <c r="CO14" s="278"/>
      <c r="CP14" s="278"/>
      <c r="CQ14" s="278">
        <v>19</v>
      </c>
      <c r="CR14" s="297">
        <f t="shared" si="20"/>
        <v>0</v>
      </c>
      <c r="CS14" s="278"/>
      <c r="CT14" s="278"/>
      <c r="CU14" s="278"/>
      <c r="CV14" s="278"/>
      <c r="CW14" s="278"/>
      <c r="CX14" s="278"/>
      <c r="CY14" s="278"/>
      <c r="CZ14" s="297">
        <f t="shared" si="21"/>
        <v>11</v>
      </c>
      <c r="DA14" s="278">
        <v>11</v>
      </c>
      <c r="DB14" s="278"/>
      <c r="DC14" s="278"/>
      <c r="DD14" s="297">
        <f t="shared" si="22"/>
        <v>766</v>
      </c>
      <c r="DE14" s="278"/>
      <c r="DF14" s="278"/>
      <c r="DG14" s="278"/>
      <c r="DH14" s="278"/>
      <c r="DI14" s="278"/>
      <c r="DJ14" s="278"/>
      <c r="DK14" s="278">
        <v>766</v>
      </c>
    </row>
    <row r="15" spans="1:115" s="267" customFormat="1" ht="13.5">
      <c r="A15" s="415" t="s">
        <v>371</v>
      </c>
      <c r="B15" s="415">
        <v>17209</v>
      </c>
      <c r="C15" s="415" t="s">
        <v>411</v>
      </c>
      <c r="D15" s="297">
        <f t="shared" si="2"/>
        <v>10853</v>
      </c>
      <c r="E15" s="418">
        <v>8623</v>
      </c>
      <c r="F15" s="418">
        <v>2230</v>
      </c>
      <c r="G15" s="297">
        <f t="shared" si="3"/>
        <v>10853</v>
      </c>
      <c r="H15" s="297">
        <f t="shared" si="4"/>
        <v>10797</v>
      </c>
      <c r="I15" s="297">
        <f t="shared" si="5"/>
        <v>0</v>
      </c>
      <c r="J15" s="278"/>
      <c r="K15" s="278"/>
      <c r="L15" s="278"/>
      <c r="M15" s="297">
        <f t="shared" si="6"/>
        <v>8062</v>
      </c>
      <c r="N15" s="278"/>
      <c r="O15" s="278">
        <v>5936</v>
      </c>
      <c r="P15" s="278">
        <v>2126</v>
      </c>
      <c r="Q15" s="297">
        <f t="shared" si="7"/>
        <v>1936</v>
      </c>
      <c r="R15" s="278"/>
      <c r="S15" s="278">
        <v>1909</v>
      </c>
      <c r="T15" s="278">
        <v>27</v>
      </c>
      <c r="U15" s="297">
        <f t="shared" si="8"/>
        <v>703</v>
      </c>
      <c r="V15" s="278"/>
      <c r="W15" s="278">
        <v>703</v>
      </c>
      <c r="X15" s="278"/>
      <c r="Y15" s="297">
        <f t="shared" si="9"/>
        <v>0</v>
      </c>
      <c r="Z15" s="278"/>
      <c r="AA15" s="278"/>
      <c r="AB15" s="278"/>
      <c r="AC15" s="297">
        <f t="shared" si="10"/>
        <v>96</v>
      </c>
      <c r="AD15" s="278"/>
      <c r="AE15" s="278">
        <v>19</v>
      </c>
      <c r="AF15" s="278">
        <v>77</v>
      </c>
      <c r="AG15" s="278">
        <v>56</v>
      </c>
      <c r="AH15" s="278"/>
      <c r="AI15" s="297">
        <f t="shared" si="11"/>
        <v>0</v>
      </c>
      <c r="AJ15" s="278"/>
      <c r="AK15" s="278"/>
      <c r="AL15" s="278"/>
      <c r="AM15" s="297">
        <f t="shared" si="12"/>
        <v>10853</v>
      </c>
      <c r="AN15" s="297">
        <f t="shared" si="13"/>
        <v>0</v>
      </c>
      <c r="AO15" s="278"/>
      <c r="AP15" s="278"/>
      <c r="AQ15" s="278"/>
      <c r="AR15" s="278"/>
      <c r="AS15" s="278"/>
      <c r="AT15" s="278"/>
      <c r="AU15" s="278"/>
      <c r="AV15" s="297">
        <f t="shared" si="14"/>
        <v>0</v>
      </c>
      <c r="AW15" s="278"/>
      <c r="AX15" s="278"/>
      <c r="AY15" s="278"/>
      <c r="AZ15" s="278"/>
      <c r="BA15" s="278"/>
      <c r="BB15" s="278"/>
      <c r="BC15" s="278"/>
      <c r="BD15" s="297">
        <f t="shared" si="15"/>
        <v>0</v>
      </c>
      <c r="BE15" s="278"/>
      <c r="BF15" s="278"/>
      <c r="BG15" s="278"/>
      <c r="BH15" s="278"/>
      <c r="BI15" s="278"/>
      <c r="BJ15" s="278"/>
      <c r="BK15" s="278"/>
      <c r="BL15" s="297">
        <f t="shared" si="16"/>
        <v>0</v>
      </c>
      <c r="BM15" s="278"/>
      <c r="BN15" s="278"/>
      <c r="BO15" s="278"/>
      <c r="BP15" s="278"/>
      <c r="BQ15" s="278"/>
      <c r="BR15" s="278"/>
      <c r="BS15" s="278"/>
      <c r="BT15" s="297">
        <f t="shared" si="17"/>
        <v>0</v>
      </c>
      <c r="BU15" s="278"/>
      <c r="BV15" s="278"/>
      <c r="BW15" s="278"/>
      <c r="BX15" s="278"/>
      <c r="BY15" s="278"/>
      <c r="BZ15" s="278"/>
      <c r="CA15" s="278"/>
      <c r="CB15" s="297">
        <f t="shared" si="18"/>
        <v>9051</v>
      </c>
      <c r="CC15" s="278"/>
      <c r="CD15" s="278">
        <v>9051</v>
      </c>
      <c r="CE15" s="278"/>
      <c r="CF15" s="278"/>
      <c r="CG15" s="278"/>
      <c r="CH15" s="278"/>
      <c r="CI15" s="278"/>
      <c r="CJ15" s="297">
        <f t="shared" si="19"/>
        <v>703</v>
      </c>
      <c r="CK15" s="278"/>
      <c r="CL15" s="278"/>
      <c r="CM15" s="278"/>
      <c r="CN15" s="278">
        <v>703</v>
      </c>
      <c r="CO15" s="278"/>
      <c r="CP15" s="278"/>
      <c r="CQ15" s="278"/>
      <c r="CR15" s="297">
        <f t="shared" si="20"/>
        <v>1043</v>
      </c>
      <c r="CS15" s="278"/>
      <c r="CT15" s="278"/>
      <c r="CU15" s="278">
        <v>947</v>
      </c>
      <c r="CV15" s="278"/>
      <c r="CW15" s="278"/>
      <c r="CX15" s="278">
        <v>96</v>
      </c>
      <c r="CY15" s="278"/>
      <c r="CZ15" s="297">
        <f t="shared" si="21"/>
        <v>0</v>
      </c>
      <c r="DA15" s="278"/>
      <c r="DB15" s="278"/>
      <c r="DC15" s="278"/>
      <c r="DD15" s="297">
        <f t="shared" si="22"/>
        <v>56</v>
      </c>
      <c r="DE15" s="278"/>
      <c r="DF15" s="278"/>
      <c r="DG15" s="278"/>
      <c r="DH15" s="278"/>
      <c r="DI15" s="278"/>
      <c r="DJ15" s="278"/>
      <c r="DK15" s="278">
        <v>56</v>
      </c>
    </row>
    <row r="16" spans="1:115" s="267" customFormat="1" ht="13.5">
      <c r="A16" s="415" t="s">
        <v>371</v>
      </c>
      <c r="B16" s="415">
        <v>17210</v>
      </c>
      <c r="C16" s="415" t="s">
        <v>412</v>
      </c>
      <c r="D16" s="297">
        <f t="shared" si="2"/>
        <v>43380</v>
      </c>
      <c r="E16" s="418">
        <v>27643</v>
      </c>
      <c r="F16" s="418">
        <v>15737</v>
      </c>
      <c r="G16" s="297">
        <f t="shared" si="3"/>
        <v>43380</v>
      </c>
      <c r="H16" s="297">
        <f t="shared" si="4"/>
        <v>40786</v>
      </c>
      <c r="I16" s="297">
        <f t="shared" si="5"/>
        <v>0</v>
      </c>
      <c r="J16" s="278"/>
      <c r="K16" s="278"/>
      <c r="L16" s="278"/>
      <c r="M16" s="297">
        <f t="shared" si="6"/>
        <v>29752</v>
      </c>
      <c r="N16" s="278"/>
      <c r="O16" s="278">
        <v>19480</v>
      </c>
      <c r="P16" s="278">
        <v>10272</v>
      </c>
      <c r="Q16" s="297">
        <f t="shared" si="7"/>
        <v>1871</v>
      </c>
      <c r="R16" s="278"/>
      <c r="S16" s="278">
        <v>1554</v>
      </c>
      <c r="T16" s="278">
        <v>317</v>
      </c>
      <c r="U16" s="297">
        <f t="shared" si="8"/>
        <v>6833</v>
      </c>
      <c r="V16" s="278"/>
      <c r="W16" s="278">
        <v>4978</v>
      </c>
      <c r="X16" s="278">
        <v>1855</v>
      </c>
      <c r="Y16" s="297">
        <f t="shared" si="9"/>
        <v>0</v>
      </c>
      <c r="Z16" s="278"/>
      <c r="AA16" s="278"/>
      <c r="AB16" s="278"/>
      <c r="AC16" s="297">
        <f t="shared" si="10"/>
        <v>2330</v>
      </c>
      <c r="AD16" s="278"/>
      <c r="AE16" s="278">
        <v>1631</v>
      </c>
      <c r="AF16" s="278">
        <v>699</v>
      </c>
      <c r="AG16" s="278">
        <v>2594</v>
      </c>
      <c r="AH16" s="278"/>
      <c r="AI16" s="297">
        <f t="shared" si="11"/>
        <v>0</v>
      </c>
      <c r="AJ16" s="278"/>
      <c r="AK16" s="278"/>
      <c r="AL16" s="278"/>
      <c r="AM16" s="297">
        <f t="shared" si="12"/>
        <v>43380</v>
      </c>
      <c r="AN16" s="297">
        <f t="shared" si="13"/>
        <v>29806</v>
      </c>
      <c r="AO16" s="278"/>
      <c r="AP16" s="278">
        <v>29752</v>
      </c>
      <c r="AQ16" s="278"/>
      <c r="AR16" s="278"/>
      <c r="AS16" s="278"/>
      <c r="AT16" s="278"/>
      <c r="AU16" s="278">
        <v>54</v>
      </c>
      <c r="AV16" s="297">
        <f t="shared" si="14"/>
        <v>0</v>
      </c>
      <c r="AW16" s="278"/>
      <c r="AX16" s="278"/>
      <c r="AY16" s="278"/>
      <c r="AZ16" s="278"/>
      <c r="BA16" s="278"/>
      <c r="BB16" s="278"/>
      <c r="BC16" s="278"/>
      <c r="BD16" s="297">
        <f t="shared" si="15"/>
        <v>0</v>
      </c>
      <c r="BE16" s="278"/>
      <c r="BF16" s="278"/>
      <c r="BG16" s="278"/>
      <c r="BH16" s="278"/>
      <c r="BI16" s="278"/>
      <c r="BJ16" s="278"/>
      <c r="BK16" s="278"/>
      <c r="BL16" s="297">
        <f t="shared" si="16"/>
        <v>0</v>
      </c>
      <c r="BM16" s="278"/>
      <c r="BN16" s="278"/>
      <c r="BO16" s="278"/>
      <c r="BP16" s="278"/>
      <c r="BQ16" s="278"/>
      <c r="BR16" s="278"/>
      <c r="BS16" s="278"/>
      <c r="BT16" s="297">
        <f t="shared" si="17"/>
        <v>0</v>
      </c>
      <c r="BU16" s="278"/>
      <c r="BV16" s="278"/>
      <c r="BW16" s="278"/>
      <c r="BX16" s="278"/>
      <c r="BY16" s="278"/>
      <c r="BZ16" s="278"/>
      <c r="CA16" s="278"/>
      <c r="CB16" s="297">
        <f t="shared" si="18"/>
        <v>0</v>
      </c>
      <c r="CC16" s="278"/>
      <c r="CD16" s="278"/>
      <c r="CE16" s="278"/>
      <c r="CF16" s="278"/>
      <c r="CG16" s="278"/>
      <c r="CH16" s="278"/>
      <c r="CI16" s="278"/>
      <c r="CJ16" s="297">
        <f t="shared" si="19"/>
        <v>8596</v>
      </c>
      <c r="CK16" s="278"/>
      <c r="CL16" s="278"/>
      <c r="CM16" s="278">
        <v>1871</v>
      </c>
      <c r="CN16" s="278">
        <v>1855</v>
      </c>
      <c r="CO16" s="278"/>
      <c r="CP16" s="278">
        <v>2330</v>
      </c>
      <c r="CQ16" s="278">
        <v>2540</v>
      </c>
      <c r="CR16" s="297">
        <f t="shared" si="20"/>
        <v>0</v>
      </c>
      <c r="CS16" s="278"/>
      <c r="CT16" s="278"/>
      <c r="CU16" s="278"/>
      <c r="CV16" s="278"/>
      <c r="CW16" s="278"/>
      <c r="CX16" s="278"/>
      <c r="CY16" s="278"/>
      <c r="CZ16" s="297">
        <f t="shared" si="21"/>
        <v>4978</v>
      </c>
      <c r="DA16" s="278">
        <v>4978</v>
      </c>
      <c r="DB16" s="278"/>
      <c r="DC16" s="278"/>
      <c r="DD16" s="297">
        <f t="shared" si="22"/>
        <v>0</v>
      </c>
      <c r="DE16" s="278"/>
      <c r="DF16" s="278"/>
      <c r="DG16" s="278"/>
      <c r="DH16" s="278"/>
      <c r="DI16" s="278"/>
      <c r="DJ16" s="278"/>
      <c r="DK16" s="278"/>
    </row>
    <row r="17" spans="1:115" s="267" customFormat="1" ht="13.5">
      <c r="A17" s="415" t="s">
        <v>371</v>
      </c>
      <c r="B17" s="415">
        <v>17211</v>
      </c>
      <c r="C17" s="415" t="s">
        <v>413</v>
      </c>
      <c r="D17" s="297">
        <f t="shared" si="2"/>
        <v>15509</v>
      </c>
      <c r="E17" s="418">
        <v>13019</v>
      </c>
      <c r="F17" s="418">
        <v>2490</v>
      </c>
      <c r="G17" s="297">
        <f t="shared" si="3"/>
        <v>15509</v>
      </c>
      <c r="H17" s="297">
        <f t="shared" si="4"/>
        <v>12068</v>
      </c>
      <c r="I17" s="297">
        <f t="shared" si="5"/>
        <v>0</v>
      </c>
      <c r="J17" s="278"/>
      <c r="K17" s="278"/>
      <c r="L17" s="278"/>
      <c r="M17" s="297">
        <f t="shared" si="6"/>
        <v>10329</v>
      </c>
      <c r="N17" s="278"/>
      <c r="O17" s="278">
        <v>8880</v>
      </c>
      <c r="P17" s="278">
        <v>1449</v>
      </c>
      <c r="Q17" s="297">
        <f t="shared" si="7"/>
        <v>570</v>
      </c>
      <c r="R17" s="278"/>
      <c r="S17" s="278">
        <v>534</v>
      </c>
      <c r="T17" s="278">
        <v>36</v>
      </c>
      <c r="U17" s="297">
        <f t="shared" si="8"/>
        <v>1169</v>
      </c>
      <c r="V17" s="278"/>
      <c r="W17" s="278">
        <v>1169</v>
      </c>
      <c r="X17" s="278"/>
      <c r="Y17" s="297">
        <f t="shared" si="9"/>
        <v>0</v>
      </c>
      <c r="Z17" s="278"/>
      <c r="AA17" s="278"/>
      <c r="AB17" s="278"/>
      <c r="AC17" s="297">
        <f t="shared" si="10"/>
        <v>0</v>
      </c>
      <c r="AD17" s="278"/>
      <c r="AE17" s="278"/>
      <c r="AF17" s="278"/>
      <c r="AG17" s="278">
        <v>3441</v>
      </c>
      <c r="AH17" s="278"/>
      <c r="AI17" s="297">
        <f t="shared" si="11"/>
        <v>0</v>
      </c>
      <c r="AJ17" s="278"/>
      <c r="AK17" s="278"/>
      <c r="AL17" s="278"/>
      <c r="AM17" s="297">
        <f t="shared" si="12"/>
        <v>15509</v>
      </c>
      <c r="AN17" s="297">
        <f t="shared" si="13"/>
        <v>10329</v>
      </c>
      <c r="AO17" s="278"/>
      <c r="AP17" s="278">
        <v>10329</v>
      </c>
      <c r="AQ17" s="278"/>
      <c r="AR17" s="278"/>
      <c r="AS17" s="278"/>
      <c r="AT17" s="278"/>
      <c r="AU17" s="278"/>
      <c r="AV17" s="297">
        <f t="shared" si="14"/>
        <v>0</v>
      </c>
      <c r="AW17" s="278"/>
      <c r="AX17" s="278"/>
      <c r="AY17" s="278"/>
      <c r="AZ17" s="278"/>
      <c r="BA17" s="278"/>
      <c r="BB17" s="278"/>
      <c r="BC17" s="278"/>
      <c r="BD17" s="297">
        <f t="shared" si="15"/>
        <v>0</v>
      </c>
      <c r="BE17" s="278"/>
      <c r="BF17" s="278"/>
      <c r="BG17" s="278"/>
      <c r="BH17" s="278"/>
      <c r="BI17" s="278"/>
      <c r="BJ17" s="278"/>
      <c r="BK17" s="278"/>
      <c r="BL17" s="297">
        <f t="shared" si="16"/>
        <v>0</v>
      </c>
      <c r="BM17" s="278"/>
      <c r="BN17" s="278"/>
      <c r="BO17" s="278"/>
      <c r="BP17" s="278"/>
      <c r="BQ17" s="278"/>
      <c r="BR17" s="278"/>
      <c r="BS17" s="278"/>
      <c r="BT17" s="297">
        <f t="shared" si="17"/>
        <v>0</v>
      </c>
      <c r="BU17" s="278"/>
      <c r="BV17" s="278"/>
      <c r="BW17" s="278"/>
      <c r="BX17" s="278"/>
      <c r="BY17" s="278"/>
      <c r="BZ17" s="278"/>
      <c r="CA17" s="278"/>
      <c r="CB17" s="297">
        <f t="shared" si="18"/>
        <v>0</v>
      </c>
      <c r="CC17" s="278"/>
      <c r="CD17" s="278"/>
      <c r="CE17" s="278"/>
      <c r="CF17" s="278"/>
      <c r="CG17" s="278"/>
      <c r="CH17" s="278"/>
      <c r="CI17" s="278"/>
      <c r="CJ17" s="297">
        <f t="shared" si="19"/>
        <v>307</v>
      </c>
      <c r="CK17" s="278"/>
      <c r="CL17" s="278"/>
      <c r="CM17" s="278">
        <v>79</v>
      </c>
      <c r="CN17" s="278"/>
      <c r="CO17" s="278"/>
      <c r="CP17" s="278"/>
      <c r="CQ17" s="278">
        <v>228</v>
      </c>
      <c r="CR17" s="297">
        <f t="shared" si="20"/>
        <v>3405</v>
      </c>
      <c r="CS17" s="278"/>
      <c r="CT17" s="278"/>
      <c r="CU17" s="278">
        <v>192</v>
      </c>
      <c r="CV17" s="278"/>
      <c r="CW17" s="278"/>
      <c r="CX17" s="278"/>
      <c r="CY17" s="278">
        <v>3213</v>
      </c>
      <c r="CZ17" s="297">
        <f t="shared" si="21"/>
        <v>1169</v>
      </c>
      <c r="DA17" s="278">
        <v>1169</v>
      </c>
      <c r="DB17" s="278"/>
      <c r="DC17" s="278"/>
      <c r="DD17" s="297">
        <f t="shared" si="22"/>
        <v>299</v>
      </c>
      <c r="DE17" s="278"/>
      <c r="DF17" s="278"/>
      <c r="DG17" s="278">
        <v>299</v>
      </c>
      <c r="DH17" s="278"/>
      <c r="DI17" s="278"/>
      <c r="DJ17" s="278"/>
      <c r="DK17" s="278"/>
    </row>
    <row r="18" spans="1:115" s="267" customFormat="1" ht="13.5">
      <c r="A18" s="415" t="s">
        <v>371</v>
      </c>
      <c r="B18" s="415">
        <v>17324</v>
      </c>
      <c r="C18" s="415" t="s">
        <v>414</v>
      </c>
      <c r="D18" s="297">
        <f t="shared" si="2"/>
        <v>1959</v>
      </c>
      <c r="E18" s="418">
        <v>1317</v>
      </c>
      <c r="F18" s="418">
        <v>642</v>
      </c>
      <c r="G18" s="297">
        <f t="shared" si="3"/>
        <v>1959</v>
      </c>
      <c r="H18" s="297">
        <f t="shared" si="4"/>
        <v>1645</v>
      </c>
      <c r="I18" s="297">
        <f t="shared" si="5"/>
        <v>0</v>
      </c>
      <c r="J18" s="278"/>
      <c r="K18" s="278"/>
      <c r="L18" s="278"/>
      <c r="M18" s="297">
        <f t="shared" si="6"/>
        <v>1495</v>
      </c>
      <c r="N18" s="278"/>
      <c r="O18" s="278">
        <v>1006</v>
      </c>
      <c r="P18" s="278">
        <v>489</v>
      </c>
      <c r="Q18" s="297">
        <f t="shared" si="7"/>
        <v>64</v>
      </c>
      <c r="R18" s="278"/>
      <c r="S18" s="278">
        <v>64</v>
      </c>
      <c r="T18" s="278"/>
      <c r="U18" s="297">
        <f t="shared" si="8"/>
        <v>86</v>
      </c>
      <c r="V18" s="278"/>
      <c r="W18" s="278">
        <v>86</v>
      </c>
      <c r="X18" s="278"/>
      <c r="Y18" s="297">
        <f t="shared" si="9"/>
        <v>0</v>
      </c>
      <c r="Z18" s="278"/>
      <c r="AA18" s="278"/>
      <c r="AB18" s="278"/>
      <c r="AC18" s="297">
        <f t="shared" si="10"/>
        <v>0</v>
      </c>
      <c r="AD18" s="278"/>
      <c r="AE18" s="278"/>
      <c r="AF18" s="278"/>
      <c r="AG18" s="278">
        <v>314</v>
      </c>
      <c r="AH18" s="278"/>
      <c r="AI18" s="297">
        <f t="shared" si="11"/>
        <v>0</v>
      </c>
      <c r="AJ18" s="278"/>
      <c r="AK18" s="278"/>
      <c r="AL18" s="278"/>
      <c r="AM18" s="297">
        <f t="shared" si="12"/>
        <v>1959</v>
      </c>
      <c r="AN18" s="297">
        <f t="shared" si="13"/>
        <v>1495</v>
      </c>
      <c r="AO18" s="278"/>
      <c r="AP18" s="278">
        <v>1495</v>
      </c>
      <c r="AQ18" s="278"/>
      <c r="AR18" s="278"/>
      <c r="AS18" s="278"/>
      <c r="AT18" s="278"/>
      <c r="AU18" s="278"/>
      <c r="AV18" s="297">
        <f t="shared" si="14"/>
        <v>0</v>
      </c>
      <c r="AW18" s="278"/>
      <c r="AX18" s="278"/>
      <c r="AY18" s="278"/>
      <c r="AZ18" s="278"/>
      <c r="BA18" s="278"/>
      <c r="BB18" s="278"/>
      <c r="BC18" s="278"/>
      <c r="BD18" s="297">
        <f t="shared" si="15"/>
        <v>0</v>
      </c>
      <c r="BE18" s="278"/>
      <c r="BF18" s="278"/>
      <c r="BG18" s="278"/>
      <c r="BH18" s="278"/>
      <c r="BI18" s="278"/>
      <c r="BJ18" s="278"/>
      <c r="BK18" s="278"/>
      <c r="BL18" s="297">
        <f t="shared" si="16"/>
        <v>0</v>
      </c>
      <c r="BM18" s="278"/>
      <c r="BN18" s="278"/>
      <c r="BO18" s="278"/>
      <c r="BP18" s="278"/>
      <c r="BQ18" s="278"/>
      <c r="BR18" s="278"/>
      <c r="BS18" s="278"/>
      <c r="BT18" s="297">
        <f t="shared" si="17"/>
        <v>0</v>
      </c>
      <c r="BU18" s="278"/>
      <c r="BV18" s="278"/>
      <c r="BW18" s="278"/>
      <c r="BX18" s="278"/>
      <c r="BY18" s="278"/>
      <c r="BZ18" s="278"/>
      <c r="CA18" s="278"/>
      <c r="CB18" s="297">
        <f t="shared" si="18"/>
        <v>0</v>
      </c>
      <c r="CC18" s="278"/>
      <c r="CD18" s="278"/>
      <c r="CE18" s="278"/>
      <c r="CF18" s="278"/>
      <c r="CG18" s="278"/>
      <c r="CH18" s="278"/>
      <c r="CI18" s="278"/>
      <c r="CJ18" s="297">
        <f t="shared" si="19"/>
        <v>35</v>
      </c>
      <c r="CK18" s="278"/>
      <c r="CL18" s="278"/>
      <c r="CM18" s="278">
        <v>14</v>
      </c>
      <c r="CN18" s="278"/>
      <c r="CO18" s="278"/>
      <c r="CP18" s="278"/>
      <c r="CQ18" s="278">
        <v>21</v>
      </c>
      <c r="CR18" s="297">
        <f t="shared" si="20"/>
        <v>312</v>
      </c>
      <c r="CS18" s="278"/>
      <c r="CT18" s="278"/>
      <c r="CU18" s="278">
        <v>19</v>
      </c>
      <c r="CV18" s="278"/>
      <c r="CW18" s="278"/>
      <c r="CX18" s="278"/>
      <c r="CY18" s="278">
        <v>293</v>
      </c>
      <c r="CZ18" s="297">
        <f t="shared" si="21"/>
        <v>86</v>
      </c>
      <c r="DA18" s="278">
        <v>86</v>
      </c>
      <c r="DB18" s="278"/>
      <c r="DC18" s="278"/>
      <c r="DD18" s="297">
        <f t="shared" si="22"/>
        <v>31</v>
      </c>
      <c r="DE18" s="278"/>
      <c r="DF18" s="278"/>
      <c r="DG18" s="278">
        <v>31</v>
      </c>
      <c r="DH18" s="278"/>
      <c r="DI18" s="278"/>
      <c r="DJ18" s="278"/>
      <c r="DK18" s="278"/>
    </row>
    <row r="19" spans="1:115" s="267" customFormat="1" ht="13.5">
      <c r="A19" s="415" t="s">
        <v>371</v>
      </c>
      <c r="B19" s="415">
        <v>17344</v>
      </c>
      <c r="C19" s="415" t="s">
        <v>415</v>
      </c>
      <c r="D19" s="297">
        <f t="shared" si="2"/>
        <v>19752</v>
      </c>
      <c r="E19" s="418">
        <v>10893</v>
      </c>
      <c r="F19" s="418">
        <v>8859</v>
      </c>
      <c r="G19" s="297">
        <f t="shared" si="3"/>
        <v>19752</v>
      </c>
      <c r="H19" s="297">
        <f t="shared" si="4"/>
        <v>19104</v>
      </c>
      <c r="I19" s="297">
        <f t="shared" si="5"/>
        <v>0</v>
      </c>
      <c r="J19" s="278"/>
      <c r="K19" s="278"/>
      <c r="L19" s="278"/>
      <c r="M19" s="297">
        <f t="shared" si="6"/>
        <v>16047</v>
      </c>
      <c r="N19" s="278"/>
      <c r="O19" s="278">
        <v>8588</v>
      </c>
      <c r="P19" s="278">
        <v>7459</v>
      </c>
      <c r="Q19" s="297">
        <f t="shared" si="7"/>
        <v>704</v>
      </c>
      <c r="R19" s="278"/>
      <c r="S19" s="278">
        <v>429</v>
      </c>
      <c r="T19" s="278">
        <v>275</v>
      </c>
      <c r="U19" s="297">
        <f t="shared" si="8"/>
        <v>1763</v>
      </c>
      <c r="V19" s="278">
        <v>864</v>
      </c>
      <c r="W19" s="278">
        <v>658</v>
      </c>
      <c r="X19" s="278">
        <v>241</v>
      </c>
      <c r="Y19" s="297">
        <f t="shared" si="9"/>
        <v>1</v>
      </c>
      <c r="Z19" s="278"/>
      <c r="AA19" s="278">
        <v>1</v>
      </c>
      <c r="AB19" s="278"/>
      <c r="AC19" s="297">
        <f t="shared" si="10"/>
        <v>589</v>
      </c>
      <c r="AD19" s="278"/>
      <c r="AE19" s="278">
        <v>353</v>
      </c>
      <c r="AF19" s="278">
        <v>236</v>
      </c>
      <c r="AG19" s="278">
        <v>648</v>
      </c>
      <c r="AH19" s="278"/>
      <c r="AI19" s="297">
        <f t="shared" si="11"/>
        <v>1</v>
      </c>
      <c r="AJ19" s="278"/>
      <c r="AK19" s="278">
        <v>1</v>
      </c>
      <c r="AL19" s="278"/>
      <c r="AM19" s="297">
        <f t="shared" si="12"/>
        <v>19752</v>
      </c>
      <c r="AN19" s="297">
        <f t="shared" si="13"/>
        <v>16092</v>
      </c>
      <c r="AO19" s="278"/>
      <c r="AP19" s="278">
        <v>16047</v>
      </c>
      <c r="AQ19" s="278"/>
      <c r="AR19" s="278"/>
      <c r="AS19" s="278"/>
      <c r="AT19" s="278"/>
      <c r="AU19" s="278">
        <v>45</v>
      </c>
      <c r="AV19" s="297">
        <f t="shared" si="14"/>
        <v>0</v>
      </c>
      <c r="AW19" s="278"/>
      <c r="AX19" s="278"/>
      <c r="AY19" s="278"/>
      <c r="AZ19" s="278"/>
      <c r="BA19" s="278"/>
      <c r="BB19" s="278"/>
      <c r="BC19" s="278"/>
      <c r="BD19" s="297">
        <f t="shared" si="15"/>
        <v>0</v>
      </c>
      <c r="BE19" s="278"/>
      <c r="BF19" s="278"/>
      <c r="BG19" s="278"/>
      <c r="BH19" s="278"/>
      <c r="BI19" s="278"/>
      <c r="BJ19" s="278"/>
      <c r="BK19" s="278"/>
      <c r="BL19" s="297">
        <f t="shared" si="16"/>
        <v>0</v>
      </c>
      <c r="BM19" s="278"/>
      <c r="BN19" s="278"/>
      <c r="BO19" s="278"/>
      <c r="BP19" s="278"/>
      <c r="BQ19" s="278"/>
      <c r="BR19" s="278"/>
      <c r="BS19" s="278"/>
      <c r="BT19" s="297">
        <f t="shared" si="17"/>
        <v>0</v>
      </c>
      <c r="BU19" s="278"/>
      <c r="BV19" s="278"/>
      <c r="BW19" s="278"/>
      <c r="BX19" s="278"/>
      <c r="BY19" s="278"/>
      <c r="BZ19" s="278"/>
      <c r="CA19" s="278"/>
      <c r="CB19" s="297">
        <f t="shared" si="18"/>
        <v>0</v>
      </c>
      <c r="CC19" s="278"/>
      <c r="CD19" s="278"/>
      <c r="CE19" s="278"/>
      <c r="CF19" s="278"/>
      <c r="CG19" s="278"/>
      <c r="CH19" s="278"/>
      <c r="CI19" s="278"/>
      <c r="CJ19" s="297">
        <f t="shared" si="19"/>
        <v>2123</v>
      </c>
      <c r="CK19" s="278"/>
      <c r="CL19" s="278"/>
      <c r="CM19" s="278">
        <v>704</v>
      </c>
      <c r="CN19" s="278">
        <v>227</v>
      </c>
      <c r="CO19" s="278"/>
      <c r="CP19" s="278">
        <v>589</v>
      </c>
      <c r="CQ19" s="278">
        <v>603</v>
      </c>
      <c r="CR19" s="297">
        <f t="shared" si="20"/>
        <v>0</v>
      </c>
      <c r="CS19" s="278"/>
      <c r="CT19" s="278"/>
      <c r="CU19" s="278"/>
      <c r="CV19" s="278"/>
      <c r="CW19" s="278"/>
      <c r="CX19" s="278"/>
      <c r="CY19" s="278"/>
      <c r="CZ19" s="297">
        <f t="shared" si="21"/>
        <v>1537</v>
      </c>
      <c r="DA19" s="278">
        <v>1536</v>
      </c>
      <c r="DB19" s="278">
        <v>1</v>
      </c>
      <c r="DC19" s="278"/>
      <c r="DD19" s="297">
        <f t="shared" si="22"/>
        <v>0</v>
      </c>
      <c r="DE19" s="278"/>
      <c r="DF19" s="278"/>
      <c r="DG19" s="278"/>
      <c r="DH19" s="278"/>
      <c r="DI19" s="278"/>
      <c r="DJ19" s="278"/>
      <c r="DK19" s="278"/>
    </row>
    <row r="20" spans="1:115" s="267" customFormat="1" ht="13.5">
      <c r="A20" s="415" t="s">
        <v>371</v>
      </c>
      <c r="B20" s="415">
        <v>17361</v>
      </c>
      <c r="C20" s="415" t="s">
        <v>416</v>
      </c>
      <c r="D20" s="297">
        <f t="shared" si="2"/>
        <v>10608</v>
      </c>
      <c r="E20" s="418">
        <v>7818</v>
      </c>
      <c r="F20" s="418">
        <v>2790</v>
      </c>
      <c r="G20" s="297">
        <f t="shared" si="3"/>
        <v>10608</v>
      </c>
      <c r="H20" s="297">
        <f t="shared" si="4"/>
        <v>10549</v>
      </c>
      <c r="I20" s="297">
        <f t="shared" si="5"/>
        <v>0</v>
      </c>
      <c r="J20" s="278"/>
      <c r="K20" s="278"/>
      <c r="L20" s="278"/>
      <c r="M20" s="297">
        <f t="shared" si="6"/>
        <v>8654</v>
      </c>
      <c r="N20" s="278"/>
      <c r="O20" s="278">
        <v>5958</v>
      </c>
      <c r="P20" s="278">
        <v>2696</v>
      </c>
      <c r="Q20" s="297">
        <f t="shared" si="7"/>
        <v>1146</v>
      </c>
      <c r="R20" s="278"/>
      <c r="S20" s="278">
        <v>1117</v>
      </c>
      <c r="T20" s="278">
        <v>29</v>
      </c>
      <c r="U20" s="297">
        <f t="shared" si="8"/>
        <v>663</v>
      </c>
      <c r="V20" s="278"/>
      <c r="W20" s="278">
        <v>663</v>
      </c>
      <c r="X20" s="278"/>
      <c r="Y20" s="297">
        <f t="shared" si="9"/>
        <v>0</v>
      </c>
      <c r="Z20" s="278"/>
      <c r="AA20" s="278"/>
      <c r="AB20" s="278"/>
      <c r="AC20" s="297">
        <f t="shared" si="10"/>
        <v>86</v>
      </c>
      <c r="AD20" s="278"/>
      <c r="AE20" s="278">
        <v>21</v>
      </c>
      <c r="AF20" s="278">
        <v>65</v>
      </c>
      <c r="AG20" s="278">
        <v>59</v>
      </c>
      <c r="AH20" s="278"/>
      <c r="AI20" s="297">
        <f t="shared" si="11"/>
        <v>0</v>
      </c>
      <c r="AJ20" s="278"/>
      <c r="AK20" s="278"/>
      <c r="AL20" s="278"/>
      <c r="AM20" s="297">
        <f t="shared" si="12"/>
        <v>10608</v>
      </c>
      <c r="AN20" s="297">
        <f t="shared" si="13"/>
        <v>0</v>
      </c>
      <c r="AO20" s="278"/>
      <c r="AP20" s="278"/>
      <c r="AQ20" s="278"/>
      <c r="AR20" s="278"/>
      <c r="AS20" s="278"/>
      <c r="AT20" s="278"/>
      <c r="AU20" s="278"/>
      <c r="AV20" s="297">
        <f t="shared" si="14"/>
        <v>0</v>
      </c>
      <c r="AW20" s="278"/>
      <c r="AX20" s="278"/>
      <c r="AY20" s="278"/>
      <c r="AZ20" s="278"/>
      <c r="BA20" s="278"/>
      <c r="BB20" s="278"/>
      <c r="BC20" s="278"/>
      <c r="BD20" s="297">
        <f t="shared" si="15"/>
        <v>0</v>
      </c>
      <c r="BE20" s="278"/>
      <c r="BF20" s="278"/>
      <c r="BG20" s="278"/>
      <c r="BH20" s="278"/>
      <c r="BI20" s="278"/>
      <c r="BJ20" s="278"/>
      <c r="BK20" s="278"/>
      <c r="BL20" s="297">
        <f t="shared" si="16"/>
        <v>0</v>
      </c>
      <c r="BM20" s="278"/>
      <c r="BN20" s="278"/>
      <c r="BO20" s="278"/>
      <c r="BP20" s="278"/>
      <c r="BQ20" s="278"/>
      <c r="BR20" s="278"/>
      <c r="BS20" s="278"/>
      <c r="BT20" s="297">
        <f t="shared" si="17"/>
        <v>0</v>
      </c>
      <c r="BU20" s="278"/>
      <c r="BV20" s="278"/>
      <c r="BW20" s="278"/>
      <c r="BX20" s="278"/>
      <c r="BY20" s="278"/>
      <c r="BZ20" s="278"/>
      <c r="CA20" s="278"/>
      <c r="CB20" s="297">
        <f t="shared" si="18"/>
        <v>8654</v>
      </c>
      <c r="CC20" s="278"/>
      <c r="CD20" s="278">
        <v>8654</v>
      </c>
      <c r="CE20" s="278"/>
      <c r="CF20" s="278"/>
      <c r="CG20" s="278"/>
      <c r="CH20" s="278"/>
      <c r="CI20" s="278"/>
      <c r="CJ20" s="297">
        <f t="shared" si="19"/>
        <v>749</v>
      </c>
      <c r="CK20" s="278"/>
      <c r="CL20" s="278"/>
      <c r="CM20" s="278"/>
      <c r="CN20" s="278">
        <v>663</v>
      </c>
      <c r="CO20" s="278"/>
      <c r="CP20" s="278">
        <v>86</v>
      </c>
      <c r="CQ20" s="278"/>
      <c r="CR20" s="297">
        <f t="shared" si="20"/>
        <v>1146</v>
      </c>
      <c r="CS20" s="278"/>
      <c r="CT20" s="278"/>
      <c r="CU20" s="278">
        <v>1146</v>
      </c>
      <c r="CV20" s="278"/>
      <c r="CW20" s="278"/>
      <c r="CX20" s="278"/>
      <c r="CY20" s="278"/>
      <c r="CZ20" s="297">
        <f t="shared" si="21"/>
        <v>0</v>
      </c>
      <c r="DA20" s="278"/>
      <c r="DB20" s="278"/>
      <c r="DC20" s="278"/>
      <c r="DD20" s="297">
        <f t="shared" si="22"/>
        <v>59</v>
      </c>
      <c r="DE20" s="278"/>
      <c r="DF20" s="278"/>
      <c r="DG20" s="278"/>
      <c r="DH20" s="278"/>
      <c r="DI20" s="278"/>
      <c r="DJ20" s="278"/>
      <c r="DK20" s="278">
        <v>59</v>
      </c>
    </row>
    <row r="21" spans="1:115" s="267" customFormat="1" ht="13.5">
      <c r="A21" s="415" t="s">
        <v>371</v>
      </c>
      <c r="B21" s="415">
        <v>17365</v>
      </c>
      <c r="C21" s="415" t="s">
        <v>417</v>
      </c>
      <c r="D21" s="297">
        <f t="shared" si="2"/>
        <v>8036</v>
      </c>
      <c r="E21" s="418">
        <v>6345</v>
      </c>
      <c r="F21" s="418">
        <v>1691</v>
      </c>
      <c r="G21" s="297">
        <f t="shared" si="3"/>
        <v>8036</v>
      </c>
      <c r="H21" s="297">
        <f t="shared" si="4"/>
        <v>7988</v>
      </c>
      <c r="I21" s="297">
        <f t="shared" si="5"/>
        <v>0</v>
      </c>
      <c r="J21" s="278"/>
      <c r="K21" s="278"/>
      <c r="L21" s="278"/>
      <c r="M21" s="297">
        <f t="shared" si="6"/>
        <v>7042</v>
      </c>
      <c r="N21" s="278"/>
      <c r="O21" s="278">
        <v>5399</v>
      </c>
      <c r="P21" s="278">
        <v>1643</v>
      </c>
      <c r="Q21" s="297">
        <f t="shared" si="7"/>
        <v>439</v>
      </c>
      <c r="R21" s="278"/>
      <c r="S21" s="278">
        <v>423</v>
      </c>
      <c r="T21" s="278">
        <v>16</v>
      </c>
      <c r="U21" s="297">
        <f t="shared" si="8"/>
        <v>445</v>
      </c>
      <c r="V21" s="278"/>
      <c r="W21" s="278">
        <v>445</v>
      </c>
      <c r="X21" s="278"/>
      <c r="Y21" s="297">
        <f t="shared" si="9"/>
        <v>0</v>
      </c>
      <c r="Z21" s="278"/>
      <c r="AA21" s="278"/>
      <c r="AB21" s="278"/>
      <c r="AC21" s="297">
        <f t="shared" si="10"/>
        <v>62</v>
      </c>
      <c r="AD21" s="278"/>
      <c r="AE21" s="278">
        <v>30</v>
      </c>
      <c r="AF21" s="278">
        <v>32</v>
      </c>
      <c r="AG21" s="278">
        <v>48</v>
      </c>
      <c r="AH21" s="278"/>
      <c r="AI21" s="297">
        <f t="shared" si="11"/>
        <v>0</v>
      </c>
      <c r="AJ21" s="278"/>
      <c r="AK21" s="278"/>
      <c r="AL21" s="278"/>
      <c r="AM21" s="297">
        <f t="shared" si="12"/>
        <v>8036</v>
      </c>
      <c r="AN21" s="297">
        <f t="shared" si="13"/>
        <v>0</v>
      </c>
      <c r="AO21" s="278"/>
      <c r="AP21" s="278"/>
      <c r="AQ21" s="278"/>
      <c r="AR21" s="278"/>
      <c r="AS21" s="278"/>
      <c r="AT21" s="278"/>
      <c r="AU21" s="278"/>
      <c r="AV21" s="297">
        <f t="shared" si="14"/>
        <v>0</v>
      </c>
      <c r="AW21" s="278"/>
      <c r="AX21" s="278"/>
      <c r="AY21" s="278"/>
      <c r="AZ21" s="278"/>
      <c r="BA21" s="278"/>
      <c r="BB21" s="278"/>
      <c r="BC21" s="278"/>
      <c r="BD21" s="297">
        <f t="shared" si="15"/>
        <v>0</v>
      </c>
      <c r="BE21" s="278"/>
      <c r="BF21" s="278"/>
      <c r="BG21" s="278"/>
      <c r="BH21" s="278"/>
      <c r="BI21" s="278"/>
      <c r="BJ21" s="278"/>
      <c r="BK21" s="278"/>
      <c r="BL21" s="297">
        <f t="shared" si="16"/>
        <v>0</v>
      </c>
      <c r="BM21" s="278"/>
      <c r="BN21" s="278"/>
      <c r="BO21" s="278"/>
      <c r="BP21" s="278"/>
      <c r="BQ21" s="278"/>
      <c r="BR21" s="278"/>
      <c r="BS21" s="278"/>
      <c r="BT21" s="297">
        <f t="shared" si="17"/>
        <v>0</v>
      </c>
      <c r="BU21" s="278"/>
      <c r="BV21" s="278"/>
      <c r="BW21" s="278"/>
      <c r="BX21" s="278"/>
      <c r="BY21" s="278"/>
      <c r="BZ21" s="278"/>
      <c r="CA21" s="278"/>
      <c r="CB21" s="297">
        <f t="shared" si="18"/>
        <v>7042</v>
      </c>
      <c r="CC21" s="278"/>
      <c r="CD21" s="278">
        <v>7042</v>
      </c>
      <c r="CE21" s="278"/>
      <c r="CF21" s="278"/>
      <c r="CG21" s="278"/>
      <c r="CH21" s="278"/>
      <c r="CI21" s="278"/>
      <c r="CJ21" s="297">
        <f t="shared" si="19"/>
        <v>445</v>
      </c>
      <c r="CK21" s="278"/>
      <c r="CL21" s="278"/>
      <c r="CM21" s="278"/>
      <c r="CN21" s="278">
        <v>445</v>
      </c>
      <c r="CO21" s="278"/>
      <c r="CP21" s="278"/>
      <c r="CQ21" s="278"/>
      <c r="CR21" s="297">
        <f t="shared" si="20"/>
        <v>501</v>
      </c>
      <c r="CS21" s="278"/>
      <c r="CT21" s="278"/>
      <c r="CU21" s="278">
        <v>439</v>
      </c>
      <c r="CV21" s="278"/>
      <c r="CW21" s="278"/>
      <c r="CX21" s="278">
        <v>62</v>
      </c>
      <c r="CY21" s="278"/>
      <c r="CZ21" s="297">
        <f t="shared" si="21"/>
        <v>0</v>
      </c>
      <c r="DA21" s="278"/>
      <c r="DB21" s="278"/>
      <c r="DC21" s="278"/>
      <c r="DD21" s="297">
        <f t="shared" si="22"/>
        <v>48</v>
      </c>
      <c r="DE21" s="278"/>
      <c r="DF21" s="278"/>
      <c r="DG21" s="278"/>
      <c r="DH21" s="278"/>
      <c r="DI21" s="278"/>
      <c r="DJ21" s="278"/>
      <c r="DK21" s="278">
        <v>48</v>
      </c>
    </row>
    <row r="22" spans="1:115" s="267" customFormat="1" ht="13.5">
      <c r="A22" s="415" t="s">
        <v>371</v>
      </c>
      <c r="B22" s="415">
        <v>17384</v>
      </c>
      <c r="C22" s="415" t="s">
        <v>418</v>
      </c>
      <c r="D22" s="297">
        <f t="shared" si="2"/>
        <v>7745</v>
      </c>
      <c r="E22" s="418">
        <v>6494</v>
      </c>
      <c r="F22" s="418">
        <v>1251</v>
      </c>
      <c r="G22" s="297">
        <f t="shared" si="3"/>
        <v>7745</v>
      </c>
      <c r="H22" s="297">
        <f t="shared" si="4"/>
        <v>7365</v>
      </c>
      <c r="I22" s="297">
        <f t="shared" si="5"/>
        <v>0</v>
      </c>
      <c r="J22" s="278"/>
      <c r="K22" s="278"/>
      <c r="L22" s="278"/>
      <c r="M22" s="297">
        <f t="shared" si="6"/>
        <v>5602</v>
      </c>
      <c r="N22" s="278"/>
      <c r="O22" s="278">
        <v>4394</v>
      </c>
      <c r="P22" s="278">
        <v>1208</v>
      </c>
      <c r="Q22" s="297">
        <f t="shared" si="7"/>
        <v>276</v>
      </c>
      <c r="R22" s="278"/>
      <c r="S22" s="278">
        <v>255</v>
      </c>
      <c r="T22" s="278">
        <v>21</v>
      </c>
      <c r="U22" s="297">
        <f t="shared" si="8"/>
        <v>1358</v>
      </c>
      <c r="V22" s="278"/>
      <c r="W22" s="278">
        <v>1358</v>
      </c>
      <c r="X22" s="278"/>
      <c r="Y22" s="297">
        <f t="shared" si="9"/>
        <v>0</v>
      </c>
      <c r="Z22" s="278"/>
      <c r="AA22" s="278"/>
      <c r="AB22" s="278"/>
      <c r="AC22" s="297">
        <f t="shared" si="10"/>
        <v>129</v>
      </c>
      <c r="AD22" s="278"/>
      <c r="AE22" s="278">
        <v>108</v>
      </c>
      <c r="AF22" s="278">
        <v>21</v>
      </c>
      <c r="AG22" s="278">
        <v>380</v>
      </c>
      <c r="AH22" s="278"/>
      <c r="AI22" s="297">
        <f t="shared" si="11"/>
        <v>0</v>
      </c>
      <c r="AJ22" s="278"/>
      <c r="AK22" s="278"/>
      <c r="AL22" s="278"/>
      <c r="AM22" s="297">
        <f t="shared" si="12"/>
        <v>7745</v>
      </c>
      <c r="AN22" s="297">
        <f t="shared" si="13"/>
        <v>0</v>
      </c>
      <c r="AO22" s="278"/>
      <c r="AP22" s="278"/>
      <c r="AQ22" s="278"/>
      <c r="AR22" s="278"/>
      <c r="AS22" s="278"/>
      <c r="AT22" s="278"/>
      <c r="AU22" s="278"/>
      <c r="AV22" s="297">
        <f t="shared" si="14"/>
        <v>344</v>
      </c>
      <c r="AW22" s="278"/>
      <c r="AX22" s="278"/>
      <c r="AY22" s="278"/>
      <c r="AZ22" s="278"/>
      <c r="BA22" s="278"/>
      <c r="BB22" s="278">
        <v>129</v>
      </c>
      <c r="BC22" s="278">
        <v>215</v>
      </c>
      <c r="BD22" s="297">
        <f t="shared" si="15"/>
        <v>0</v>
      </c>
      <c r="BE22" s="278"/>
      <c r="BF22" s="278"/>
      <c r="BG22" s="278"/>
      <c r="BH22" s="278"/>
      <c r="BI22" s="278"/>
      <c r="BJ22" s="278"/>
      <c r="BK22" s="278"/>
      <c r="BL22" s="297">
        <f t="shared" si="16"/>
        <v>0</v>
      </c>
      <c r="BM22" s="278"/>
      <c r="BN22" s="278"/>
      <c r="BO22" s="278"/>
      <c r="BP22" s="278"/>
      <c r="BQ22" s="278"/>
      <c r="BR22" s="278"/>
      <c r="BS22" s="278"/>
      <c r="BT22" s="297">
        <f t="shared" si="17"/>
        <v>0</v>
      </c>
      <c r="BU22" s="278"/>
      <c r="BV22" s="278"/>
      <c r="BW22" s="278"/>
      <c r="BX22" s="278"/>
      <c r="BY22" s="278"/>
      <c r="BZ22" s="278"/>
      <c r="CA22" s="278"/>
      <c r="CB22" s="297">
        <f t="shared" si="18"/>
        <v>5703</v>
      </c>
      <c r="CC22" s="278"/>
      <c r="CD22" s="278">
        <v>5602</v>
      </c>
      <c r="CE22" s="278"/>
      <c r="CF22" s="278"/>
      <c r="CG22" s="278"/>
      <c r="CH22" s="278"/>
      <c r="CI22" s="278">
        <v>101</v>
      </c>
      <c r="CJ22" s="297">
        <f t="shared" si="19"/>
        <v>1661</v>
      </c>
      <c r="CK22" s="278"/>
      <c r="CL22" s="278"/>
      <c r="CM22" s="278">
        <v>276</v>
      </c>
      <c r="CN22" s="278">
        <v>1358</v>
      </c>
      <c r="CO22" s="278"/>
      <c r="CP22" s="278"/>
      <c r="CQ22" s="278">
        <v>27</v>
      </c>
      <c r="CR22" s="297">
        <f t="shared" si="20"/>
        <v>0</v>
      </c>
      <c r="CS22" s="278"/>
      <c r="CT22" s="278"/>
      <c r="CU22" s="278"/>
      <c r="CV22" s="278"/>
      <c r="CW22" s="278"/>
      <c r="CX22" s="278"/>
      <c r="CY22" s="278"/>
      <c r="CZ22" s="297">
        <f t="shared" si="21"/>
        <v>0</v>
      </c>
      <c r="DA22" s="278"/>
      <c r="DB22" s="278"/>
      <c r="DC22" s="278"/>
      <c r="DD22" s="297">
        <f t="shared" si="22"/>
        <v>37</v>
      </c>
      <c r="DE22" s="278"/>
      <c r="DF22" s="278"/>
      <c r="DG22" s="278"/>
      <c r="DH22" s="278"/>
      <c r="DI22" s="278"/>
      <c r="DJ22" s="278"/>
      <c r="DK22" s="278">
        <v>37</v>
      </c>
    </row>
    <row r="23" spans="1:115" s="267" customFormat="1" ht="13.5">
      <c r="A23" s="415" t="s">
        <v>371</v>
      </c>
      <c r="B23" s="415">
        <v>17386</v>
      </c>
      <c r="C23" s="415" t="s">
        <v>419</v>
      </c>
      <c r="D23" s="297">
        <f t="shared" si="2"/>
        <v>3837</v>
      </c>
      <c r="E23" s="418">
        <v>3404</v>
      </c>
      <c r="F23" s="418">
        <v>433</v>
      </c>
      <c r="G23" s="297">
        <f t="shared" si="3"/>
        <v>3837</v>
      </c>
      <c r="H23" s="297">
        <f t="shared" si="4"/>
        <v>3283</v>
      </c>
      <c r="I23" s="297">
        <f t="shared" si="5"/>
        <v>0</v>
      </c>
      <c r="J23" s="278"/>
      <c r="K23" s="278"/>
      <c r="L23" s="278"/>
      <c r="M23" s="297">
        <f t="shared" si="6"/>
        <v>2528</v>
      </c>
      <c r="N23" s="278"/>
      <c r="O23" s="278">
        <v>2504</v>
      </c>
      <c r="P23" s="278">
        <v>24</v>
      </c>
      <c r="Q23" s="297">
        <f t="shared" si="7"/>
        <v>167</v>
      </c>
      <c r="R23" s="278"/>
      <c r="S23" s="278">
        <v>163</v>
      </c>
      <c r="T23" s="278">
        <v>4</v>
      </c>
      <c r="U23" s="297">
        <f t="shared" si="8"/>
        <v>342</v>
      </c>
      <c r="V23" s="278"/>
      <c r="W23" s="278">
        <v>342</v>
      </c>
      <c r="X23" s="278"/>
      <c r="Y23" s="297">
        <f t="shared" si="9"/>
        <v>0</v>
      </c>
      <c r="Z23" s="278"/>
      <c r="AA23" s="278"/>
      <c r="AB23" s="278"/>
      <c r="AC23" s="297">
        <f t="shared" si="10"/>
        <v>246</v>
      </c>
      <c r="AD23" s="278"/>
      <c r="AE23" s="278">
        <v>237</v>
      </c>
      <c r="AF23" s="278">
        <v>9</v>
      </c>
      <c r="AG23" s="278">
        <v>554</v>
      </c>
      <c r="AH23" s="278"/>
      <c r="AI23" s="297">
        <f t="shared" si="11"/>
        <v>0</v>
      </c>
      <c r="AJ23" s="278"/>
      <c r="AK23" s="278"/>
      <c r="AL23" s="278"/>
      <c r="AM23" s="297">
        <f t="shared" si="12"/>
        <v>3837</v>
      </c>
      <c r="AN23" s="297">
        <f t="shared" si="13"/>
        <v>0</v>
      </c>
      <c r="AO23" s="278"/>
      <c r="AP23" s="278"/>
      <c r="AQ23" s="278"/>
      <c r="AR23" s="278"/>
      <c r="AS23" s="278"/>
      <c r="AT23" s="278"/>
      <c r="AU23" s="278"/>
      <c r="AV23" s="297">
        <f t="shared" si="14"/>
        <v>295</v>
      </c>
      <c r="AW23" s="278"/>
      <c r="AX23" s="278"/>
      <c r="AY23" s="278"/>
      <c r="AZ23" s="278"/>
      <c r="BA23" s="278"/>
      <c r="BB23" s="278">
        <v>246</v>
      </c>
      <c r="BC23" s="278">
        <v>49</v>
      </c>
      <c r="BD23" s="297">
        <f t="shared" si="15"/>
        <v>0</v>
      </c>
      <c r="BE23" s="278"/>
      <c r="BF23" s="278"/>
      <c r="BG23" s="278"/>
      <c r="BH23" s="278"/>
      <c r="BI23" s="278"/>
      <c r="BJ23" s="278"/>
      <c r="BK23" s="278"/>
      <c r="BL23" s="297">
        <f t="shared" si="16"/>
        <v>0</v>
      </c>
      <c r="BM23" s="278"/>
      <c r="BN23" s="278"/>
      <c r="BO23" s="278"/>
      <c r="BP23" s="278"/>
      <c r="BQ23" s="278"/>
      <c r="BR23" s="278"/>
      <c r="BS23" s="278"/>
      <c r="BT23" s="297">
        <f t="shared" si="17"/>
        <v>0</v>
      </c>
      <c r="BU23" s="278"/>
      <c r="BV23" s="278"/>
      <c r="BW23" s="278"/>
      <c r="BX23" s="278"/>
      <c r="BY23" s="278"/>
      <c r="BZ23" s="278"/>
      <c r="CA23" s="278"/>
      <c r="CB23" s="297">
        <f t="shared" si="18"/>
        <v>2943</v>
      </c>
      <c r="CC23" s="278"/>
      <c r="CD23" s="278">
        <v>2528</v>
      </c>
      <c r="CE23" s="278"/>
      <c r="CF23" s="278"/>
      <c r="CG23" s="278"/>
      <c r="CH23" s="278"/>
      <c r="CI23" s="278">
        <v>415</v>
      </c>
      <c r="CJ23" s="297">
        <f t="shared" si="19"/>
        <v>525</v>
      </c>
      <c r="CK23" s="278"/>
      <c r="CL23" s="278"/>
      <c r="CM23" s="278">
        <v>167</v>
      </c>
      <c r="CN23" s="278">
        <v>342</v>
      </c>
      <c r="CO23" s="278"/>
      <c r="CP23" s="278"/>
      <c r="CQ23" s="278">
        <v>16</v>
      </c>
      <c r="CR23" s="297">
        <f t="shared" si="20"/>
        <v>0</v>
      </c>
      <c r="CS23" s="278"/>
      <c r="CT23" s="278"/>
      <c r="CU23" s="278"/>
      <c r="CV23" s="278"/>
      <c r="CW23" s="278"/>
      <c r="CX23" s="278"/>
      <c r="CY23" s="278"/>
      <c r="CZ23" s="297">
        <f t="shared" si="21"/>
        <v>0</v>
      </c>
      <c r="DA23" s="278"/>
      <c r="DB23" s="278"/>
      <c r="DC23" s="278"/>
      <c r="DD23" s="297">
        <f t="shared" si="22"/>
        <v>74</v>
      </c>
      <c r="DE23" s="278"/>
      <c r="DF23" s="278"/>
      <c r="DG23" s="278"/>
      <c r="DH23" s="278"/>
      <c r="DI23" s="278"/>
      <c r="DJ23" s="278"/>
      <c r="DK23" s="278">
        <v>74</v>
      </c>
    </row>
    <row r="24" spans="1:115" s="267" customFormat="1" ht="13.5">
      <c r="A24" s="415" t="s">
        <v>371</v>
      </c>
      <c r="B24" s="415">
        <v>17407</v>
      </c>
      <c r="C24" s="415" t="s">
        <v>420</v>
      </c>
      <c r="D24" s="297">
        <f t="shared" si="2"/>
        <v>5971</v>
      </c>
      <c r="E24" s="418">
        <v>4781</v>
      </c>
      <c r="F24" s="418">
        <v>1190</v>
      </c>
      <c r="G24" s="297">
        <f t="shared" si="3"/>
        <v>5971</v>
      </c>
      <c r="H24" s="297">
        <f t="shared" si="4"/>
        <v>4909</v>
      </c>
      <c r="I24" s="297">
        <f t="shared" si="5"/>
        <v>0</v>
      </c>
      <c r="J24" s="278"/>
      <c r="K24" s="278"/>
      <c r="L24" s="278"/>
      <c r="M24" s="297">
        <f t="shared" si="6"/>
        <v>3378</v>
      </c>
      <c r="N24" s="278"/>
      <c r="O24" s="278">
        <v>3114</v>
      </c>
      <c r="P24" s="278">
        <v>264</v>
      </c>
      <c r="Q24" s="297">
        <f t="shared" si="7"/>
        <v>146</v>
      </c>
      <c r="R24" s="278"/>
      <c r="S24" s="278">
        <v>144</v>
      </c>
      <c r="T24" s="278">
        <v>2</v>
      </c>
      <c r="U24" s="297">
        <f t="shared" si="8"/>
        <v>1385</v>
      </c>
      <c r="V24" s="278"/>
      <c r="W24" s="278">
        <v>1384</v>
      </c>
      <c r="X24" s="278">
        <v>1</v>
      </c>
      <c r="Y24" s="297">
        <f t="shared" si="9"/>
        <v>0</v>
      </c>
      <c r="Z24" s="278"/>
      <c r="AA24" s="278"/>
      <c r="AB24" s="278"/>
      <c r="AC24" s="297">
        <f t="shared" si="10"/>
        <v>0</v>
      </c>
      <c r="AD24" s="278"/>
      <c r="AE24" s="278"/>
      <c r="AF24" s="278"/>
      <c r="AG24" s="278">
        <v>1062</v>
      </c>
      <c r="AH24" s="278"/>
      <c r="AI24" s="297">
        <f t="shared" si="11"/>
        <v>0</v>
      </c>
      <c r="AJ24" s="278"/>
      <c r="AK24" s="278"/>
      <c r="AL24" s="278"/>
      <c r="AM24" s="297">
        <f t="shared" si="12"/>
        <v>5971</v>
      </c>
      <c r="AN24" s="297">
        <f t="shared" si="13"/>
        <v>0</v>
      </c>
      <c r="AO24" s="278"/>
      <c r="AP24" s="278"/>
      <c r="AQ24" s="278"/>
      <c r="AR24" s="278"/>
      <c r="AS24" s="278"/>
      <c r="AT24" s="278"/>
      <c r="AU24" s="278"/>
      <c r="AV24" s="297">
        <f t="shared" si="14"/>
        <v>0</v>
      </c>
      <c r="AW24" s="278"/>
      <c r="AX24" s="278"/>
      <c r="AY24" s="278"/>
      <c r="AZ24" s="278"/>
      <c r="BA24" s="278"/>
      <c r="BB24" s="278"/>
      <c r="BC24" s="278"/>
      <c r="BD24" s="297">
        <f t="shared" si="15"/>
        <v>0</v>
      </c>
      <c r="BE24" s="278"/>
      <c r="BF24" s="278"/>
      <c r="BG24" s="278"/>
      <c r="BH24" s="278"/>
      <c r="BI24" s="278"/>
      <c r="BJ24" s="278"/>
      <c r="BK24" s="278"/>
      <c r="BL24" s="297">
        <f t="shared" si="16"/>
        <v>0</v>
      </c>
      <c r="BM24" s="278"/>
      <c r="BN24" s="278"/>
      <c r="BO24" s="278"/>
      <c r="BP24" s="278"/>
      <c r="BQ24" s="278"/>
      <c r="BR24" s="278"/>
      <c r="BS24" s="278"/>
      <c r="BT24" s="297">
        <f t="shared" si="17"/>
        <v>0</v>
      </c>
      <c r="BU24" s="278"/>
      <c r="BV24" s="278"/>
      <c r="BW24" s="278"/>
      <c r="BX24" s="278"/>
      <c r="BY24" s="278"/>
      <c r="BZ24" s="278"/>
      <c r="CA24" s="278"/>
      <c r="CB24" s="297">
        <f t="shared" si="18"/>
        <v>4041</v>
      </c>
      <c r="CC24" s="278"/>
      <c r="CD24" s="278">
        <v>3378</v>
      </c>
      <c r="CE24" s="278"/>
      <c r="CF24" s="278"/>
      <c r="CG24" s="278"/>
      <c r="CH24" s="278"/>
      <c r="CI24" s="278">
        <v>663</v>
      </c>
      <c r="CJ24" s="297">
        <f t="shared" si="19"/>
        <v>185</v>
      </c>
      <c r="CK24" s="278"/>
      <c r="CL24" s="278"/>
      <c r="CM24" s="278"/>
      <c r="CN24" s="278">
        <v>184</v>
      </c>
      <c r="CO24" s="278"/>
      <c r="CP24" s="278"/>
      <c r="CQ24" s="278">
        <v>1</v>
      </c>
      <c r="CR24" s="297">
        <f t="shared" si="20"/>
        <v>0</v>
      </c>
      <c r="CS24" s="278"/>
      <c r="CT24" s="278"/>
      <c r="CU24" s="278"/>
      <c r="CV24" s="278"/>
      <c r="CW24" s="278"/>
      <c r="CX24" s="278"/>
      <c r="CY24" s="278"/>
      <c r="CZ24" s="297">
        <f t="shared" si="21"/>
        <v>1201</v>
      </c>
      <c r="DA24" s="278">
        <v>1201</v>
      </c>
      <c r="DB24" s="278"/>
      <c r="DC24" s="278"/>
      <c r="DD24" s="297">
        <f t="shared" si="22"/>
        <v>544</v>
      </c>
      <c r="DE24" s="278"/>
      <c r="DF24" s="278"/>
      <c r="DG24" s="278">
        <v>146</v>
      </c>
      <c r="DH24" s="278"/>
      <c r="DI24" s="278"/>
      <c r="DJ24" s="278"/>
      <c r="DK24" s="278">
        <v>398</v>
      </c>
    </row>
    <row r="25" spans="1:115" s="267" customFormat="1" ht="13.5">
      <c r="A25" s="415" t="s">
        <v>371</v>
      </c>
      <c r="B25" s="415">
        <v>17461</v>
      </c>
      <c r="C25" s="415" t="s">
        <v>421</v>
      </c>
      <c r="D25" s="297">
        <f t="shared" si="2"/>
        <v>5032</v>
      </c>
      <c r="E25" s="418">
        <v>3696</v>
      </c>
      <c r="F25" s="418">
        <v>1336</v>
      </c>
      <c r="G25" s="297">
        <f t="shared" si="3"/>
        <v>5032</v>
      </c>
      <c r="H25" s="297">
        <f t="shared" si="4"/>
        <v>4461</v>
      </c>
      <c r="I25" s="297">
        <f t="shared" si="5"/>
        <v>0</v>
      </c>
      <c r="J25" s="278"/>
      <c r="K25" s="278"/>
      <c r="L25" s="278"/>
      <c r="M25" s="297">
        <f t="shared" si="6"/>
        <v>3292</v>
      </c>
      <c r="N25" s="278"/>
      <c r="O25" s="278">
        <v>2545</v>
      </c>
      <c r="P25" s="278">
        <v>747</v>
      </c>
      <c r="Q25" s="297">
        <f t="shared" si="7"/>
        <v>376</v>
      </c>
      <c r="R25" s="278"/>
      <c r="S25" s="278">
        <v>358</v>
      </c>
      <c r="T25" s="278">
        <v>18</v>
      </c>
      <c r="U25" s="297">
        <f t="shared" si="8"/>
        <v>778</v>
      </c>
      <c r="V25" s="278"/>
      <c r="W25" s="278">
        <v>778</v>
      </c>
      <c r="X25" s="278"/>
      <c r="Y25" s="297">
        <f t="shared" si="9"/>
        <v>15</v>
      </c>
      <c r="Z25" s="278"/>
      <c r="AA25" s="278">
        <v>15</v>
      </c>
      <c r="AB25" s="278"/>
      <c r="AC25" s="297">
        <f t="shared" si="10"/>
        <v>0</v>
      </c>
      <c r="AD25" s="278"/>
      <c r="AE25" s="278"/>
      <c r="AF25" s="278"/>
      <c r="AG25" s="278">
        <v>571</v>
      </c>
      <c r="AH25" s="278"/>
      <c r="AI25" s="297">
        <f t="shared" si="11"/>
        <v>0</v>
      </c>
      <c r="AJ25" s="278"/>
      <c r="AK25" s="278"/>
      <c r="AL25" s="278"/>
      <c r="AM25" s="297">
        <f t="shared" si="12"/>
        <v>5032</v>
      </c>
      <c r="AN25" s="297">
        <f t="shared" si="13"/>
        <v>3526</v>
      </c>
      <c r="AO25" s="278"/>
      <c r="AP25" s="278">
        <v>3292</v>
      </c>
      <c r="AQ25" s="278"/>
      <c r="AR25" s="278"/>
      <c r="AS25" s="278"/>
      <c r="AT25" s="278"/>
      <c r="AU25" s="278">
        <v>234</v>
      </c>
      <c r="AV25" s="297">
        <f t="shared" si="14"/>
        <v>0</v>
      </c>
      <c r="AW25" s="278"/>
      <c r="AX25" s="278"/>
      <c r="AY25" s="278"/>
      <c r="AZ25" s="278"/>
      <c r="BA25" s="278"/>
      <c r="BB25" s="278"/>
      <c r="BC25" s="278"/>
      <c r="BD25" s="297">
        <f t="shared" si="15"/>
        <v>0</v>
      </c>
      <c r="BE25" s="278"/>
      <c r="BF25" s="278"/>
      <c r="BG25" s="278"/>
      <c r="BH25" s="278"/>
      <c r="BI25" s="278"/>
      <c r="BJ25" s="278"/>
      <c r="BK25" s="278"/>
      <c r="BL25" s="297">
        <f t="shared" si="16"/>
        <v>0</v>
      </c>
      <c r="BM25" s="278"/>
      <c r="BN25" s="278"/>
      <c r="BO25" s="278"/>
      <c r="BP25" s="278"/>
      <c r="BQ25" s="278"/>
      <c r="BR25" s="278"/>
      <c r="BS25" s="278"/>
      <c r="BT25" s="297">
        <f t="shared" si="17"/>
        <v>0</v>
      </c>
      <c r="BU25" s="278"/>
      <c r="BV25" s="278"/>
      <c r="BW25" s="278"/>
      <c r="BX25" s="278"/>
      <c r="BY25" s="278"/>
      <c r="BZ25" s="278"/>
      <c r="CA25" s="278"/>
      <c r="CB25" s="297">
        <f t="shared" si="18"/>
        <v>0</v>
      </c>
      <c r="CC25" s="278"/>
      <c r="CD25" s="278"/>
      <c r="CE25" s="278"/>
      <c r="CF25" s="278"/>
      <c r="CG25" s="278"/>
      <c r="CH25" s="278"/>
      <c r="CI25" s="278"/>
      <c r="CJ25" s="297">
        <f t="shared" si="19"/>
        <v>394</v>
      </c>
      <c r="CK25" s="278"/>
      <c r="CL25" s="278"/>
      <c r="CM25" s="278">
        <v>235</v>
      </c>
      <c r="CN25" s="278">
        <v>101</v>
      </c>
      <c r="CO25" s="278"/>
      <c r="CP25" s="278"/>
      <c r="CQ25" s="278">
        <v>58</v>
      </c>
      <c r="CR25" s="297">
        <f t="shared" si="20"/>
        <v>0</v>
      </c>
      <c r="CS25" s="278"/>
      <c r="CT25" s="278"/>
      <c r="CU25" s="278"/>
      <c r="CV25" s="278"/>
      <c r="CW25" s="278"/>
      <c r="CX25" s="278"/>
      <c r="CY25" s="278"/>
      <c r="CZ25" s="297">
        <f t="shared" si="21"/>
        <v>683</v>
      </c>
      <c r="DA25" s="278">
        <v>677</v>
      </c>
      <c r="DB25" s="278">
        <v>6</v>
      </c>
      <c r="DC25" s="278"/>
      <c r="DD25" s="297">
        <f t="shared" si="22"/>
        <v>429</v>
      </c>
      <c r="DE25" s="278"/>
      <c r="DF25" s="278"/>
      <c r="DG25" s="278">
        <v>141</v>
      </c>
      <c r="DH25" s="278"/>
      <c r="DI25" s="278">
        <v>9</v>
      </c>
      <c r="DJ25" s="278"/>
      <c r="DK25" s="278">
        <v>279</v>
      </c>
    </row>
    <row r="26" spans="1:115" s="267" customFormat="1" ht="13.5">
      <c r="A26" s="415" t="s">
        <v>371</v>
      </c>
      <c r="B26" s="415">
        <v>17463</v>
      </c>
      <c r="C26" s="415" t="s">
        <v>422</v>
      </c>
      <c r="D26" s="297">
        <f t="shared" si="2"/>
        <v>9514</v>
      </c>
      <c r="E26" s="418">
        <v>5994</v>
      </c>
      <c r="F26" s="418">
        <v>3520</v>
      </c>
      <c r="G26" s="297">
        <f t="shared" si="3"/>
        <v>9514</v>
      </c>
      <c r="H26" s="297">
        <f t="shared" si="4"/>
        <v>7066</v>
      </c>
      <c r="I26" s="297">
        <f t="shared" si="5"/>
        <v>0</v>
      </c>
      <c r="J26" s="278"/>
      <c r="K26" s="278"/>
      <c r="L26" s="278"/>
      <c r="M26" s="297">
        <f t="shared" si="6"/>
        <v>4960</v>
      </c>
      <c r="N26" s="278"/>
      <c r="O26" s="278">
        <v>4960</v>
      </c>
      <c r="P26" s="278"/>
      <c r="Q26" s="297">
        <f t="shared" si="7"/>
        <v>442</v>
      </c>
      <c r="R26" s="278"/>
      <c r="S26" s="278">
        <v>442</v>
      </c>
      <c r="T26" s="278"/>
      <c r="U26" s="297">
        <f t="shared" si="8"/>
        <v>1664</v>
      </c>
      <c r="V26" s="278"/>
      <c r="W26" s="278">
        <v>1399</v>
      </c>
      <c r="X26" s="278">
        <v>265</v>
      </c>
      <c r="Y26" s="297">
        <f t="shared" si="9"/>
        <v>0</v>
      </c>
      <c r="Z26" s="278"/>
      <c r="AA26" s="278"/>
      <c r="AB26" s="278"/>
      <c r="AC26" s="297">
        <f t="shared" si="10"/>
        <v>0</v>
      </c>
      <c r="AD26" s="278"/>
      <c r="AE26" s="278"/>
      <c r="AF26" s="278"/>
      <c r="AG26" s="278">
        <v>2448</v>
      </c>
      <c r="AH26" s="278"/>
      <c r="AI26" s="297">
        <f t="shared" si="11"/>
        <v>0</v>
      </c>
      <c r="AJ26" s="278"/>
      <c r="AK26" s="278"/>
      <c r="AL26" s="278"/>
      <c r="AM26" s="297">
        <f t="shared" si="12"/>
        <v>9514</v>
      </c>
      <c r="AN26" s="297">
        <f t="shared" si="13"/>
        <v>1720</v>
      </c>
      <c r="AO26" s="278"/>
      <c r="AP26" s="278">
        <v>1720</v>
      </c>
      <c r="AQ26" s="278"/>
      <c r="AR26" s="278"/>
      <c r="AS26" s="278"/>
      <c r="AT26" s="278"/>
      <c r="AU26" s="278"/>
      <c r="AV26" s="297">
        <f t="shared" si="14"/>
        <v>30</v>
      </c>
      <c r="AW26" s="278"/>
      <c r="AX26" s="278"/>
      <c r="AY26" s="278"/>
      <c r="AZ26" s="278"/>
      <c r="BA26" s="278"/>
      <c r="BB26" s="278"/>
      <c r="BC26" s="278">
        <v>30</v>
      </c>
      <c r="BD26" s="297">
        <f t="shared" si="15"/>
        <v>0</v>
      </c>
      <c r="BE26" s="278"/>
      <c r="BF26" s="278"/>
      <c r="BG26" s="278"/>
      <c r="BH26" s="278"/>
      <c r="BI26" s="278"/>
      <c r="BJ26" s="278"/>
      <c r="BK26" s="278"/>
      <c r="BL26" s="297">
        <f t="shared" si="16"/>
        <v>0</v>
      </c>
      <c r="BM26" s="278"/>
      <c r="BN26" s="278"/>
      <c r="BO26" s="278"/>
      <c r="BP26" s="278"/>
      <c r="BQ26" s="278"/>
      <c r="BR26" s="278"/>
      <c r="BS26" s="278"/>
      <c r="BT26" s="297">
        <f t="shared" si="17"/>
        <v>0</v>
      </c>
      <c r="BU26" s="278"/>
      <c r="BV26" s="278"/>
      <c r="BW26" s="278"/>
      <c r="BX26" s="278"/>
      <c r="BY26" s="278"/>
      <c r="BZ26" s="278"/>
      <c r="CA26" s="278"/>
      <c r="CB26" s="297">
        <f t="shared" si="18"/>
        <v>3334</v>
      </c>
      <c r="CC26" s="278"/>
      <c r="CD26" s="278">
        <v>3240</v>
      </c>
      <c r="CE26" s="278"/>
      <c r="CF26" s="278"/>
      <c r="CG26" s="278"/>
      <c r="CH26" s="278"/>
      <c r="CI26" s="278">
        <v>94</v>
      </c>
      <c r="CJ26" s="297">
        <f t="shared" si="19"/>
        <v>1543</v>
      </c>
      <c r="CK26" s="278"/>
      <c r="CL26" s="278"/>
      <c r="CM26" s="278"/>
      <c r="CN26" s="278">
        <v>1399</v>
      </c>
      <c r="CO26" s="278"/>
      <c r="CP26" s="278"/>
      <c r="CQ26" s="278">
        <v>144</v>
      </c>
      <c r="CR26" s="297">
        <f t="shared" si="20"/>
        <v>0</v>
      </c>
      <c r="CS26" s="278"/>
      <c r="CT26" s="278"/>
      <c r="CU26" s="278"/>
      <c r="CV26" s="278"/>
      <c r="CW26" s="278"/>
      <c r="CX26" s="278"/>
      <c r="CY26" s="278"/>
      <c r="CZ26" s="297">
        <f t="shared" si="21"/>
        <v>265</v>
      </c>
      <c r="DA26" s="278">
        <v>265</v>
      </c>
      <c r="DB26" s="278"/>
      <c r="DC26" s="278"/>
      <c r="DD26" s="297">
        <f t="shared" si="22"/>
        <v>2622</v>
      </c>
      <c r="DE26" s="278"/>
      <c r="DF26" s="278"/>
      <c r="DG26" s="278">
        <v>442</v>
      </c>
      <c r="DH26" s="278"/>
      <c r="DI26" s="278"/>
      <c r="DJ26" s="278"/>
      <c r="DK26" s="278">
        <v>2180</v>
      </c>
    </row>
    <row r="27" spans="1:115" s="267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</row>
    <row r="28" spans="1:115" s="267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</row>
    <row r="29" spans="1:115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</row>
    <row r="30" spans="1:115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</row>
    <row r="31" spans="1:115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</row>
    <row r="32" spans="1:115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</row>
    <row r="33" spans="1:115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</row>
    <row r="34" spans="1:115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</row>
    <row r="35" spans="1:115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</row>
    <row r="36" spans="1:115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</row>
    <row r="37" spans="1:115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</row>
    <row r="38" spans="1:115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</row>
    <row r="39" spans="1:115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</row>
    <row r="40" spans="1:115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</row>
    <row r="41" spans="1:115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</row>
    <row r="42" spans="1:115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</row>
    <row r="43" spans="1:115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</row>
    <row r="44" spans="1:115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26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石川県</v>
      </c>
      <c r="B7" s="280">
        <f>INT(B8/1000)*1000</f>
        <v>17000</v>
      </c>
      <c r="C7" s="280" t="s">
        <v>354</v>
      </c>
      <c r="D7" s="278">
        <f>SUM(D8:D200)</f>
        <v>472367</v>
      </c>
      <c r="E7" s="278">
        <f>SUM(E8:E200)</f>
        <v>285586</v>
      </c>
      <c r="F7" s="278">
        <f aca="true" t="shared" si="0" ref="F7:AR7">SUM(F8:F200)</f>
        <v>137933</v>
      </c>
      <c r="G7" s="278">
        <f t="shared" si="0"/>
        <v>1817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72151</v>
      </c>
      <c r="L7" s="278">
        <f t="shared" si="0"/>
        <v>57558</v>
      </c>
      <c r="M7" s="278">
        <f t="shared" si="0"/>
        <v>6407</v>
      </c>
      <c r="N7" s="278">
        <f t="shared" si="0"/>
        <v>20111</v>
      </c>
      <c r="O7" s="278">
        <f t="shared" si="0"/>
        <v>28737</v>
      </c>
      <c r="P7" s="278">
        <f t="shared" si="0"/>
        <v>14624</v>
      </c>
      <c r="Q7" s="278">
        <f t="shared" si="0"/>
        <v>10225</v>
      </c>
      <c r="R7" s="278">
        <f t="shared" si="0"/>
        <v>2598</v>
      </c>
      <c r="S7" s="278">
        <f t="shared" si="0"/>
        <v>209</v>
      </c>
      <c r="T7" s="278">
        <f t="shared" si="0"/>
        <v>441</v>
      </c>
      <c r="U7" s="278">
        <f t="shared" si="0"/>
        <v>72</v>
      </c>
      <c r="V7" s="278">
        <f t="shared" si="0"/>
        <v>0</v>
      </c>
      <c r="W7" s="278">
        <f t="shared" si="0"/>
        <v>0</v>
      </c>
      <c r="X7" s="278">
        <f t="shared" si="0"/>
        <v>568</v>
      </c>
      <c r="Y7" s="278">
        <f t="shared" si="0"/>
        <v>346748</v>
      </c>
      <c r="Z7" s="278">
        <f t="shared" si="0"/>
        <v>285586</v>
      </c>
      <c r="AA7" s="278">
        <f t="shared" si="0"/>
        <v>30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38944</v>
      </c>
      <c r="AF7" s="278">
        <f t="shared" si="0"/>
        <v>19852</v>
      </c>
      <c r="AG7" s="278">
        <f t="shared" si="0"/>
        <v>2336</v>
      </c>
      <c r="AH7" s="278">
        <f t="shared" si="0"/>
        <v>77040</v>
      </c>
      <c r="AI7" s="278">
        <f t="shared" si="0"/>
        <v>20111</v>
      </c>
      <c r="AJ7" s="278">
        <f t="shared" si="0"/>
        <v>41750</v>
      </c>
      <c r="AK7" s="278">
        <f t="shared" si="0"/>
        <v>15179</v>
      </c>
      <c r="AL7" s="278">
        <f t="shared" si="0"/>
        <v>40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424</v>
      </c>
      <c r="AQ7" s="278">
        <f t="shared" si="0"/>
        <v>13334</v>
      </c>
      <c r="AR7" s="278">
        <f t="shared" si="0"/>
        <v>1381</v>
      </c>
    </row>
    <row r="8" spans="1:44" s="267" customFormat="1" ht="13.5">
      <c r="A8" s="415" t="s">
        <v>371</v>
      </c>
      <c r="B8" s="415">
        <v>17201</v>
      </c>
      <c r="C8" s="415" t="s">
        <v>402</v>
      </c>
      <c r="D8" s="297">
        <f aca="true" t="shared" si="1" ref="D8:D26">SUM(E8:F8,N8:O8)</f>
        <v>192627</v>
      </c>
      <c r="E8" s="297">
        <f aca="true" t="shared" si="2" ref="E8:E26">Z8</f>
        <v>146654</v>
      </c>
      <c r="F8" s="297">
        <f aca="true" t="shared" si="3" ref="F8:F26">SUM(G8:M8)</f>
        <v>34427</v>
      </c>
      <c r="G8" s="278"/>
      <c r="H8" s="278"/>
      <c r="I8" s="278"/>
      <c r="J8" s="278"/>
      <c r="K8" s="278"/>
      <c r="L8" s="278">
        <v>34427</v>
      </c>
      <c r="M8" s="278"/>
      <c r="N8" s="297">
        <f aca="true" t="shared" si="4" ref="N8:N26">AI8</f>
        <v>3697</v>
      </c>
      <c r="O8" s="298">
        <f>'資源化量内訳'!R8</f>
        <v>7849</v>
      </c>
      <c r="P8" s="298">
        <f>'資源化量内訳'!S8</f>
        <v>0</v>
      </c>
      <c r="Q8" s="298">
        <f>'資源化量内訳'!T8</f>
        <v>7849</v>
      </c>
      <c r="R8" s="298">
        <f>'資源化量内訳'!U8</f>
        <v>0</v>
      </c>
      <c r="S8" s="298">
        <f>'資源化量内訳'!V8</f>
        <v>0</v>
      </c>
      <c r="T8" s="298">
        <f>'資源化量内訳'!W8</f>
        <v>0</v>
      </c>
      <c r="U8" s="298">
        <f>'資源化量内訳'!X8</f>
        <v>0</v>
      </c>
      <c r="V8" s="298">
        <f>'資源化量内訳'!Y8</f>
        <v>0</v>
      </c>
      <c r="W8" s="298">
        <f>'資源化量内訳'!Z8</f>
        <v>0</v>
      </c>
      <c r="X8" s="298">
        <f>'資源化量内訳'!AA8</f>
        <v>0</v>
      </c>
      <c r="Y8" s="297">
        <f aca="true" t="shared" si="5" ref="Y8:Y26">SUM(Z8:AG8)</f>
        <v>158146</v>
      </c>
      <c r="Z8" s="278">
        <v>146654</v>
      </c>
      <c r="AA8" s="278"/>
      <c r="AB8" s="278"/>
      <c r="AC8" s="278"/>
      <c r="AD8" s="278"/>
      <c r="AE8" s="278"/>
      <c r="AF8" s="278">
        <v>11492</v>
      </c>
      <c r="AG8" s="278"/>
      <c r="AH8" s="297">
        <f aca="true" t="shared" si="6" ref="AH8:AH26">SUM(AI8:AK8)</f>
        <v>35087</v>
      </c>
      <c r="AI8" s="278">
        <v>3697</v>
      </c>
      <c r="AJ8" s="278">
        <v>20061</v>
      </c>
      <c r="AK8" s="297">
        <f aca="true" t="shared" si="7" ref="AK8:AK26">SUM(AL8:AR8)</f>
        <v>11329</v>
      </c>
      <c r="AL8" s="278"/>
      <c r="AM8" s="278"/>
      <c r="AN8" s="278"/>
      <c r="AO8" s="278"/>
      <c r="AP8" s="278"/>
      <c r="AQ8" s="278">
        <v>11329</v>
      </c>
      <c r="AR8" s="278"/>
    </row>
    <row r="9" spans="1:44" s="267" customFormat="1" ht="13.5">
      <c r="A9" s="415" t="s">
        <v>371</v>
      </c>
      <c r="B9" s="415">
        <v>17202</v>
      </c>
      <c r="C9" s="415" t="s">
        <v>404</v>
      </c>
      <c r="D9" s="297">
        <f t="shared" si="1"/>
        <v>26514</v>
      </c>
      <c r="E9" s="297">
        <f t="shared" si="2"/>
        <v>0</v>
      </c>
      <c r="F9" s="297">
        <f t="shared" si="3"/>
        <v>21112</v>
      </c>
      <c r="G9" s="278"/>
      <c r="H9" s="278"/>
      <c r="I9" s="278"/>
      <c r="J9" s="278"/>
      <c r="K9" s="278">
        <v>20331</v>
      </c>
      <c r="L9" s="278">
        <v>781</v>
      </c>
      <c r="M9" s="278"/>
      <c r="N9" s="297">
        <f t="shared" si="4"/>
        <v>2407</v>
      </c>
      <c r="O9" s="298">
        <f>'資源化量内訳'!R9</f>
        <v>2995</v>
      </c>
      <c r="P9" s="298">
        <f>'資源化量内訳'!S9</f>
        <v>2385</v>
      </c>
      <c r="Q9" s="298">
        <f>'資源化量内訳'!T9</f>
        <v>610</v>
      </c>
      <c r="R9" s="298">
        <f>'資源化量内訳'!U9</f>
        <v>0</v>
      </c>
      <c r="S9" s="298">
        <f>'資源化量内訳'!V9</f>
        <v>0</v>
      </c>
      <c r="T9" s="298">
        <f>'資源化量内訳'!W9</f>
        <v>0</v>
      </c>
      <c r="U9" s="298">
        <f>'資源化量内訳'!X9</f>
        <v>0</v>
      </c>
      <c r="V9" s="298">
        <f>'資源化量内訳'!Y9</f>
        <v>0</v>
      </c>
      <c r="W9" s="298">
        <f>'資源化量内訳'!Z9</f>
        <v>0</v>
      </c>
      <c r="X9" s="298">
        <f>'資源化量内訳'!AA9</f>
        <v>0</v>
      </c>
      <c r="Y9" s="297">
        <f t="shared" si="5"/>
        <v>10927</v>
      </c>
      <c r="Z9" s="278"/>
      <c r="AA9" s="278"/>
      <c r="AB9" s="278"/>
      <c r="AC9" s="278"/>
      <c r="AD9" s="278"/>
      <c r="AE9" s="278">
        <v>10927</v>
      </c>
      <c r="AF9" s="278"/>
      <c r="AG9" s="278"/>
      <c r="AH9" s="297">
        <f t="shared" si="6"/>
        <v>3294</v>
      </c>
      <c r="AI9" s="278">
        <v>2407</v>
      </c>
      <c r="AJ9" s="278">
        <v>827</v>
      </c>
      <c r="AK9" s="297">
        <f t="shared" si="7"/>
        <v>60</v>
      </c>
      <c r="AL9" s="278"/>
      <c r="AM9" s="278"/>
      <c r="AN9" s="278"/>
      <c r="AO9" s="278"/>
      <c r="AP9" s="278">
        <v>60</v>
      </c>
      <c r="AQ9" s="278"/>
      <c r="AR9" s="278"/>
    </row>
    <row r="10" spans="1:44" s="267" customFormat="1" ht="13.5">
      <c r="A10" s="415" t="s">
        <v>371</v>
      </c>
      <c r="B10" s="415">
        <v>17203</v>
      </c>
      <c r="C10" s="415" t="s">
        <v>406</v>
      </c>
      <c r="D10" s="297">
        <f t="shared" si="1"/>
        <v>42264</v>
      </c>
      <c r="E10" s="297">
        <f t="shared" si="2"/>
        <v>33824</v>
      </c>
      <c r="F10" s="297">
        <f t="shared" si="3"/>
        <v>855</v>
      </c>
      <c r="G10" s="278"/>
      <c r="H10" s="278"/>
      <c r="I10" s="278"/>
      <c r="J10" s="278"/>
      <c r="K10" s="278"/>
      <c r="L10" s="278">
        <v>855</v>
      </c>
      <c r="M10" s="278"/>
      <c r="N10" s="297">
        <f t="shared" si="4"/>
        <v>2326</v>
      </c>
      <c r="O10" s="298">
        <f>'資源化量内訳'!R10</f>
        <v>5259</v>
      </c>
      <c r="P10" s="298">
        <f>'資源化量内訳'!S10</f>
        <v>3214</v>
      </c>
      <c r="Q10" s="298">
        <f>'資源化量内訳'!T10</f>
        <v>994</v>
      </c>
      <c r="R10" s="298">
        <f>'資源化量内訳'!U10</f>
        <v>734</v>
      </c>
      <c r="S10" s="298">
        <f>'資源化量内訳'!V10</f>
        <v>0</v>
      </c>
      <c r="T10" s="298">
        <f>'資源化量内訳'!W10</f>
        <v>0</v>
      </c>
      <c r="U10" s="298">
        <f>'資源化量内訳'!X10</f>
        <v>0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317</v>
      </c>
      <c r="Y10" s="297">
        <f t="shared" si="5"/>
        <v>33824</v>
      </c>
      <c r="Z10" s="278">
        <v>33824</v>
      </c>
      <c r="AA10" s="278"/>
      <c r="AB10" s="278"/>
      <c r="AC10" s="278"/>
      <c r="AD10" s="278"/>
      <c r="AE10" s="278"/>
      <c r="AF10" s="278"/>
      <c r="AG10" s="278"/>
      <c r="AH10" s="297">
        <f t="shared" si="6"/>
        <v>6396</v>
      </c>
      <c r="AI10" s="278">
        <v>2326</v>
      </c>
      <c r="AJ10" s="278">
        <v>4070</v>
      </c>
      <c r="AK10" s="297">
        <f t="shared" si="7"/>
        <v>0</v>
      </c>
      <c r="AL10" s="278"/>
      <c r="AM10" s="278"/>
      <c r="AN10" s="278"/>
      <c r="AO10" s="278"/>
      <c r="AP10" s="278"/>
      <c r="AQ10" s="278"/>
      <c r="AR10" s="278"/>
    </row>
    <row r="11" spans="1:44" s="267" customFormat="1" ht="13.5">
      <c r="A11" s="415" t="s">
        <v>371</v>
      </c>
      <c r="B11" s="415">
        <v>17204</v>
      </c>
      <c r="C11" s="415" t="s">
        <v>407</v>
      </c>
      <c r="D11" s="297">
        <f t="shared" si="1"/>
        <v>18327</v>
      </c>
      <c r="E11" s="297">
        <f t="shared" si="2"/>
        <v>13460</v>
      </c>
      <c r="F11" s="297">
        <f t="shared" si="3"/>
        <v>751</v>
      </c>
      <c r="G11" s="278">
        <v>291</v>
      </c>
      <c r="H11" s="278"/>
      <c r="I11" s="278"/>
      <c r="J11" s="278"/>
      <c r="K11" s="278"/>
      <c r="L11" s="278">
        <v>460</v>
      </c>
      <c r="M11" s="278"/>
      <c r="N11" s="297">
        <f t="shared" si="4"/>
        <v>2925</v>
      </c>
      <c r="O11" s="298">
        <f>'資源化量内訳'!R11</f>
        <v>1191</v>
      </c>
      <c r="P11" s="298">
        <f>'資源化量内訳'!S11</f>
        <v>903</v>
      </c>
      <c r="Q11" s="298">
        <f>'資源化量内訳'!T11</f>
        <v>0</v>
      </c>
      <c r="R11" s="298">
        <f>'資源化量内訳'!U11</f>
        <v>285</v>
      </c>
      <c r="S11" s="298">
        <f>'資源化量内訳'!V11</f>
        <v>0</v>
      </c>
      <c r="T11" s="298">
        <f>'資源化量内訳'!W11</f>
        <v>0</v>
      </c>
      <c r="U11" s="298">
        <f>'資源化量内訳'!X11</f>
        <v>0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3</v>
      </c>
      <c r="Y11" s="297">
        <f t="shared" si="5"/>
        <v>13460</v>
      </c>
      <c r="Z11" s="278">
        <v>13460</v>
      </c>
      <c r="AA11" s="278"/>
      <c r="AB11" s="278"/>
      <c r="AC11" s="278"/>
      <c r="AD11" s="278"/>
      <c r="AE11" s="278"/>
      <c r="AF11" s="278"/>
      <c r="AG11" s="278"/>
      <c r="AH11" s="297">
        <f t="shared" si="6"/>
        <v>4595</v>
      </c>
      <c r="AI11" s="278">
        <v>2925</v>
      </c>
      <c r="AJ11" s="278">
        <v>1670</v>
      </c>
      <c r="AK11" s="297">
        <f t="shared" si="7"/>
        <v>0</v>
      </c>
      <c r="AL11" s="278"/>
      <c r="AM11" s="278"/>
      <c r="AN11" s="278"/>
      <c r="AO11" s="278"/>
      <c r="AP11" s="278"/>
      <c r="AQ11" s="278"/>
      <c r="AR11" s="278"/>
    </row>
    <row r="12" spans="1:44" s="267" customFormat="1" ht="13.5">
      <c r="A12" s="415" t="s">
        <v>371</v>
      </c>
      <c r="B12" s="415">
        <v>17205</v>
      </c>
      <c r="C12" s="415" t="s">
        <v>408</v>
      </c>
      <c r="D12" s="297">
        <f t="shared" si="1"/>
        <v>5889</v>
      </c>
      <c r="E12" s="297">
        <f t="shared" si="2"/>
        <v>0</v>
      </c>
      <c r="F12" s="297">
        <f t="shared" si="3"/>
        <v>4241</v>
      </c>
      <c r="G12" s="278">
        <v>195</v>
      </c>
      <c r="H12" s="278"/>
      <c r="I12" s="278"/>
      <c r="J12" s="278"/>
      <c r="K12" s="278">
        <v>4046</v>
      </c>
      <c r="L12" s="278"/>
      <c r="M12" s="278"/>
      <c r="N12" s="297">
        <f t="shared" si="4"/>
        <v>217</v>
      </c>
      <c r="O12" s="298">
        <f>'資源化量内訳'!R12</f>
        <v>1431</v>
      </c>
      <c r="P12" s="298">
        <f>'資源化量内訳'!S12</f>
        <v>1079</v>
      </c>
      <c r="Q12" s="298">
        <f>'資源化量内訳'!T12</f>
        <v>114</v>
      </c>
      <c r="R12" s="298">
        <f>'資源化量内訳'!U12</f>
        <v>185</v>
      </c>
      <c r="S12" s="298">
        <f>'資源化量内訳'!V12</f>
        <v>53</v>
      </c>
      <c r="T12" s="298">
        <f>'資源化量内訳'!W12</f>
        <v>0</v>
      </c>
      <c r="U12" s="298">
        <f>'資源化量内訳'!X12</f>
        <v>0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0</v>
      </c>
      <c r="Y12" s="297">
        <f t="shared" si="5"/>
        <v>2078</v>
      </c>
      <c r="Z12" s="278"/>
      <c r="AA12" s="278"/>
      <c r="AB12" s="278"/>
      <c r="AC12" s="278"/>
      <c r="AD12" s="278"/>
      <c r="AE12" s="278">
        <v>2078</v>
      </c>
      <c r="AF12" s="278"/>
      <c r="AG12" s="278"/>
      <c r="AH12" s="297">
        <f t="shared" si="6"/>
        <v>452</v>
      </c>
      <c r="AI12" s="278">
        <v>217</v>
      </c>
      <c r="AJ12" s="278">
        <v>157</v>
      </c>
      <c r="AK12" s="297">
        <f t="shared" si="7"/>
        <v>78</v>
      </c>
      <c r="AL12" s="278">
        <v>40</v>
      </c>
      <c r="AM12" s="278"/>
      <c r="AN12" s="278"/>
      <c r="AO12" s="278"/>
      <c r="AP12" s="278">
        <v>38</v>
      </c>
      <c r="AQ12" s="278"/>
      <c r="AR12" s="278"/>
    </row>
    <row r="13" spans="1:44" s="267" customFormat="1" ht="13.5">
      <c r="A13" s="415" t="s">
        <v>371</v>
      </c>
      <c r="B13" s="415">
        <v>17206</v>
      </c>
      <c r="C13" s="415" t="s">
        <v>409</v>
      </c>
      <c r="D13" s="297">
        <f t="shared" si="1"/>
        <v>39016</v>
      </c>
      <c r="E13" s="297">
        <f t="shared" si="2"/>
        <v>28680</v>
      </c>
      <c r="F13" s="297">
        <f t="shared" si="3"/>
        <v>5694</v>
      </c>
      <c r="G13" s="278"/>
      <c r="H13" s="278"/>
      <c r="I13" s="278"/>
      <c r="J13" s="278"/>
      <c r="K13" s="278"/>
      <c r="L13" s="278">
        <v>5694</v>
      </c>
      <c r="M13" s="278"/>
      <c r="N13" s="297">
        <f t="shared" si="4"/>
        <v>3574</v>
      </c>
      <c r="O13" s="298">
        <f>'資源化量内訳'!R13</f>
        <v>1068</v>
      </c>
      <c r="P13" s="298">
        <f>'資源化量内訳'!S13</f>
        <v>941</v>
      </c>
      <c r="Q13" s="298">
        <f>'資源化量内訳'!T13</f>
        <v>0</v>
      </c>
      <c r="R13" s="298">
        <f>'資源化量内訳'!U13</f>
        <v>0</v>
      </c>
      <c r="S13" s="298">
        <f>'資源化量内訳'!V13</f>
        <v>0</v>
      </c>
      <c r="T13" s="298">
        <f>'資源化量内訳'!W13</f>
        <v>127</v>
      </c>
      <c r="U13" s="298">
        <f>'資源化量内訳'!X13</f>
        <v>0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31406</v>
      </c>
      <c r="Z13" s="278">
        <v>28680</v>
      </c>
      <c r="AA13" s="278"/>
      <c r="AB13" s="278"/>
      <c r="AC13" s="278"/>
      <c r="AD13" s="278"/>
      <c r="AE13" s="278"/>
      <c r="AF13" s="278">
        <v>2726</v>
      </c>
      <c r="AG13" s="278"/>
      <c r="AH13" s="297">
        <f t="shared" si="6"/>
        <v>7848</v>
      </c>
      <c r="AI13" s="278">
        <v>3574</v>
      </c>
      <c r="AJ13" s="278">
        <v>3384</v>
      </c>
      <c r="AK13" s="297">
        <f t="shared" si="7"/>
        <v>890</v>
      </c>
      <c r="AL13" s="278"/>
      <c r="AM13" s="278"/>
      <c r="AN13" s="278"/>
      <c r="AO13" s="278"/>
      <c r="AP13" s="278"/>
      <c r="AQ13" s="278">
        <v>890</v>
      </c>
      <c r="AR13" s="278"/>
    </row>
    <row r="14" spans="1:44" s="267" customFormat="1" ht="13.5">
      <c r="A14" s="415" t="s">
        <v>371</v>
      </c>
      <c r="B14" s="415">
        <v>17207</v>
      </c>
      <c r="C14" s="415" t="s">
        <v>410</v>
      </c>
      <c r="D14" s="297">
        <f t="shared" si="1"/>
        <v>9047</v>
      </c>
      <c r="E14" s="297">
        <f t="shared" si="2"/>
        <v>0</v>
      </c>
      <c r="F14" s="297">
        <f t="shared" si="3"/>
        <v>8270</v>
      </c>
      <c r="G14" s="278">
        <v>662</v>
      </c>
      <c r="H14" s="278"/>
      <c r="I14" s="278"/>
      <c r="J14" s="278"/>
      <c r="K14" s="278">
        <v>6951</v>
      </c>
      <c r="L14" s="278">
        <v>657</v>
      </c>
      <c r="M14" s="278"/>
      <c r="N14" s="297">
        <f t="shared" si="4"/>
        <v>766</v>
      </c>
      <c r="O14" s="298">
        <f>'資源化量内訳'!R14</f>
        <v>11</v>
      </c>
      <c r="P14" s="298">
        <f>'資源化量内訳'!S14</f>
        <v>11</v>
      </c>
      <c r="Q14" s="298">
        <f>'資源化量内訳'!T14</f>
        <v>0</v>
      </c>
      <c r="R14" s="298">
        <f>'資源化量内訳'!U14</f>
        <v>0</v>
      </c>
      <c r="S14" s="298">
        <f>'資源化量内訳'!V14</f>
        <v>0</v>
      </c>
      <c r="T14" s="298">
        <f>'資源化量内訳'!W14</f>
        <v>0</v>
      </c>
      <c r="U14" s="298">
        <f>'資源化量内訳'!X14</f>
        <v>0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0</v>
      </c>
      <c r="Y14" s="297">
        <f t="shared" si="5"/>
        <v>3754</v>
      </c>
      <c r="Z14" s="278"/>
      <c r="AA14" s="278"/>
      <c r="AB14" s="278"/>
      <c r="AC14" s="278"/>
      <c r="AD14" s="278"/>
      <c r="AE14" s="278">
        <v>3754</v>
      </c>
      <c r="AF14" s="278"/>
      <c r="AG14" s="278"/>
      <c r="AH14" s="297">
        <f t="shared" si="6"/>
        <v>1133</v>
      </c>
      <c r="AI14" s="278">
        <v>766</v>
      </c>
      <c r="AJ14" s="278">
        <v>284</v>
      </c>
      <c r="AK14" s="297">
        <f t="shared" si="7"/>
        <v>83</v>
      </c>
      <c r="AL14" s="278"/>
      <c r="AM14" s="278"/>
      <c r="AN14" s="278"/>
      <c r="AO14" s="278"/>
      <c r="AP14" s="278">
        <v>83</v>
      </c>
      <c r="AQ14" s="278"/>
      <c r="AR14" s="278"/>
    </row>
    <row r="15" spans="1:44" s="267" customFormat="1" ht="13.5">
      <c r="A15" s="415" t="s">
        <v>371</v>
      </c>
      <c r="B15" s="415">
        <v>17209</v>
      </c>
      <c r="C15" s="415" t="s">
        <v>411</v>
      </c>
      <c r="D15" s="297">
        <f t="shared" si="1"/>
        <v>10853</v>
      </c>
      <c r="E15" s="297">
        <f t="shared" si="2"/>
        <v>0</v>
      </c>
      <c r="F15" s="297">
        <f t="shared" si="3"/>
        <v>10797</v>
      </c>
      <c r="G15" s="278"/>
      <c r="H15" s="278"/>
      <c r="I15" s="278"/>
      <c r="J15" s="278"/>
      <c r="K15" s="278">
        <v>9051</v>
      </c>
      <c r="L15" s="278">
        <v>703</v>
      </c>
      <c r="M15" s="278">
        <v>1043</v>
      </c>
      <c r="N15" s="297">
        <f t="shared" si="4"/>
        <v>56</v>
      </c>
      <c r="O15" s="298">
        <f>'資源化量内訳'!R15</f>
        <v>0</v>
      </c>
      <c r="P15" s="298">
        <f>'資源化量内訳'!S15</f>
        <v>0</v>
      </c>
      <c r="Q15" s="298">
        <f>'資源化量内訳'!T15</f>
        <v>0</v>
      </c>
      <c r="R15" s="298">
        <f>'資源化量内訳'!U15</f>
        <v>0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0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5449</v>
      </c>
      <c r="Z15" s="278"/>
      <c r="AA15" s="278"/>
      <c r="AB15" s="278"/>
      <c r="AC15" s="278"/>
      <c r="AD15" s="278"/>
      <c r="AE15" s="278">
        <v>5449</v>
      </c>
      <c r="AF15" s="278"/>
      <c r="AG15" s="278"/>
      <c r="AH15" s="297">
        <f t="shared" si="6"/>
        <v>612</v>
      </c>
      <c r="AI15" s="278">
        <v>56</v>
      </c>
      <c r="AJ15" s="278">
        <v>500</v>
      </c>
      <c r="AK15" s="297">
        <f t="shared" si="7"/>
        <v>56</v>
      </c>
      <c r="AL15" s="278"/>
      <c r="AM15" s="278"/>
      <c r="AN15" s="278"/>
      <c r="AO15" s="278"/>
      <c r="AP15" s="278">
        <v>56</v>
      </c>
      <c r="AQ15" s="278"/>
      <c r="AR15" s="278"/>
    </row>
    <row r="16" spans="1:44" s="267" customFormat="1" ht="13.5">
      <c r="A16" s="415" t="s">
        <v>371</v>
      </c>
      <c r="B16" s="415">
        <v>17210</v>
      </c>
      <c r="C16" s="415" t="s">
        <v>412</v>
      </c>
      <c r="D16" s="297">
        <f t="shared" si="1"/>
        <v>39812</v>
      </c>
      <c r="E16" s="297">
        <f t="shared" si="2"/>
        <v>29806</v>
      </c>
      <c r="F16" s="297">
        <f t="shared" si="3"/>
        <v>6014</v>
      </c>
      <c r="G16" s="278"/>
      <c r="H16" s="278"/>
      <c r="I16" s="278"/>
      <c r="J16" s="278"/>
      <c r="K16" s="278"/>
      <c r="L16" s="278">
        <v>6014</v>
      </c>
      <c r="M16" s="278"/>
      <c r="N16" s="297">
        <f t="shared" si="4"/>
        <v>0</v>
      </c>
      <c r="O16" s="298">
        <f>'資源化量内訳'!R16</f>
        <v>3992</v>
      </c>
      <c r="P16" s="298">
        <f>'資源化量内訳'!S16</f>
        <v>3108</v>
      </c>
      <c r="Q16" s="298">
        <f>'資源化量内訳'!T16</f>
        <v>234</v>
      </c>
      <c r="R16" s="298">
        <f>'資源化量内訳'!U16</f>
        <v>614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36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0</v>
      </c>
      <c r="Y16" s="297">
        <f t="shared" si="5"/>
        <v>34092</v>
      </c>
      <c r="Z16" s="278">
        <v>29806</v>
      </c>
      <c r="AA16" s="278"/>
      <c r="AB16" s="278"/>
      <c r="AC16" s="278"/>
      <c r="AD16" s="278"/>
      <c r="AE16" s="278"/>
      <c r="AF16" s="278">
        <v>4286</v>
      </c>
      <c r="AG16" s="278"/>
      <c r="AH16" s="297">
        <f t="shared" si="6"/>
        <v>5302</v>
      </c>
      <c r="AI16" s="278"/>
      <c r="AJ16" s="278">
        <v>4480</v>
      </c>
      <c r="AK16" s="297">
        <f t="shared" si="7"/>
        <v>822</v>
      </c>
      <c r="AL16" s="278"/>
      <c r="AM16" s="278"/>
      <c r="AN16" s="278"/>
      <c r="AO16" s="278"/>
      <c r="AP16" s="278"/>
      <c r="AQ16" s="278">
        <v>822</v>
      </c>
      <c r="AR16" s="278"/>
    </row>
    <row r="17" spans="1:44" s="267" customFormat="1" ht="13.5">
      <c r="A17" s="415" t="s">
        <v>371</v>
      </c>
      <c r="B17" s="415">
        <v>17211</v>
      </c>
      <c r="C17" s="415" t="s">
        <v>413</v>
      </c>
      <c r="D17" s="297">
        <f t="shared" si="1"/>
        <v>15509</v>
      </c>
      <c r="E17" s="297">
        <f t="shared" si="2"/>
        <v>10329</v>
      </c>
      <c r="F17" s="297">
        <f t="shared" si="3"/>
        <v>3712</v>
      </c>
      <c r="G17" s="278"/>
      <c r="H17" s="278"/>
      <c r="I17" s="278"/>
      <c r="J17" s="278"/>
      <c r="K17" s="278"/>
      <c r="L17" s="278">
        <v>307</v>
      </c>
      <c r="M17" s="278">
        <v>3405</v>
      </c>
      <c r="N17" s="297">
        <f t="shared" si="4"/>
        <v>299</v>
      </c>
      <c r="O17" s="298">
        <f>'資源化量内訳'!R17</f>
        <v>1169</v>
      </c>
      <c r="P17" s="298">
        <f>'資源化量内訳'!S17</f>
        <v>494</v>
      </c>
      <c r="Q17" s="298">
        <f>'資源化量内訳'!T17</f>
        <v>96</v>
      </c>
      <c r="R17" s="298">
        <f>'資源化量内訳'!U17</f>
        <v>233</v>
      </c>
      <c r="S17" s="298">
        <f>'資源化量内訳'!V17</f>
        <v>72</v>
      </c>
      <c r="T17" s="298">
        <f>'資源化量内訳'!W17</f>
        <v>274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0</v>
      </c>
      <c r="Y17" s="297">
        <f t="shared" si="5"/>
        <v>12467</v>
      </c>
      <c r="Z17" s="278">
        <v>10329</v>
      </c>
      <c r="AA17" s="278"/>
      <c r="AB17" s="278"/>
      <c r="AC17" s="278"/>
      <c r="AD17" s="278"/>
      <c r="AE17" s="278"/>
      <c r="AF17" s="278"/>
      <c r="AG17" s="278">
        <v>2138</v>
      </c>
      <c r="AH17" s="297">
        <f t="shared" si="6"/>
        <v>3317</v>
      </c>
      <c r="AI17" s="278">
        <v>299</v>
      </c>
      <c r="AJ17" s="278">
        <v>1751</v>
      </c>
      <c r="AK17" s="297">
        <f t="shared" si="7"/>
        <v>1267</v>
      </c>
      <c r="AL17" s="278"/>
      <c r="AM17" s="278"/>
      <c r="AN17" s="278"/>
      <c r="AO17" s="278"/>
      <c r="AP17" s="278"/>
      <c r="AQ17" s="278"/>
      <c r="AR17" s="278">
        <v>1267</v>
      </c>
    </row>
    <row r="18" spans="1:44" s="267" customFormat="1" ht="13.5">
      <c r="A18" s="415" t="s">
        <v>371</v>
      </c>
      <c r="B18" s="415">
        <v>17324</v>
      </c>
      <c r="C18" s="415" t="s">
        <v>414</v>
      </c>
      <c r="D18" s="297">
        <f t="shared" si="1"/>
        <v>1959</v>
      </c>
      <c r="E18" s="297">
        <f t="shared" si="2"/>
        <v>1495</v>
      </c>
      <c r="F18" s="297">
        <f t="shared" si="3"/>
        <v>347</v>
      </c>
      <c r="G18" s="278"/>
      <c r="H18" s="278"/>
      <c r="I18" s="278"/>
      <c r="J18" s="278"/>
      <c r="K18" s="278"/>
      <c r="L18" s="278">
        <v>35</v>
      </c>
      <c r="M18" s="278">
        <v>312</v>
      </c>
      <c r="N18" s="297">
        <f t="shared" si="4"/>
        <v>31</v>
      </c>
      <c r="O18" s="298">
        <f>'資源化量内訳'!R18</f>
        <v>86</v>
      </c>
      <c r="P18" s="298">
        <f>'資源化量内訳'!S18</f>
        <v>1</v>
      </c>
      <c r="Q18" s="298">
        <f>'資源化量内訳'!T18</f>
        <v>13</v>
      </c>
      <c r="R18" s="298">
        <f>'資源化量内訳'!U18</f>
        <v>25</v>
      </c>
      <c r="S18" s="298">
        <f>'資源化量内訳'!V18</f>
        <v>7</v>
      </c>
      <c r="T18" s="298">
        <f>'資源化量内訳'!W18</f>
        <v>40</v>
      </c>
      <c r="U18" s="298">
        <f>'資源化量内訳'!X18</f>
        <v>0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0</v>
      </c>
      <c r="Y18" s="297">
        <f t="shared" si="5"/>
        <v>1693</v>
      </c>
      <c r="Z18" s="278">
        <v>1495</v>
      </c>
      <c r="AA18" s="278"/>
      <c r="AB18" s="278"/>
      <c r="AC18" s="278"/>
      <c r="AD18" s="278"/>
      <c r="AE18" s="278"/>
      <c r="AF18" s="278"/>
      <c r="AG18" s="278">
        <v>198</v>
      </c>
      <c r="AH18" s="297">
        <f t="shared" si="6"/>
        <v>383</v>
      </c>
      <c r="AI18" s="278">
        <v>31</v>
      </c>
      <c r="AJ18" s="278">
        <v>238</v>
      </c>
      <c r="AK18" s="297">
        <f t="shared" si="7"/>
        <v>114</v>
      </c>
      <c r="AL18" s="278"/>
      <c r="AM18" s="278"/>
      <c r="AN18" s="278"/>
      <c r="AO18" s="278"/>
      <c r="AP18" s="278"/>
      <c r="AQ18" s="278"/>
      <c r="AR18" s="278">
        <v>114</v>
      </c>
    </row>
    <row r="19" spans="1:44" s="267" customFormat="1" ht="13.5">
      <c r="A19" s="415" t="s">
        <v>371</v>
      </c>
      <c r="B19" s="415">
        <v>17344</v>
      </c>
      <c r="C19" s="415" t="s">
        <v>415</v>
      </c>
      <c r="D19" s="297">
        <f t="shared" si="1"/>
        <v>19752</v>
      </c>
      <c r="E19" s="297">
        <f t="shared" si="2"/>
        <v>16092</v>
      </c>
      <c r="F19" s="297">
        <f t="shared" si="3"/>
        <v>2123</v>
      </c>
      <c r="G19" s="278"/>
      <c r="H19" s="278"/>
      <c r="I19" s="278"/>
      <c r="J19" s="278"/>
      <c r="K19" s="278"/>
      <c r="L19" s="278">
        <v>2123</v>
      </c>
      <c r="M19" s="278"/>
      <c r="N19" s="297">
        <f t="shared" si="4"/>
        <v>0</v>
      </c>
      <c r="O19" s="298">
        <f>'資源化量内訳'!R19</f>
        <v>1537</v>
      </c>
      <c r="P19" s="298">
        <f>'資源化量内訳'!S19</f>
        <v>828</v>
      </c>
      <c r="Q19" s="298">
        <f>'資源化量内訳'!T19</f>
        <v>111</v>
      </c>
      <c r="R19" s="298">
        <f>'資源化量内訳'!U19</f>
        <v>243</v>
      </c>
      <c r="S19" s="298">
        <f>'資源化量内訳'!V19</f>
        <v>77</v>
      </c>
      <c r="T19" s="298">
        <f>'資源化量内訳'!W19</f>
        <v>0</v>
      </c>
      <c r="U19" s="298">
        <f>'資源化量内訳'!X19</f>
        <v>36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242</v>
      </c>
      <c r="Y19" s="297">
        <f t="shared" si="5"/>
        <v>17440</v>
      </c>
      <c r="Z19" s="278">
        <v>16092</v>
      </c>
      <c r="AA19" s="278"/>
      <c r="AB19" s="278"/>
      <c r="AC19" s="278"/>
      <c r="AD19" s="278"/>
      <c r="AE19" s="278"/>
      <c r="AF19" s="278">
        <v>1348</v>
      </c>
      <c r="AG19" s="278"/>
      <c r="AH19" s="297">
        <f t="shared" si="6"/>
        <v>2551</v>
      </c>
      <c r="AI19" s="278"/>
      <c r="AJ19" s="278">
        <v>2292</v>
      </c>
      <c r="AK19" s="297">
        <f t="shared" si="7"/>
        <v>259</v>
      </c>
      <c r="AL19" s="278"/>
      <c r="AM19" s="278"/>
      <c r="AN19" s="278"/>
      <c r="AO19" s="278"/>
      <c r="AP19" s="278"/>
      <c r="AQ19" s="278">
        <v>259</v>
      </c>
      <c r="AR19" s="278"/>
    </row>
    <row r="20" spans="1:44" s="267" customFormat="1" ht="13.5">
      <c r="A20" s="415" t="s">
        <v>371</v>
      </c>
      <c r="B20" s="415">
        <v>17361</v>
      </c>
      <c r="C20" s="415" t="s">
        <v>416</v>
      </c>
      <c r="D20" s="297">
        <f t="shared" si="1"/>
        <v>10608</v>
      </c>
      <c r="E20" s="297">
        <f t="shared" si="2"/>
        <v>0</v>
      </c>
      <c r="F20" s="297">
        <f t="shared" si="3"/>
        <v>10549</v>
      </c>
      <c r="G20" s="278"/>
      <c r="H20" s="278"/>
      <c r="I20" s="278"/>
      <c r="J20" s="278"/>
      <c r="K20" s="278">
        <v>8654</v>
      </c>
      <c r="L20" s="278">
        <v>749</v>
      </c>
      <c r="M20" s="278">
        <v>1146</v>
      </c>
      <c r="N20" s="297">
        <f t="shared" si="4"/>
        <v>59</v>
      </c>
      <c r="O20" s="298">
        <f>'資源化量内訳'!R20</f>
        <v>0</v>
      </c>
      <c r="P20" s="298">
        <f>'資源化量内訳'!S20</f>
        <v>0</v>
      </c>
      <c r="Q20" s="298">
        <f>'資源化量内訳'!T20</f>
        <v>0</v>
      </c>
      <c r="R20" s="298">
        <f>'資源化量内訳'!U20</f>
        <v>0</v>
      </c>
      <c r="S20" s="298">
        <f>'資源化量内訳'!V20</f>
        <v>0</v>
      </c>
      <c r="T20" s="298">
        <f>'資源化量内訳'!W20</f>
        <v>0</v>
      </c>
      <c r="U20" s="298">
        <f>'資源化量内訳'!X20</f>
        <v>0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0</v>
      </c>
      <c r="Y20" s="297">
        <f t="shared" si="5"/>
        <v>4504</v>
      </c>
      <c r="Z20" s="278"/>
      <c r="AA20" s="278"/>
      <c r="AB20" s="278"/>
      <c r="AC20" s="278"/>
      <c r="AD20" s="278"/>
      <c r="AE20" s="278">
        <v>4504</v>
      </c>
      <c r="AF20" s="278"/>
      <c r="AG20" s="278"/>
      <c r="AH20" s="297">
        <f t="shared" si="6"/>
        <v>472</v>
      </c>
      <c r="AI20" s="278">
        <v>59</v>
      </c>
      <c r="AJ20" s="278">
        <v>354</v>
      </c>
      <c r="AK20" s="297">
        <f t="shared" si="7"/>
        <v>59</v>
      </c>
      <c r="AL20" s="278"/>
      <c r="AM20" s="278"/>
      <c r="AN20" s="278"/>
      <c r="AO20" s="278"/>
      <c r="AP20" s="278">
        <v>59</v>
      </c>
      <c r="AQ20" s="278"/>
      <c r="AR20" s="278"/>
    </row>
    <row r="21" spans="1:44" s="267" customFormat="1" ht="13.5">
      <c r="A21" s="415" t="s">
        <v>371</v>
      </c>
      <c r="B21" s="415">
        <v>17365</v>
      </c>
      <c r="C21" s="415" t="s">
        <v>417</v>
      </c>
      <c r="D21" s="297">
        <f t="shared" si="1"/>
        <v>8036</v>
      </c>
      <c r="E21" s="297">
        <f t="shared" si="2"/>
        <v>0</v>
      </c>
      <c r="F21" s="297">
        <f t="shared" si="3"/>
        <v>7988</v>
      </c>
      <c r="G21" s="278"/>
      <c r="H21" s="278"/>
      <c r="I21" s="278"/>
      <c r="J21" s="278"/>
      <c r="K21" s="278">
        <v>7042</v>
      </c>
      <c r="L21" s="278">
        <v>445</v>
      </c>
      <c r="M21" s="278">
        <v>501</v>
      </c>
      <c r="N21" s="297">
        <f t="shared" si="4"/>
        <v>48</v>
      </c>
      <c r="O21" s="298">
        <f>'資源化量内訳'!R21</f>
        <v>0</v>
      </c>
      <c r="P21" s="298">
        <f>'資源化量内訳'!S21</f>
        <v>0</v>
      </c>
      <c r="Q21" s="298">
        <f>'資源化量内訳'!T21</f>
        <v>0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0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0</v>
      </c>
      <c r="Y21" s="297">
        <f t="shared" si="5"/>
        <v>3677</v>
      </c>
      <c r="Z21" s="278"/>
      <c r="AA21" s="278"/>
      <c r="AB21" s="278"/>
      <c r="AC21" s="278"/>
      <c r="AD21" s="278"/>
      <c r="AE21" s="278">
        <v>3677</v>
      </c>
      <c r="AF21" s="278"/>
      <c r="AG21" s="278"/>
      <c r="AH21" s="297">
        <f t="shared" si="6"/>
        <v>386</v>
      </c>
      <c r="AI21" s="278">
        <v>48</v>
      </c>
      <c r="AJ21" s="278">
        <v>290</v>
      </c>
      <c r="AK21" s="297">
        <f t="shared" si="7"/>
        <v>48</v>
      </c>
      <c r="AL21" s="278"/>
      <c r="AM21" s="278"/>
      <c r="AN21" s="278"/>
      <c r="AO21" s="278"/>
      <c r="AP21" s="278">
        <v>48</v>
      </c>
      <c r="AQ21" s="278"/>
      <c r="AR21" s="278"/>
    </row>
    <row r="22" spans="1:44" s="267" customFormat="1" ht="13.5">
      <c r="A22" s="415" t="s">
        <v>371</v>
      </c>
      <c r="B22" s="415">
        <v>17384</v>
      </c>
      <c r="C22" s="415" t="s">
        <v>418</v>
      </c>
      <c r="D22" s="297">
        <f t="shared" si="1"/>
        <v>7745</v>
      </c>
      <c r="E22" s="297">
        <f t="shared" si="2"/>
        <v>0</v>
      </c>
      <c r="F22" s="297">
        <f t="shared" si="3"/>
        <v>7708</v>
      </c>
      <c r="G22" s="278">
        <v>344</v>
      </c>
      <c r="H22" s="278"/>
      <c r="I22" s="278"/>
      <c r="J22" s="278"/>
      <c r="K22" s="278">
        <v>5703</v>
      </c>
      <c r="L22" s="278">
        <v>1661</v>
      </c>
      <c r="M22" s="278"/>
      <c r="N22" s="297">
        <f t="shared" si="4"/>
        <v>37</v>
      </c>
      <c r="O22" s="298">
        <f>'資源化量内訳'!R22</f>
        <v>0</v>
      </c>
      <c r="P22" s="298">
        <f>'資源化量内訳'!S22</f>
        <v>0</v>
      </c>
      <c r="Q22" s="298">
        <f>'資源化量内訳'!T22</f>
        <v>0</v>
      </c>
      <c r="R22" s="298">
        <f>'資源化量内訳'!U22</f>
        <v>0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0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0</v>
      </c>
      <c r="Y22" s="297">
        <f t="shared" si="5"/>
        <v>3080</v>
      </c>
      <c r="Z22" s="278"/>
      <c r="AA22" s="278"/>
      <c r="AB22" s="278"/>
      <c r="AC22" s="278"/>
      <c r="AD22" s="278"/>
      <c r="AE22" s="278">
        <v>3080</v>
      </c>
      <c r="AF22" s="278"/>
      <c r="AG22" s="278"/>
      <c r="AH22" s="297">
        <f t="shared" si="6"/>
        <v>270</v>
      </c>
      <c r="AI22" s="278">
        <v>37</v>
      </c>
      <c r="AJ22" s="278">
        <v>233</v>
      </c>
      <c r="AK22" s="297">
        <f t="shared" si="7"/>
        <v>0</v>
      </c>
      <c r="AL22" s="278"/>
      <c r="AM22" s="278"/>
      <c r="AN22" s="278"/>
      <c r="AO22" s="278"/>
      <c r="AP22" s="278"/>
      <c r="AQ22" s="278"/>
      <c r="AR22" s="278"/>
    </row>
    <row r="23" spans="1:44" s="267" customFormat="1" ht="13.5">
      <c r="A23" s="415" t="s">
        <v>371</v>
      </c>
      <c r="B23" s="415">
        <v>17386</v>
      </c>
      <c r="C23" s="415" t="s">
        <v>419</v>
      </c>
      <c r="D23" s="297">
        <f t="shared" si="1"/>
        <v>3837</v>
      </c>
      <c r="E23" s="297">
        <f t="shared" si="2"/>
        <v>0</v>
      </c>
      <c r="F23" s="297">
        <f t="shared" si="3"/>
        <v>3763</v>
      </c>
      <c r="G23" s="278">
        <v>295</v>
      </c>
      <c r="H23" s="278"/>
      <c r="I23" s="278"/>
      <c r="J23" s="278"/>
      <c r="K23" s="278">
        <v>2943</v>
      </c>
      <c r="L23" s="278">
        <v>525</v>
      </c>
      <c r="M23" s="278"/>
      <c r="N23" s="297">
        <f t="shared" si="4"/>
        <v>74</v>
      </c>
      <c r="O23" s="298">
        <f>'資源化量内訳'!R23</f>
        <v>0</v>
      </c>
      <c r="P23" s="298">
        <f>'資源化量内訳'!S23</f>
        <v>0</v>
      </c>
      <c r="Q23" s="298">
        <f>'資源化量内訳'!T23</f>
        <v>0</v>
      </c>
      <c r="R23" s="298">
        <f>'資源化量内訳'!U23</f>
        <v>0</v>
      </c>
      <c r="S23" s="298">
        <f>'資源化量内訳'!V23</f>
        <v>0</v>
      </c>
      <c r="T23" s="298">
        <f>'資源化量内訳'!W23</f>
        <v>0</v>
      </c>
      <c r="U23" s="298">
        <f>'資源化量内訳'!X23</f>
        <v>0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0</v>
      </c>
      <c r="Y23" s="297">
        <f t="shared" si="5"/>
        <v>1590</v>
      </c>
      <c r="Z23" s="278"/>
      <c r="AA23" s="278"/>
      <c r="AB23" s="278"/>
      <c r="AC23" s="278"/>
      <c r="AD23" s="278"/>
      <c r="AE23" s="278">
        <v>1590</v>
      </c>
      <c r="AF23" s="278"/>
      <c r="AG23" s="278"/>
      <c r="AH23" s="297">
        <f t="shared" si="6"/>
        <v>231</v>
      </c>
      <c r="AI23" s="278">
        <v>74</v>
      </c>
      <c r="AJ23" s="278">
        <v>121</v>
      </c>
      <c r="AK23" s="297">
        <f t="shared" si="7"/>
        <v>36</v>
      </c>
      <c r="AL23" s="278"/>
      <c r="AM23" s="278"/>
      <c r="AN23" s="278"/>
      <c r="AO23" s="278"/>
      <c r="AP23" s="278">
        <v>36</v>
      </c>
      <c r="AQ23" s="278"/>
      <c r="AR23" s="278"/>
    </row>
    <row r="24" spans="1:44" s="267" customFormat="1" ht="13.5">
      <c r="A24" s="415" t="s">
        <v>371</v>
      </c>
      <c r="B24" s="415">
        <v>17407</v>
      </c>
      <c r="C24" s="415" t="s">
        <v>420</v>
      </c>
      <c r="D24" s="297">
        <f t="shared" si="1"/>
        <v>5971</v>
      </c>
      <c r="E24" s="297">
        <f t="shared" si="2"/>
        <v>0</v>
      </c>
      <c r="F24" s="297">
        <f t="shared" si="3"/>
        <v>4226</v>
      </c>
      <c r="G24" s="278"/>
      <c r="H24" s="278"/>
      <c r="I24" s="278"/>
      <c r="J24" s="278"/>
      <c r="K24" s="278">
        <v>4041</v>
      </c>
      <c r="L24" s="278">
        <v>185</v>
      </c>
      <c r="M24" s="278"/>
      <c r="N24" s="297">
        <f t="shared" si="4"/>
        <v>544</v>
      </c>
      <c r="O24" s="298">
        <f>'資源化量内訳'!R24</f>
        <v>1201</v>
      </c>
      <c r="P24" s="298">
        <f>'資源化量内訳'!S24</f>
        <v>898</v>
      </c>
      <c r="Q24" s="298">
        <f>'資源化量内訳'!T24</f>
        <v>159</v>
      </c>
      <c r="R24" s="298">
        <f>'資源化量内訳'!U24</f>
        <v>144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0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2172</v>
      </c>
      <c r="Z24" s="278"/>
      <c r="AA24" s="278"/>
      <c r="AB24" s="278"/>
      <c r="AC24" s="278"/>
      <c r="AD24" s="278"/>
      <c r="AE24" s="278">
        <v>2172</v>
      </c>
      <c r="AF24" s="278"/>
      <c r="AG24" s="278"/>
      <c r="AH24" s="297">
        <f t="shared" si="6"/>
        <v>720</v>
      </c>
      <c r="AI24" s="278">
        <v>544</v>
      </c>
      <c r="AJ24" s="278">
        <v>164</v>
      </c>
      <c r="AK24" s="297">
        <f t="shared" si="7"/>
        <v>12</v>
      </c>
      <c r="AL24" s="278"/>
      <c r="AM24" s="278"/>
      <c r="AN24" s="278"/>
      <c r="AO24" s="278"/>
      <c r="AP24" s="278">
        <v>12</v>
      </c>
      <c r="AQ24" s="278"/>
      <c r="AR24" s="278"/>
    </row>
    <row r="25" spans="1:44" s="267" customFormat="1" ht="13.5">
      <c r="A25" s="415" t="s">
        <v>371</v>
      </c>
      <c r="B25" s="415">
        <v>17461</v>
      </c>
      <c r="C25" s="415" t="s">
        <v>421</v>
      </c>
      <c r="D25" s="297">
        <f t="shared" si="1"/>
        <v>5032</v>
      </c>
      <c r="E25" s="297">
        <f t="shared" si="2"/>
        <v>3526</v>
      </c>
      <c r="F25" s="297">
        <f t="shared" si="3"/>
        <v>394</v>
      </c>
      <c r="G25" s="278"/>
      <c r="H25" s="278"/>
      <c r="I25" s="278"/>
      <c r="J25" s="278"/>
      <c r="K25" s="278"/>
      <c r="L25" s="278">
        <v>394</v>
      </c>
      <c r="M25" s="278"/>
      <c r="N25" s="297">
        <f t="shared" si="4"/>
        <v>429</v>
      </c>
      <c r="O25" s="298">
        <f>'資源化量内訳'!R25</f>
        <v>683</v>
      </c>
      <c r="P25" s="298">
        <f>'資源化量内訳'!S25</f>
        <v>542</v>
      </c>
      <c r="Q25" s="298">
        <f>'資源化量内訳'!T25</f>
        <v>0</v>
      </c>
      <c r="R25" s="298">
        <f>'資源化量内訳'!U25</f>
        <v>135</v>
      </c>
      <c r="S25" s="298">
        <f>'資源化量内訳'!V25</f>
        <v>0</v>
      </c>
      <c r="T25" s="298">
        <f>'資源化量内訳'!W25</f>
        <v>0</v>
      </c>
      <c r="U25" s="298">
        <f>'資源化量内訳'!X25</f>
        <v>0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6</v>
      </c>
      <c r="Y25" s="297">
        <f t="shared" si="5"/>
        <v>3526</v>
      </c>
      <c r="Z25" s="278">
        <v>3526</v>
      </c>
      <c r="AA25" s="278"/>
      <c r="AB25" s="278"/>
      <c r="AC25" s="278"/>
      <c r="AD25" s="278"/>
      <c r="AE25" s="278"/>
      <c r="AF25" s="278"/>
      <c r="AG25" s="278"/>
      <c r="AH25" s="297">
        <f t="shared" si="6"/>
        <v>939</v>
      </c>
      <c r="AI25" s="278">
        <v>429</v>
      </c>
      <c r="AJ25" s="278">
        <v>510</v>
      </c>
      <c r="AK25" s="297">
        <f t="shared" si="7"/>
        <v>0</v>
      </c>
      <c r="AL25" s="278"/>
      <c r="AM25" s="278"/>
      <c r="AN25" s="278"/>
      <c r="AO25" s="278"/>
      <c r="AP25" s="278"/>
      <c r="AQ25" s="278"/>
      <c r="AR25" s="278"/>
    </row>
    <row r="26" spans="1:44" s="267" customFormat="1" ht="13.5">
      <c r="A26" s="415" t="s">
        <v>371</v>
      </c>
      <c r="B26" s="415">
        <v>17463</v>
      </c>
      <c r="C26" s="415" t="s">
        <v>422</v>
      </c>
      <c r="D26" s="297">
        <f t="shared" si="1"/>
        <v>9569</v>
      </c>
      <c r="E26" s="297">
        <f t="shared" si="2"/>
        <v>1720</v>
      </c>
      <c r="F26" s="297">
        <f t="shared" si="3"/>
        <v>4962</v>
      </c>
      <c r="G26" s="278">
        <v>30</v>
      </c>
      <c r="H26" s="278"/>
      <c r="I26" s="278"/>
      <c r="J26" s="278"/>
      <c r="K26" s="278">
        <v>3389</v>
      </c>
      <c r="L26" s="278">
        <v>1543</v>
      </c>
      <c r="M26" s="278"/>
      <c r="N26" s="297">
        <f t="shared" si="4"/>
        <v>2622</v>
      </c>
      <c r="O26" s="298">
        <f>'資源化量内訳'!R26</f>
        <v>265</v>
      </c>
      <c r="P26" s="298">
        <f>'資源化量内訳'!S26</f>
        <v>220</v>
      </c>
      <c r="Q26" s="298">
        <f>'資源化量内訳'!T26</f>
        <v>45</v>
      </c>
      <c r="R26" s="298">
        <f>'資源化量内訳'!U26</f>
        <v>0</v>
      </c>
      <c r="S26" s="298">
        <f>'資源化量内訳'!V26</f>
        <v>0</v>
      </c>
      <c r="T26" s="298">
        <f>'資源化量内訳'!W26</f>
        <v>0</v>
      </c>
      <c r="U26" s="298">
        <f>'資源化量内訳'!X26</f>
        <v>0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0</v>
      </c>
      <c r="Y26" s="297">
        <f t="shared" si="5"/>
        <v>3463</v>
      </c>
      <c r="Z26" s="278">
        <v>1720</v>
      </c>
      <c r="AA26" s="278">
        <v>30</v>
      </c>
      <c r="AB26" s="278"/>
      <c r="AC26" s="278"/>
      <c r="AD26" s="278"/>
      <c r="AE26" s="278">
        <v>1713</v>
      </c>
      <c r="AF26" s="278"/>
      <c r="AG26" s="278"/>
      <c r="AH26" s="297">
        <f t="shared" si="6"/>
        <v>3052</v>
      </c>
      <c r="AI26" s="278">
        <v>2622</v>
      </c>
      <c r="AJ26" s="278">
        <v>364</v>
      </c>
      <c r="AK26" s="297">
        <f t="shared" si="7"/>
        <v>66</v>
      </c>
      <c r="AL26" s="278"/>
      <c r="AM26" s="278"/>
      <c r="AN26" s="278"/>
      <c r="AO26" s="278"/>
      <c r="AP26" s="278">
        <v>32</v>
      </c>
      <c r="AQ26" s="278">
        <v>34</v>
      </c>
      <c r="AR26" s="278"/>
    </row>
    <row r="27" spans="1:44" s="267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s="267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26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石川県</v>
      </c>
      <c r="B7" s="280">
        <f>INT(B8/1000)*1000</f>
        <v>17000</v>
      </c>
      <c r="C7" s="280" t="s">
        <v>354</v>
      </c>
      <c r="D7" s="278">
        <f aca="true" t="shared" si="0" ref="D7:AI7">SUM(D8:D200)</f>
        <v>79764</v>
      </c>
      <c r="E7" s="278">
        <f t="shared" si="0"/>
        <v>36840</v>
      </c>
      <c r="F7" s="278">
        <f t="shared" si="0"/>
        <v>17574</v>
      </c>
      <c r="G7" s="278">
        <f t="shared" si="0"/>
        <v>8204</v>
      </c>
      <c r="H7" s="278">
        <f t="shared" si="0"/>
        <v>2372</v>
      </c>
      <c r="I7" s="278">
        <f t="shared" si="0"/>
        <v>8389</v>
      </c>
      <c r="J7" s="278">
        <f t="shared" si="0"/>
        <v>72</v>
      </c>
      <c r="K7" s="278">
        <f t="shared" si="0"/>
        <v>0</v>
      </c>
      <c r="L7" s="278">
        <f t="shared" si="0"/>
        <v>0</v>
      </c>
      <c r="M7" s="278">
        <f t="shared" si="0"/>
        <v>3012</v>
      </c>
      <c r="N7" s="278">
        <f t="shared" si="0"/>
        <v>143</v>
      </c>
      <c r="O7" s="278">
        <f t="shared" si="0"/>
        <v>0</v>
      </c>
      <c r="P7" s="278">
        <f t="shared" si="0"/>
        <v>136</v>
      </c>
      <c r="Q7" s="278">
        <f t="shared" si="0"/>
        <v>3022</v>
      </c>
      <c r="R7" s="278">
        <f t="shared" si="0"/>
        <v>28737</v>
      </c>
      <c r="S7" s="278">
        <f t="shared" si="0"/>
        <v>14624</v>
      </c>
      <c r="T7" s="278">
        <f t="shared" si="0"/>
        <v>10225</v>
      </c>
      <c r="U7" s="278">
        <f t="shared" si="0"/>
        <v>2598</v>
      </c>
      <c r="V7" s="278">
        <f t="shared" si="0"/>
        <v>209</v>
      </c>
      <c r="W7" s="278">
        <f t="shared" si="0"/>
        <v>441</v>
      </c>
      <c r="X7" s="278">
        <f t="shared" si="0"/>
        <v>72</v>
      </c>
      <c r="Y7" s="278">
        <f t="shared" si="0"/>
        <v>0</v>
      </c>
      <c r="Z7" s="278">
        <f t="shared" si="0"/>
        <v>0</v>
      </c>
      <c r="AA7" s="278">
        <f t="shared" si="0"/>
        <v>568</v>
      </c>
      <c r="AB7" s="278">
        <f t="shared" si="0"/>
        <v>30505</v>
      </c>
      <c r="AC7" s="278">
        <f t="shared" si="0"/>
        <v>2492</v>
      </c>
      <c r="AD7" s="278">
        <f t="shared" si="0"/>
        <v>7092</v>
      </c>
      <c r="AE7" s="278">
        <f t="shared" si="0"/>
        <v>5283</v>
      </c>
      <c r="AF7" s="278">
        <f t="shared" si="0"/>
        <v>2107</v>
      </c>
      <c r="AG7" s="278">
        <f t="shared" si="0"/>
        <v>7823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3012</v>
      </c>
      <c r="AL7" s="278">
        <f t="shared" si="1"/>
        <v>143</v>
      </c>
      <c r="AM7" s="278">
        <f t="shared" si="1"/>
        <v>0</v>
      </c>
      <c r="AN7" s="278">
        <f t="shared" si="1"/>
        <v>136</v>
      </c>
      <c r="AO7" s="278">
        <f t="shared" si="1"/>
        <v>2417</v>
      </c>
      <c r="AP7" s="278">
        <f t="shared" si="1"/>
        <v>3531</v>
      </c>
      <c r="AQ7" s="278">
        <f t="shared" si="1"/>
        <v>376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3012</v>
      </c>
      <c r="AZ7" s="278">
        <f t="shared" si="1"/>
        <v>143</v>
      </c>
      <c r="BA7" s="278">
        <f t="shared" si="1"/>
        <v>0</v>
      </c>
      <c r="BB7" s="278">
        <f t="shared" si="1"/>
        <v>0</v>
      </c>
      <c r="BC7" s="278">
        <f t="shared" si="1"/>
        <v>291</v>
      </c>
      <c r="BD7" s="278">
        <f t="shared" si="1"/>
        <v>0</v>
      </c>
      <c r="BE7" s="278">
        <f t="shared" si="1"/>
        <v>291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312</v>
      </c>
      <c r="CZ7" s="278">
        <f t="shared" si="3"/>
        <v>72</v>
      </c>
      <c r="DA7" s="278">
        <f t="shared" si="3"/>
        <v>104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136</v>
      </c>
      <c r="DK7" s="278">
        <f t="shared" si="3"/>
        <v>0</v>
      </c>
      <c r="DL7" s="278">
        <f t="shared" si="3"/>
        <v>26371</v>
      </c>
      <c r="DM7" s="278">
        <f t="shared" si="3"/>
        <v>2044</v>
      </c>
      <c r="DN7" s="278">
        <f t="shared" si="3"/>
        <v>6697</v>
      </c>
      <c r="DO7" s="278">
        <f t="shared" si="3"/>
        <v>5283</v>
      </c>
      <c r="DP7" s="278">
        <f t="shared" si="3"/>
        <v>2107</v>
      </c>
      <c r="DQ7" s="278">
        <f t="shared" si="3"/>
        <v>7823</v>
      </c>
      <c r="DR7" s="278">
        <f t="shared" si="3"/>
        <v>0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2417</v>
      </c>
      <c r="DX7" s="278">
        <f t="shared" si="3"/>
        <v>20522</v>
      </c>
      <c r="DY7" s="278">
        <f t="shared" si="3"/>
        <v>19724</v>
      </c>
      <c r="DZ7" s="278">
        <f t="shared" si="3"/>
        <v>257</v>
      </c>
      <c r="EA7" s="278">
        <f t="shared" si="3"/>
        <v>323</v>
      </c>
      <c r="EB7" s="278">
        <f>SUM(EB8:EB200)</f>
        <v>56</v>
      </c>
      <c r="EC7" s="278">
        <f>SUM(EC8:EC200)</f>
        <v>125</v>
      </c>
      <c r="ED7" s="278">
        <f>SUM(ED8:ED200)</f>
        <v>0</v>
      </c>
      <c r="EE7" s="278">
        <f>SUM(EE8:EE200)</f>
        <v>0</v>
      </c>
      <c r="EF7" s="278">
        <f>SUM(EF8:EF200)</f>
        <v>0</v>
      </c>
      <c r="EG7" s="278">
        <f>SUM(EG8:EG200)</f>
        <v>37</v>
      </c>
      <c r="EH7" s="281"/>
    </row>
    <row r="8" spans="1:138" s="267" customFormat="1" ht="13.5">
      <c r="A8" s="415" t="s">
        <v>371</v>
      </c>
      <c r="B8" s="415">
        <v>17201</v>
      </c>
      <c r="C8" s="415" t="s">
        <v>402</v>
      </c>
      <c r="D8" s="297">
        <f aca="true" t="shared" si="4" ref="D8:D26">SUM(E8:Q8)</f>
        <v>29370</v>
      </c>
      <c r="E8" s="297">
        <f aca="true" t="shared" si="5" ref="E8:J26">SUM(S8,AC8,DY8)</f>
        <v>9915</v>
      </c>
      <c r="F8" s="297">
        <f t="shared" si="5"/>
        <v>9765</v>
      </c>
      <c r="G8" s="297">
        <f t="shared" si="5"/>
        <v>2752</v>
      </c>
      <c r="H8" s="297">
        <f t="shared" si="5"/>
        <v>1020</v>
      </c>
      <c r="I8" s="297">
        <f t="shared" si="5"/>
        <v>5741</v>
      </c>
      <c r="J8" s="297">
        <f t="shared" si="5"/>
        <v>0</v>
      </c>
      <c r="K8" s="297">
        <f aca="true" t="shared" si="6" ref="K8:M26">AI8</f>
        <v>0</v>
      </c>
      <c r="L8" s="297">
        <f t="shared" si="6"/>
        <v>0</v>
      </c>
      <c r="M8" s="297">
        <f t="shared" si="6"/>
        <v>0</v>
      </c>
      <c r="N8" s="297">
        <f aca="true" t="shared" si="7" ref="N8:O26">SUM(Y8,AL8,EE8)</f>
        <v>0</v>
      </c>
      <c r="O8" s="297">
        <f t="shared" si="7"/>
        <v>0</v>
      </c>
      <c r="P8" s="297">
        <f aca="true" t="shared" si="8" ref="P8:P26">AN8</f>
        <v>0</v>
      </c>
      <c r="Q8" s="297">
        <f aca="true" t="shared" si="9" ref="Q8:Q26">SUM(AA8,AO8,EG8)</f>
        <v>177</v>
      </c>
      <c r="R8" s="297">
        <f aca="true" t="shared" si="10" ref="R8:R26">SUM(S8:AA8)</f>
        <v>7849</v>
      </c>
      <c r="S8" s="278"/>
      <c r="T8" s="278">
        <v>7849</v>
      </c>
      <c r="U8" s="278"/>
      <c r="V8" s="278"/>
      <c r="W8" s="278"/>
      <c r="X8" s="278"/>
      <c r="Y8" s="278"/>
      <c r="Z8" s="278"/>
      <c r="AA8" s="278"/>
      <c r="AB8" s="297">
        <f aca="true" t="shared" si="11" ref="AB8:AB26">SUM(AC8:AO8)</f>
        <v>11606</v>
      </c>
      <c r="AC8" s="297">
        <f aca="true" t="shared" si="12" ref="AC8:AJ26">SUM(AQ8,BD8,BP8,CB8,CN8,CZ8,DM8)</f>
        <v>0</v>
      </c>
      <c r="AD8" s="297">
        <f t="shared" si="12"/>
        <v>1916</v>
      </c>
      <c r="AE8" s="297">
        <f t="shared" si="12"/>
        <v>2752</v>
      </c>
      <c r="AF8" s="297">
        <f t="shared" si="12"/>
        <v>1020</v>
      </c>
      <c r="AG8" s="297">
        <f t="shared" si="12"/>
        <v>5741</v>
      </c>
      <c r="AH8" s="297">
        <f t="shared" si="12"/>
        <v>0</v>
      </c>
      <c r="AI8" s="297">
        <f t="shared" si="12"/>
        <v>0</v>
      </c>
      <c r="AJ8" s="297">
        <f t="shared" si="12"/>
        <v>0</v>
      </c>
      <c r="AK8" s="297">
        <f aca="true" t="shared" si="13" ref="AK8:AK26">AY8</f>
        <v>0</v>
      </c>
      <c r="AL8" s="297">
        <f aca="true" t="shared" si="14" ref="AL8:AM26">SUM(AZ8,BL8,BX8,CJ8,CV8,DH8,DU8)</f>
        <v>0</v>
      </c>
      <c r="AM8" s="297">
        <f t="shared" si="14"/>
        <v>0</v>
      </c>
      <c r="AN8" s="297">
        <f aca="true" t="shared" si="15" ref="AN8:AN26">DJ8</f>
        <v>0</v>
      </c>
      <c r="AO8" s="297">
        <f aca="true" t="shared" si="16" ref="AO8:AO26">SUM(BB8,BN8,BZ8,CL8,CX8,DK8,DW8)</f>
        <v>177</v>
      </c>
      <c r="AP8" s="297">
        <f aca="true" t="shared" si="17" ref="AP8:AP26">SUM(AQ8:BB8)</f>
        <v>0</v>
      </c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97">
        <f aca="true" t="shared" si="18" ref="BC8:BC26">SUM(BD8:BN8)</f>
        <v>0</v>
      </c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97">
        <f aca="true" t="shared" si="19" ref="BO8:BO26">SUM(BP8:BZ8)</f>
        <v>0</v>
      </c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97">
        <f aca="true" t="shared" si="20" ref="CA8:CA26">SUM(CB8:CL8)</f>
        <v>0</v>
      </c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97">
        <f aca="true" t="shared" si="21" ref="CM8:CM26">SUM(CN8:CX8)</f>
        <v>0</v>
      </c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97">
        <f aca="true" t="shared" si="22" ref="CY8:CY26">SUM(CZ8:DK8)</f>
        <v>0</v>
      </c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97">
        <f aca="true" t="shared" si="23" ref="DL8:DL26">SUM(DM8:DW8)</f>
        <v>11606</v>
      </c>
      <c r="DM8" s="278"/>
      <c r="DN8" s="278">
        <v>1916</v>
      </c>
      <c r="DO8" s="278">
        <v>2752</v>
      </c>
      <c r="DP8" s="278">
        <v>1020</v>
      </c>
      <c r="DQ8" s="278">
        <v>5741</v>
      </c>
      <c r="DR8" s="278"/>
      <c r="DS8" s="278"/>
      <c r="DT8" s="278"/>
      <c r="DU8" s="278"/>
      <c r="DV8" s="278"/>
      <c r="DW8" s="278">
        <v>177</v>
      </c>
      <c r="DX8" s="297">
        <f aca="true" t="shared" si="24" ref="DX8:DX26">SUM(DY8:EH8)</f>
        <v>9915</v>
      </c>
      <c r="DY8" s="278">
        <v>9915</v>
      </c>
      <c r="DZ8" s="278"/>
      <c r="EA8" s="278"/>
      <c r="EB8" s="278"/>
      <c r="EC8" s="278"/>
      <c r="ED8" s="278"/>
      <c r="EE8" s="278"/>
      <c r="EF8" s="278"/>
      <c r="EG8" s="278"/>
      <c r="EH8" s="416" t="s">
        <v>403</v>
      </c>
    </row>
    <row r="9" spans="1:138" s="267" customFormat="1" ht="13.5">
      <c r="A9" s="415" t="s">
        <v>371</v>
      </c>
      <c r="B9" s="415">
        <v>17202</v>
      </c>
      <c r="C9" s="415" t="s">
        <v>404</v>
      </c>
      <c r="D9" s="297">
        <f t="shared" si="4"/>
        <v>4848</v>
      </c>
      <c r="E9" s="297">
        <f t="shared" si="5"/>
        <v>2487</v>
      </c>
      <c r="F9" s="297">
        <f t="shared" si="5"/>
        <v>642</v>
      </c>
      <c r="G9" s="297">
        <f t="shared" si="5"/>
        <v>634</v>
      </c>
      <c r="H9" s="297">
        <f t="shared" si="5"/>
        <v>106</v>
      </c>
      <c r="I9" s="297">
        <f t="shared" si="5"/>
        <v>0</v>
      </c>
      <c r="J9" s="297">
        <f t="shared" si="5"/>
        <v>0</v>
      </c>
      <c r="K9" s="297">
        <f t="shared" si="6"/>
        <v>0</v>
      </c>
      <c r="L9" s="297">
        <f t="shared" si="6"/>
        <v>0</v>
      </c>
      <c r="M9" s="297">
        <f t="shared" si="6"/>
        <v>912</v>
      </c>
      <c r="N9" s="297">
        <f t="shared" si="7"/>
        <v>0</v>
      </c>
      <c r="O9" s="297">
        <f t="shared" si="7"/>
        <v>0</v>
      </c>
      <c r="P9" s="297">
        <f t="shared" si="8"/>
        <v>19</v>
      </c>
      <c r="Q9" s="297">
        <f t="shared" si="9"/>
        <v>48</v>
      </c>
      <c r="R9" s="297">
        <f t="shared" si="10"/>
        <v>2995</v>
      </c>
      <c r="S9" s="278">
        <v>2385</v>
      </c>
      <c r="T9" s="278">
        <v>610</v>
      </c>
      <c r="U9" s="278"/>
      <c r="V9" s="278"/>
      <c r="W9" s="278"/>
      <c r="X9" s="278"/>
      <c r="Y9" s="278"/>
      <c r="Z9" s="278"/>
      <c r="AA9" s="278"/>
      <c r="AB9" s="297">
        <f t="shared" si="11"/>
        <v>1739</v>
      </c>
      <c r="AC9" s="297">
        <f t="shared" si="12"/>
        <v>0</v>
      </c>
      <c r="AD9" s="297">
        <f t="shared" si="12"/>
        <v>28</v>
      </c>
      <c r="AE9" s="297">
        <f t="shared" si="12"/>
        <v>626</v>
      </c>
      <c r="AF9" s="297">
        <f t="shared" si="12"/>
        <v>106</v>
      </c>
      <c r="AG9" s="297">
        <f t="shared" si="12"/>
        <v>0</v>
      </c>
      <c r="AH9" s="297">
        <f t="shared" si="12"/>
        <v>0</v>
      </c>
      <c r="AI9" s="297">
        <f t="shared" si="12"/>
        <v>0</v>
      </c>
      <c r="AJ9" s="297">
        <f t="shared" si="12"/>
        <v>0</v>
      </c>
      <c r="AK9" s="297">
        <f t="shared" si="13"/>
        <v>912</v>
      </c>
      <c r="AL9" s="297">
        <f t="shared" si="14"/>
        <v>0</v>
      </c>
      <c r="AM9" s="297">
        <f t="shared" si="14"/>
        <v>0</v>
      </c>
      <c r="AN9" s="297">
        <f t="shared" si="15"/>
        <v>19</v>
      </c>
      <c r="AO9" s="297">
        <f t="shared" si="16"/>
        <v>48</v>
      </c>
      <c r="AP9" s="297">
        <f t="shared" si="17"/>
        <v>912</v>
      </c>
      <c r="AQ9" s="278"/>
      <c r="AR9" s="278"/>
      <c r="AS9" s="278"/>
      <c r="AT9" s="278"/>
      <c r="AU9" s="278"/>
      <c r="AV9" s="278"/>
      <c r="AW9" s="278"/>
      <c r="AX9" s="278"/>
      <c r="AY9" s="278">
        <v>912</v>
      </c>
      <c r="AZ9" s="278"/>
      <c r="BA9" s="278"/>
      <c r="BB9" s="278"/>
      <c r="BC9" s="297">
        <f t="shared" si="18"/>
        <v>0</v>
      </c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97">
        <f t="shared" si="19"/>
        <v>0</v>
      </c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97">
        <f t="shared" si="20"/>
        <v>0</v>
      </c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97">
        <f t="shared" si="21"/>
        <v>0</v>
      </c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97">
        <f t="shared" si="22"/>
        <v>19</v>
      </c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>
        <v>19</v>
      </c>
      <c r="DK9" s="278"/>
      <c r="DL9" s="297">
        <f t="shared" si="23"/>
        <v>808</v>
      </c>
      <c r="DM9" s="278"/>
      <c r="DN9" s="278">
        <v>28</v>
      </c>
      <c r="DO9" s="278">
        <v>626</v>
      </c>
      <c r="DP9" s="278">
        <v>106</v>
      </c>
      <c r="DQ9" s="278"/>
      <c r="DR9" s="278"/>
      <c r="DS9" s="278"/>
      <c r="DT9" s="278"/>
      <c r="DU9" s="278"/>
      <c r="DV9" s="278"/>
      <c r="DW9" s="278">
        <v>48</v>
      </c>
      <c r="DX9" s="297">
        <f t="shared" si="24"/>
        <v>114</v>
      </c>
      <c r="DY9" s="278">
        <v>102</v>
      </c>
      <c r="DZ9" s="278">
        <v>4</v>
      </c>
      <c r="EA9" s="278">
        <v>8</v>
      </c>
      <c r="EB9" s="278"/>
      <c r="EC9" s="278"/>
      <c r="ED9" s="278"/>
      <c r="EE9" s="278"/>
      <c r="EF9" s="278"/>
      <c r="EG9" s="278"/>
      <c r="EH9" s="416" t="s">
        <v>405</v>
      </c>
    </row>
    <row r="10" spans="1:138" s="267" customFormat="1" ht="13.5">
      <c r="A10" s="415" t="s">
        <v>371</v>
      </c>
      <c r="B10" s="415">
        <v>17203</v>
      </c>
      <c r="C10" s="415" t="s">
        <v>406</v>
      </c>
      <c r="D10" s="297">
        <f t="shared" si="4"/>
        <v>7682</v>
      </c>
      <c r="E10" s="297">
        <f t="shared" si="5"/>
        <v>4772</v>
      </c>
      <c r="F10" s="297">
        <f t="shared" si="5"/>
        <v>997</v>
      </c>
      <c r="G10" s="297">
        <f t="shared" si="5"/>
        <v>741</v>
      </c>
      <c r="H10" s="297">
        <f t="shared" si="5"/>
        <v>205</v>
      </c>
      <c r="I10" s="297">
        <f t="shared" si="5"/>
        <v>650</v>
      </c>
      <c r="J10" s="297">
        <f t="shared" si="5"/>
        <v>0</v>
      </c>
      <c r="K10" s="297">
        <f t="shared" si="6"/>
        <v>0</v>
      </c>
      <c r="L10" s="297">
        <f t="shared" si="6"/>
        <v>0</v>
      </c>
      <c r="M10" s="297">
        <f t="shared" si="6"/>
        <v>0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317</v>
      </c>
      <c r="R10" s="297">
        <f t="shared" si="10"/>
        <v>5259</v>
      </c>
      <c r="S10" s="278">
        <v>3214</v>
      </c>
      <c r="T10" s="278">
        <v>994</v>
      </c>
      <c r="U10" s="278">
        <v>734</v>
      </c>
      <c r="V10" s="278"/>
      <c r="W10" s="278"/>
      <c r="X10" s="278"/>
      <c r="Y10" s="278"/>
      <c r="Z10" s="278"/>
      <c r="AA10" s="278">
        <v>317</v>
      </c>
      <c r="AB10" s="297">
        <f t="shared" si="11"/>
        <v>855</v>
      </c>
      <c r="AC10" s="297">
        <f t="shared" si="12"/>
        <v>0</v>
      </c>
      <c r="AD10" s="297">
        <f t="shared" si="12"/>
        <v>0</v>
      </c>
      <c r="AE10" s="297">
        <f t="shared" si="12"/>
        <v>0</v>
      </c>
      <c r="AF10" s="297">
        <f t="shared" si="12"/>
        <v>205</v>
      </c>
      <c r="AG10" s="297">
        <f t="shared" si="12"/>
        <v>650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0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0</v>
      </c>
      <c r="AP10" s="297">
        <f t="shared" si="17"/>
        <v>0</v>
      </c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97">
        <f t="shared" si="18"/>
        <v>0</v>
      </c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97">
        <f t="shared" si="19"/>
        <v>0</v>
      </c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97">
        <f t="shared" si="20"/>
        <v>0</v>
      </c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97">
        <f t="shared" si="21"/>
        <v>0</v>
      </c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97">
        <f t="shared" si="22"/>
        <v>0</v>
      </c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97">
        <f t="shared" si="23"/>
        <v>855</v>
      </c>
      <c r="DM10" s="278"/>
      <c r="DN10" s="278"/>
      <c r="DO10" s="278"/>
      <c r="DP10" s="278">
        <v>205</v>
      </c>
      <c r="DQ10" s="278">
        <v>650</v>
      </c>
      <c r="DR10" s="278"/>
      <c r="DS10" s="278"/>
      <c r="DT10" s="278"/>
      <c r="DU10" s="278"/>
      <c r="DV10" s="278"/>
      <c r="DW10" s="278"/>
      <c r="DX10" s="297">
        <f t="shared" si="24"/>
        <v>1568</v>
      </c>
      <c r="DY10" s="278">
        <v>1558</v>
      </c>
      <c r="DZ10" s="278">
        <v>3</v>
      </c>
      <c r="EA10" s="278">
        <v>7</v>
      </c>
      <c r="EB10" s="278"/>
      <c r="EC10" s="278"/>
      <c r="ED10" s="278"/>
      <c r="EE10" s="278"/>
      <c r="EF10" s="278"/>
      <c r="EG10" s="278"/>
      <c r="EH10" s="416" t="s">
        <v>403</v>
      </c>
    </row>
    <row r="11" spans="1:138" s="267" customFormat="1" ht="13.5">
      <c r="A11" s="415" t="s">
        <v>371</v>
      </c>
      <c r="B11" s="415">
        <v>17204</v>
      </c>
      <c r="C11" s="415" t="s">
        <v>407</v>
      </c>
      <c r="D11" s="297">
        <f t="shared" si="4"/>
        <v>1992</v>
      </c>
      <c r="E11" s="297">
        <f t="shared" si="5"/>
        <v>936</v>
      </c>
      <c r="F11" s="297">
        <f t="shared" si="5"/>
        <v>667</v>
      </c>
      <c r="G11" s="297">
        <f t="shared" si="5"/>
        <v>286</v>
      </c>
      <c r="H11" s="297">
        <f t="shared" si="5"/>
        <v>79</v>
      </c>
      <c r="I11" s="297">
        <f t="shared" si="5"/>
        <v>21</v>
      </c>
      <c r="J11" s="297">
        <f t="shared" si="5"/>
        <v>0</v>
      </c>
      <c r="K11" s="297">
        <f t="shared" si="6"/>
        <v>0</v>
      </c>
      <c r="L11" s="297">
        <f t="shared" si="6"/>
        <v>0</v>
      </c>
      <c r="M11" s="297">
        <f t="shared" si="6"/>
        <v>0</v>
      </c>
      <c r="N11" s="297">
        <f t="shared" si="7"/>
        <v>0</v>
      </c>
      <c r="O11" s="297">
        <f t="shared" si="7"/>
        <v>0</v>
      </c>
      <c r="P11" s="297">
        <f t="shared" si="8"/>
        <v>0</v>
      </c>
      <c r="Q11" s="297">
        <f t="shared" si="9"/>
        <v>3</v>
      </c>
      <c r="R11" s="297">
        <f t="shared" si="10"/>
        <v>1191</v>
      </c>
      <c r="S11" s="278">
        <v>903</v>
      </c>
      <c r="T11" s="278"/>
      <c r="U11" s="278">
        <v>285</v>
      </c>
      <c r="V11" s="278"/>
      <c r="W11" s="278"/>
      <c r="X11" s="278"/>
      <c r="Y11" s="278"/>
      <c r="Z11" s="278"/>
      <c r="AA11" s="278">
        <v>3</v>
      </c>
      <c r="AB11" s="297">
        <f t="shared" si="11"/>
        <v>751</v>
      </c>
      <c r="AC11" s="297">
        <f t="shared" si="12"/>
        <v>0</v>
      </c>
      <c r="AD11" s="297">
        <f t="shared" si="12"/>
        <v>657</v>
      </c>
      <c r="AE11" s="297">
        <f t="shared" si="12"/>
        <v>0</v>
      </c>
      <c r="AF11" s="297">
        <f t="shared" si="12"/>
        <v>73</v>
      </c>
      <c r="AG11" s="297">
        <f t="shared" si="12"/>
        <v>21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0</v>
      </c>
      <c r="AL11" s="297">
        <f t="shared" si="14"/>
        <v>0</v>
      </c>
      <c r="AM11" s="297">
        <f t="shared" si="14"/>
        <v>0</v>
      </c>
      <c r="AN11" s="297">
        <f t="shared" si="15"/>
        <v>0</v>
      </c>
      <c r="AO11" s="297">
        <f t="shared" si="16"/>
        <v>0</v>
      </c>
      <c r="AP11" s="297">
        <f t="shared" si="17"/>
        <v>0</v>
      </c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97">
        <f t="shared" si="18"/>
        <v>291</v>
      </c>
      <c r="BD11" s="278"/>
      <c r="BE11" s="278">
        <v>291</v>
      </c>
      <c r="BF11" s="278"/>
      <c r="BG11" s="278"/>
      <c r="BH11" s="278"/>
      <c r="BI11" s="278"/>
      <c r="BJ11" s="278"/>
      <c r="BK11" s="278"/>
      <c r="BL11" s="278"/>
      <c r="BM11" s="278"/>
      <c r="BN11" s="278"/>
      <c r="BO11" s="297">
        <f t="shared" si="19"/>
        <v>0</v>
      </c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97">
        <f t="shared" si="20"/>
        <v>0</v>
      </c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97">
        <f t="shared" si="21"/>
        <v>0</v>
      </c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97">
        <f t="shared" si="22"/>
        <v>0</v>
      </c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97">
        <f t="shared" si="23"/>
        <v>460</v>
      </c>
      <c r="DM11" s="278"/>
      <c r="DN11" s="278">
        <v>366</v>
      </c>
      <c r="DO11" s="278"/>
      <c r="DP11" s="278">
        <v>73</v>
      </c>
      <c r="DQ11" s="278">
        <v>21</v>
      </c>
      <c r="DR11" s="278"/>
      <c r="DS11" s="278"/>
      <c r="DT11" s="278"/>
      <c r="DU11" s="278"/>
      <c r="DV11" s="278"/>
      <c r="DW11" s="278"/>
      <c r="DX11" s="297">
        <f t="shared" si="24"/>
        <v>50</v>
      </c>
      <c r="DY11" s="278">
        <v>33</v>
      </c>
      <c r="DZ11" s="278">
        <v>10</v>
      </c>
      <c r="EA11" s="278">
        <v>1</v>
      </c>
      <c r="EB11" s="278">
        <v>6</v>
      </c>
      <c r="EC11" s="278"/>
      <c r="ED11" s="278"/>
      <c r="EE11" s="278"/>
      <c r="EF11" s="278"/>
      <c r="EG11" s="278"/>
      <c r="EH11" s="416" t="s">
        <v>403</v>
      </c>
    </row>
    <row r="12" spans="1:138" s="267" customFormat="1" ht="13.5">
      <c r="A12" s="415" t="s">
        <v>371</v>
      </c>
      <c r="B12" s="415">
        <v>17205</v>
      </c>
      <c r="C12" s="415" t="s">
        <v>408</v>
      </c>
      <c r="D12" s="297">
        <f t="shared" si="4"/>
        <v>1604</v>
      </c>
      <c r="E12" s="297">
        <f t="shared" si="5"/>
        <v>1079</v>
      </c>
      <c r="F12" s="297">
        <f t="shared" si="5"/>
        <v>114</v>
      </c>
      <c r="G12" s="297">
        <f t="shared" si="5"/>
        <v>185</v>
      </c>
      <c r="H12" s="297">
        <f t="shared" si="5"/>
        <v>53</v>
      </c>
      <c r="I12" s="297">
        <f t="shared" si="5"/>
        <v>0</v>
      </c>
      <c r="J12" s="297">
        <f t="shared" si="5"/>
        <v>0</v>
      </c>
      <c r="K12" s="297">
        <f t="shared" si="6"/>
        <v>0</v>
      </c>
      <c r="L12" s="297">
        <f t="shared" si="6"/>
        <v>0</v>
      </c>
      <c r="M12" s="297">
        <f t="shared" si="6"/>
        <v>173</v>
      </c>
      <c r="N12" s="297">
        <f t="shared" si="7"/>
        <v>0</v>
      </c>
      <c r="O12" s="297">
        <f t="shared" si="7"/>
        <v>0</v>
      </c>
      <c r="P12" s="297">
        <f t="shared" si="8"/>
        <v>0</v>
      </c>
      <c r="Q12" s="297">
        <f t="shared" si="9"/>
        <v>0</v>
      </c>
      <c r="R12" s="297">
        <f t="shared" si="10"/>
        <v>1431</v>
      </c>
      <c r="S12" s="278">
        <v>1079</v>
      </c>
      <c r="T12" s="278">
        <v>114</v>
      </c>
      <c r="U12" s="278">
        <v>185</v>
      </c>
      <c r="V12" s="278">
        <v>53</v>
      </c>
      <c r="W12" s="278"/>
      <c r="X12" s="278"/>
      <c r="Y12" s="278"/>
      <c r="Z12" s="278"/>
      <c r="AA12" s="278"/>
      <c r="AB12" s="297">
        <f t="shared" si="11"/>
        <v>173</v>
      </c>
      <c r="AC12" s="297">
        <f t="shared" si="12"/>
        <v>0</v>
      </c>
      <c r="AD12" s="297">
        <f t="shared" si="12"/>
        <v>0</v>
      </c>
      <c r="AE12" s="297">
        <f t="shared" si="12"/>
        <v>0</v>
      </c>
      <c r="AF12" s="297">
        <f t="shared" si="12"/>
        <v>0</v>
      </c>
      <c r="AG12" s="297">
        <f t="shared" si="12"/>
        <v>0</v>
      </c>
      <c r="AH12" s="297">
        <f t="shared" si="12"/>
        <v>0</v>
      </c>
      <c r="AI12" s="297">
        <f t="shared" si="12"/>
        <v>0</v>
      </c>
      <c r="AJ12" s="297">
        <f t="shared" si="12"/>
        <v>0</v>
      </c>
      <c r="AK12" s="297">
        <f t="shared" si="13"/>
        <v>173</v>
      </c>
      <c r="AL12" s="297">
        <f t="shared" si="14"/>
        <v>0</v>
      </c>
      <c r="AM12" s="297">
        <f t="shared" si="14"/>
        <v>0</v>
      </c>
      <c r="AN12" s="297">
        <f t="shared" si="15"/>
        <v>0</v>
      </c>
      <c r="AO12" s="297">
        <f t="shared" si="16"/>
        <v>0</v>
      </c>
      <c r="AP12" s="297">
        <f t="shared" si="17"/>
        <v>173</v>
      </c>
      <c r="AQ12" s="278"/>
      <c r="AR12" s="278"/>
      <c r="AS12" s="278"/>
      <c r="AT12" s="278"/>
      <c r="AU12" s="278"/>
      <c r="AV12" s="278"/>
      <c r="AW12" s="278"/>
      <c r="AX12" s="278"/>
      <c r="AY12" s="278">
        <v>173</v>
      </c>
      <c r="AZ12" s="278"/>
      <c r="BA12" s="278"/>
      <c r="BB12" s="278"/>
      <c r="BC12" s="297">
        <f t="shared" si="18"/>
        <v>0</v>
      </c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97">
        <f t="shared" si="19"/>
        <v>0</v>
      </c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97">
        <f t="shared" si="20"/>
        <v>0</v>
      </c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97">
        <f t="shared" si="21"/>
        <v>0</v>
      </c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97">
        <f t="shared" si="22"/>
        <v>0</v>
      </c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97">
        <f t="shared" si="23"/>
        <v>0</v>
      </c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97">
        <f t="shared" si="24"/>
        <v>0</v>
      </c>
      <c r="DY12" s="278"/>
      <c r="DZ12" s="278"/>
      <c r="EA12" s="278"/>
      <c r="EB12" s="278"/>
      <c r="EC12" s="278"/>
      <c r="ED12" s="278"/>
      <c r="EE12" s="278"/>
      <c r="EF12" s="278"/>
      <c r="EG12" s="278"/>
      <c r="EH12" s="416" t="s">
        <v>403</v>
      </c>
    </row>
    <row r="13" spans="1:138" s="267" customFormat="1" ht="13.5">
      <c r="A13" s="415" t="s">
        <v>371</v>
      </c>
      <c r="B13" s="415">
        <v>17206</v>
      </c>
      <c r="C13" s="415" t="s">
        <v>409</v>
      </c>
      <c r="D13" s="297">
        <f t="shared" si="4"/>
        <v>4535</v>
      </c>
      <c r="E13" s="297">
        <f t="shared" si="5"/>
        <v>2597</v>
      </c>
      <c r="F13" s="297">
        <f t="shared" si="5"/>
        <v>1048</v>
      </c>
      <c r="G13" s="297">
        <f t="shared" si="5"/>
        <v>556</v>
      </c>
      <c r="H13" s="297">
        <f t="shared" si="5"/>
        <v>152</v>
      </c>
      <c r="I13" s="297">
        <f t="shared" si="5"/>
        <v>127</v>
      </c>
      <c r="J13" s="297">
        <f t="shared" si="5"/>
        <v>0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55</v>
      </c>
      <c r="R13" s="297">
        <f t="shared" si="10"/>
        <v>1068</v>
      </c>
      <c r="S13" s="278">
        <v>941</v>
      </c>
      <c r="T13" s="278"/>
      <c r="U13" s="278"/>
      <c r="V13" s="278"/>
      <c r="W13" s="278">
        <v>127</v>
      </c>
      <c r="X13" s="278"/>
      <c r="Y13" s="278"/>
      <c r="Z13" s="278"/>
      <c r="AA13" s="278"/>
      <c r="AB13" s="297">
        <f t="shared" si="11"/>
        <v>2403</v>
      </c>
      <c r="AC13" s="297">
        <f t="shared" si="12"/>
        <v>592</v>
      </c>
      <c r="AD13" s="297">
        <f t="shared" si="12"/>
        <v>1048</v>
      </c>
      <c r="AE13" s="297">
        <f t="shared" si="12"/>
        <v>556</v>
      </c>
      <c r="AF13" s="297">
        <f t="shared" si="12"/>
        <v>152</v>
      </c>
      <c r="AG13" s="297">
        <f t="shared" si="12"/>
        <v>0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55</v>
      </c>
      <c r="AP13" s="297">
        <f t="shared" si="17"/>
        <v>376</v>
      </c>
      <c r="AQ13" s="278">
        <v>376</v>
      </c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97">
        <f t="shared" si="18"/>
        <v>0</v>
      </c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97">
        <f t="shared" si="19"/>
        <v>0</v>
      </c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97">
        <f t="shared" si="20"/>
        <v>0</v>
      </c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97">
        <f t="shared" si="21"/>
        <v>0</v>
      </c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97">
        <f t="shared" si="22"/>
        <v>0</v>
      </c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97">
        <f t="shared" si="23"/>
        <v>2027</v>
      </c>
      <c r="DM13" s="278">
        <v>216</v>
      </c>
      <c r="DN13" s="278">
        <v>1048</v>
      </c>
      <c r="DO13" s="278">
        <v>556</v>
      </c>
      <c r="DP13" s="278">
        <v>152</v>
      </c>
      <c r="DQ13" s="278"/>
      <c r="DR13" s="278"/>
      <c r="DS13" s="278"/>
      <c r="DT13" s="278"/>
      <c r="DU13" s="278"/>
      <c r="DV13" s="278"/>
      <c r="DW13" s="278">
        <v>55</v>
      </c>
      <c r="DX13" s="297">
        <f t="shared" si="24"/>
        <v>1064</v>
      </c>
      <c r="DY13" s="278">
        <v>1064</v>
      </c>
      <c r="DZ13" s="278"/>
      <c r="EA13" s="278"/>
      <c r="EB13" s="278"/>
      <c r="EC13" s="278"/>
      <c r="ED13" s="278"/>
      <c r="EE13" s="278"/>
      <c r="EF13" s="278"/>
      <c r="EG13" s="278"/>
      <c r="EH13" s="416" t="s">
        <v>403</v>
      </c>
    </row>
    <row r="14" spans="1:138" s="267" customFormat="1" ht="13.5">
      <c r="A14" s="415" t="s">
        <v>371</v>
      </c>
      <c r="B14" s="415">
        <v>17207</v>
      </c>
      <c r="C14" s="415" t="s">
        <v>410</v>
      </c>
      <c r="D14" s="297">
        <f t="shared" si="4"/>
        <v>867</v>
      </c>
      <c r="E14" s="297">
        <f t="shared" si="5"/>
        <v>11</v>
      </c>
      <c r="F14" s="297">
        <f t="shared" si="5"/>
        <v>66</v>
      </c>
      <c r="G14" s="297">
        <f t="shared" si="5"/>
        <v>220</v>
      </c>
      <c r="H14" s="297">
        <f t="shared" si="5"/>
        <v>40</v>
      </c>
      <c r="I14" s="297">
        <f t="shared" si="5"/>
        <v>122</v>
      </c>
      <c r="J14" s="297">
        <f t="shared" si="5"/>
        <v>0</v>
      </c>
      <c r="K14" s="297">
        <f t="shared" si="6"/>
        <v>0</v>
      </c>
      <c r="L14" s="297">
        <f t="shared" si="6"/>
        <v>0</v>
      </c>
      <c r="M14" s="297">
        <f t="shared" si="6"/>
        <v>313</v>
      </c>
      <c r="N14" s="297">
        <f t="shared" si="7"/>
        <v>0</v>
      </c>
      <c r="O14" s="297">
        <f t="shared" si="7"/>
        <v>0</v>
      </c>
      <c r="P14" s="297">
        <f t="shared" si="8"/>
        <v>83</v>
      </c>
      <c r="Q14" s="297">
        <f t="shared" si="9"/>
        <v>12</v>
      </c>
      <c r="R14" s="297">
        <f t="shared" si="10"/>
        <v>11</v>
      </c>
      <c r="S14" s="278">
        <v>11</v>
      </c>
      <c r="T14" s="278"/>
      <c r="U14" s="278"/>
      <c r="V14" s="278"/>
      <c r="W14" s="278"/>
      <c r="X14" s="278"/>
      <c r="Y14" s="278"/>
      <c r="Z14" s="278"/>
      <c r="AA14" s="278"/>
      <c r="AB14" s="297">
        <f t="shared" si="11"/>
        <v>856</v>
      </c>
      <c r="AC14" s="297">
        <f t="shared" si="12"/>
        <v>0</v>
      </c>
      <c r="AD14" s="297">
        <f t="shared" si="12"/>
        <v>66</v>
      </c>
      <c r="AE14" s="297">
        <f t="shared" si="12"/>
        <v>220</v>
      </c>
      <c r="AF14" s="297">
        <f t="shared" si="12"/>
        <v>40</v>
      </c>
      <c r="AG14" s="297">
        <f t="shared" si="12"/>
        <v>122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313</v>
      </c>
      <c r="AL14" s="297">
        <f t="shared" si="14"/>
        <v>0</v>
      </c>
      <c r="AM14" s="297">
        <f t="shared" si="14"/>
        <v>0</v>
      </c>
      <c r="AN14" s="297">
        <f t="shared" si="15"/>
        <v>83</v>
      </c>
      <c r="AO14" s="297">
        <f t="shared" si="16"/>
        <v>12</v>
      </c>
      <c r="AP14" s="297">
        <f t="shared" si="17"/>
        <v>313</v>
      </c>
      <c r="AQ14" s="278"/>
      <c r="AR14" s="278"/>
      <c r="AS14" s="278"/>
      <c r="AT14" s="278"/>
      <c r="AU14" s="278"/>
      <c r="AV14" s="278"/>
      <c r="AW14" s="278"/>
      <c r="AX14" s="278"/>
      <c r="AY14" s="278">
        <v>313</v>
      </c>
      <c r="AZ14" s="278"/>
      <c r="BA14" s="278"/>
      <c r="BB14" s="278"/>
      <c r="BC14" s="297">
        <f t="shared" si="18"/>
        <v>0</v>
      </c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97">
        <f t="shared" si="19"/>
        <v>0</v>
      </c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97">
        <f t="shared" si="20"/>
        <v>0</v>
      </c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97">
        <f t="shared" si="21"/>
        <v>0</v>
      </c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97">
        <f t="shared" si="22"/>
        <v>83</v>
      </c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>
        <v>83</v>
      </c>
      <c r="DK14" s="278"/>
      <c r="DL14" s="297">
        <f t="shared" si="23"/>
        <v>460</v>
      </c>
      <c r="DM14" s="278"/>
      <c r="DN14" s="278">
        <v>66</v>
      </c>
      <c r="DO14" s="278">
        <v>220</v>
      </c>
      <c r="DP14" s="278">
        <v>40</v>
      </c>
      <c r="DQ14" s="278">
        <v>122</v>
      </c>
      <c r="DR14" s="278"/>
      <c r="DS14" s="278"/>
      <c r="DT14" s="278"/>
      <c r="DU14" s="278"/>
      <c r="DV14" s="278"/>
      <c r="DW14" s="278">
        <v>12</v>
      </c>
      <c r="DX14" s="297">
        <f t="shared" si="24"/>
        <v>0</v>
      </c>
      <c r="DY14" s="278"/>
      <c r="DZ14" s="278"/>
      <c r="EA14" s="278"/>
      <c r="EB14" s="278"/>
      <c r="EC14" s="278"/>
      <c r="ED14" s="278"/>
      <c r="EE14" s="278"/>
      <c r="EF14" s="278"/>
      <c r="EG14" s="278"/>
      <c r="EH14" s="416" t="s">
        <v>405</v>
      </c>
    </row>
    <row r="15" spans="1:138" s="267" customFormat="1" ht="13.5">
      <c r="A15" s="415" t="s">
        <v>371</v>
      </c>
      <c r="B15" s="415">
        <v>17209</v>
      </c>
      <c r="C15" s="415" t="s">
        <v>411</v>
      </c>
      <c r="D15" s="297">
        <f t="shared" si="4"/>
        <v>1955</v>
      </c>
      <c r="E15" s="297">
        <f t="shared" si="5"/>
        <v>925</v>
      </c>
      <c r="F15" s="297">
        <f t="shared" si="5"/>
        <v>378</v>
      </c>
      <c r="G15" s="297">
        <f t="shared" si="5"/>
        <v>168</v>
      </c>
      <c r="H15" s="297">
        <f t="shared" si="5"/>
        <v>49</v>
      </c>
      <c r="I15" s="297">
        <f t="shared" si="5"/>
        <v>20</v>
      </c>
      <c r="J15" s="297">
        <f t="shared" si="5"/>
        <v>0</v>
      </c>
      <c r="K15" s="297">
        <f t="shared" si="6"/>
        <v>0</v>
      </c>
      <c r="L15" s="297">
        <f t="shared" si="6"/>
        <v>0</v>
      </c>
      <c r="M15" s="297">
        <f t="shared" si="6"/>
        <v>381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34</v>
      </c>
      <c r="R15" s="297">
        <f t="shared" si="10"/>
        <v>0</v>
      </c>
      <c r="S15" s="278"/>
      <c r="T15" s="278"/>
      <c r="U15" s="278"/>
      <c r="V15" s="278"/>
      <c r="W15" s="278"/>
      <c r="X15" s="278"/>
      <c r="Y15" s="278"/>
      <c r="Z15" s="278"/>
      <c r="AA15" s="278"/>
      <c r="AB15" s="297">
        <f t="shared" si="11"/>
        <v>1084</v>
      </c>
      <c r="AC15" s="297">
        <f t="shared" si="12"/>
        <v>54</v>
      </c>
      <c r="AD15" s="297">
        <f t="shared" si="12"/>
        <v>378</v>
      </c>
      <c r="AE15" s="297">
        <f t="shared" si="12"/>
        <v>168</v>
      </c>
      <c r="AF15" s="297">
        <f t="shared" si="12"/>
        <v>49</v>
      </c>
      <c r="AG15" s="297">
        <f t="shared" si="12"/>
        <v>20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381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34</v>
      </c>
      <c r="AP15" s="297">
        <f t="shared" si="17"/>
        <v>381</v>
      </c>
      <c r="AQ15" s="278"/>
      <c r="AR15" s="278"/>
      <c r="AS15" s="278"/>
      <c r="AT15" s="278"/>
      <c r="AU15" s="278"/>
      <c r="AV15" s="278"/>
      <c r="AW15" s="278"/>
      <c r="AX15" s="278"/>
      <c r="AY15" s="278">
        <v>381</v>
      </c>
      <c r="AZ15" s="278"/>
      <c r="BA15" s="278"/>
      <c r="BB15" s="278"/>
      <c r="BC15" s="297">
        <f t="shared" si="18"/>
        <v>0</v>
      </c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97">
        <f t="shared" si="19"/>
        <v>0</v>
      </c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97">
        <f t="shared" si="20"/>
        <v>0</v>
      </c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97">
        <f t="shared" si="21"/>
        <v>0</v>
      </c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97">
        <f t="shared" si="22"/>
        <v>35</v>
      </c>
      <c r="CZ15" s="278">
        <v>35</v>
      </c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97">
        <f t="shared" si="23"/>
        <v>668</v>
      </c>
      <c r="DM15" s="278">
        <v>19</v>
      </c>
      <c r="DN15" s="278">
        <v>378</v>
      </c>
      <c r="DO15" s="278">
        <v>168</v>
      </c>
      <c r="DP15" s="278">
        <v>49</v>
      </c>
      <c r="DQ15" s="278">
        <v>20</v>
      </c>
      <c r="DR15" s="278"/>
      <c r="DS15" s="278"/>
      <c r="DT15" s="278"/>
      <c r="DU15" s="278"/>
      <c r="DV15" s="278"/>
      <c r="DW15" s="278">
        <v>34</v>
      </c>
      <c r="DX15" s="297">
        <f t="shared" si="24"/>
        <v>871</v>
      </c>
      <c r="DY15" s="278">
        <v>871</v>
      </c>
      <c r="DZ15" s="278"/>
      <c r="EA15" s="278"/>
      <c r="EB15" s="278"/>
      <c r="EC15" s="278"/>
      <c r="ED15" s="278"/>
      <c r="EE15" s="278"/>
      <c r="EF15" s="278"/>
      <c r="EG15" s="278"/>
      <c r="EH15" s="416" t="s">
        <v>405</v>
      </c>
    </row>
    <row r="16" spans="1:138" s="267" customFormat="1" ht="13.5">
      <c r="A16" s="415" t="s">
        <v>371</v>
      </c>
      <c r="B16" s="415">
        <v>17210</v>
      </c>
      <c r="C16" s="415" t="s">
        <v>412</v>
      </c>
      <c r="D16" s="297">
        <f t="shared" si="4"/>
        <v>9334</v>
      </c>
      <c r="E16" s="297">
        <f t="shared" si="5"/>
        <v>4694</v>
      </c>
      <c r="F16" s="297">
        <f t="shared" si="5"/>
        <v>1133</v>
      </c>
      <c r="G16" s="297">
        <f t="shared" si="5"/>
        <v>631</v>
      </c>
      <c r="H16" s="297">
        <f t="shared" si="5"/>
        <v>192</v>
      </c>
      <c r="I16" s="297">
        <f t="shared" si="5"/>
        <v>793</v>
      </c>
      <c r="J16" s="297">
        <f t="shared" si="5"/>
        <v>36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1855</v>
      </c>
      <c r="R16" s="297">
        <f t="shared" si="10"/>
        <v>3992</v>
      </c>
      <c r="S16" s="278">
        <v>3108</v>
      </c>
      <c r="T16" s="278">
        <v>234</v>
      </c>
      <c r="U16" s="278">
        <v>614</v>
      </c>
      <c r="V16" s="278"/>
      <c r="W16" s="278"/>
      <c r="X16" s="278">
        <v>36</v>
      </c>
      <c r="Y16" s="278"/>
      <c r="Z16" s="278"/>
      <c r="AA16" s="278"/>
      <c r="AB16" s="297">
        <f t="shared" si="11"/>
        <v>3756</v>
      </c>
      <c r="AC16" s="297">
        <f t="shared" si="12"/>
        <v>0</v>
      </c>
      <c r="AD16" s="297">
        <f t="shared" si="12"/>
        <v>899</v>
      </c>
      <c r="AE16" s="297">
        <f t="shared" si="12"/>
        <v>17</v>
      </c>
      <c r="AF16" s="297">
        <f t="shared" si="12"/>
        <v>192</v>
      </c>
      <c r="AG16" s="297">
        <f t="shared" si="12"/>
        <v>793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1855</v>
      </c>
      <c r="AP16" s="297">
        <f t="shared" si="17"/>
        <v>0</v>
      </c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97">
        <f t="shared" si="18"/>
        <v>0</v>
      </c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97">
        <f t="shared" si="19"/>
        <v>0</v>
      </c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97">
        <f t="shared" si="20"/>
        <v>0</v>
      </c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97">
        <f t="shared" si="21"/>
        <v>0</v>
      </c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97">
        <f t="shared" si="22"/>
        <v>0</v>
      </c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97">
        <f t="shared" si="23"/>
        <v>3756</v>
      </c>
      <c r="DM16" s="278"/>
      <c r="DN16" s="278">
        <v>899</v>
      </c>
      <c r="DO16" s="278">
        <v>17</v>
      </c>
      <c r="DP16" s="278">
        <v>192</v>
      </c>
      <c r="DQ16" s="278">
        <v>793</v>
      </c>
      <c r="DR16" s="278"/>
      <c r="DS16" s="278"/>
      <c r="DT16" s="278"/>
      <c r="DU16" s="278"/>
      <c r="DV16" s="278"/>
      <c r="DW16" s="278">
        <v>1855</v>
      </c>
      <c r="DX16" s="297">
        <f t="shared" si="24"/>
        <v>1586</v>
      </c>
      <c r="DY16" s="278">
        <v>1586</v>
      </c>
      <c r="DZ16" s="278"/>
      <c r="EA16" s="278"/>
      <c r="EB16" s="278"/>
      <c r="EC16" s="278"/>
      <c r="ED16" s="278"/>
      <c r="EE16" s="278"/>
      <c r="EF16" s="278"/>
      <c r="EG16" s="278"/>
      <c r="EH16" s="416" t="s">
        <v>405</v>
      </c>
    </row>
    <row r="17" spans="1:138" s="267" customFormat="1" ht="13.5">
      <c r="A17" s="415" t="s">
        <v>371</v>
      </c>
      <c r="B17" s="415">
        <v>17211</v>
      </c>
      <c r="C17" s="415" t="s">
        <v>413</v>
      </c>
      <c r="D17" s="297">
        <f t="shared" si="4"/>
        <v>2390</v>
      </c>
      <c r="E17" s="297">
        <f t="shared" si="5"/>
        <v>1407</v>
      </c>
      <c r="F17" s="297">
        <f t="shared" si="5"/>
        <v>369</v>
      </c>
      <c r="G17" s="297">
        <f t="shared" si="5"/>
        <v>268</v>
      </c>
      <c r="H17" s="297">
        <f t="shared" si="5"/>
        <v>72</v>
      </c>
      <c r="I17" s="297">
        <f t="shared" si="5"/>
        <v>274</v>
      </c>
      <c r="J17" s="297">
        <f t="shared" si="5"/>
        <v>0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0</v>
      </c>
      <c r="R17" s="297">
        <f t="shared" si="10"/>
        <v>1169</v>
      </c>
      <c r="S17" s="278">
        <v>494</v>
      </c>
      <c r="T17" s="278">
        <v>96</v>
      </c>
      <c r="U17" s="278">
        <v>233</v>
      </c>
      <c r="V17" s="278">
        <v>72</v>
      </c>
      <c r="W17" s="278">
        <v>274</v>
      </c>
      <c r="X17" s="278"/>
      <c r="Y17" s="278"/>
      <c r="Z17" s="278"/>
      <c r="AA17" s="278"/>
      <c r="AB17" s="297">
        <f t="shared" si="11"/>
        <v>307</v>
      </c>
      <c r="AC17" s="297">
        <f t="shared" si="12"/>
        <v>0</v>
      </c>
      <c r="AD17" s="297">
        <f t="shared" si="12"/>
        <v>272</v>
      </c>
      <c r="AE17" s="297">
        <f t="shared" si="12"/>
        <v>35</v>
      </c>
      <c r="AF17" s="297">
        <f t="shared" si="12"/>
        <v>0</v>
      </c>
      <c r="AG17" s="297">
        <f t="shared" si="12"/>
        <v>0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0</v>
      </c>
      <c r="AP17" s="297">
        <f t="shared" si="17"/>
        <v>0</v>
      </c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97">
        <f t="shared" si="18"/>
        <v>0</v>
      </c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97">
        <f t="shared" si="19"/>
        <v>0</v>
      </c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97">
        <f t="shared" si="20"/>
        <v>0</v>
      </c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97">
        <f t="shared" si="21"/>
        <v>0</v>
      </c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97">
        <f t="shared" si="22"/>
        <v>0</v>
      </c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97">
        <f t="shared" si="23"/>
        <v>307</v>
      </c>
      <c r="DM17" s="278"/>
      <c r="DN17" s="278">
        <v>272</v>
      </c>
      <c r="DO17" s="278">
        <v>35</v>
      </c>
      <c r="DP17" s="278"/>
      <c r="DQ17" s="278"/>
      <c r="DR17" s="278"/>
      <c r="DS17" s="278"/>
      <c r="DT17" s="278"/>
      <c r="DU17" s="278"/>
      <c r="DV17" s="278"/>
      <c r="DW17" s="278"/>
      <c r="DX17" s="297">
        <f t="shared" si="24"/>
        <v>914</v>
      </c>
      <c r="DY17" s="278">
        <v>913</v>
      </c>
      <c r="DZ17" s="278">
        <v>1</v>
      </c>
      <c r="EA17" s="278"/>
      <c r="EB17" s="278"/>
      <c r="EC17" s="278"/>
      <c r="ED17" s="278"/>
      <c r="EE17" s="278"/>
      <c r="EF17" s="278"/>
      <c r="EG17" s="278"/>
      <c r="EH17" s="416" t="s">
        <v>403</v>
      </c>
    </row>
    <row r="18" spans="1:138" s="267" customFormat="1" ht="13.5">
      <c r="A18" s="415" t="s">
        <v>371</v>
      </c>
      <c r="B18" s="415">
        <v>17324</v>
      </c>
      <c r="C18" s="415" t="s">
        <v>414</v>
      </c>
      <c r="D18" s="297">
        <f t="shared" si="4"/>
        <v>307</v>
      </c>
      <c r="E18" s="297">
        <f t="shared" si="5"/>
        <v>187</v>
      </c>
      <c r="F18" s="297">
        <f t="shared" si="5"/>
        <v>40</v>
      </c>
      <c r="G18" s="297">
        <f t="shared" si="5"/>
        <v>33</v>
      </c>
      <c r="H18" s="297">
        <f t="shared" si="5"/>
        <v>7</v>
      </c>
      <c r="I18" s="297">
        <f t="shared" si="5"/>
        <v>40</v>
      </c>
      <c r="J18" s="297">
        <f t="shared" si="5"/>
        <v>0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0</v>
      </c>
      <c r="O18" s="297">
        <f t="shared" si="7"/>
        <v>0</v>
      </c>
      <c r="P18" s="297">
        <f t="shared" si="8"/>
        <v>0</v>
      </c>
      <c r="Q18" s="297">
        <f t="shared" si="9"/>
        <v>0</v>
      </c>
      <c r="R18" s="297">
        <f t="shared" si="10"/>
        <v>86</v>
      </c>
      <c r="S18" s="278">
        <v>1</v>
      </c>
      <c r="T18" s="278">
        <v>13</v>
      </c>
      <c r="U18" s="278">
        <v>25</v>
      </c>
      <c r="V18" s="278">
        <v>7</v>
      </c>
      <c r="W18" s="278">
        <v>40</v>
      </c>
      <c r="X18" s="278"/>
      <c r="Y18" s="278"/>
      <c r="Z18" s="278"/>
      <c r="AA18" s="278"/>
      <c r="AB18" s="297">
        <f t="shared" si="11"/>
        <v>35</v>
      </c>
      <c r="AC18" s="297">
        <f t="shared" si="12"/>
        <v>0</v>
      </c>
      <c r="AD18" s="297">
        <f t="shared" si="12"/>
        <v>27</v>
      </c>
      <c r="AE18" s="297">
        <f t="shared" si="12"/>
        <v>8</v>
      </c>
      <c r="AF18" s="297">
        <f t="shared" si="12"/>
        <v>0</v>
      </c>
      <c r="AG18" s="297">
        <f t="shared" si="12"/>
        <v>0</v>
      </c>
      <c r="AH18" s="297">
        <f t="shared" si="12"/>
        <v>0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0</v>
      </c>
      <c r="AM18" s="297">
        <f t="shared" si="14"/>
        <v>0</v>
      </c>
      <c r="AN18" s="297">
        <f t="shared" si="15"/>
        <v>0</v>
      </c>
      <c r="AO18" s="297">
        <f t="shared" si="16"/>
        <v>0</v>
      </c>
      <c r="AP18" s="297">
        <f t="shared" si="17"/>
        <v>0</v>
      </c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97">
        <f t="shared" si="18"/>
        <v>0</v>
      </c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97">
        <f t="shared" si="19"/>
        <v>0</v>
      </c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97">
        <f t="shared" si="20"/>
        <v>0</v>
      </c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97">
        <f t="shared" si="21"/>
        <v>0</v>
      </c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97">
        <f t="shared" si="22"/>
        <v>0</v>
      </c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97">
        <f t="shared" si="23"/>
        <v>35</v>
      </c>
      <c r="DM18" s="278"/>
      <c r="DN18" s="278">
        <v>27</v>
      </c>
      <c r="DO18" s="278">
        <v>8</v>
      </c>
      <c r="DP18" s="278"/>
      <c r="DQ18" s="278"/>
      <c r="DR18" s="278"/>
      <c r="DS18" s="278"/>
      <c r="DT18" s="278"/>
      <c r="DU18" s="278"/>
      <c r="DV18" s="278"/>
      <c r="DW18" s="278"/>
      <c r="DX18" s="297">
        <f t="shared" si="24"/>
        <v>186</v>
      </c>
      <c r="DY18" s="278">
        <v>186</v>
      </c>
      <c r="DZ18" s="278"/>
      <c r="EA18" s="278"/>
      <c r="EB18" s="278"/>
      <c r="EC18" s="278"/>
      <c r="ED18" s="278"/>
      <c r="EE18" s="278"/>
      <c r="EF18" s="278"/>
      <c r="EG18" s="278"/>
      <c r="EH18" s="416" t="s">
        <v>405</v>
      </c>
    </row>
    <row r="19" spans="1:138" s="267" customFormat="1" ht="13.5">
      <c r="A19" s="415" t="s">
        <v>371</v>
      </c>
      <c r="B19" s="415">
        <v>17344</v>
      </c>
      <c r="C19" s="415" t="s">
        <v>415</v>
      </c>
      <c r="D19" s="297">
        <f t="shared" si="4"/>
        <v>2933</v>
      </c>
      <c r="E19" s="297">
        <f t="shared" si="5"/>
        <v>1708</v>
      </c>
      <c r="F19" s="297">
        <f t="shared" si="5"/>
        <v>394</v>
      </c>
      <c r="G19" s="297">
        <f t="shared" si="5"/>
        <v>249</v>
      </c>
      <c r="H19" s="297">
        <f t="shared" si="5"/>
        <v>77</v>
      </c>
      <c r="I19" s="297">
        <f t="shared" si="5"/>
        <v>227</v>
      </c>
      <c r="J19" s="297">
        <f t="shared" si="5"/>
        <v>36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242</v>
      </c>
      <c r="R19" s="297">
        <f t="shared" si="10"/>
        <v>1537</v>
      </c>
      <c r="S19" s="278">
        <v>828</v>
      </c>
      <c r="T19" s="278">
        <v>111</v>
      </c>
      <c r="U19" s="278">
        <v>243</v>
      </c>
      <c r="V19" s="278">
        <v>77</v>
      </c>
      <c r="W19" s="278"/>
      <c r="X19" s="278">
        <v>36</v>
      </c>
      <c r="Y19" s="278"/>
      <c r="Z19" s="278"/>
      <c r="AA19" s="278">
        <v>242</v>
      </c>
      <c r="AB19" s="297">
        <f t="shared" si="11"/>
        <v>516</v>
      </c>
      <c r="AC19" s="297">
        <f t="shared" si="12"/>
        <v>0</v>
      </c>
      <c r="AD19" s="297">
        <f t="shared" si="12"/>
        <v>283</v>
      </c>
      <c r="AE19" s="297">
        <f t="shared" si="12"/>
        <v>6</v>
      </c>
      <c r="AF19" s="297">
        <f t="shared" si="12"/>
        <v>0</v>
      </c>
      <c r="AG19" s="297">
        <f t="shared" si="12"/>
        <v>227</v>
      </c>
      <c r="AH19" s="297">
        <f t="shared" si="12"/>
        <v>0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0</v>
      </c>
      <c r="AP19" s="297">
        <f t="shared" si="17"/>
        <v>0</v>
      </c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97">
        <f t="shared" si="18"/>
        <v>0</v>
      </c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97">
        <f t="shared" si="19"/>
        <v>0</v>
      </c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97">
        <f t="shared" si="20"/>
        <v>0</v>
      </c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97">
        <f t="shared" si="21"/>
        <v>0</v>
      </c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97">
        <f t="shared" si="22"/>
        <v>0</v>
      </c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97">
        <f t="shared" si="23"/>
        <v>516</v>
      </c>
      <c r="DM19" s="278"/>
      <c r="DN19" s="278">
        <v>283</v>
      </c>
      <c r="DO19" s="278">
        <v>6</v>
      </c>
      <c r="DP19" s="278"/>
      <c r="DQ19" s="278">
        <v>227</v>
      </c>
      <c r="DR19" s="278"/>
      <c r="DS19" s="278"/>
      <c r="DT19" s="278"/>
      <c r="DU19" s="278"/>
      <c r="DV19" s="278"/>
      <c r="DW19" s="278"/>
      <c r="DX19" s="297">
        <f t="shared" si="24"/>
        <v>880</v>
      </c>
      <c r="DY19" s="278">
        <v>880</v>
      </c>
      <c r="DZ19" s="278"/>
      <c r="EA19" s="278"/>
      <c r="EB19" s="278"/>
      <c r="EC19" s="278"/>
      <c r="ED19" s="278"/>
      <c r="EE19" s="278"/>
      <c r="EF19" s="278"/>
      <c r="EG19" s="278"/>
      <c r="EH19" s="416" t="s">
        <v>405</v>
      </c>
    </row>
    <row r="20" spans="1:138" s="267" customFormat="1" ht="13.5">
      <c r="A20" s="415" t="s">
        <v>371</v>
      </c>
      <c r="B20" s="415">
        <v>17361</v>
      </c>
      <c r="C20" s="415" t="s">
        <v>416</v>
      </c>
      <c r="D20" s="297">
        <f t="shared" si="4"/>
        <v>2188</v>
      </c>
      <c r="E20" s="297">
        <f t="shared" si="5"/>
        <v>1214</v>
      </c>
      <c r="F20" s="297">
        <f t="shared" si="5"/>
        <v>328</v>
      </c>
      <c r="G20" s="297">
        <f t="shared" si="5"/>
        <v>183</v>
      </c>
      <c r="H20" s="297">
        <f t="shared" si="5"/>
        <v>50</v>
      </c>
      <c r="I20" s="297">
        <f t="shared" si="5"/>
        <v>24</v>
      </c>
      <c r="J20" s="297">
        <f t="shared" si="5"/>
        <v>0</v>
      </c>
      <c r="K20" s="297">
        <f t="shared" si="6"/>
        <v>0</v>
      </c>
      <c r="L20" s="297">
        <f t="shared" si="6"/>
        <v>0</v>
      </c>
      <c r="M20" s="297">
        <f t="shared" si="6"/>
        <v>365</v>
      </c>
      <c r="N20" s="297">
        <f t="shared" si="7"/>
        <v>0</v>
      </c>
      <c r="O20" s="297">
        <f t="shared" si="7"/>
        <v>0</v>
      </c>
      <c r="P20" s="297">
        <f t="shared" si="8"/>
        <v>0</v>
      </c>
      <c r="Q20" s="297">
        <f t="shared" si="9"/>
        <v>24</v>
      </c>
      <c r="R20" s="297">
        <f t="shared" si="10"/>
        <v>0</v>
      </c>
      <c r="S20" s="278"/>
      <c r="T20" s="278"/>
      <c r="U20" s="278"/>
      <c r="V20" s="278"/>
      <c r="W20" s="278"/>
      <c r="X20" s="278"/>
      <c r="Y20" s="278"/>
      <c r="Z20" s="278"/>
      <c r="AA20" s="278"/>
      <c r="AB20" s="297">
        <f t="shared" si="11"/>
        <v>1065</v>
      </c>
      <c r="AC20" s="297">
        <f t="shared" si="12"/>
        <v>91</v>
      </c>
      <c r="AD20" s="297">
        <f t="shared" si="12"/>
        <v>328</v>
      </c>
      <c r="AE20" s="297">
        <f t="shared" si="12"/>
        <v>183</v>
      </c>
      <c r="AF20" s="297">
        <f t="shared" si="12"/>
        <v>50</v>
      </c>
      <c r="AG20" s="297">
        <f t="shared" si="12"/>
        <v>24</v>
      </c>
      <c r="AH20" s="297">
        <f t="shared" si="12"/>
        <v>0</v>
      </c>
      <c r="AI20" s="297">
        <f t="shared" si="12"/>
        <v>0</v>
      </c>
      <c r="AJ20" s="297">
        <f t="shared" si="12"/>
        <v>0</v>
      </c>
      <c r="AK20" s="297">
        <f t="shared" si="13"/>
        <v>365</v>
      </c>
      <c r="AL20" s="297">
        <f t="shared" si="14"/>
        <v>0</v>
      </c>
      <c r="AM20" s="297">
        <f t="shared" si="14"/>
        <v>0</v>
      </c>
      <c r="AN20" s="297">
        <f t="shared" si="15"/>
        <v>0</v>
      </c>
      <c r="AO20" s="297">
        <f t="shared" si="16"/>
        <v>24</v>
      </c>
      <c r="AP20" s="297">
        <f t="shared" si="17"/>
        <v>365</v>
      </c>
      <c r="AQ20" s="278"/>
      <c r="AR20" s="278"/>
      <c r="AS20" s="278"/>
      <c r="AT20" s="278"/>
      <c r="AU20" s="278"/>
      <c r="AV20" s="278"/>
      <c r="AW20" s="278"/>
      <c r="AX20" s="278"/>
      <c r="AY20" s="278">
        <v>365</v>
      </c>
      <c r="AZ20" s="278"/>
      <c r="BA20" s="278"/>
      <c r="BB20" s="278"/>
      <c r="BC20" s="297">
        <f t="shared" si="18"/>
        <v>0</v>
      </c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97">
        <f t="shared" si="19"/>
        <v>0</v>
      </c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97">
        <f t="shared" si="20"/>
        <v>0</v>
      </c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97">
        <f t="shared" si="21"/>
        <v>0</v>
      </c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97">
        <f t="shared" si="22"/>
        <v>37</v>
      </c>
      <c r="CZ20" s="278">
        <v>37</v>
      </c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97">
        <f t="shared" si="23"/>
        <v>663</v>
      </c>
      <c r="DM20" s="278">
        <v>54</v>
      </c>
      <c r="DN20" s="278">
        <v>328</v>
      </c>
      <c r="DO20" s="278">
        <v>183</v>
      </c>
      <c r="DP20" s="278">
        <v>50</v>
      </c>
      <c r="DQ20" s="278">
        <v>24</v>
      </c>
      <c r="DR20" s="278"/>
      <c r="DS20" s="278"/>
      <c r="DT20" s="278"/>
      <c r="DU20" s="278"/>
      <c r="DV20" s="278"/>
      <c r="DW20" s="278">
        <v>24</v>
      </c>
      <c r="DX20" s="297">
        <f t="shared" si="24"/>
        <v>1123</v>
      </c>
      <c r="DY20" s="278">
        <v>1123</v>
      </c>
      <c r="DZ20" s="278"/>
      <c r="EA20" s="278"/>
      <c r="EB20" s="278"/>
      <c r="EC20" s="278"/>
      <c r="ED20" s="278"/>
      <c r="EE20" s="278"/>
      <c r="EF20" s="278"/>
      <c r="EG20" s="278"/>
      <c r="EH20" s="416" t="s">
        <v>405</v>
      </c>
    </row>
    <row r="21" spans="1:138" s="267" customFormat="1" ht="13.5">
      <c r="A21" s="415" t="s">
        <v>371</v>
      </c>
      <c r="B21" s="415">
        <v>17365</v>
      </c>
      <c r="C21" s="415" t="s">
        <v>417</v>
      </c>
      <c r="D21" s="297">
        <f t="shared" si="4"/>
        <v>1519</v>
      </c>
      <c r="E21" s="297">
        <f t="shared" si="5"/>
        <v>771</v>
      </c>
      <c r="F21" s="297">
        <f t="shared" si="5"/>
        <v>229</v>
      </c>
      <c r="G21" s="297">
        <f t="shared" si="5"/>
        <v>129</v>
      </c>
      <c r="H21" s="297">
        <f t="shared" si="5"/>
        <v>36</v>
      </c>
      <c r="I21" s="297">
        <f t="shared" si="5"/>
        <v>12</v>
      </c>
      <c r="J21" s="297">
        <f t="shared" si="5"/>
        <v>0</v>
      </c>
      <c r="K21" s="297">
        <f t="shared" si="6"/>
        <v>0</v>
      </c>
      <c r="L21" s="297">
        <f t="shared" si="6"/>
        <v>0</v>
      </c>
      <c r="M21" s="297">
        <f t="shared" si="6"/>
        <v>297</v>
      </c>
      <c r="N21" s="297">
        <f t="shared" si="7"/>
        <v>0</v>
      </c>
      <c r="O21" s="297">
        <f t="shared" si="7"/>
        <v>0</v>
      </c>
      <c r="P21" s="297">
        <f t="shared" si="8"/>
        <v>30</v>
      </c>
      <c r="Q21" s="297">
        <f t="shared" si="9"/>
        <v>15</v>
      </c>
      <c r="R21" s="297">
        <f t="shared" si="10"/>
        <v>0</v>
      </c>
      <c r="S21" s="278"/>
      <c r="T21" s="278"/>
      <c r="U21" s="278"/>
      <c r="V21" s="278"/>
      <c r="W21" s="278"/>
      <c r="X21" s="278"/>
      <c r="Y21" s="278"/>
      <c r="Z21" s="278"/>
      <c r="AA21" s="278"/>
      <c r="AB21" s="297">
        <f t="shared" si="11"/>
        <v>742</v>
      </c>
      <c r="AC21" s="297">
        <f t="shared" si="12"/>
        <v>9</v>
      </c>
      <c r="AD21" s="297">
        <f t="shared" si="12"/>
        <v>224</v>
      </c>
      <c r="AE21" s="297">
        <f t="shared" si="12"/>
        <v>119</v>
      </c>
      <c r="AF21" s="297">
        <f t="shared" si="12"/>
        <v>36</v>
      </c>
      <c r="AG21" s="297">
        <f t="shared" si="12"/>
        <v>12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297</v>
      </c>
      <c r="AL21" s="297">
        <f t="shared" si="14"/>
        <v>0</v>
      </c>
      <c r="AM21" s="297">
        <f t="shared" si="14"/>
        <v>0</v>
      </c>
      <c r="AN21" s="297">
        <f t="shared" si="15"/>
        <v>30</v>
      </c>
      <c r="AO21" s="297">
        <f t="shared" si="16"/>
        <v>15</v>
      </c>
      <c r="AP21" s="297">
        <f t="shared" si="17"/>
        <v>297</v>
      </c>
      <c r="AQ21" s="278"/>
      <c r="AR21" s="278"/>
      <c r="AS21" s="278"/>
      <c r="AT21" s="278"/>
      <c r="AU21" s="278"/>
      <c r="AV21" s="278"/>
      <c r="AW21" s="278"/>
      <c r="AX21" s="278"/>
      <c r="AY21" s="278">
        <v>297</v>
      </c>
      <c r="AZ21" s="278"/>
      <c r="BA21" s="278"/>
      <c r="BB21" s="278"/>
      <c r="BC21" s="297">
        <f t="shared" si="18"/>
        <v>0</v>
      </c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97">
        <f t="shared" si="19"/>
        <v>0</v>
      </c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97">
        <f t="shared" si="20"/>
        <v>0</v>
      </c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97">
        <f t="shared" si="21"/>
        <v>0</v>
      </c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97">
        <f t="shared" si="22"/>
        <v>30</v>
      </c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>
        <v>30</v>
      </c>
      <c r="DK21" s="278"/>
      <c r="DL21" s="297">
        <f t="shared" si="23"/>
        <v>415</v>
      </c>
      <c r="DM21" s="278">
        <v>9</v>
      </c>
      <c r="DN21" s="278">
        <v>224</v>
      </c>
      <c r="DO21" s="278">
        <v>119</v>
      </c>
      <c r="DP21" s="278">
        <v>36</v>
      </c>
      <c r="DQ21" s="278">
        <v>12</v>
      </c>
      <c r="DR21" s="278"/>
      <c r="DS21" s="278"/>
      <c r="DT21" s="278"/>
      <c r="DU21" s="278"/>
      <c r="DV21" s="278"/>
      <c r="DW21" s="278">
        <v>15</v>
      </c>
      <c r="DX21" s="297">
        <f t="shared" si="24"/>
        <v>777</v>
      </c>
      <c r="DY21" s="278">
        <v>762</v>
      </c>
      <c r="DZ21" s="278">
        <v>5</v>
      </c>
      <c r="EA21" s="278">
        <v>10</v>
      </c>
      <c r="EB21" s="278"/>
      <c r="EC21" s="278"/>
      <c r="ED21" s="278"/>
      <c r="EE21" s="278"/>
      <c r="EF21" s="278"/>
      <c r="EG21" s="278"/>
      <c r="EH21" s="416" t="s">
        <v>405</v>
      </c>
    </row>
    <row r="22" spans="1:138" s="267" customFormat="1" ht="13.5">
      <c r="A22" s="415" t="s">
        <v>371</v>
      </c>
      <c r="B22" s="415">
        <v>17384</v>
      </c>
      <c r="C22" s="415" t="s">
        <v>418</v>
      </c>
      <c r="D22" s="297">
        <f t="shared" si="4"/>
        <v>3109</v>
      </c>
      <c r="E22" s="297">
        <f t="shared" si="5"/>
        <v>1408</v>
      </c>
      <c r="F22" s="297">
        <f t="shared" si="5"/>
        <v>466</v>
      </c>
      <c r="G22" s="297">
        <f t="shared" si="5"/>
        <v>594</v>
      </c>
      <c r="H22" s="297">
        <f t="shared" si="5"/>
        <v>100</v>
      </c>
      <c r="I22" s="297">
        <f t="shared" si="5"/>
        <v>250</v>
      </c>
      <c r="J22" s="297">
        <f t="shared" si="5"/>
        <v>0</v>
      </c>
      <c r="K22" s="297">
        <f t="shared" si="6"/>
        <v>0</v>
      </c>
      <c r="L22" s="297">
        <f t="shared" si="6"/>
        <v>0</v>
      </c>
      <c r="M22" s="297">
        <f t="shared" si="6"/>
        <v>257</v>
      </c>
      <c r="N22" s="297">
        <f t="shared" si="7"/>
        <v>0</v>
      </c>
      <c r="O22" s="297">
        <f t="shared" si="7"/>
        <v>0</v>
      </c>
      <c r="P22" s="297">
        <f t="shared" si="8"/>
        <v>0</v>
      </c>
      <c r="Q22" s="297">
        <f t="shared" si="9"/>
        <v>34</v>
      </c>
      <c r="R22" s="297">
        <f t="shared" si="10"/>
        <v>0</v>
      </c>
      <c r="S22" s="278"/>
      <c r="T22" s="278"/>
      <c r="U22" s="278"/>
      <c r="V22" s="278"/>
      <c r="W22" s="278"/>
      <c r="X22" s="278"/>
      <c r="Y22" s="278"/>
      <c r="Z22" s="278"/>
      <c r="AA22" s="278"/>
      <c r="AB22" s="297">
        <f t="shared" si="11"/>
        <v>1683</v>
      </c>
      <c r="AC22" s="297">
        <f t="shared" si="12"/>
        <v>704</v>
      </c>
      <c r="AD22" s="297">
        <f t="shared" si="12"/>
        <v>233</v>
      </c>
      <c r="AE22" s="297">
        <f t="shared" si="12"/>
        <v>297</v>
      </c>
      <c r="AF22" s="297">
        <f t="shared" si="12"/>
        <v>50</v>
      </c>
      <c r="AG22" s="297">
        <f t="shared" si="12"/>
        <v>125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257</v>
      </c>
      <c r="AL22" s="297">
        <f t="shared" si="14"/>
        <v>0</v>
      </c>
      <c r="AM22" s="297">
        <f t="shared" si="14"/>
        <v>0</v>
      </c>
      <c r="AN22" s="297">
        <f t="shared" si="15"/>
        <v>0</v>
      </c>
      <c r="AO22" s="297">
        <f t="shared" si="16"/>
        <v>17</v>
      </c>
      <c r="AP22" s="297">
        <f t="shared" si="17"/>
        <v>257</v>
      </c>
      <c r="AQ22" s="278"/>
      <c r="AR22" s="278"/>
      <c r="AS22" s="278"/>
      <c r="AT22" s="278"/>
      <c r="AU22" s="278"/>
      <c r="AV22" s="278"/>
      <c r="AW22" s="278"/>
      <c r="AX22" s="278"/>
      <c r="AY22" s="278">
        <v>257</v>
      </c>
      <c r="AZ22" s="278"/>
      <c r="BA22" s="278"/>
      <c r="BB22" s="278"/>
      <c r="BC22" s="297">
        <f t="shared" si="18"/>
        <v>0</v>
      </c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97">
        <f t="shared" si="19"/>
        <v>0</v>
      </c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97">
        <f t="shared" si="20"/>
        <v>0</v>
      </c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97">
        <f t="shared" si="21"/>
        <v>0</v>
      </c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97">
        <f t="shared" si="22"/>
        <v>68</v>
      </c>
      <c r="CZ22" s="278"/>
      <c r="DA22" s="278">
        <v>68</v>
      </c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97">
        <f t="shared" si="23"/>
        <v>1358</v>
      </c>
      <c r="DM22" s="278">
        <v>704</v>
      </c>
      <c r="DN22" s="278">
        <v>165</v>
      </c>
      <c r="DO22" s="278">
        <v>297</v>
      </c>
      <c r="DP22" s="278">
        <v>50</v>
      </c>
      <c r="DQ22" s="278">
        <v>125</v>
      </c>
      <c r="DR22" s="278"/>
      <c r="DS22" s="278"/>
      <c r="DT22" s="278"/>
      <c r="DU22" s="278"/>
      <c r="DV22" s="278"/>
      <c r="DW22" s="278">
        <v>17</v>
      </c>
      <c r="DX22" s="297">
        <f>SUM(DY22:EH22)</f>
        <v>1426</v>
      </c>
      <c r="DY22" s="278">
        <v>704</v>
      </c>
      <c r="DZ22" s="278">
        <v>233</v>
      </c>
      <c r="EA22" s="278">
        <v>297</v>
      </c>
      <c r="EB22" s="278">
        <v>50</v>
      </c>
      <c r="EC22" s="278">
        <v>125</v>
      </c>
      <c r="ED22" s="278"/>
      <c r="EE22" s="278"/>
      <c r="EF22" s="278"/>
      <c r="EG22" s="278">
        <v>17</v>
      </c>
      <c r="EH22" s="416"/>
    </row>
    <row r="23" spans="1:138" s="267" customFormat="1" ht="13.5">
      <c r="A23" s="415" t="s">
        <v>371</v>
      </c>
      <c r="B23" s="415">
        <v>17386</v>
      </c>
      <c r="C23" s="415" t="s">
        <v>419</v>
      </c>
      <c r="D23" s="297">
        <f t="shared" si="4"/>
        <v>511</v>
      </c>
      <c r="E23" s="297">
        <f t="shared" si="5"/>
        <v>2</v>
      </c>
      <c r="F23" s="297">
        <f t="shared" si="5"/>
        <v>107</v>
      </c>
      <c r="G23" s="297">
        <f t="shared" si="5"/>
        <v>140</v>
      </c>
      <c r="H23" s="297">
        <f t="shared" si="5"/>
        <v>31</v>
      </c>
      <c r="I23" s="297">
        <f t="shared" si="5"/>
        <v>88</v>
      </c>
      <c r="J23" s="297">
        <f t="shared" si="5"/>
        <v>0</v>
      </c>
      <c r="K23" s="297">
        <f t="shared" si="6"/>
        <v>0</v>
      </c>
      <c r="L23" s="297">
        <f t="shared" si="6"/>
        <v>0</v>
      </c>
      <c r="M23" s="297">
        <f t="shared" si="6"/>
        <v>133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10</v>
      </c>
      <c r="R23" s="297">
        <f t="shared" si="10"/>
        <v>0</v>
      </c>
      <c r="S23" s="278"/>
      <c r="T23" s="278"/>
      <c r="U23" s="278"/>
      <c r="V23" s="278"/>
      <c r="W23" s="278"/>
      <c r="X23" s="278"/>
      <c r="Y23" s="278"/>
      <c r="Z23" s="278"/>
      <c r="AA23" s="278"/>
      <c r="AB23" s="297">
        <f t="shared" si="11"/>
        <v>511</v>
      </c>
      <c r="AC23" s="297">
        <f t="shared" si="12"/>
        <v>2</v>
      </c>
      <c r="AD23" s="297">
        <f t="shared" si="12"/>
        <v>107</v>
      </c>
      <c r="AE23" s="297">
        <f t="shared" si="12"/>
        <v>140</v>
      </c>
      <c r="AF23" s="297">
        <f t="shared" si="12"/>
        <v>31</v>
      </c>
      <c r="AG23" s="297">
        <f t="shared" si="12"/>
        <v>88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133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10</v>
      </c>
      <c r="AP23" s="297">
        <f t="shared" si="17"/>
        <v>133</v>
      </c>
      <c r="AQ23" s="278"/>
      <c r="AR23" s="278"/>
      <c r="AS23" s="278"/>
      <c r="AT23" s="278"/>
      <c r="AU23" s="278"/>
      <c r="AV23" s="278"/>
      <c r="AW23" s="278"/>
      <c r="AX23" s="278"/>
      <c r="AY23" s="278">
        <v>133</v>
      </c>
      <c r="AZ23" s="278"/>
      <c r="BA23" s="278"/>
      <c r="BB23" s="278"/>
      <c r="BC23" s="297">
        <f t="shared" si="18"/>
        <v>0</v>
      </c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97">
        <f t="shared" si="19"/>
        <v>0</v>
      </c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97">
        <f t="shared" si="20"/>
        <v>0</v>
      </c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97">
        <f t="shared" si="21"/>
        <v>0</v>
      </c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97">
        <f t="shared" si="22"/>
        <v>36</v>
      </c>
      <c r="CZ23" s="278"/>
      <c r="DA23" s="278">
        <v>36</v>
      </c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97">
        <f t="shared" si="23"/>
        <v>342</v>
      </c>
      <c r="DM23" s="278">
        <v>2</v>
      </c>
      <c r="DN23" s="278">
        <v>71</v>
      </c>
      <c r="DO23" s="278">
        <v>140</v>
      </c>
      <c r="DP23" s="278">
        <v>31</v>
      </c>
      <c r="DQ23" s="278">
        <v>88</v>
      </c>
      <c r="DR23" s="278"/>
      <c r="DS23" s="278"/>
      <c r="DT23" s="278"/>
      <c r="DU23" s="278"/>
      <c r="DV23" s="278"/>
      <c r="DW23" s="278">
        <v>10</v>
      </c>
      <c r="DX23" s="297">
        <f>SUM(DY23:EH23)</f>
        <v>0</v>
      </c>
      <c r="DY23" s="278"/>
      <c r="DZ23" s="278"/>
      <c r="EA23" s="278"/>
      <c r="EB23" s="278"/>
      <c r="EC23" s="278"/>
      <c r="ED23" s="278"/>
      <c r="EE23" s="278"/>
      <c r="EF23" s="278"/>
      <c r="EG23" s="278"/>
      <c r="EH23" s="416" t="s">
        <v>405</v>
      </c>
    </row>
    <row r="24" spans="1:138" s="267" customFormat="1" ht="13.5">
      <c r="A24" s="415" t="s">
        <v>371</v>
      </c>
      <c r="B24" s="415">
        <v>17407</v>
      </c>
      <c r="C24" s="415" t="s">
        <v>420</v>
      </c>
      <c r="D24" s="297">
        <f t="shared" si="4"/>
        <v>1619</v>
      </c>
      <c r="E24" s="297">
        <f t="shared" si="5"/>
        <v>925</v>
      </c>
      <c r="F24" s="297">
        <f t="shared" si="5"/>
        <v>160</v>
      </c>
      <c r="G24" s="297">
        <f t="shared" si="5"/>
        <v>144</v>
      </c>
      <c r="H24" s="297">
        <f t="shared" si="5"/>
        <v>31</v>
      </c>
      <c r="I24" s="297">
        <f t="shared" si="5"/>
        <v>0</v>
      </c>
      <c r="J24" s="297">
        <f t="shared" si="5"/>
        <v>0</v>
      </c>
      <c r="K24" s="297">
        <f t="shared" si="6"/>
        <v>0</v>
      </c>
      <c r="L24" s="297">
        <f t="shared" si="6"/>
        <v>0</v>
      </c>
      <c r="M24" s="297">
        <f t="shared" si="6"/>
        <v>181</v>
      </c>
      <c r="N24" s="297">
        <f t="shared" si="7"/>
        <v>0</v>
      </c>
      <c r="O24" s="297">
        <f t="shared" si="7"/>
        <v>0</v>
      </c>
      <c r="P24" s="297">
        <f t="shared" si="8"/>
        <v>4</v>
      </c>
      <c r="Q24" s="297">
        <f t="shared" si="9"/>
        <v>174</v>
      </c>
      <c r="R24" s="297">
        <f t="shared" si="10"/>
        <v>1201</v>
      </c>
      <c r="S24" s="278">
        <v>898</v>
      </c>
      <c r="T24" s="278">
        <v>159</v>
      </c>
      <c r="U24" s="278">
        <v>144</v>
      </c>
      <c r="V24" s="278"/>
      <c r="W24" s="278"/>
      <c r="X24" s="278"/>
      <c r="Y24" s="278"/>
      <c r="Z24" s="278"/>
      <c r="AA24" s="278"/>
      <c r="AB24" s="297">
        <f t="shared" si="11"/>
        <v>370</v>
      </c>
      <c r="AC24" s="297">
        <f t="shared" si="12"/>
        <v>0</v>
      </c>
      <c r="AD24" s="297">
        <f t="shared" si="12"/>
        <v>0</v>
      </c>
      <c r="AE24" s="297">
        <f t="shared" si="12"/>
        <v>0</v>
      </c>
      <c r="AF24" s="297">
        <f t="shared" si="12"/>
        <v>31</v>
      </c>
      <c r="AG24" s="297">
        <f t="shared" si="12"/>
        <v>0</v>
      </c>
      <c r="AH24" s="297">
        <f t="shared" si="12"/>
        <v>0</v>
      </c>
      <c r="AI24" s="297">
        <f t="shared" si="12"/>
        <v>0</v>
      </c>
      <c r="AJ24" s="297">
        <f t="shared" si="12"/>
        <v>0</v>
      </c>
      <c r="AK24" s="297">
        <f t="shared" si="13"/>
        <v>181</v>
      </c>
      <c r="AL24" s="297">
        <f t="shared" si="14"/>
        <v>0</v>
      </c>
      <c r="AM24" s="297">
        <f t="shared" si="14"/>
        <v>0</v>
      </c>
      <c r="AN24" s="297">
        <f t="shared" si="15"/>
        <v>4</v>
      </c>
      <c r="AO24" s="297">
        <f t="shared" si="16"/>
        <v>154</v>
      </c>
      <c r="AP24" s="297">
        <f t="shared" si="17"/>
        <v>181</v>
      </c>
      <c r="AQ24" s="278"/>
      <c r="AR24" s="278"/>
      <c r="AS24" s="278"/>
      <c r="AT24" s="278"/>
      <c r="AU24" s="278"/>
      <c r="AV24" s="278"/>
      <c r="AW24" s="278"/>
      <c r="AX24" s="278"/>
      <c r="AY24" s="278">
        <v>181</v>
      </c>
      <c r="AZ24" s="278"/>
      <c r="BA24" s="278"/>
      <c r="BB24" s="278"/>
      <c r="BC24" s="297">
        <f t="shared" si="18"/>
        <v>0</v>
      </c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97">
        <f t="shared" si="19"/>
        <v>0</v>
      </c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97">
        <f t="shared" si="20"/>
        <v>0</v>
      </c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97">
        <f t="shared" si="21"/>
        <v>0</v>
      </c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97">
        <f t="shared" si="22"/>
        <v>4</v>
      </c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>
        <v>4</v>
      </c>
      <c r="DK24" s="278"/>
      <c r="DL24" s="297">
        <f t="shared" si="23"/>
        <v>185</v>
      </c>
      <c r="DM24" s="278"/>
      <c r="DN24" s="278"/>
      <c r="DO24" s="278"/>
      <c r="DP24" s="278">
        <v>31</v>
      </c>
      <c r="DQ24" s="278"/>
      <c r="DR24" s="278"/>
      <c r="DS24" s="278"/>
      <c r="DT24" s="278"/>
      <c r="DU24" s="278"/>
      <c r="DV24" s="278"/>
      <c r="DW24" s="278">
        <v>154</v>
      </c>
      <c r="DX24" s="297">
        <f>SUM(DY24:EH24)</f>
        <v>48</v>
      </c>
      <c r="DY24" s="278">
        <v>27</v>
      </c>
      <c r="DZ24" s="278">
        <v>1</v>
      </c>
      <c r="EA24" s="278"/>
      <c r="EB24" s="278"/>
      <c r="EC24" s="278"/>
      <c r="ED24" s="278"/>
      <c r="EE24" s="278"/>
      <c r="EF24" s="278"/>
      <c r="EG24" s="278">
        <v>20</v>
      </c>
      <c r="EH24" s="416" t="s">
        <v>403</v>
      </c>
    </row>
    <row r="25" spans="1:138" s="267" customFormat="1" ht="13.5">
      <c r="A25" s="415" t="s">
        <v>371</v>
      </c>
      <c r="B25" s="415">
        <v>17461</v>
      </c>
      <c r="C25" s="415" t="s">
        <v>421</v>
      </c>
      <c r="D25" s="297">
        <f t="shared" si="4"/>
        <v>1050</v>
      </c>
      <c r="E25" s="297">
        <f t="shared" si="5"/>
        <v>542</v>
      </c>
      <c r="F25" s="297">
        <f t="shared" si="5"/>
        <v>343</v>
      </c>
      <c r="G25" s="297">
        <f t="shared" si="5"/>
        <v>135</v>
      </c>
      <c r="H25" s="297">
        <f t="shared" si="5"/>
        <v>24</v>
      </c>
      <c r="I25" s="297">
        <f t="shared" si="5"/>
        <v>0</v>
      </c>
      <c r="J25" s="297">
        <f t="shared" si="5"/>
        <v>0</v>
      </c>
      <c r="K25" s="297">
        <f t="shared" si="6"/>
        <v>0</v>
      </c>
      <c r="L25" s="297">
        <f t="shared" si="6"/>
        <v>0</v>
      </c>
      <c r="M25" s="297">
        <f t="shared" si="6"/>
        <v>0</v>
      </c>
      <c r="N25" s="297">
        <f t="shared" si="7"/>
        <v>0</v>
      </c>
      <c r="O25" s="297">
        <f t="shared" si="7"/>
        <v>0</v>
      </c>
      <c r="P25" s="297">
        <f t="shared" si="8"/>
        <v>0</v>
      </c>
      <c r="Q25" s="297">
        <f t="shared" si="9"/>
        <v>6</v>
      </c>
      <c r="R25" s="297">
        <f t="shared" si="10"/>
        <v>683</v>
      </c>
      <c r="S25" s="278">
        <v>542</v>
      </c>
      <c r="T25" s="278"/>
      <c r="U25" s="278">
        <v>135</v>
      </c>
      <c r="V25" s="278"/>
      <c r="W25" s="278"/>
      <c r="X25" s="278"/>
      <c r="Y25" s="278"/>
      <c r="Z25" s="278"/>
      <c r="AA25" s="278">
        <v>6</v>
      </c>
      <c r="AB25" s="297">
        <f t="shared" si="11"/>
        <v>367</v>
      </c>
      <c r="AC25" s="297">
        <f>SUM(AQ25,BD25,BP25,CB25,CN25,CZ25,DM25)</f>
        <v>0</v>
      </c>
      <c r="AD25" s="297">
        <f t="shared" si="12"/>
        <v>343</v>
      </c>
      <c r="AE25" s="297">
        <f t="shared" si="12"/>
        <v>0</v>
      </c>
      <c r="AF25" s="297">
        <f t="shared" si="12"/>
        <v>24</v>
      </c>
      <c r="AG25" s="297">
        <f t="shared" si="12"/>
        <v>0</v>
      </c>
      <c r="AH25" s="297">
        <f t="shared" si="12"/>
        <v>0</v>
      </c>
      <c r="AI25" s="297">
        <f t="shared" si="12"/>
        <v>0</v>
      </c>
      <c r="AJ25" s="297">
        <f t="shared" si="12"/>
        <v>0</v>
      </c>
      <c r="AK25" s="297">
        <f t="shared" si="13"/>
        <v>0</v>
      </c>
      <c r="AL25" s="297">
        <f t="shared" si="14"/>
        <v>0</v>
      </c>
      <c r="AM25" s="297">
        <f t="shared" si="14"/>
        <v>0</v>
      </c>
      <c r="AN25" s="297">
        <f t="shared" si="15"/>
        <v>0</v>
      </c>
      <c r="AO25" s="297">
        <f t="shared" si="16"/>
        <v>0</v>
      </c>
      <c r="AP25" s="297">
        <f t="shared" si="17"/>
        <v>0</v>
      </c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97">
        <f t="shared" si="18"/>
        <v>0</v>
      </c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97">
        <f t="shared" si="19"/>
        <v>0</v>
      </c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97">
        <f t="shared" si="20"/>
        <v>0</v>
      </c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97">
        <f t="shared" si="21"/>
        <v>0</v>
      </c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97">
        <f t="shared" si="22"/>
        <v>0</v>
      </c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97">
        <f t="shared" si="23"/>
        <v>367</v>
      </c>
      <c r="DM25" s="278"/>
      <c r="DN25" s="278">
        <v>343</v>
      </c>
      <c r="DO25" s="278"/>
      <c r="DP25" s="278">
        <v>24</v>
      </c>
      <c r="DQ25" s="278"/>
      <c r="DR25" s="278"/>
      <c r="DS25" s="278"/>
      <c r="DT25" s="278"/>
      <c r="DU25" s="278"/>
      <c r="DV25" s="278"/>
      <c r="DW25" s="278"/>
      <c r="DX25" s="297">
        <f>SUM(DY25:EH25)</f>
        <v>0</v>
      </c>
      <c r="DY25" s="278"/>
      <c r="DZ25" s="278"/>
      <c r="EA25" s="278"/>
      <c r="EB25" s="278"/>
      <c r="EC25" s="278"/>
      <c r="ED25" s="278"/>
      <c r="EE25" s="278"/>
      <c r="EF25" s="278"/>
      <c r="EG25" s="278"/>
      <c r="EH25" s="416" t="s">
        <v>405</v>
      </c>
    </row>
    <row r="26" spans="1:138" s="267" customFormat="1" ht="13.5">
      <c r="A26" s="415" t="s">
        <v>371</v>
      </c>
      <c r="B26" s="415">
        <v>17463</v>
      </c>
      <c r="C26" s="415" t="s">
        <v>422</v>
      </c>
      <c r="D26" s="297">
        <f t="shared" si="4"/>
        <v>1951</v>
      </c>
      <c r="E26" s="297">
        <f t="shared" si="5"/>
        <v>1260</v>
      </c>
      <c r="F26" s="297">
        <f t="shared" si="5"/>
        <v>328</v>
      </c>
      <c r="G26" s="297">
        <f t="shared" si="5"/>
        <v>156</v>
      </c>
      <c r="H26" s="297">
        <f t="shared" si="5"/>
        <v>48</v>
      </c>
      <c r="I26" s="297">
        <f t="shared" si="5"/>
        <v>0</v>
      </c>
      <c r="J26" s="297">
        <f t="shared" si="5"/>
        <v>0</v>
      </c>
      <c r="K26" s="297">
        <f t="shared" si="6"/>
        <v>0</v>
      </c>
      <c r="L26" s="297">
        <f t="shared" si="6"/>
        <v>0</v>
      </c>
      <c r="M26" s="297">
        <f t="shared" si="6"/>
        <v>0</v>
      </c>
      <c r="N26" s="297">
        <f t="shared" si="7"/>
        <v>143</v>
      </c>
      <c r="O26" s="297">
        <f t="shared" si="7"/>
        <v>0</v>
      </c>
      <c r="P26" s="297">
        <f t="shared" si="8"/>
        <v>0</v>
      </c>
      <c r="Q26" s="297">
        <f t="shared" si="9"/>
        <v>16</v>
      </c>
      <c r="R26" s="297">
        <f t="shared" si="10"/>
        <v>265</v>
      </c>
      <c r="S26" s="278">
        <v>220</v>
      </c>
      <c r="T26" s="278">
        <v>45</v>
      </c>
      <c r="U26" s="278"/>
      <c r="V26" s="278"/>
      <c r="W26" s="278"/>
      <c r="X26" s="278"/>
      <c r="Y26" s="278"/>
      <c r="Z26" s="278"/>
      <c r="AA26" s="278"/>
      <c r="AB26" s="297">
        <f t="shared" si="11"/>
        <v>1686</v>
      </c>
      <c r="AC26" s="297">
        <f>SUM(AQ26,BD26,BP26,CB26,CN26,CZ26,DM26)</f>
        <v>1040</v>
      </c>
      <c r="AD26" s="297">
        <f t="shared" si="12"/>
        <v>283</v>
      </c>
      <c r="AE26" s="297">
        <f t="shared" si="12"/>
        <v>156</v>
      </c>
      <c r="AF26" s="297">
        <f t="shared" si="12"/>
        <v>48</v>
      </c>
      <c r="AG26" s="297">
        <f t="shared" si="12"/>
        <v>0</v>
      </c>
      <c r="AH26" s="297">
        <f t="shared" si="12"/>
        <v>0</v>
      </c>
      <c r="AI26" s="297">
        <f t="shared" si="12"/>
        <v>0</v>
      </c>
      <c r="AJ26" s="297">
        <f t="shared" si="12"/>
        <v>0</v>
      </c>
      <c r="AK26" s="297">
        <f t="shared" si="13"/>
        <v>0</v>
      </c>
      <c r="AL26" s="297">
        <f t="shared" si="14"/>
        <v>143</v>
      </c>
      <c r="AM26" s="297">
        <f t="shared" si="14"/>
        <v>0</v>
      </c>
      <c r="AN26" s="297">
        <f t="shared" si="15"/>
        <v>0</v>
      </c>
      <c r="AO26" s="297">
        <f t="shared" si="16"/>
        <v>16</v>
      </c>
      <c r="AP26" s="297">
        <f t="shared" si="17"/>
        <v>143</v>
      </c>
      <c r="AQ26" s="278"/>
      <c r="AR26" s="278"/>
      <c r="AS26" s="278"/>
      <c r="AT26" s="278"/>
      <c r="AU26" s="278"/>
      <c r="AV26" s="278"/>
      <c r="AW26" s="278"/>
      <c r="AX26" s="278"/>
      <c r="AY26" s="278"/>
      <c r="AZ26" s="278">
        <v>143</v>
      </c>
      <c r="BA26" s="278"/>
      <c r="BB26" s="278"/>
      <c r="BC26" s="297">
        <f t="shared" si="18"/>
        <v>0</v>
      </c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97">
        <f t="shared" si="19"/>
        <v>0</v>
      </c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97">
        <f t="shared" si="20"/>
        <v>0</v>
      </c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97">
        <f t="shared" si="21"/>
        <v>0</v>
      </c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97">
        <f t="shared" si="22"/>
        <v>0</v>
      </c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97">
        <f t="shared" si="23"/>
        <v>1543</v>
      </c>
      <c r="DM26" s="278">
        <v>1040</v>
      </c>
      <c r="DN26" s="278">
        <v>283</v>
      </c>
      <c r="DO26" s="278">
        <v>156</v>
      </c>
      <c r="DP26" s="278">
        <v>48</v>
      </c>
      <c r="DQ26" s="278"/>
      <c r="DR26" s="278"/>
      <c r="DS26" s="278"/>
      <c r="DT26" s="278"/>
      <c r="DU26" s="278"/>
      <c r="DV26" s="278"/>
      <c r="DW26" s="278">
        <v>16</v>
      </c>
      <c r="DX26" s="297">
        <f>SUM(DY26:EH26)</f>
        <v>0</v>
      </c>
      <c r="DY26" s="278"/>
      <c r="DZ26" s="278"/>
      <c r="EA26" s="278"/>
      <c r="EB26" s="278"/>
      <c r="EC26" s="278"/>
      <c r="ED26" s="278"/>
      <c r="EE26" s="278"/>
      <c r="EF26" s="278"/>
      <c r="EG26" s="278"/>
      <c r="EH26" s="416" t="s">
        <v>403</v>
      </c>
    </row>
    <row r="27" spans="1:138" s="267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271"/>
    </row>
    <row r="28" spans="1:138" s="267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271"/>
    </row>
    <row r="29" spans="1:138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271"/>
    </row>
    <row r="30" spans="1:138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271"/>
    </row>
    <row r="31" spans="1:138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271"/>
    </row>
    <row r="32" spans="1:138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271"/>
    </row>
    <row r="33" spans="1:138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271"/>
    </row>
    <row r="34" spans="1:138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271"/>
    </row>
    <row r="35" spans="1:138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271"/>
    </row>
    <row r="36" spans="1:138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271"/>
    </row>
    <row r="37" spans="1:138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271"/>
    </row>
    <row r="38" spans="1:138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271"/>
    </row>
    <row r="39" spans="1:138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271"/>
    </row>
    <row r="40" spans="1:138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271"/>
    </row>
    <row r="41" spans="1:138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271"/>
    </row>
    <row r="42" spans="1:138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271"/>
    </row>
    <row r="43" spans="1:138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271"/>
    </row>
    <row r="44" spans="1:138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271"/>
    </row>
    <row r="45" spans="1:138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271"/>
    </row>
    <row r="46" spans="1:138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271"/>
    </row>
    <row r="47" spans="1:138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271"/>
    </row>
    <row r="48" spans="1:138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271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26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石川県</v>
      </c>
      <c r="B7" s="280">
        <f>INT(B8/1000)*1000</f>
        <v>17000</v>
      </c>
      <c r="C7" s="280" t="s">
        <v>354</v>
      </c>
      <c r="D7" s="278">
        <f aca="true" t="shared" si="0" ref="D7:AI7">SUM(D8:D200)</f>
        <v>3564.27</v>
      </c>
      <c r="E7" s="278">
        <f t="shared" si="0"/>
        <v>78</v>
      </c>
      <c r="F7" s="278">
        <f t="shared" si="0"/>
        <v>137.03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95.16</v>
      </c>
      <c r="L7" s="278">
        <f t="shared" si="0"/>
        <v>41.87</v>
      </c>
      <c r="M7" s="278">
        <f t="shared" si="0"/>
        <v>0</v>
      </c>
      <c r="N7" s="278">
        <f t="shared" si="0"/>
        <v>3349.24</v>
      </c>
      <c r="O7" s="278">
        <f t="shared" si="0"/>
        <v>0</v>
      </c>
      <c r="P7" s="278">
        <f t="shared" si="0"/>
        <v>3564.27</v>
      </c>
      <c r="Q7" s="278">
        <f t="shared" si="0"/>
        <v>26.24</v>
      </c>
      <c r="R7" s="278">
        <f t="shared" si="0"/>
        <v>3289</v>
      </c>
      <c r="S7" s="278">
        <f t="shared" si="0"/>
        <v>149.16</v>
      </c>
      <c r="T7" s="278">
        <f t="shared" si="0"/>
        <v>90.77</v>
      </c>
      <c r="U7" s="278">
        <f t="shared" si="0"/>
        <v>0.41</v>
      </c>
      <c r="V7" s="278">
        <f t="shared" si="0"/>
        <v>0</v>
      </c>
      <c r="W7" s="278">
        <f t="shared" si="0"/>
        <v>8.69</v>
      </c>
      <c r="X7" s="278">
        <f t="shared" si="0"/>
        <v>78</v>
      </c>
      <c r="Y7" s="278">
        <f t="shared" si="0"/>
        <v>0</v>
      </c>
      <c r="Z7" s="278">
        <f t="shared" si="0"/>
        <v>0</v>
      </c>
      <c r="AA7" s="278">
        <f t="shared" si="0"/>
        <v>78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95.16</v>
      </c>
      <c r="BM7" s="278">
        <f t="shared" si="1"/>
        <v>0</v>
      </c>
      <c r="BN7" s="278">
        <f t="shared" si="1"/>
        <v>24</v>
      </c>
      <c r="BO7" s="278">
        <f t="shared" si="1"/>
        <v>71.16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41.87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32.769999999999996</v>
      </c>
      <c r="BY7" s="278">
        <f t="shared" si="2"/>
        <v>0.41</v>
      </c>
      <c r="BZ7" s="278">
        <f t="shared" si="2"/>
        <v>0</v>
      </c>
      <c r="CA7" s="278">
        <f t="shared" si="2"/>
        <v>8.69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3349.24</v>
      </c>
      <c r="CK7" s="278">
        <f t="shared" si="2"/>
        <v>26.24</v>
      </c>
      <c r="CL7" s="278">
        <f t="shared" si="2"/>
        <v>3265</v>
      </c>
      <c r="CM7" s="278">
        <f t="shared" si="2"/>
        <v>0</v>
      </c>
      <c r="CN7" s="278">
        <f t="shared" si="2"/>
        <v>58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371</v>
      </c>
      <c r="B8" s="415">
        <v>17201</v>
      </c>
      <c r="C8" s="415" t="s">
        <v>402</v>
      </c>
      <c r="D8" s="297">
        <f aca="true" t="shared" si="3" ref="D8:D26">SUM(E8,F8,N8,O8)</f>
        <v>0</v>
      </c>
      <c r="E8" s="297">
        <f aca="true" t="shared" si="4" ref="E8:E26">X8</f>
        <v>0</v>
      </c>
      <c r="F8" s="297">
        <f aca="true" t="shared" si="5" ref="F8:F26">SUM(G8:M8)</f>
        <v>0</v>
      </c>
      <c r="G8" s="297">
        <f aca="true" t="shared" si="6" ref="G8:G26">AF8</f>
        <v>0</v>
      </c>
      <c r="H8" s="297">
        <f aca="true" t="shared" si="7" ref="H8:H26">AN8</f>
        <v>0</v>
      </c>
      <c r="I8" s="297">
        <f aca="true" t="shared" si="8" ref="I8:I26">AV8</f>
        <v>0</v>
      </c>
      <c r="J8" s="297">
        <f aca="true" t="shared" si="9" ref="J8:J26">BD8</f>
        <v>0</v>
      </c>
      <c r="K8" s="297">
        <f aca="true" t="shared" si="10" ref="K8:K26">BL8</f>
        <v>0</v>
      </c>
      <c r="L8" s="297">
        <f aca="true" t="shared" si="11" ref="L8:L26">BT8</f>
        <v>0</v>
      </c>
      <c r="M8" s="297">
        <f aca="true" t="shared" si="12" ref="M8:M26">CB8</f>
        <v>0</v>
      </c>
      <c r="N8" s="297">
        <f aca="true" t="shared" si="13" ref="N8:N26">CJ8</f>
        <v>0</v>
      </c>
      <c r="O8" s="297">
        <f aca="true" t="shared" si="14" ref="O8:O26">CR8</f>
        <v>0</v>
      </c>
      <c r="P8" s="297">
        <f aca="true" t="shared" si="15" ref="P8:P26">SUM(Q8:W8)</f>
        <v>0</v>
      </c>
      <c r="Q8" s="297">
        <f aca="true" t="shared" si="16" ref="Q8:W26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26">SUM(Y8:AE8)</f>
        <v>0</v>
      </c>
      <c r="Y8" s="417"/>
      <c r="Z8" s="417"/>
      <c r="AA8" s="417"/>
      <c r="AB8" s="417"/>
      <c r="AC8" s="417"/>
      <c r="AD8" s="417"/>
      <c r="AE8" s="417"/>
      <c r="AF8" s="297">
        <f aca="true" t="shared" si="18" ref="AF8:AF26">SUM(AG8:AM8)</f>
        <v>0</v>
      </c>
      <c r="AG8" s="417"/>
      <c r="AH8" s="417"/>
      <c r="AI8" s="417"/>
      <c r="AJ8" s="417"/>
      <c r="AK8" s="417"/>
      <c r="AL8" s="417"/>
      <c r="AM8" s="417"/>
      <c r="AN8" s="297">
        <f aca="true" t="shared" si="19" ref="AN8:AN26">SUM(AO8:AU8)</f>
        <v>0</v>
      </c>
      <c r="AO8" s="417"/>
      <c r="AP8" s="417"/>
      <c r="AQ8" s="417"/>
      <c r="AR8" s="417"/>
      <c r="AS8" s="417"/>
      <c r="AT8" s="417"/>
      <c r="AU8" s="417"/>
      <c r="AV8" s="297">
        <f aca="true" t="shared" si="20" ref="AV8:AV26">SUM(AW8:BC8)</f>
        <v>0</v>
      </c>
      <c r="AW8" s="417"/>
      <c r="AX8" s="417"/>
      <c r="AY8" s="417"/>
      <c r="AZ8" s="417"/>
      <c r="BA8" s="417"/>
      <c r="BB8" s="417"/>
      <c r="BC8" s="417"/>
      <c r="BD8" s="297">
        <f aca="true" t="shared" si="21" ref="BD8:BD26">SUM(BE8:BK8)</f>
        <v>0</v>
      </c>
      <c r="BE8" s="417"/>
      <c r="BF8" s="417"/>
      <c r="BG8" s="417"/>
      <c r="BH8" s="417"/>
      <c r="BI8" s="417"/>
      <c r="BJ8" s="417"/>
      <c r="BK8" s="417"/>
      <c r="BL8" s="297">
        <f aca="true" t="shared" si="22" ref="BL8:BL26">SUM(BM8:BS8)</f>
        <v>0</v>
      </c>
      <c r="BM8" s="417"/>
      <c r="BN8" s="417"/>
      <c r="BO8" s="417"/>
      <c r="BP8" s="417"/>
      <c r="BQ8" s="417"/>
      <c r="BR8" s="417"/>
      <c r="BS8" s="417"/>
      <c r="BT8" s="297">
        <f aca="true" t="shared" si="23" ref="BT8:BT26">SUM(BU8:CA8)</f>
        <v>0</v>
      </c>
      <c r="BU8" s="417"/>
      <c r="BV8" s="417"/>
      <c r="BW8" s="417"/>
      <c r="BX8" s="417"/>
      <c r="BY8" s="417"/>
      <c r="BZ8" s="417"/>
      <c r="CA8" s="417"/>
      <c r="CB8" s="297">
        <f aca="true" t="shared" si="24" ref="CB8:CB26">SUM(CC8:CI8)</f>
        <v>0</v>
      </c>
      <c r="CC8" s="417"/>
      <c r="CD8" s="417"/>
      <c r="CE8" s="417"/>
      <c r="CF8" s="417"/>
      <c r="CG8" s="417"/>
      <c r="CH8" s="417"/>
      <c r="CI8" s="417"/>
      <c r="CJ8" s="297">
        <f aca="true" t="shared" si="25" ref="CJ8:CJ26">SUM(CK8:CQ8)</f>
        <v>0</v>
      </c>
      <c r="CK8" s="417"/>
      <c r="CL8" s="417"/>
      <c r="CM8" s="417"/>
      <c r="CN8" s="417"/>
      <c r="CO8" s="417"/>
      <c r="CP8" s="417"/>
      <c r="CQ8" s="417"/>
      <c r="CR8" s="297">
        <f aca="true" t="shared" si="26" ref="CR8:CR26">SUM(CS8:CY8)</f>
        <v>0</v>
      </c>
      <c r="CS8" s="417"/>
      <c r="CT8" s="417"/>
      <c r="CU8" s="417"/>
      <c r="CV8" s="417"/>
      <c r="CW8" s="417"/>
      <c r="CX8" s="417"/>
      <c r="CY8" s="417"/>
    </row>
    <row r="9" spans="1:103" s="272" customFormat="1" ht="13.5">
      <c r="A9" s="415" t="s">
        <v>371</v>
      </c>
      <c r="B9" s="415">
        <v>17202</v>
      </c>
      <c r="C9" s="415" t="s">
        <v>404</v>
      </c>
      <c r="D9" s="297">
        <f t="shared" si="3"/>
        <v>666</v>
      </c>
      <c r="E9" s="297">
        <f t="shared" si="4"/>
        <v>0</v>
      </c>
      <c r="F9" s="297">
        <f t="shared" si="5"/>
        <v>90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90</v>
      </c>
      <c r="L9" s="297">
        <f t="shared" si="11"/>
        <v>0</v>
      </c>
      <c r="M9" s="297">
        <f t="shared" si="12"/>
        <v>0</v>
      </c>
      <c r="N9" s="297">
        <f t="shared" si="13"/>
        <v>576</v>
      </c>
      <c r="O9" s="297">
        <f t="shared" si="14"/>
        <v>0</v>
      </c>
      <c r="P9" s="297">
        <f t="shared" si="15"/>
        <v>666</v>
      </c>
      <c r="Q9" s="297">
        <f t="shared" si="16"/>
        <v>0</v>
      </c>
      <c r="R9" s="297">
        <f t="shared" si="16"/>
        <v>558</v>
      </c>
      <c r="S9" s="297">
        <f t="shared" si="16"/>
        <v>66</v>
      </c>
      <c r="T9" s="297">
        <f t="shared" si="16"/>
        <v>42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7"/>
      <c r="Z9" s="417"/>
      <c r="AA9" s="417"/>
      <c r="AB9" s="417"/>
      <c r="AC9" s="417"/>
      <c r="AD9" s="417"/>
      <c r="AE9" s="417"/>
      <c r="AF9" s="297">
        <f t="shared" si="18"/>
        <v>0</v>
      </c>
      <c r="AG9" s="417"/>
      <c r="AH9" s="417"/>
      <c r="AI9" s="417"/>
      <c r="AJ9" s="417"/>
      <c r="AK9" s="417"/>
      <c r="AL9" s="417"/>
      <c r="AM9" s="417"/>
      <c r="AN9" s="297">
        <f t="shared" si="19"/>
        <v>0</v>
      </c>
      <c r="AO9" s="417"/>
      <c r="AP9" s="417"/>
      <c r="AQ9" s="417"/>
      <c r="AR9" s="417"/>
      <c r="AS9" s="417"/>
      <c r="AT9" s="417"/>
      <c r="AU9" s="417"/>
      <c r="AV9" s="297">
        <f t="shared" si="20"/>
        <v>0</v>
      </c>
      <c r="AW9" s="417"/>
      <c r="AX9" s="417"/>
      <c r="AY9" s="417"/>
      <c r="AZ9" s="417"/>
      <c r="BA9" s="417"/>
      <c r="BB9" s="417"/>
      <c r="BC9" s="417"/>
      <c r="BD9" s="297">
        <f t="shared" si="21"/>
        <v>0</v>
      </c>
      <c r="BE9" s="417"/>
      <c r="BF9" s="417"/>
      <c r="BG9" s="417"/>
      <c r="BH9" s="417"/>
      <c r="BI9" s="417"/>
      <c r="BJ9" s="417"/>
      <c r="BK9" s="417"/>
      <c r="BL9" s="297">
        <f t="shared" si="22"/>
        <v>90</v>
      </c>
      <c r="BM9" s="417"/>
      <c r="BN9" s="417">
        <v>24</v>
      </c>
      <c r="BO9" s="417">
        <v>66</v>
      </c>
      <c r="BP9" s="417"/>
      <c r="BQ9" s="417"/>
      <c r="BR9" s="417"/>
      <c r="BS9" s="417"/>
      <c r="BT9" s="297">
        <f t="shared" si="23"/>
        <v>0</v>
      </c>
      <c r="BU9" s="417"/>
      <c r="BV9" s="417"/>
      <c r="BW9" s="417"/>
      <c r="BX9" s="417"/>
      <c r="BY9" s="417"/>
      <c r="BZ9" s="417"/>
      <c r="CA9" s="417"/>
      <c r="CB9" s="297">
        <f t="shared" si="24"/>
        <v>0</v>
      </c>
      <c r="CC9" s="417"/>
      <c r="CD9" s="417"/>
      <c r="CE9" s="417"/>
      <c r="CF9" s="417"/>
      <c r="CG9" s="417"/>
      <c r="CH9" s="417"/>
      <c r="CI9" s="417"/>
      <c r="CJ9" s="297">
        <f t="shared" si="25"/>
        <v>576</v>
      </c>
      <c r="CK9" s="417"/>
      <c r="CL9" s="417">
        <v>534</v>
      </c>
      <c r="CM9" s="417"/>
      <c r="CN9" s="417">
        <v>42</v>
      </c>
      <c r="CO9" s="417"/>
      <c r="CP9" s="417"/>
      <c r="CQ9" s="417"/>
      <c r="CR9" s="297">
        <f t="shared" si="26"/>
        <v>0</v>
      </c>
      <c r="CS9" s="417"/>
      <c r="CT9" s="417"/>
      <c r="CU9" s="417"/>
      <c r="CV9" s="417"/>
      <c r="CW9" s="417"/>
      <c r="CX9" s="417"/>
      <c r="CY9" s="417"/>
    </row>
    <row r="10" spans="1:103" s="272" customFormat="1" ht="13.5">
      <c r="A10" s="415" t="s">
        <v>371</v>
      </c>
      <c r="B10" s="415">
        <v>17203</v>
      </c>
      <c r="C10" s="415" t="s">
        <v>406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7"/>
      <c r="Z10" s="417"/>
      <c r="AA10" s="417"/>
      <c r="AB10" s="417"/>
      <c r="AC10" s="417"/>
      <c r="AD10" s="417"/>
      <c r="AE10" s="417"/>
      <c r="AF10" s="297">
        <f t="shared" si="18"/>
        <v>0</v>
      </c>
      <c r="AG10" s="417"/>
      <c r="AH10" s="417"/>
      <c r="AI10" s="417"/>
      <c r="AJ10" s="417"/>
      <c r="AK10" s="417"/>
      <c r="AL10" s="417"/>
      <c r="AM10" s="417"/>
      <c r="AN10" s="297">
        <f t="shared" si="19"/>
        <v>0</v>
      </c>
      <c r="AO10" s="417"/>
      <c r="AP10" s="417"/>
      <c r="AQ10" s="417"/>
      <c r="AR10" s="417"/>
      <c r="AS10" s="417"/>
      <c r="AT10" s="417"/>
      <c r="AU10" s="417"/>
      <c r="AV10" s="297">
        <f t="shared" si="20"/>
        <v>0</v>
      </c>
      <c r="AW10" s="417"/>
      <c r="AX10" s="417"/>
      <c r="AY10" s="417"/>
      <c r="AZ10" s="417"/>
      <c r="BA10" s="417"/>
      <c r="BB10" s="417"/>
      <c r="BC10" s="417"/>
      <c r="BD10" s="297">
        <f t="shared" si="21"/>
        <v>0</v>
      </c>
      <c r="BE10" s="417"/>
      <c r="BF10" s="417"/>
      <c r="BG10" s="417"/>
      <c r="BH10" s="417"/>
      <c r="BI10" s="417"/>
      <c r="BJ10" s="417"/>
      <c r="BK10" s="417"/>
      <c r="BL10" s="297">
        <f t="shared" si="22"/>
        <v>0</v>
      </c>
      <c r="BM10" s="417"/>
      <c r="BN10" s="417"/>
      <c r="BO10" s="417"/>
      <c r="BP10" s="417"/>
      <c r="BQ10" s="417"/>
      <c r="BR10" s="417"/>
      <c r="BS10" s="417"/>
      <c r="BT10" s="297">
        <f t="shared" si="23"/>
        <v>0</v>
      </c>
      <c r="BU10" s="417"/>
      <c r="BV10" s="417"/>
      <c r="BW10" s="417"/>
      <c r="BX10" s="417"/>
      <c r="BY10" s="417"/>
      <c r="BZ10" s="417"/>
      <c r="CA10" s="417"/>
      <c r="CB10" s="297">
        <f t="shared" si="24"/>
        <v>0</v>
      </c>
      <c r="CC10" s="417"/>
      <c r="CD10" s="417"/>
      <c r="CE10" s="417"/>
      <c r="CF10" s="417"/>
      <c r="CG10" s="417"/>
      <c r="CH10" s="417"/>
      <c r="CI10" s="417"/>
      <c r="CJ10" s="297">
        <f t="shared" si="25"/>
        <v>0</v>
      </c>
      <c r="CK10" s="417"/>
      <c r="CL10" s="417"/>
      <c r="CM10" s="417"/>
      <c r="CN10" s="417"/>
      <c r="CO10" s="417"/>
      <c r="CP10" s="417"/>
      <c r="CQ10" s="417"/>
      <c r="CR10" s="297">
        <f t="shared" si="26"/>
        <v>0</v>
      </c>
      <c r="CS10" s="417"/>
      <c r="CT10" s="417"/>
      <c r="CU10" s="417"/>
      <c r="CV10" s="417"/>
      <c r="CW10" s="417"/>
      <c r="CX10" s="417"/>
      <c r="CY10" s="417"/>
    </row>
    <row r="11" spans="1:103" s="272" customFormat="1" ht="13.5">
      <c r="A11" s="415" t="s">
        <v>371</v>
      </c>
      <c r="B11" s="415">
        <v>17204</v>
      </c>
      <c r="C11" s="415" t="s">
        <v>407</v>
      </c>
      <c r="D11" s="297">
        <f t="shared" si="3"/>
        <v>2557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2557</v>
      </c>
      <c r="O11" s="297">
        <f t="shared" si="14"/>
        <v>0</v>
      </c>
      <c r="P11" s="297">
        <f t="shared" si="15"/>
        <v>2557</v>
      </c>
      <c r="Q11" s="297">
        <f t="shared" si="16"/>
        <v>0</v>
      </c>
      <c r="R11" s="297">
        <f t="shared" si="16"/>
        <v>2557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7"/>
      <c r="Z11" s="417"/>
      <c r="AA11" s="417"/>
      <c r="AB11" s="417"/>
      <c r="AC11" s="417"/>
      <c r="AD11" s="417"/>
      <c r="AE11" s="417"/>
      <c r="AF11" s="297">
        <f t="shared" si="18"/>
        <v>0</v>
      </c>
      <c r="AG11" s="417"/>
      <c r="AH11" s="417"/>
      <c r="AI11" s="417"/>
      <c r="AJ11" s="417"/>
      <c r="AK11" s="417"/>
      <c r="AL11" s="417"/>
      <c r="AM11" s="417"/>
      <c r="AN11" s="297">
        <f t="shared" si="19"/>
        <v>0</v>
      </c>
      <c r="AO11" s="417"/>
      <c r="AP11" s="417"/>
      <c r="AQ11" s="417"/>
      <c r="AR11" s="417"/>
      <c r="AS11" s="417"/>
      <c r="AT11" s="417"/>
      <c r="AU11" s="417"/>
      <c r="AV11" s="297">
        <f t="shared" si="20"/>
        <v>0</v>
      </c>
      <c r="AW11" s="417"/>
      <c r="AX11" s="417"/>
      <c r="AY11" s="417"/>
      <c r="AZ11" s="417"/>
      <c r="BA11" s="417"/>
      <c r="BB11" s="417"/>
      <c r="BC11" s="417"/>
      <c r="BD11" s="297">
        <f t="shared" si="21"/>
        <v>0</v>
      </c>
      <c r="BE11" s="417"/>
      <c r="BF11" s="417"/>
      <c r="BG11" s="417"/>
      <c r="BH11" s="417"/>
      <c r="BI11" s="417"/>
      <c r="BJ11" s="417"/>
      <c r="BK11" s="417"/>
      <c r="BL11" s="297">
        <f t="shared" si="22"/>
        <v>0</v>
      </c>
      <c r="BM11" s="417"/>
      <c r="BN11" s="417"/>
      <c r="BO11" s="417"/>
      <c r="BP11" s="417"/>
      <c r="BQ11" s="417"/>
      <c r="BR11" s="417"/>
      <c r="BS11" s="417"/>
      <c r="BT11" s="297">
        <f t="shared" si="23"/>
        <v>0</v>
      </c>
      <c r="BU11" s="417"/>
      <c r="BV11" s="417"/>
      <c r="BW11" s="417"/>
      <c r="BX11" s="417"/>
      <c r="BY11" s="417"/>
      <c r="BZ11" s="417"/>
      <c r="CA11" s="417"/>
      <c r="CB11" s="297">
        <f t="shared" si="24"/>
        <v>0</v>
      </c>
      <c r="CC11" s="417"/>
      <c r="CD11" s="417"/>
      <c r="CE11" s="417"/>
      <c r="CF11" s="417"/>
      <c r="CG11" s="417"/>
      <c r="CH11" s="417"/>
      <c r="CI11" s="417"/>
      <c r="CJ11" s="297">
        <f t="shared" si="25"/>
        <v>2557</v>
      </c>
      <c r="CK11" s="417"/>
      <c r="CL11" s="417">
        <v>2557</v>
      </c>
      <c r="CM11" s="417"/>
      <c r="CN11" s="417"/>
      <c r="CO11" s="417"/>
      <c r="CP11" s="417"/>
      <c r="CQ11" s="417"/>
      <c r="CR11" s="297">
        <f t="shared" si="26"/>
        <v>0</v>
      </c>
      <c r="CS11" s="417"/>
      <c r="CT11" s="417"/>
      <c r="CU11" s="417"/>
      <c r="CV11" s="417"/>
      <c r="CW11" s="417"/>
      <c r="CX11" s="417"/>
      <c r="CY11" s="417"/>
    </row>
    <row r="12" spans="1:103" s="272" customFormat="1" ht="13.5">
      <c r="A12" s="415" t="s">
        <v>371</v>
      </c>
      <c r="B12" s="415">
        <v>17205</v>
      </c>
      <c r="C12" s="415" t="s">
        <v>408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7"/>
      <c r="Z12" s="417"/>
      <c r="AA12" s="417"/>
      <c r="AB12" s="417"/>
      <c r="AC12" s="417"/>
      <c r="AD12" s="417"/>
      <c r="AE12" s="417"/>
      <c r="AF12" s="297">
        <f t="shared" si="18"/>
        <v>0</v>
      </c>
      <c r="AG12" s="417"/>
      <c r="AH12" s="417"/>
      <c r="AI12" s="417"/>
      <c r="AJ12" s="417"/>
      <c r="AK12" s="417"/>
      <c r="AL12" s="417"/>
      <c r="AM12" s="417"/>
      <c r="AN12" s="297">
        <f t="shared" si="19"/>
        <v>0</v>
      </c>
      <c r="AO12" s="417"/>
      <c r="AP12" s="417"/>
      <c r="AQ12" s="417"/>
      <c r="AR12" s="417"/>
      <c r="AS12" s="417"/>
      <c r="AT12" s="417"/>
      <c r="AU12" s="417"/>
      <c r="AV12" s="297">
        <f t="shared" si="20"/>
        <v>0</v>
      </c>
      <c r="AW12" s="417"/>
      <c r="AX12" s="417"/>
      <c r="AY12" s="417"/>
      <c r="AZ12" s="417"/>
      <c r="BA12" s="417"/>
      <c r="BB12" s="417"/>
      <c r="BC12" s="417"/>
      <c r="BD12" s="297">
        <f t="shared" si="21"/>
        <v>0</v>
      </c>
      <c r="BE12" s="417"/>
      <c r="BF12" s="417"/>
      <c r="BG12" s="417"/>
      <c r="BH12" s="417"/>
      <c r="BI12" s="417"/>
      <c r="BJ12" s="417"/>
      <c r="BK12" s="417"/>
      <c r="BL12" s="297">
        <f t="shared" si="22"/>
        <v>0</v>
      </c>
      <c r="BM12" s="417"/>
      <c r="BN12" s="417"/>
      <c r="BO12" s="417"/>
      <c r="BP12" s="417"/>
      <c r="BQ12" s="417"/>
      <c r="BR12" s="417"/>
      <c r="BS12" s="417"/>
      <c r="BT12" s="297">
        <f t="shared" si="23"/>
        <v>0</v>
      </c>
      <c r="BU12" s="417"/>
      <c r="BV12" s="417"/>
      <c r="BW12" s="417"/>
      <c r="BX12" s="417"/>
      <c r="BY12" s="417"/>
      <c r="BZ12" s="417"/>
      <c r="CA12" s="417"/>
      <c r="CB12" s="297">
        <f t="shared" si="24"/>
        <v>0</v>
      </c>
      <c r="CC12" s="417"/>
      <c r="CD12" s="417"/>
      <c r="CE12" s="417"/>
      <c r="CF12" s="417"/>
      <c r="CG12" s="417"/>
      <c r="CH12" s="417"/>
      <c r="CI12" s="417"/>
      <c r="CJ12" s="297">
        <f t="shared" si="25"/>
        <v>0</v>
      </c>
      <c r="CK12" s="417"/>
      <c r="CL12" s="417"/>
      <c r="CM12" s="417"/>
      <c r="CN12" s="417"/>
      <c r="CO12" s="417"/>
      <c r="CP12" s="417"/>
      <c r="CQ12" s="417"/>
      <c r="CR12" s="297">
        <f t="shared" si="26"/>
        <v>0</v>
      </c>
      <c r="CS12" s="417"/>
      <c r="CT12" s="417"/>
      <c r="CU12" s="417"/>
      <c r="CV12" s="417"/>
      <c r="CW12" s="417"/>
      <c r="CX12" s="417"/>
      <c r="CY12" s="417"/>
    </row>
    <row r="13" spans="1:103" s="272" customFormat="1" ht="13.5">
      <c r="A13" s="415" t="s">
        <v>371</v>
      </c>
      <c r="B13" s="415">
        <v>17206</v>
      </c>
      <c r="C13" s="415" t="s">
        <v>409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7"/>
      <c r="Z13" s="417"/>
      <c r="AA13" s="417"/>
      <c r="AB13" s="417"/>
      <c r="AC13" s="417"/>
      <c r="AD13" s="417"/>
      <c r="AE13" s="417"/>
      <c r="AF13" s="297">
        <f t="shared" si="18"/>
        <v>0</v>
      </c>
      <c r="AG13" s="417"/>
      <c r="AH13" s="417"/>
      <c r="AI13" s="417"/>
      <c r="AJ13" s="417"/>
      <c r="AK13" s="417"/>
      <c r="AL13" s="417"/>
      <c r="AM13" s="417"/>
      <c r="AN13" s="297">
        <f t="shared" si="19"/>
        <v>0</v>
      </c>
      <c r="AO13" s="417"/>
      <c r="AP13" s="417"/>
      <c r="AQ13" s="417"/>
      <c r="AR13" s="417"/>
      <c r="AS13" s="417"/>
      <c r="AT13" s="417"/>
      <c r="AU13" s="417"/>
      <c r="AV13" s="297">
        <f t="shared" si="20"/>
        <v>0</v>
      </c>
      <c r="AW13" s="417"/>
      <c r="AX13" s="417"/>
      <c r="AY13" s="417"/>
      <c r="AZ13" s="417"/>
      <c r="BA13" s="417"/>
      <c r="BB13" s="417"/>
      <c r="BC13" s="417"/>
      <c r="BD13" s="297">
        <f t="shared" si="21"/>
        <v>0</v>
      </c>
      <c r="BE13" s="417"/>
      <c r="BF13" s="417"/>
      <c r="BG13" s="417"/>
      <c r="BH13" s="417"/>
      <c r="BI13" s="417"/>
      <c r="BJ13" s="417"/>
      <c r="BK13" s="417"/>
      <c r="BL13" s="297">
        <f t="shared" si="22"/>
        <v>0</v>
      </c>
      <c r="BM13" s="417"/>
      <c r="BN13" s="417"/>
      <c r="BO13" s="417"/>
      <c r="BP13" s="417"/>
      <c r="BQ13" s="417"/>
      <c r="BR13" s="417"/>
      <c r="BS13" s="417"/>
      <c r="BT13" s="297">
        <f t="shared" si="23"/>
        <v>0</v>
      </c>
      <c r="BU13" s="417"/>
      <c r="BV13" s="417"/>
      <c r="BW13" s="417"/>
      <c r="BX13" s="417"/>
      <c r="BY13" s="417"/>
      <c r="BZ13" s="417"/>
      <c r="CA13" s="417"/>
      <c r="CB13" s="297">
        <f t="shared" si="24"/>
        <v>0</v>
      </c>
      <c r="CC13" s="417"/>
      <c r="CD13" s="417"/>
      <c r="CE13" s="417"/>
      <c r="CF13" s="417"/>
      <c r="CG13" s="417"/>
      <c r="CH13" s="417"/>
      <c r="CI13" s="417"/>
      <c r="CJ13" s="297">
        <f t="shared" si="25"/>
        <v>0</v>
      </c>
      <c r="CK13" s="417"/>
      <c r="CL13" s="417"/>
      <c r="CM13" s="417"/>
      <c r="CN13" s="417"/>
      <c r="CO13" s="417"/>
      <c r="CP13" s="417"/>
      <c r="CQ13" s="417"/>
      <c r="CR13" s="297">
        <f t="shared" si="26"/>
        <v>0</v>
      </c>
      <c r="CS13" s="417"/>
      <c r="CT13" s="417"/>
      <c r="CU13" s="417"/>
      <c r="CV13" s="417"/>
      <c r="CW13" s="417"/>
      <c r="CX13" s="417"/>
      <c r="CY13" s="417"/>
    </row>
    <row r="14" spans="1:103" s="272" customFormat="1" ht="13.5">
      <c r="A14" s="415" t="s">
        <v>371</v>
      </c>
      <c r="B14" s="415">
        <v>17207</v>
      </c>
      <c r="C14" s="415" t="s">
        <v>410</v>
      </c>
      <c r="D14" s="297">
        <f t="shared" si="3"/>
        <v>1.41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1.41</v>
      </c>
      <c r="O14" s="297">
        <f t="shared" si="14"/>
        <v>0</v>
      </c>
      <c r="P14" s="297">
        <f t="shared" si="15"/>
        <v>1.41</v>
      </c>
      <c r="Q14" s="297">
        <f t="shared" si="16"/>
        <v>1.41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7"/>
      <c r="Z14" s="417"/>
      <c r="AA14" s="417"/>
      <c r="AB14" s="417"/>
      <c r="AC14" s="417"/>
      <c r="AD14" s="417"/>
      <c r="AE14" s="417"/>
      <c r="AF14" s="297">
        <f t="shared" si="18"/>
        <v>0</v>
      </c>
      <c r="AG14" s="417"/>
      <c r="AH14" s="417"/>
      <c r="AI14" s="417"/>
      <c r="AJ14" s="417"/>
      <c r="AK14" s="417"/>
      <c r="AL14" s="417"/>
      <c r="AM14" s="417"/>
      <c r="AN14" s="297">
        <f t="shared" si="19"/>
        <v>0</v>
      </c>
      <c r="AO14" s="417"/>
      <c r="AP14" s="417"/>
      <c r="AQ14" s="417"/>
      <c r="AR14" s="417"/>
      <c r="AS14" s="417"/>
      <c r="AT14" s="417"/>
      <c r="AU14" s="417"/>
      <c r="AV14" s="297">
        <f t="shared" si="20"/>
        <v>0</v>
      </c>
      <c r="AW14" s="417"/>
      <c r="AX14" s="417"/>
      <c r="AY14" s="417"/>
      <c r="AZ14" s="417"/>
      <c r="BA14" s="417"/>
      <c r="BB14" s="417"/>
      <c r="BC14" s="417"/>
      <c r="BD14" s="297">
        <f t="shared" si="21"/>
        <v>0</v>
      </c>
      <c r="BE14" s="417"/>
      <c r="BF14" s="417"/>
      <c r="BG14" s="417"/>
      <c r="BH14" s="417"/>
      <c r="BI14" s="417"/>
      <c r="BJ14" s="417"/>
      <c r="BK14" s="417"/>
      <c r="BL14" s="297">
        <f t="shared" si="22"/>
        <v>0</v>
      </c>
      <c r="BM14" s="417"/>
      <c r="BN14" s="417"/>
      <c r="BO14" s="417"/>
      <c r="BP14" s="417"/>
      <c r="BQ14" s="417"/>
      <c r="BR14" s="417"/>
      <c r="BS14" s="417"/>
      <c r="BT14" s="297">
        <f t="shared" si="23"/>
        <v>0</v>
      </c>
      <c r="BU14" s="417"/>
      <c r="BV14" s="417"/>
      <c r="BW14" s="417"/>
      <c r="BX14" s="417"/>
      <c r="BY14" s="417"/>
      <c r="BZ14" s="417"/>
      <c r="CA14" s="417"/>
      <c r="CB14" s="297">
        <f t="shared" si="24"/>
        <v>0</v>
      </c>
      <c r="CC14" s="417"/>
      <c r="CD14" s="417"/>
      <c r="CE14" s="417"/>
      <c r="CF14" s="417"/>
      <c r="CG14" s="417"/>
      <c r="CH14" s="417"/>
      <c r="CI14" s="417"/>
      <c r="CJ14" s="297">
        <f t="shared" si="25"/>
        <v>1.41</v>
      </c>
      <c r="CK14" s="417">
        <v>1.41</v>
      </c>
      <c r="CL14" s="417"/>
      <c r="CM14" s="417"/>
      <c r="CN14" s="417"/>
      <c r="CO14" s="417"/>
      <c r="CP14" s="417"/>
      <c r="CQ14" s="417"/>
      <c r="CR14" s="297">
        <f t="shared" si="26"/>
        <v>0</v>
      </c>
      <c r="CS14" s="417"/>
      <c r="CT14" s="417"/>
      <c r="CU14" s="417"/>
      <c r="CV14" s="417"/>
      <c r="CW14" s="417"/>
      <c r="CX14" s="417"/>
      <c r="CY14" s="417"/>
    </row>
    <row r="15" spans="1:103" s="272" customFormat="1" ht="13.5">
      <c r="A15" s="415" t="s">
        <v>371</v>
      </c>
      <c r="B15" s="415">
        <v>17209</v>
      </c>
      <c r="C15" s="415" t="s">
        <v>411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7"/>
      <c r="Z15" s="417"/>
      <c r="AA15" s="417"/>
      <c r="AB15" s="417"/>
      <c r="AC15" s="417"/>
      <c r="AD15" s="417"/>
      <c r="AE15" s="417"/>
      <c r="AF15" s="297">
        <f t="shared" si="18"/>
        <v>0</v>
      </c>
      <c r="AG15" s="417"/>
      <c r="AH15" s="417"/>
      <c r="AI15" s="417"/>
      <c r="AJ15" s="417"/>
      <c r="AK15" s="417"/>
      <c r="AL15" s="417"/>
      <c r="AM15" s="417"/>
      <c r="AN15" s="297">
        <f t="shared" si="19"/>
        <v>0</v>
      </c>
      <c r="AO15" s="417"/>
      <c r="AP15" s="417"/>
      <c r="AQ15" s="417"/>
      <c r="AR15" s="417"/>
      <c r="AS15" s="417"/>
      <c r="AT15" s="417"/>
      <c r="AU15" s="417"/>
      <c r="AV15" s="297">
        <f t="shared" si="20"/>
        <v>0</v>
      </c>
      <c r="AW15" s="417"/>
      <c r="AX15" s="417"/>
      <c r="AY15" s="417"/>
      <c r="AZ15" s="417"/>
      <c r="BA15" s="417"/>
      <c r="BB15" s="417"/>
      <c r="BC15" s="417"/>
      <c r="BD15" s="297">
        <f t="shared" si="21"/>
        <v>0</v>
      </c>
      <c r="BE15" s="417"/>
      <c r="BF15" s="417"/>
      <c r="BG15" s="417"/>
      <c r="BH15" s="417"/>
      <c r="BI15" s="417"/>
      <c r="BJ15" s="417"/>
      <c r="BK15" s="417"/>
      <c r="BL15" s="297">
        <f t="shared" si="22"/>
        <v>0</v>
      </c>
      <c r="BM15" s="417"/>
      <c r="BN15" s="417"/>
      <c r="BO15" s="417"/>
      <c r="BP15" s="417"/>
      <c r="BQ15" s="417"/>
      <c r="BR15" s="417"/>
      <c r="BS15" s="417"/>
      <c r="BT15" s="297">
        <f t="shared" si="23"/>
        <v>0</v>
      </c>
      <c r="BU15" s="417"/>
      <c r="BV15" s="417"/>
      <c r="BW15" s="417"/>
      <c r="BX15" s="417"/>
      <c r="BY15" s="417"/>
      <c r="BZ15" s="417"/>
      <c r="CA15" s="417"/>
      <c r="CB15" s="297">
        <f t="shared" si="24"/>
        <v>0</v>
      </c>
      <c r="CC15" s="417"/>
      <c r="CD15" s="417"/>
      <c r="CE15" s="417"/>
      <c r="CF15" s="417"/>
      <c r="CG15" s="417"/>
      <c r="CH15" s="417"/>
      <c r="CI15" s="417"/>
      <c r="CJ15" s="297">
        <f t="shared" si="25"/>
        <v>0</v>
      </c>
      <c r="CK15" s="417"/>
      <c r="CL15" s="417"/>
      <c r="CM15" s="417"/>
      <c r="CN15" s="417"/>
      <c r="CO15" s="417"/>
      <c r="CP15" s="417"/>
      <c r="CQ15" s="417"/>
      <c r="CR15" s="297">
        <f t="shared" si="26"/>
        <v>0</v>
      </c>
      <c r="CS15" s="417"/>
      <c r="CT15" s="417"/>
      <c r="CU15" s="417"/>
      <c r="CV15" s="417"/>
      <c r="CW15" s="417"/>
      <c r="CX15" s="417"/>
      <c r="CY15" s="417"/>
    </row>
    <row r="16" spans="1:103" s="272" customFormat="1" ht="13.5">
      <c r="A16" s="415" t="s">
        <v>371</v>
      </c>
      <c r="B16" s="415">
        <v>17210</v>
      </c>
      <c r="C16" s="415" t="s">
        <v>412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7"/>
      <c r="Z16" s="417"/>
      <c r="AA16" s="417"/>
      <c r="AB16" s="417"/>
      <c r="AC16" s="417"/>
      <c r="AD16" s="417"/>
      <c r="AE16" s="417"/>
      <c r="AF16" s="297">
        <f t="shared" si="18"/>
        <v>0</v>
      </c>
      <c r="AG16" s="417"/>
      <c r="AH16" s="417"/>
      <c r="AI16" s="417"/>
      <c r="AJ16" s="417"/>
      <c r="AK16" s="417"/>
      <c r="AL16" s="417"/>
      <c r="AM16" s="417"/>
      <c r="AN16" s="297">
        <f t="shared" si="19"/>
        <v>0</v>
      </c>
      <c r="AO16" s="417"/>
      <c r="AP16" s="417"/>
      <c r="AQ16" s="417"/>
      <c r="AR16" s="417"/>
      <c r="AS16" s="417"/>
      <c r="AT16" s="417"/>
      <c r="AU16" s="417"/>
      <c r="AV16" s="297">
        <f t="shared" si="20"/>
        <v>0</v>
      </c>
      <c r="AW16" s="417"/>
      <c r="AX16" s="417"/>
      <c r="AY16" s="417"/>
      <c r="AZ16" s="417"/>
      <c r="BA16" s="417"/>
      <c r="BB16" s="417"/>
      <c r="BC16" s="417"/>
      <c r="BD16" s="297">
        <f t="shared" si="21"/>
        <v>0</v>
      </c>
      <c r="BE16" s="417"/>
      <c r="BF16" s="417"/>
      <c r="BG16" s="417"/>
      <c r="BH16" s="417"/>
      <c r="BI16" s="417"/>
      <c r="BJ16" s="417"/>
      <c r="BK16" s="417"/>
      <c r="BL16" s="297">
        <f t="shared" si="22"/>
        <v>0</v>
      </c>
      <c r="BM16" s="417"/>
      <c r="BN16" s="417"/>
      <c r="BO16" s="417"/>
      <c r="BP16" s="417"/>
      <c r="BQ16" s="417"/>
      <c r="BR16" s="417"/>
      <c r="BS16" s="417"/>
      <c r="BT16" s="297">
        <f t="shared" si="23"/>
        <v>0</v>
      </c>
      <c r="BU16" s="417"/>
      <c r="BV16" s="417"/>
      <c r="BW16" s="417"/>
      <c r="BX16" s="417"/>
      <c r="BY16" s="417"/>
      <c r="BZ16" s="417"/>
      <c r="CA16" s="417"/>
      <c r="CB16" s="297">
        <f t="shared" si="24"/>
        <v>0</v>
      </c>
      <c r="CC16" s="417"/>
      <c r="CD16" s="417"/>
      <c r="CE16" s="417"/>
      <c r="CF16" s="417"/>
      <c r="CG16" s="417"/>
      <c r="CH16" s="417"/>
      <c r="CI16" s="417"/>
      <c r="CJ16" s="297">
        <f t="shared" si="25"/>
        <v>0</v>
      </c>
      <c r="CK16" s="417"/>
      <c r="CL16" s="417"/>
      <c r="CM16" s="417"/>
      <c r="CN16" s="417"/>
      <c r="CO16" s="417"/>
      <c r="CP16" s="417"/>
      <c r="CQ16" s="417"/>
      <c r="CR16" s="297">
        <f t="shared" si="26"/>
        <v>0</v>
      </c>
      <c r="CS16" s="417"/>
      <c r="CT16" s="417"/>
      <c r="CU16" s="417"/>
      <c r="CV16" s="417"/>
      <c r="CW16" s="417"/>
      <c r="CX16" s="417"/>
      <c r="CY16" s="417"/>
    </row>
    <row r="17" spans="1:103" s="272" customFormat="1" ht="13.5">
      <c r="A17" s="415" t="s">
        <v>371</v>
      </c>
      <c r="B17" s="415">
        <v>17211</v>
      </c>
      <c r="C17" s="415" t="s">
        <v>413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7"/>
      <c r="Z17" s="417"/>
      <c r="AA17" s="417"/>
      <c r="AB17" s="417"/>
      <c r="AC17" s="417"/>
      <c r="AD17" s="417"/>
      <c r="AE17" s="417"/>
      <c r="AF17" s="297">
        <f t="shared" si="18"/>
        <v>0</v>
      </c>
      <c r="AG17" s="417"/>
      <c r="AH17" s="417"/>
      <c r="AI17" s="417"/>
      <c r="AJ17" s="417"/>
      <c r="AK17" s="417"/>
      <c r="AL17" s="417"/>
      <c r="AM17" s="417"/>
      <c r="AN17" s="297">
        <f t="shared" si="19"/>
        <v>0</v>
      </c>
      <c r="AO17" s="417"/>
      <c r="AP17" s="417"/>
      <c r="AQ17" s="417"/>
      <c r="AR17" s="417"/>
      <c r="AS17" s="417"/>
      <c r="AT17" s="417"/>
      <c r="AU17" s="417"/>
      <c r="AV17" s="297">
        <f t="shared" si="20"/>
        <v>0</v>
      </c>
      <c r="AW17" s="417"/>
      <c r="AX17" s="417"/>
      <c r="AY17" s="417"/>
      <c r="AZ17" s="417"/>
      <c r="BA17" s="417"/>
      <c r="BB17" s="417"/>
      <c r="BC17" s="417"/>
      <c r="BD17" s="297">
        <f t="shared" si="21"/>
        <v>0</v>
      </c>
      <c r="BE17" s="417"/>
      <c r="BF17" s="417"/>
      <c r="BG17" s="417"/>
      <c r="BH17" s="417"/>
      <c r="BI17" s="417"/>
      <c r="BJ17" s="417"/>
      <c r="BK17" s="417"/>
      <c r="BL17" s="297">
        <f t="shared" si="22"/>
        <v>0</v>
      </c>
      <c r="BM17" s="417"/>
      <c r="BN17" s="417"/>
      <c r="BO17" s="417"/>
      <c r="BP17" s="417"/>
      <c r="BQ17" s="417"/>
      <c r="BR17" s="417"/>
      <c r="BS17" s="417"/>
      <c r="BT17" s="297">
        <f t="shared" si="23"/>
        <v>0</v>
      </c>
      <c r="BU17" s="417"/>
      <c r="BV17" s="417"/>
      <c r="BW17" s="417"/>
      <c r="BX17" s="417"/>
      <c r="BY17" s="417"/>
      <c r="BZ17" s="417"/>
      <c r="CA17" s="417"/>
      <c r="CB17" s="297">
        <f t="shared" si="24"/>
        <v>0</v>
      </c>
      <c r="CC17" s="417"/>
      <c r="CD17" s="417"/>
      <c r="CE17" s="417"/>
      <c r="CF17" s="417"/>
      <c r="CG17" s="417"/>
      <c r="CH17" s="417"/>
      <c r="CI17" s="417"/>
      <c r="CJ17" s="297">
        <f t="shared" si="25"/>
        <v>0</v>
      </c>
      <c r="CK17" s="417"/>
      <c r="CL17" s="417"/>
      <c r="CM17" s="417"/>
      <c r="CN17" s="417"/>
      <c r="CO17" s="417"/>
      <c r="CP17" s="417"/>
      <c r="CQ17" s="417"/>
      <c r="CR17" s="297">
        <f t="shared" si="26"/>
        <v>0</v>
      </c>
      <c r="CS17" s="417"/>
      <c r="CT17" s="417"/>
      <c r="CU17" s="417"/>
      <c r="CV17" s="417"/>
      <c r="CW17" s="417"/>
      <c r="CX17" s="417"/>
      <c r="CY17" s="417"/>
    </row>
    <row r="18" spans="1:103" s="272" customFormat="1" ht="13.5">
      <c r="A18" s="415" t="s">
        <v>371</v>
      </c>
      <c r="B18" s="415">
        <v>17324</v>
      </c>
      <c r="C18" s="415" t="s">
        <v>414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7"/>
      <c r="Z18" s="417"/>
      <c r="AA18" s="417"/>
      <c r="AB18" s="417"/>
      <c r="AC18" s="417"/>
      <c r="AD18" s="417"/>
      <c r="AE18" s="417"/>
      <c r="AF18" s="297">
        <f t="shared" si="18"/>
        <v>0</v>
      </c>
      <c r="AG18" s="417"/>
      <c r="AH18" s="417"/>
      <c r="AI18" s="417"/>
      <c r="AJ18" s="417"/>
      <c r="AK18" s="417"/>
      <c r="AL18" s="417"/>
      <c r="AM18" s="417"/>
      <c r="AN18" s="297">
        <f t="shared" si="19"/>
        <v>0</v>
      </c>
      <c r="AO18" s="417"/>
      <c r="AP18" s="417"/>
      <c r="AQ18" s="417"/>
      <c r="AR18" s="417"/>
      <c r="AS18" s="417"/>
      <c r="AT18" s="417"/>
      <c r="AU18" s="417"/>
      <c r="AV18" s="297">
        <f t="shared" si="20"/>
        <v>0</v>
      </c>
      <c r="AW18" s="417"/>
      <c r="AX18" s="417"/>
      <c r="AY18" s="417"/>
      <c r="AZ18" s="417"/>
      <c r="BA18" s="417"/>
      <c r="BB18" s="417"/>
      <c r="BC18" s="417"/>
      <c r="BD18" s="297">
        <f t="shared" si="21"/>
        <v>0</v>
      </c>
      <c r="BE18" s="417"/>
      <c r="BF18" s="417"/>
      <c r="BG18" s="417"/>
      <c r="BH18" s="417"/>
      <c r="BI18" s="417"/>
      <c r="BJ18" s="417"/>
      <c r="BK18" s="417"/>
      <c r="BL18" s="297">
        <f t="shared" si="22"/>
        <v>0</v>
      </c>
      <c r="BM18" s="417"/>
      <c r="BN18" s="417"/>
      <c r="BO18" s="417"/>
      <c r="BP18" s="417"/>
      <c r="BQ18" s="417"/>
      <c r="BR18" s="417"/>
      <c r="BS18" s="417"/>
      <c r="BT18" s="297">
        <f t="shared" si="23"/>
        <v>0</v>
      </c>
      <c r="BU18" s="417"/>
      <c r="BV18" s="417"/>
      <c r="BW18" s="417"/>
      <c r="BX18" s="417"/>
      <c r="BY18" s="417"/>
      <c r="BZ18" s="417"/>
      <c r="CA18" s="417"/>
      <c r="CB18" s="297">
        <f t="shared" si="24"/>
        <v>0</v>
      </c>
      <c r="CC18" s="417"/>
      <c r="CD18" s="417"/>
      <c r="CE18" s="417"/>
      <c r="CF18" s="417"/>
      <c r="CG18" s="417"/>
      <c r="CH18" s="417"/>
      <c r="CI18" s="417"/>
      <c r="CJ18" s="297">
        <f t="shared" si="25"/>
        <v>0</v>
      </c>
      <c r="CK18" s="417"/>
      <c r="CL18" s="417"/>
      <c r="CM18" s="417"/>
      <c r="CN18" s="417"/>
      <c r="CO18" s="417"/>
      <c r="CP18" s="417"/>
      <c r="CQ18" s="417"/>
      <c r="CR18" s="297">
        <f t="shared" si="26"/>
        <v>0</v>
      </c>
      <c r="CS18" s="417"/>
      <c r="CT18" s="417"/>
      <c r="CU18" s="417"/>
      <c r="CV18" s="417"/>
      <c r="CW18" s="417"/>
      <c r="CX18" s="417"/>
      <c r="CY18" s="417"/>
    </row>
    <row r="19" spans="1:103" s="272" customFormat="1" ht="13.5">
      <c r="A19" s="415" t="s">
        <v>371</v>
      </c>
      <c r="B19" s="415">
        <v>17344</v>
      </c>
      <c r="C19" s="415" t="s">
        <v>415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7"/>
      <c r="Z19" s="417"/>
      <c r="AA19" s="417"/>
      <c r="AB19" s="417"/>
      <c r="AC19" s="417"/>
      <c r="AD19" s="417"/>
      <c r="AE19" s="417"/>
      <c r="AF19" s="297">
        <f t="shared" si="18"/>
        <v>0</v>
      </c>
      <c r="AG19" s="417"/>
      <c r="AH19" s="417"/>
      <c r="AI19" s="417"/>
      <c r="AJ19" s="417"/>
      <c r="AK19" s="417"/>
      <c r="AL19" s="417"/>
      <c r="AM19" s="417"/>
      <c r="AN19" s="297">
        <f t="shared" si="19"/>
        <v>0</v>
      </c>
      <c r="AO19" s="417"/>
      <c r="AP19" s="417"/>
      <c r="AQ19" s="417"/>
      <c r="AR19" s="417"/>
      <c r="AS19" s="417"/>
      <c r="AT19" s="417"/>
      <c r="AU19" s="417"/>
      <c r="AV19" s="297">
        <f t="shared" si="20"/>
        <v>0</v>
      </c>
      <c r="AW19" s="417"/>
      <c r="AX19" s="417"/>
      <c r="AY19" s="417"/>
      <c r="AZ19" s="417"/>
      <c r="BA19" s="417"/>
      <c r="BB19" s="417"/>
      <c r="BC19" s="417"/>
      <c r="BD19" s="297">
        <f t="shared" si="21"/>
        <v>0</v>
      </c>
      <c r="BE19" s="417"/>
      <c r="BF19" s="417"/>
      <c r="BG19" s="417"/>
      <c r="BH19" s="417"/>
      <c r="BI19" s="417"/>
      <c r="BJ19" s="417"/>
      <c r="BK19" s="417"/>
      <c r="BL19" s="297">
        <f t="shared" si="22"/>
        <v>0</v>
      </c>
      <c r="BM19" s="417"/>
      <c r="BN19" s="417"/>
      <c r="BO19" s="417"/>
      <c r="BP19" s="417"/>
      <c r="BQ19" s="417"/>
      <c r="BR19" s="417"/>
      <c r="BS19" s="417"/>
      <c r="BT19" s="297">
        <f t="shared" si="23"/>
        <v>0</v>
      </c>
      <c r="BU19" s="417"/>
      <c r="BV19" s="417"/>
      <c r="BW19" s="417"/>
      <c r="BX19" s="417"/>
      <c r="BY19" s="417"/>
      <c r="BZ19" s="417"/>
      <c r="CA19" s="417"/>
      <c r="CB19" s="297">
        <f t="shared" si="24"/>
        <v>0</v>
      </c>
      <c r="CC19" s="417"/>
      <c r="CD19" s="417"/>
      <c r="CE19" s="417"/>
      <c r="CF19" s="417"/>
      <c r="CG19" s="417"/>
      <c r="CH19" s="417"/>
      <c r="CI19" s="417"/>
      <c r="CJ19" s="297">
        <f t="shared" si="25"/>
        <v>0</v>
      </c>
      <c r="CK19" s="417"/>
      <c r="CL19" s="417"/>
      <c r="CM19" s="417"/>
      <c r="CN19" s="417"/>
      <c r="CO19" s="417"/>
      <c r="CP19" s="417"/>
      <c r="CQ19" s="417"/>
      <c r="CR19" s="297">
        <f t="shared" si="26"/>
        <v>0</v>
      </c>
      <c r="CS19" s="417"/>
      <c r="CT19" s="417"/>
      <c r="CU19" s="417"/>
      <c r="CV19" s="417"/>
      <c r="CW19" s="417"/>
      <c r="CX19" s="417"/>
      <c r="CY19" s="417"/>
    </row>
    <row r="20" spans="1:103" s="272" customFormat="1" ht="13.5">
      <c r="A20" s="415" t="s">
        <v>371</v>
      </c>
      <c r="B20" s="415">
        <v>17361</v>
      </c>
      <c r="C20" s="415" t="s">
        <v>416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7"/>
      <c r="Z20" s="417"/>
      <c r="AA20" s="417"/>
      <c r="AB20" s="417"/>
      <c r="AC20" s="417"/>
      <c r="AD20" s="417"/>
      <c r="AE20" s="417"/>
      <c r="AF20" s="297">
        <f t="shared" si="18"/>
        <v>0</v>
      </c>
      <c r="AG20" s="417"/>
      <c r="AH20" s="417"/>
      <c r="AI20" s="417"/>
      <c r="AJ20" s="417"/>
      <c r="AK20" s="417"/>
      <c r="AL20" s="417"/>
      <c r="AM20" s="417"/>
      <c r="AN20" s="297">
        <f t="shared" si="19"/>
        <v>0</v>
      </c>
      <c r="AO20" s="417"/>
      <c r="AP20" s="417"/>
      <c r="AQ20" s="417"/>
      <c r="AR20" s="417"/>
      <c r="AS20" s="417"/>
      <c r="AT20" s="417"/>
      <c r="AU20" s="417"/>
      <c r="AV20" s="297">
        <f t="shared" si="20"/>
        <v>0</v>
      </c>
      <c r="AW20" s="417"/>
      <c r="AX20" s="417"/>
      <c r="AY20" s="417"/>
      <c r="AZ20" s="417"/>
      <c r="BA20" s="417"/>
      <c r="BB20" s="417"/>
      <c r="BC20" s="417"/>
      <c r="BD20" s="297">
        <f t="shared" si="21"/>
        <v>0</v>
      </c>
      <c r="BE20" s="417"/>
      <c r="BF20" s="417"/>
      <c r="BG20" s="417"/>
      <c r="BH20" s="417"/>
      <c r="BI20" s="417"/>
      <c r="BJ20" s="417"/>
      <c r="BK20" s="417"/>
      <c r="BL20" s="297">
        <f t="shared" si="22"/>
        <v>0</v>
      </c>
      <c r="BM20" s="417"/>
      <c r="BN20" s="417"/>
      <c r="BO20" s="417"/>
      <c r="BP20" s="417"/>
      <c r="BQ20" s="417"/>
      <c r="BR20" s="417"/>
      <c r="BS20" s="417"/>
      <c r="BT20" s="297">
        <f t="shared" si="23"/>
        <v>0</v>
      </c>
      <c r="BU20" s="417"/>
      <c r="BV20" s="417"/>
      <c r="BW20" s="417"/>
      <c r="BX20" s="417"/>
      <c r="BY20" s="417"/>
      <c r="BZ20" s="417"/>
      <c r="CA20" s="417"/>
      <c r="CB20" s="297">
        <f t="shared" si="24"/>
        <v>0</v>
      </c>
      <c r="CC20" s="417"/>
      <c r="CD20" s="417"/>
      <c r="CE20" s="417"/>
      <c r="CF20" s="417"/>
      <c r="CG20" s="417"/>
      <c r="CH20" s="417"/>
      <c r="CI20" s="417"/>
      <c r="CJ20" s="297">
        <f t="shared" si="25"/>
        <v>0</v>
      </c>
      <c r="CK20" s="417"/>
      <c r="CL20" s="417"/>
      <c r="CM20" s="417"/>
      <c r="CN20" s="417"/>
      <c r="CO20" s="417"/>
      <c r="CP20" s="417"/>
      <c r="CQ20" s="417"/>
      <c r="CR20" s="297">
        <f t="shared" si="26"/>
        <v>0</v>
      </c>
      <c r="CS20" s="417"/>
      <c r="CT20" s="417"/>
      <c r="CU20" s="417"/>
      <c r="CV20" s="417"/>
      <c r="CW20" s="417"/>
      <c r="CX20" s="417"/>
      <c r="CY20" s="417"/>
    </row>
    <row r="21" spans="1:103" s="272" customFormat="1" ht="13.5">
      <c r="A21" s="415" t="s">
        <v>371</v>
      </c>
      <c r="B21" s="415">
        <v>17365</v>
      </c>
      <c r="C21" s="415" t="s">
        <v>417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7"/>
      <c r="Z21" s="417"/>
      <c r="AA21" s="417"/>
      <c r="AB21" s="417"/>
      <c r="AC21" s="417"/>
      <c r="AD21" s="417"/>
      <c r="AE21" s="417"/>
      <c r="AF21" s="297">
        <f t="shared" si="18"/>
        <v>0</v>
      </c>
      <c r="AG21" s="417"/>
      <c r="AH21" s="417"/>
      <c r="AI21" s="417"/>
      <c r="AJ21" s="417"/>
      <c r="AK21" s="417"/>
      <c r="AL21" s="417"/>
      <c r="AM21" s="417"/>
      <c r="AN21" s="297">
        <f t="shared" si="19"/>
        <v>0</v>
      </c>
      <c r="AO21" s="417"/>
      <c r="AP21" s="417"/>
      <c r="AQ21" s="417"/>
      <c r="AR21" s="417"/>
      <c r="AS21" s="417"/>
      <c r="AT21" s="417"/>
      <c r="AU21" s="417"/>
      <c r="AV21" s="297">
        <f t="shared" si="20"/>
        <v>0</v>
      </c>
      <c r="AW21" s="417"/>
      <c r="AX21" s="417"/>
      <c r="AY21" s="417"/>
      <c r="AZ21" s="417"/>
      <c r="BA21" s="417"/>
      <c r="BB21" s="417"/>
      <c r="BC21" s="417"/>
      <c r="BD21" s="297">
        <f t="shared" si="21"/>
        <v>0</v>
      </c>
      <c r="BE21" s="417"/>
      <c r="BF21" s="417"/>
      <c r="BG21" s="417"/>
      <c r="BH21" s="417"/>
      <c r="BI21" s="417"/>
      <c r="BJ21" s="417"/>
      <c r="BK21" s="417"/>
      <c r="BL21" s="297">
        <f t="shared" si="22"/>
        <v>0</v>
      </c>
      <c r="BM21" s="417"/>
      <c r="BN21" s="417"/>
      <c r="BO21" s="417"/>
      <c r="BP21" s="417"/>
      <c r="BQ21" s="417"/>
      <c r="BR21" s="417"/>
      <c r="BS21" s="417"/>
      <c r="BT21" s="297">
        <f t="shared" si="23"/>
        <v>0</v>
      </c>
      <c r="BU21" s="417"/>
      <c r="BV21" s="417"/>
      <c r="BW21" s="417"/>
      <c r="BX21" s="417"/>
      <c r="BY21" s="417"/>
      <c r="BZ21" s="417"/>
      <c r="CA21" s="417"/>
      <c r="CB21" s="297">
        <f t="shared" si="24"/>
        <v>0</v>
      </c>
      <c r="CC21" s="417"/>
      <c r="CD21" s="417"/>
      <c r="CE21" s="417"/>
      <c r="CF21" s="417"/>
      <c r="CG21" s="417"/>
      <c r="CH21" s="417"/>
      <c r="CI21" s="417"/>
      <c r="CJ21" s="297">
        <f t="shared" si="25"/>
        <v>0</v>
      </c>
      <c r="CK21" s="417"/>
      <c r="CL21" s="417"/>
      <c r="CM21" s="417"/>
      <c r="CN21" s="417"/>
      <c r="CO21" s="417"/>
      <c r="CP21" s="417"/>
      <c r="CQ21" s="417"/>
      <c r="CR21" s="297">
        <f t="shared" si="26"/>
        <v>0</v>
      </c>
      <c r="CS21" s="417"/>
      <c r="CT21" s="417"/>
      <c r="CU21" s="417"/>
      <c r="CV21" s="417"/>
      <c r="CW21" s="417"/>
      <c r="CX21" s="417"/>
      <c r="CY21" s="417"/>
    </row>
    <row r="22" spans="1:103" s="272" customFormat="1" ht="13.5">
      <c r="A22" s="415" t="s">
        <v>371</v>
      </c>
      <c r="B22" s="415">
        <v>17384</v>
      </c>
      <c r="C22" s="415" t="s">
        <v>418</v>
      </c>
      <c r="D22" s="297">
        <f t="shared" si="3"/>
        <v>42.86</v>
      </c>
      <c r="E22" s="297">
        <f t="shared" si="4"/>
        <v>0</v>
      </c>
      <c r="F22" s="297">
        <f t="shared" si="5"/>
        <v>18.03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3.16</v>
      </c>
      <c r="L22" s="297">
        <f t="shared" si="11"/>
        <v>14.87</v>
      </c>
      <c r="M22" s="297">
        <f t="shared" si="12"/>
        <v>0</v>
      </c>
      <c r="N22" s="297">
        <f t="shared" si="13"/>
        <v>24.83</v>
      </c>
      <c r="O22" s="297">
        <f t="shared" si="14"/>
        <v>0</v>
      </c>
      <c r="P22" s="297">
        <f t="shared" si="15"/>
        <v>42.85999999999999</v>
      </c>
      <c r="Q22" s="297">
        <f t="shared" si="16"/>
        <v>24.83</v>
      </c>
      <c r="R22" s="297">
        <f t="shared" si="16"/>
        <v>0</v>
      </c>
      <c r="S22" s="297">
        <f t="shared" si="16"/>
        <v>3.16</v>
      </c>
      <c r="T22" s="297">
        <f t="shared" si="16"/>
        <v>5.77</v>
      </c>
      <c r="U22" s="297">
        <f t="shared" si="16"/>
        <v>0.41</v>
      </c>
      <c r="V22" s="297">
        <f t="shared" si="16"/>
        <v>0</v>
      </c>
      <c r="W22" s="297">
        <f t="shared" si="16"/>
        <v>8.69</v>
      </c>
      <c r="X22" s="297">
        <f t="shared" si="17"/>
        <v>0</v>
      </c>
      <c r="Y22" s="417"/>
      <c r="Z22" s="417"/>
      <c r="AA22" s="417"/>
      <c r="AB22" s="417"/>
      <c r="AC22" s="417"/>
      <c r="AD22" s="417"/>
      <c r="AE22" s="417"/>
      <c r="AF22" s="297">
        <f t="shared" si="18"/>
        <v>0</v>
      </c>
      <c r="AG22" s="417"/>
      <c r="AH22" s="417"/>
      <c r="AI22" s="417"/>
      <c r="AJ22" s="417"/>
      <c r="AK22" s="417"/>
      <c r="AL22" s="417"/>
      <c r="AM22" s="417"/>
      <c r="AN22" s="297">
        <f t="shared" si="19"/>
        <v>0</v>
      </c>
      <c r="AO22" s="417"/>
      <c r="AP22" s="417"/>
      <c r="AQ22" s="417"/>
      <c r="AR22" s="417"/>
      <c r="AS22" s="417"/>
      <c r="AT22" s="417"/>
      <c r="AU22" s="417"/>
      <c r="AV22" s="297">
        <f t="shared" si="20"/>
        <v>0</v>
      </c>
      <c r="AW22" s="417"/>
      <c r="AX22" s="417"/>
      <c r="AY22" s="417"/>
      <c r="AZ22" s="417"/>
      <c r="BA22" s="417"/>
      <c r="BB22" s="417"/>
      <c r="BC22" s="417"/>
      <c r="BD22" s="297">
        <f t="shared" si="21"/>
        <v>0</v>
      </c>
      <c r="BE22" s="417"/>
      <c r="BF22" s="417"/>
      <c r="BG22" s="417"/>
      <c r="BH22" s="417"/>
      <c r="BI22" s="417"/>
      <c r="BJ22" s="417"/>
      <c r="BK22" s="417"/>
      <c r="BL22" s="297">
        <f t="shared" si="22"/>
        <v>3.16</v>
      </c>
      <c r="BM22" s="417"/>
      <c r="BN22" s="417"/>
      <c r="BO22" s="417">
        <v>3.16</v>
      </c>
      <c r="BP22" s="417"/>
      <c r="BQ22" s="417"/>
      <c r="BR22" s="417"/>
      <c r="BS22" s="417"/>
      <c r="BT22" s="297">
        <f t="shared" si="23"/>
        <v>14.87</v>
      </c>
      <c r="BU22" s="417"/>
      <c r="BV22" s="417"/>
      <c r="BW22" s="417"/>
      <c r="BX22" s="417">
        <v>5.77</v>
      </c>
      <c r="BY22" s="417">
        <v>0.41</v>
      </c>
      <c r="BZ22" s="417"/>
      <c r="CA22" s="417">
        <v>8.69</v>
      </c>
      <c r="CB22" s="297">
        <f t="shared" si="24"/>
        <v>0</v>
      </c>
      <c r="CC22" s="417"/>
      <c r="CD22" s="417"/>
      <c r="CE22" s="417"/>
      <c r="CF22" s="417"/>
      <c r="CG22" s="417"/>
      <c r="CH22" s="417"/>
      <c r="CI22" s="417"/>
      <c r="CJ22" s="297">
        <f t="shared" si="25"/>
        <v>24.83</v>
      </c>
      <c r="CK22" s="417">
        <v>24.83</v>
      </c>
      <c r="CL22" s="417"/>
      <c r="CM22" s="417"/>
      <c r="CN22" s="417"/>
      <c r="CO22" s="417"/>
      <c r="CP22" s="417"/>
      <c r="CQ22" s="417"/>
      <c r="CR22" s="297">
        <f t="shared" si="26"/>
        <v>0</v>
      </c>
      <c r="CS22" s="417"/>
      <c r="CT22" s="417"/>
      <c r="CU22" s="417"/>
      <c r="CV22" s="417"/>
      <c r="CW22" s="417"/>
      <c r="CX22" s="417"/>
      <c r="CY22" s="417"/>
    </row>
    <row r="23" spans="1:103" s="272" customFormat="1" ht="13.5">
      <c r="A23" s="415" t="s">
        <v>371</v>
      </c>
      <c r="B23" s="415">
        <v>17386</v>
      </c>
      <c r="C23" s="415" t="s">
        <v>419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7"/>
      <c r="Z23" s="417"/>
      <c r="AA23" s="417"/>
      <c r="AB23" s="417"/>
      <c r="AC23" s="417"/>
      <c r="AD23" s="417"/>
      <c r="AE23" s="417"/>
      <c r="AF23" s="297">
        <f t="shared" si="18"/>
        <v>0</v>
      </c>
      <c r="AG23" s="417"/>
      <c r="AH23" s="417"/>
      <c r="AI23" s="417"/>
      <c r="AJ23" s="417"/>
      <c r="AK23" s="417"/>
      <c r="AL23" s="417"/>
      <c r="AM23" s="417"/>
      <c r="AN23" s="297">
        <f t="shared" si="19"/>
        <v>0</v>
      </c>
      <c r="AO23" s="417"/>
      <c r="AP23" s="417"/>
      <c r="AQ23" s="417"/>
      <c r="AR23" s="417"/>
      <c r="AS23" s="417"/>
      <c r="AT23" s="417"/>
      <c r="AU23" s="417"/>
      <c r="AV23" s="297">
        <f t="shared" si="20"/>
        <v>0</v>
      </c>
      <c r="AW23" s="417"/>
      <c r="AX23" s="417"/>
      <c r="AY23" s="417"/>
      <c r="AZ23" s="417"/>
      <c r="BA23" s="417"/>
      <c r="BB23" s="417"/>
      <c r="BC23" s="417"/>
      <c r="BD23" s="297">
        <f t="shared" si="21"/>
        <v>0</v>
      </c>
      <c r="BE23" s="417"/>
      <c r="BF23" s="417"/>
      <c r="BG23" s="417"/>
      <c r="BH23" s="417"/>
      <c r="BI23" s="417"/>
      <c r="BJ23" s="417"/>
      <c r="BK23" s="417"/>
      <c r="BL23" s="297">
        <f t="shared" si="22"/>
        <v>0</v>
      </c>
      <c r="BM23" s="417"/>
      <c r="BN23" s="417"/>
      <c r="BO23" s="417"/>
      <c r="BP23" s="417"/>
      <c r="BQ23" s="417"/>
      <c r="BR23" s="417"/>
      <c r="BS23" s="417"/>
      <c r="BT23" s="297">
        <f t="shared" si="23"/>
        <v>0</v>
      </c>
      <c r="BU23" s="417"/>
      <c r="BV23" s="417"/>
      <c r="BW23" s="417"/>
      <c r="BX23" s="417"/>
      <c r="BY23" s="417"/>
      <c r="BZ23" s="417"/>
      <c r="CA23" s="417"/>
      <c r="CB23" s="297">
        <f t="shared" si="24"/>
        <v>0</v>
      </c>
      <c r="CC23" s="417"/>
      <c r="CD23" s="417"/>
      <c r="CE23" s="417"/>
      <c r="CF23" s="417"/>
      <c r="CG23" s="417"/>
      <c r="CH23" s="417"/>
      <c r="CI23" s="417"/>
      <c r="CJ23" s="297">
        <f t="shared" si="25"/>
        <v>0</v>
      </c>
      <c r="CK23" s="417"/>
      <c r="CL23" s="417"/>
      <c r="CM23" s="417"/>
      <c r="CN23" s="417"/>
      <c r="CO23" s="417"/>
      <c r="CP23" s="417"/>
      <c r="CQ23" s="417"/>
      <c r="CR23" s="297">
        <f t="shared" si="26"/>
        <v>0</v>
      </c>
      <c r="CS23" s="417"/>
      <c r="CT23" s="417"/>
      <c r="CU23" s="417"/>
      <c r="CV23" s="417"/>
      <c r="CW23" s="417"/>
      <c r="CX23" s="417"/>
      <c r="CY23" s="417"/>
    </row>
    <row r="24" spans="1:103" s="272" customFormat="1" ht="13.5">
      <c r="A24" s="415" t="s">
        <v>371</v>
      </c>
      <c r="B24" s="415">
        <v>17407</v>
      </c>
      <c r="C24" s="415" t="s">
        <v>420</v>
      </c>
      <c r="D24" s="297">
        <f t="shared" si="3"/>
        <v>39</v>
      </c>
      <c r="E24" s="297">
        <f t="shared" si="4"/>
        <v>0</v>
      </c>
      <c r="F24" s="297">
        <f t="shared" si="5"/>
        <v>2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2</v>
      </c>
      <c r="L24" s="297">
        <f t="shared" si="11"/>
        <v>0</v>
      </c>
      <c r="M24" s="297">
        <f t="shared" si="12"/>
        <v>0</v>
      </c>
      <c r="N24" s="297">
        <f t="shared" si="13"/>
        <v>37</v>
      </c>
      <c r="O24" s="297">
        <f t="shared" si="14"/>
        <v>0</v>
      </c>
      <c r="P24" s="297">
        <f t="shared" si="15"/>
        <v>39</v>
      </c>
      <c r="Q24" s="297">
        <f t="shared" si="16"/>
        <v>0</v>
      </c>
      <c r="R24" s="297">
        <f t="shared" si="16"/>
        <v>37</v>
      </c>
      <c r="S24" s="297">
        <f t="shared" si="16"/>
        <v>2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7"/>
      <c r="Z24" s="417"/>
      <c r="AA24" s="417"/>
      <c r="AB24" s="417"/>
      <c r="AC24" s="417"/>
      <c r="AD24" s="417"/>
      <c r="AE24" s="417"/>
      <c r="AF24" s="297">
        <f t="shared" si="18"/>
        <v>0</v>
      </c>
      <c r="AG24" s="417"/>
      <c r="AH24" s="417"/>
      <c r="AI24" s="417"/>
      <c r="AJ24" s="417"/>
      <c r="AK24" s="417"/>
      <c r="AL24" s="417"/>
      <c r="AM24" s="417"/>
      <c r="AN24" s="297">
        <f t="shared" si="19"/>
        <v>0</v>
      </c>
      <c r="AO24" s="417"/>
      <c r="AP24" s="417"/>
      <c r="AQ24" s="417"/>
      <c r="AR24" s="417"/>
      <c r="AS24" s="417"/>
      <c r="AT24" s="417"/>
      <c r="AU24" s="417"/>
      <c r="AV24" s="297">
        <f t="shared" si="20"/>
        <v>0</v>
      </c>
      <c r="AW24" s="417"/>
      <c r="AX24" s="417"/>
      <c r="AY24" s="417"/>
      <c r="AZ24" s="417"/>
      <c r="BA24" s="417"/>
      <c r="BB24" s="417"/>
      <c r="BC24" s="417"/>
      <c r="BD24" s="297">
        <f t="shared" si="21"/>
        <v>0</v>
      </c>
      <c r="BE24" s="417"/>
      <c r="BF24" s="417"/>
      <c r="BG24" s="417"/>
      <c r="BH24" s="417"/>
      <c r="BI24" s="417"/>
      <c r="BJ24" s="417"/>
      <c r="BK24" s="417"/>
      <c r="BL24" s="297">
        <f t="shared" si="22"/>
        <v>2</v>
      </c>
      <c r="BM24" s="417"/>
      <c r="BN24" s="417"/>
      <c r="BO24" s="417">
        <v>2</v>
      </c>
      <c r="BP24" s="417"/>
      <c r="BQ24" s="417"/>
      <c r="BR24" s="417"/>
      <c r="BS24" s="417"/>
      <c r="BT24" s="297">
        <f t="shared" si="23"/>
        <v>0</v>
      </c>
      <c r="BU24" s="417"/>
      <c r="BV24" s="417"/>
      <c r="BW24" s="417"/>
      <c r="BX24" s="417"/>
      <c r="BY24" s="417"/>
      <c r="BZ24" s="417"/>
      <c r="CA24" s="417"/>
      <c r="CB24" s="297">
        <f t="shared" si="24"/>
        <v>0</v>
      </c>
      <c r="CC24" s="417"/>
      <c r="CD24" s="417"/>
      <c r="CE24" s="417"/>
      <c r="CF24" s="417"/>
      <c r="CG24" s="417"/>
      <c r="CH24" s="417"/>
      <c r="CI24" s="417"/>
      <c r="CJ24" s="297">
        <f t="shared" si="25"/>
        <v>37</v>
      </c>
      <c r="CK24" s="417"/>
      <c r="CL24" s="417">
        <v>37</v>
      </c>
      <c r="CM24" s="417"/>
      <c r="CN24" s="417"/>
      <c r="CO24" s="417"/>
      <c r="CP24" s="417"/>
      <c r="CQ24" s="417"/>
      <c r="CR24" s="297">
        <f t="shared" si="26"/>
        <v>0</v>
      </c>
      <c r="CS24" s="417"/>
      <c r="CT24" s="417"/>
      <c r="CU24" s="417"/>
      <c r="CV24" s="417"/>
      <c r="CW24" s="417"/>
      <c r="CX24" s="417"/>
      <c r="CY24" s="417"/>
    </row>
    <row r="25" spans="1:103" s="272" customFormat="1" ht="13.5">
      <c r="A25" s="415" t="s">
        <v>371</v>
      </c>
      <c r="B25" s="415">
        <v>17461</v>
      </c>
      <c r="C25" s="415" t="s">
        <v>421</v>
      </c>
      <c r="D25" s="297">
        <f t="shared" si="3"/>
        <v>121</v>
      </c>
      <c r="E25" s="297">
        <f t="shared" si="4"/>
        <v>78</v>
      </c>
      <c r="F25" s="297">
        <f t="shared" si="5"/>
        <v>27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27</v>
      </c>
      <c r="M25" s="297">
        <f t="shared" si="12"/>
        <v>0</v>
      </c>
      <c r="N25" s="297">
        <f t="shared" si="13"/>
        <v>16</v>
      </c>
      <c r="O25" s="297">
        <f t="shared" si="14"/>
        <v>0</v>
      </c>
      <c r="P25" s="297">
        <f t="shared" si="15"/>
        <v>121</v>
      </c>
      <c r="Q25" s="297">
        <f t="shared" si="16"/>
        <v>0</v>
      </c>
      <c r="R25" s="297">
        <f t="shared" si="16"/>
        <v>0</v>
      </c>
      <c r="S25" s="297">
        <f t="shared" si="16"/>
        <v>78</v>
      </c>
      <c r="T25" s="297">
        <f t="shared" si="16"/>
        <v>43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78</v>
      </c>
      <c r="Y25" s="417"/>
      <c r="Z25" s="417"/>
      <c r="AA25" s="417">
        <v>78</v>
      </c>
      <c r="AB25" s="417"/>
      <c r="AC25" s="417"/>
      <c r="AD25" s="417"/>
      <c r="AE25" s="417"/>
      <c r="AF25" s="297">
        <f t="shared" si="18"/>
        <v>0</v>
      </c>
      <c r="AG25" s="417"/>
      <c r="AH25" s="417"/>
      <c r="AI25" s="417"/>
      <c r="AJ25" s="417"/>
      <c r="AK25" s="417"/>
      <c r="AL25" s="417"/>
      <c r="AM25" s="417"/>
      <c r="AN25" s="297">
        <f t="shared" si="19"/>
        <v>0</v>
      </c>
      <c r="AO25" s="417"/>
      <c r="AP25" s="417"/>
      <c r="AQ25" s="417"/>
      <c r="AR25" s="417"/>
      <c r="AS25" s="417"/>
      <c r="AT25" s="417"/>
      <c r="AU25" s="417"/>
      <c r="AV25" s="297">
        <f t="shared" si="20"/>
        <v>0</v>
      </c>
      <c r="AW25" s="417"/>
      <c r="AX25" s="417"/>
      <c r="AY25" s="417"/>
      <c r="AZ25" s="417"/>
      <c r="BA25" s="417"/>
      <c r="BB25" s="417"/>
      <c r="BC25" s="417"/>
      <c r="BD25" s="297">
        <f t="shared" si="21"/>
        <v>0</v>
      </c>
      <c r="BE25" s="417"/>
      <c r="BF25" s="417"/>
      <c r="BG25" s="417"/>
      <c r="BH25" s="417"/>
      <c r="BI25" s="417"/>
      <c r="BJ25" s="417"/>
      <c r="BK25" s="417"/>
      <c r="BL25" s="297">
        <f t="shared" si="22"/>
        <v>0</v>
      </c>
      <c r="BM25" s="417"/>
      <c r="BN25" s="417"/>
      <c r="BO25" s="417"/>
      <c r="BP25" s="417"/>
      <c r="BQ25" s="417"/>
      <c r="BR25" s="417"/>
      <c r="BS25" s="417"/>
      <c r="BT25" s="297">
        <f t="shared" si="23"/>
        <v>27</v>
      </c>
      <c r="BU25" s="417"/>
      <c r="BV25" s="417"/>
      <c r="BW25" s="417"/>
      <c r="BX25" s="417">
        <v>27</v>
      </c>
      <c r="BY25" s="417"/>
      <c r="BZ25" s="417"/>
      <c r="CA25" s="417"/>
      <c r="CB25" s="297">
        <f t="shared" si="24"/>
        <v>0</v>
      </c>
      <c r="CC25" s="417"/>
      <c r="CD25" s="417"/>
      <c r="CE25" s="417"/>
      <c r="CF25" s="417"/>
      <c r="CG25" s="417"/>
      <c r="CH25" s="417"/>
      <c r="CI25" s="417"/>
      <c r="CJ25" s="297">
        <f t="shared" si="25"/>
        <v>16</v>
      </c>
      <c r="CK25" s="417"/>
      <c r="CL25" s="417"/>
      <c r="CM25" s="417"/>
      <c r="CN25" s="417">
        <v>16</v>
      </c>
      <c r="CO25" s="417"/>
      <c r="CP25" s="417"/>
      <c r="CQ25" s="417"/>
      <c r="CR25" s="297">
        <f t="shared" si="26"/>
        <v>0</v>
      </c>
      <c r="CS25" s="417"/>
      <c r="CT25" s="417"/>
      <c r="CU25" s="417"/>
      <c r="CV25" s="417"/>
      <c r="CW25" s="417"/>
      <c r="CX25" s="417"/>
      <c r="CY25" s="417"/>
    </row>
    <row r="26" spans="1:103" s="272" customFormat="1" ht="13.5">
      <c r="A26" s="415" t="s">
        <v>371</v>
      </c>
      <c r="B26" s="415">
        <v>17463</v>
      </c>
      <c r="C26" s="415" t="s">
        <v>422</v>
      </c>
      <c r="D26" s="297">
        <f t="shared" si="3"/>
        <v>137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137</v>
      </c>
      <c r="O26" s="297">
        <f t="shared" si="14"/>
        <v>0</v>
      </c>
      <c r="P26" s="297">
        <f t="shared" si="15"/>
        <v>137</v>
      </c>
      <c r="Q26" s="297">
        <f t="shared" si="16"/>
        <v>0</v>
      </c>
      <c r="R26" s="297">
        <f t="shared" si="16"/>
        <v>137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7"/>
      <c r="Z26" s="417"/>
      <c r="AA26" s="417"/>
      <c r="AB26" s="417"/>
      <c r="AC26" s="417"/>
      <c r="AD26" s="417"/>
      <c r="AE26" s="417"/>
      <c r="AF26" s="297">
        <f t="shared" si="18"/>
        <v>0</v>
      </c>
      <c r="AG26" s="417"/>
      <c r="AH26" s="417"/>
      <c r="AI26" s="417"/>
      <c r="AJ26" s="417"/>
      <c r="AK26" s="417"/>
      <c r="AL26" s="417"/>
      <c r="AM26" s="417"/>
      <c r="AN26" s="297">
        <f t="shared" si="19"/>
        <v>0</v>
      </c>
      <c r="AO26" s="417"/>
      <c r="AP26" s="417"/>
      <c r="AQ26" s="417"/>
      <c r="AR26" s="417"/>
      <c r="AS26" s="417"/>
      <c r="AT26" s="417"/>
      <c r="AU26" s="417"/>
      <c r="AV26" s="297">
        <f t="shared" si="20"/>
        <v>0</v>
      </c>
      <c r="AW26" s="417"/>
      <c r="AX26" s="417"/>
      <c r="AY26" s="417"/>
      <c r="AZ26" s="417"/>
      <c r="BA26" s="417"/>
      <c r="BB26" s="417"/>
      <c r="BC26" s="417"/>
      <c r="BD26" s="297">
        <f t="shared" si="21"/>
        <v>0</v>
      </c>
      <c r="BE26" s="417"/>
      <c r="BF26" s="417"/>
      <c r="BG26" s="417"/>
      <c r="BH26" s="417"/>
      <c r="BI26" s="417"/>
      <c r="BJ26" s="417"/>
      <c r="BK26" s="417"/>
      <c r="BL26" s="297">
        <f t="shared" si="22"/>
        <v>0</v>
      </c>
      <c r="BM26" s="417"/>
      <c r="BN26" s="417"/>
      <c r="BO26" s="417"/>
      <c r="BP26" s="417"/>
      <c r="BQ26" s="417"/>
      <c r="BR26" s="417"/>
      <c r="BS26" s="417"/>
      <c r="BT26" s="297">
        <f t="shared" si="23"/>
        <v>0</v>
      </c>
      <c r="BU26" s="417"/>
      <c r="BV26" s="417"/>
      <c r="BW26" s="417"/>
      <c r="BX26" s="417"/>
      <c r="BY26" s="417"/>
      <c r="BZ26" s="417"/>
      <c r="CA26" s="417"/>
      <c r="CB26" s="297">
        <f t="shared" si="24"/>
        <v>0</v>
      </c>
      <c r="CC26" s="417"/>
      <c r="CD26" s="417"/>
      <c r="CE26" s="417"/>
      <c r="CF26" s="417"/>
      <c r="CG26" s="417"/>
      <c r="CH26" s="417"/>
      <c r="CI26" s="417"/>
      <c r="CJ26" s="297">
        <f t="shared" si="25"/>
        <v>137</v>
      </c>
      <c r="CK26" s="417"/>
      <c r="CL26" s="417">
        <v>137</v>
      </c>
      <c r="CM26" s="417"/>
      <c r="CN26" s="417"/>
      <c r="CO26" s="417"/>
      <c r="CP26" s="417"/>
      <c r="CQ26" s="417"/>
      <c r="CR26" s="297">
        <f t="shared" si="26"/>
        <v>0</v>
      </c>
      <c r="CS26" s="417"/>
      <c r="CT26" s="417"/>
      <c r="CU26" s="417"/>
      <c r="CV26" s="417"/>
      <c r="CW26" s="417"/>
      <c r="CX26" s="417"/>
      <c r="CY26" s="417"/>
    </row>
    <row r="27" spans="1:103" s="272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s="272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103" s="272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</row>
    <row r="30" spans="1:103" s="272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</row>
    <row r="31" spans="1:103" s="272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s="272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s="272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s="272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s="272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s="272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 s="272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</row>
    <row r="38" spans="1:103" s="272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</row>
    <row r="39" spans="1:103" s="272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1:103" s="272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</row>
    <row r="41" spans="1:103" s="272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s="272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s="272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s="272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s="272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s="272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s="272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s="272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17000</v>
      </c>
      <c r="D2" s="211" t="s">
        <v>259</v>
      </c>
      <c r="L2" s="52" t="str">
        <f>'ごみ処理概要'!A7</f>
        <v>石川県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26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1171868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1171868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3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285586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3</v>
      </c>
      <c r="Y7" s="277">
        <f>'ごみ処理概要'!B7</f>
        <v>17000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1171871</v>
      </c>
      <c r="F8" s="383"/>
      <c r="G8" s="385"/>
      <c r="H8" s="397" t="s">
        <v>137</v>
      </c>
      <c r="I8" s="65" t="s">
        <v>138</v>
      </c>
      <c r="J8" s="66">
        <f t="shared" si="1"/>
        <v>30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0</v>
      </c>
      <c r="Y8" s="277">
        <f>'ごみ処理概要'!B8</f>
        <v>17201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337857</v>
      </c>
      <c r="Y9" s="277">
        <f>'ごみ処理概要'!B9</f>
        <v>17202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0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36061</v>
      </c>
      <c r="Y10" s="277">
        <f>'ごみ処理概要'!B10</f>
        <v>17203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337857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50560</v>
      </c>
      <c r="Y11" s="277">
        <f>'ごみ処理概要'!B11</f>
        <v>17204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36061</v>
      </c>
      <c r="F12" s="383"/>
      <c r="G12" s="385"/>
      <c r="H12" s="398"/>
      <c r="I12" s="76" t="s">
        <v>147</v>
      </c>
      <c r="J12" s="72">
        <f t="shared" si="1"/>
        <v>38944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254</v>
      </c>
      <c r="Y12" s="277">
        <f>'ごみ処理概要'!B12</f>
        <v>17205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50560</v>
      </c>
      <c r="F13" s="383"/>
      <c r="G13" s="385"/>
      <c r="H13" s="398"/>
      <c r="I13" s="76" t="s">
        <v>149</v>
      </c>
      <c r="J13" s="72">
        <f t="shared" si="1"/>
        <v>19852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4484</v>
      </c>
      <c r="Y13" s="277">
        <f>'ごみ処理概要'!B13</f>
        <v>17206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254</v>
      </c>
      <c r="F14" s="383"/>
      <c r="G14" s="385"/>
      <c r="H14" s="399"/>
      <c r="I14" s="77" t="s">
        <v>151</v>
      </c>
      <c r="J14" s="78">
        <f t="shared" si="1"/>
        <v>2336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47040</v>
      </c>
      <c r="Y14" s="277">
        <f>'ごみ処理概要'!B14</f>
        <v>17207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4484</v>
      </c>
      <c r="F15" s="383"/>
      <c r="G15" s="80"/>
      <c r="H15" s="81" t="s">
        <v>153</v>
      </c>
      <c r="I15" s="82"/>
      <c r="J15" s="83">
        <f>SUM(J7:J14)</f>
        <v>346748</v>
      </c>
      <c r="K15" s="84" t="s">
        <v>135</v>
      </c>
      <c r="L15" s="85">
        <f aca="true" t="shared" si="3" ref="L15:L22">W35</f>
        <v>41750</v>
      </c>
      <c r="M15" s="86">
        <f aca="true" t="shared" si="4" ref="M15:M21">W43</f>
        <v>3531</v>
      </c>
      <c r="T15" s="53" t="s">
        <v>164</v>
      </c>
      <c r="U15" s="210" t="s">
        <v>244</v>
      </c>
      <c r="V15" s="214" t="s">
        <v>351</v>
      </c>
      <c r="W15" s="274">
        <f ca="1" t="shared" si="0"/>
        <v>20522</v>
      </c>
      <c r="Y15" s="277">
        <f>'ごみ処理概要'!B15</f>
        <v>17209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429216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1817</v>
      </c>
      <c r="K16" s="232">
        <f aca="true" t="shared" si="6" ref="K16:K22">J8</f>
        <v>30</v>
      </c>
      <c r="L16" s="233">
        <f t="shared" si="3"/>
        <v>40</v>
      </c>
      <c r="M16" s="91">
        <f t="shared" si="4"/>
        <v>291</v>
      </c>
      <c r="T16" s="53" t="s">
        <v>246</v>
      </c>
      <c r="U16" s="210" t="s">
        <v>245</v>
      </c>
      <c r="V16" s="53" t="s">
        <v>307</v>
      </c>
      <c r="W16" s="274">
        <f ca="1" t="shared" si="0"/>
        <v>300202</v>
      </c>
      <c r="Y16" s="277">
        <f>'ごみ処理概要'!B16</f>
        <v>17210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47040</v>
      </c>
      <c r="F17" s="383"/>
      <c r="G17" s="385"/>
      <c r="H17" s="92" t="s">
        <v>139</v>
      </c>
      <c r="I17" s="93"/>
      <c r="J17" s="72">
        <f t="shared" si="5"/>
        <v>0</v>
      </c>
      <c r="K17" s="234">
        <f t="shared" si="6"/>
        <v>0</v>
      </c>
      <c r="L17" s="55">
        <f t="shared" si="3"/>
        <v>0</v>
      </c>
      <c r="M17" s="94">
        <f t="shared" si="4"/>
        <v>0</v>
      </c>
      <c r="T17" s="53" t="s">
        <v>247</v>
      </c>
      <c r="U17" s="210" t="s">
        <v>245</v>
      </c>
      <c r="V17" s="53" t="s">
        <v>308</v>
      </c>
      <c r="W17" s="274">
        <f ca="1" t="shared" si="0"/>
        <v>176054</v>
      </c>
      <c r="Y17" s="277">
        <f>'ごみ処理概要'!B17</f>
        <v>17211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20522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285586</v>
      </c>
      <c r="Y18" s="277">
        <f>'ごみ処理概要'!B18</f>
        <v>17324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496778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30</v>
      </c>
      <c r="Y19" s="277">
        <f>'ごみ処理概要'!B19</f>
        <v>17344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72151</v>
      </c>
      <c r="K20" s="234">
        <f t="shared" si="6"/>
        <v>38944</v>
      </c>
      <c r="L20" s="55">
        <f t="shared" si="3"/>
        <v>424</v>
      </c>
      <c r="M20" s="94">
        <f t="shared" si="4"/>
        <v>312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17361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300202</v>
      </c>
      <c r="F21" s="383"/>
      <c r="G21" s="385"/>
      <c r="H21" s="92" t="s">
        <v>149</v>
      </c>
      <c r="I21" s="93"/>
      <c r="J21" s="72">
        <f t="shared" si="5"/>
        <v>57558</v>
      </c>
      <c r="K21" s="234">
        <f t="shared" si="6"/>
        <v>19852</v>
      </c>
      <c r="L21" s="55">
        <f t="shared" si="3"/>
        <v>13334</v>
      </c>
      <c r="M21" s="94">
        <f t="shared" si="4"/>
        <v>26371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17365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176054</v>
      </c>
      <c r="F22" s="383"/>
      <c r="G22" s="385"/>
      <c r="H22" s="96" t="s">
        <v>151</v>
      </c>
      <c r="I22" s="97"/>
      <c r="J22" s="78">
        <f t="shared" si="5"/>
        <v>6407</v>
      </c>
      <c r="K22" s="235">
        <f t="shared" si="6"/>
        <v>2336</v>
      </c>
      <c r="L22" s="98">
        <f t="shared" si="3"/>
        <v>1381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17384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20522</v>
      </c>
      <c r="F23" s="383"/>
      <c r="G23" s="80"/>
      <c r="H23" s="99" t="s">
        <v>153</v>
      </c>
      <c r="I23" s="100"/>
      <c r="J23" s="101">
        <f>SUM(J16:J22)</f>
        <v>137933</v>
      </c>
      <c r="K23" s="102">
        <f>SUM(K16:K22)</f>
        <v>61162</v>
      </c>
      <c r="L23" s="103">
        <f>SUM(L16:L22)</f>
        <v>15179</v>
      </c>
      <c r="M23" s="104">
        <f>SUM(M16:M21)</f>
        <v>26974</v>
      </c>
      <c r="T23" s="53" t="s">
        <v>147</v>
      </c>
      <c r="U23" s="210" t="s">
        <v>248</v>
      </c>
      <c r="V23" s="53" t="s">
        <v>320</v>
      </c>
      <c r="W23" s="274">
        <f ca="1" t="shared" si="0"/>
        <v>38944</v>
      </c>
      <c r="Y23" s="277">
        <f>'ごみ処理概要'!B23</f>
        <v>17386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496778</v>
      </c>
      <c r="F24" s="105"/>
      <c r="G24" s="106" t="s">
        <v>159</v>
      </c>
      <c r="H24" s="99"/>
      <c r="I24" s="99"/>
      <c r="J24" s="61">
        <f>SUM(J7,J23)</f>
        <v>423519</v>
      </c>
      <c r="K24" s="107">
        <f>K23</f>
        <v>61162</v>
      </c>
      <c r="L24" s="108">
        <f>SUM(L15,L23)</f>
        <v>56929</v>
      </c>
      <c r="M24" s="109">
        <f>SUM(M15,M23)</f>
        <v>30505</v>
      </c>
      <c r="T24" s="53" t="s">
        <v>149</v>
      </c>
      <c r="U24" s="210" t="s">
        <v>248</v>
      </c>
      <c r="V24" s="53" t="s">
        <v>321</v>
      </c>
      <c r="W24" s="274">
        <f ca="1" t="shared" si="0"/>
        <v>19852</v>
      </c>
      <c r="Y24" s="277">
        <f>'ごみ処理概要'!B24</f>
        <v>17407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28737</v>
      </c>
      <c r="K25" s="113" t="s">
        <v>135</v>
      </c>
      <c r="L25" s="114" t="s">
        <v>135</v>
      </c>
      <c r="M25" s="91">
        <f>J25</f>
        <v>28737</v>
      </c>
      <c r="T25" s="53" t="s">
        <v>151</v>
      </c>
      <c r="U25" s="210" t="s">
        <v>248</v>
      </c>
      <c r="V25" s="53" t="s">
        <v>315</v>
      </c>
      <c r="W25" s="274">
        <f ca="1" t="shared" si="0"/>
        <v>2336</v>
      </c>
      <c r="Y25" s="277">
        <f>'ごみ処理概要'!B25</f>
        <v>17461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20111</v>
      </c>
      <c r="K26" s="119" t="s">
        <v>135</v>
      </c>
      <c r="L26" s="120">
        <f>J26</f>
        <v>20111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1817</v>
      </c>
      <c r="Y26" s="277">
        <f>'ごみ処理概要'!B26</f>
        <v>17463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472367</v>
      </c>
      <c r="K27" s="123">
        <f>SUM(K24:K26)</f>
        <v>61162</v>
      </c>
      <c r="L27" s="124">
        <f>SUM(L24:L26)</f>
        <v>77040</v>
      </c>
      <c r="M27" s="125">
        <f>SUM(M24:M26)</f>
        <v>59242</v>
      </c>
      <c r="T27" s="53" t="s">
        <v>139</v>
      </c>
      <c r="U27" s="210" t="s">
        <v>248</v>
      </c>
      <c r="V27" s="53" t="s">
        <v>323</v>
      </c>
      <c r="W27" s="274">
        <f ca="1" t="shared" si="0"/>
        <v>0</v>
      </c>
      <c r="Y27" s="277">
        <f>'ごみ処理概要'!B27</f>
        <v>0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0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0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収集ごみ（混合ごみ＋可燃ごみ＋不燃ごみ＋資源ごみ＋粗大ごみ＋その他）＝429,216t/年</v>
      </c>
      <c r="K30" s="219" t="s">
        <v>165</v>
      </c>
      <c r="L30" s="220">
        <f aca="true" t="shared" si="7" ref="L30:L42">W50-W63</f>
        <v>17116</v>
      </c>
      <c r="M30" s="216">
        <f aca="true" t="shared" si="8" ref="M30:M35">W63</f>
        <v>19724</v>
      </c>
      <c r="T30" s="53" t="s">
        <v>147</v>
      </c>
      <c r="U30" s="210" t="s">
        <v>248</v>
      </c>
      <c r="V30" s="53" t="s">
        <v>325</v>
      </c>
      <c r="W30" s="274">
        <f ca="1" t="shared" si="0"/>
        <v>72151</v>
      </c>
      <c r="Y30" s="277">
        <f>'ごみ処理概要'!B30</f>
        <v>0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計画収集量（収集ごみ＋直接搬入ごみ）＝476,256t/年</v>
      </c>
      <c r="K31" s="221" t="s">
        <v>166</v>
      </c>
      <c r="L31" s="222">
        <f t="shared" si="7"/>
        <v>17317</v>
      </c>
      <c r="M31" s="215">
        <f t="shared" si="8"/>
        <v>257</v>
      </c>
      <c r="T31" s="53" t="s">
        <v>149</v>
      </c>
      <c r="U31" s="210" t="s">
        <v>248</v>
      </c>
      <c r="V31" s="53" t="s">
        <v>326</v>
      </c>
      <c r="W31" s="274">
        <f ca="1" t="shared" si="0"/>
        <v>57558</v>
      </c>
      <c r="Y31" s="277">
        <f>'ごみ処理概要'!B31</f>
        <v>0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ごみ総排出量（計画収集量＋集団回収量）＝496,778t/年</v>
      </c>
      <c r="K32" s="221" t="s">
        <v>167</v>
      </c>
      <c r="L32" s="222">
        <f t="shared" si="7"/>
        <v>7881</v>
      </c>
      <c r="M32" s="215">
        <f t="shared" si="8"/>
        <v>323</v>
      </c>
      <c r="T32" s="53" t="s">
        <v>151</v>
      </c>
      <c r="U32" s="210" t="s">
        <v>248</v>
      </c>
      <c r="V32" s="53" t="s">
        <v>310</v>
      </c>
      <c r="W32" s="274">
        <f ca="1" t="shared" si="0"/>
        <v>6407</v>
      </c>
      <c r="Y32" s="277">
        <f>'ごみ処理概要'!B32</f>
        <v>0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ごみ処理量（直接最終処分量＋直接焼却量＋焼却以外の中間処理量＋直接資源化量）＝472,367t/年</v>
      </c>
      <c r="K33" s="221" t="s">
        <v>168</v>
      </c>
      <c r="L33" s="222">
        <f t="shared" si="7"/>
        <v>2316</v>
      </c>
      <c r="M33" s="215">
        <f t="shared" si="8"/>
        <v>56</v>
      </c>
      <c r="T33" s="53" t="s">
        <v>160</v>
      </c>
      <c r="U33" s="210" t="s">
        <v>248</v>
      </c>
      <c r="V33" s="53" t="s">
        <v>327</v>
      </c>
      <c r="W33" s="274">
        <f ca="1" t="shared" si="0"/>
        <v>28737</v>
      </c>
      <c r="Y33" s="277">
        <f>'ごみ処理概要'!B33</f>
        <v>0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１人１日あたりごみ排出量（ごみ総排出量/総人口）＝1,161g/人日</v>
      </c>
      <c r="K34" s="221" t="s">
        <v>169</v>
      </c>
      <c r="L34" s="222">
        <f t="shared" si="7"/>
        <v>8264</v>
      </c>
      <c r="M34" s="215">
        <f t="shared" si="8"/>
        <v>125</v>
      </c>
      <c r="T34" s="53" t="s">
        <v>161</v>
      </c>
      <c r="U34" s="210" t="s">
        <v>248</v>
      </c>
      <c r="V34" s="53" t="s">
        <v>328</v>
      </c>
      <c r="W34" s="274">
        <f ca="1" t="shared" si="0"/>
        <v>20111</v>
      </c>
      <c r="Y34" s="277">
        <f>'ごみ処理概要'!B34</f>
        <v>0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リサイクル率（[資源化量合計＋集団回収量]/[ごみ処理量＋集団回収量]）＝16.18％</v>
      </c>
      <c r="K35" s="221" t="s">
        <v>170</v>
      </c>
      <c r="L35" s="222">
        <f t="shared" si="7"/>
        <v>72</v>
      </c>
      <c r="M35" s="215">
        <f t="shared" si="8"/>
        <v>0</v>
      </c>
      <c r="T35" s="53" t="s">
        <v>252</v>
      </c>
      <c r="U35" s="210" t="s">
        <v>248</v>
      </c>
      <c r="V35" s="53" t="s">
        <v>329</v>
      </c>
      <c r="W35" s="274">
        <f ca="1" t="shared" si="0"/>
        <v>41750</v>
      </c>
      <c r="Y35" s="277">
        <f>'ごみ処理概要'!B35</f>
        <v>0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中間処理による減量化量（施設処理量-施設処理後資源化量-施設処理後残渣処分量）＝336,085t/年</v>
      </c>
      <c r="K36" s="221" t="s">
        <v>171</v>
      </c>
      <c r="L36" s="222">
        <f t="shared" si="7"/>
        <v>0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40</v>
      </c>
      <c r="Y36" s="277">
        <f>'ごみ処理概要'!B36</f>
        <v>0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0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3012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0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143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0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424</v>
      </c>
      <c r="Y40" s="277">
        <f>'ごみ処理概要'!B40</f>
        <v>0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136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13334</v>
      </c>
      <c r="X41" s="52"/>
      <c r="Y41" s="277">
        <f>'ごみ処理概要'!B41</f>
        <v>0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2985</v>
      </c>
      <c r="M42" s="225">
        <f>W75</f>
        <v>37</v>
      </c>
      <c r="T42" s="53" t="s">
        <v>151</v>
      </c>
      <c r="U42" s="210" t="s">
        <v>248</v>
      </c>
      <c r="V42" s="53" t="s">
        <v>336</v>
      </c>
      <c r="W42" s="274">
        <f ca="1" t="shared" si="9"/>
        <v>1381</v>
      </c>
      <c r="X42" s="52"/>
      <c r="Y42" s="277">
        <f>'ごみ処理概要'!B42</f>
        <v>0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59242</v>
      </c>
      <c r="M43" s="228">
        <f>SUM(M30:M42)</f>
        <v>20522</v>
      </c>
      <c r="T43" s="53" t="s">
        <v>253</v>
      </c>
      <c r="U43" s="210" t="s">
        <v>244</v>
      </c>
      <c r="V43" s="53" t="s">
        <v>337</v>
      </c>
      <c r="W43" s="274">
        <f ca="1" t="shared" si="9"/>
        <v>3531</v>
      </c>
      <c r="X43" s="52"/>
      <c r="Y43" s="277">
        <f>'ごみ処理概要'!B43</f>
        <v>0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291</v>
      </c>
      <c r="X44" s="52"/>
      <c r="Y44" s="277">
        <f>'ごみ処理概要'!B44</f>
        <v>0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0</v>
      </c>
      <c r="X45" s="52"/>
      <c r="Y45" s="277">
        <f>'ごみ処理概要'!B45</f>
        <v>0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0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0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312</v>
      </c>
      <c r="X48" s="52"/>
      <c r="Y48" s="277">
        <f>'ごみ処理概要'!B48</f>
        <v>0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26371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36840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17574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8204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2372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8389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72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0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3012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143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136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3022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19724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257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323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56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125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0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37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0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石川県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20111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77040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41750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285586</v>
      </c>
      <c r="H8" s="138"/>
      <c r="I8" s="148" t="s">
        <v>184</v>
      </c>
      <c r="J8" s="149">
        <f>'ごみ集計結果'!J15</f>
        <v>346748</v>
      </c>
      <c r="K8" s="138"/>
      <c r="L8" s="156" t="s">
        <v>185</v>
      </c>
      <c r="M8" s="157" t="s">
        <v>186</v>
      </c>
      <c r="N8" s="158">
        <f>'ごみ集計結果'!M15</f>
        <v>3531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61162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15179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337857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30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1817</v>
      </c>
      <c r="K13" s="138"/>
      <c r="L13" s="168" t="s">
        <v>190</v>
      </c>
      <c r="M13" s="169" t="s">
        <v>194</v>
      </c>
      <c r="N13" s="170">
        <f>'ごみ集計結果'!L16</f>
        <v>40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36061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291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50560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0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254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0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4484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137933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47040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0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20522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38944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72151</v>
      </c>
      <c r="K29" s="138"/>
      <c r="L29" s="168" t="s">
        <v>190</v>
      </c>
      <c r="M29" s="169" t="s">
        <v>222</v>
      </c>
      <c r="N29" s="170">
        <f>'ごみ集計結果'!L20</f>
        <v>424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312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19852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57558</v>
      </c>
      <c r="K33" s="138"/>
      <c r="L33" s="168" t="s">
        <v>190</v>
      </c>
      <c r="M33" s="169" t="s">
        <v>227</v>
      </c>
      <c r="N33" s="170">
        <f>'ごみ集計結果'!L21</f>
        <v>13334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26371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2336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6407</v>
      </c>
      <c r="K37" s="138"/>
      <c r="L37" s="171" t="s">
        <v>190</v>
      </c>
      <c r="M37" s="172" t="s">
        <v>233</v>
      </c>
      <c r="N37" s="158">
        <f>'ごみ集計結果'!L22</f>
        <v>1381</v>
      </c>
      <c r="O37" s="138"/>
      <c r="P37" s="412">
        <f>'ごみ集計結果'!M24</f>
        <v>30505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1171868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3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1171871</v>
      </c>
      <c r="E40" s="138"/>
      <c r="F40" s="148" t="s">
        <v>242</v>
      </c>
      <c r="G40" s="149">
        <f>'ごみ集計結果'!J25</f>
        <v>28737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59242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2008-09-16T07:29:34Z</dcterms:modified>
  <cp:category/>
  <cp:version/>
  <cp:contentType/>
  <cp:contentStatus/>
</cp:coreProperties>
</file>