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'ごみ処理概要'!$A$7:$AW$40</definedName>
    <definedName name="_xlnm.Print_Area" localSheetId="2">'ごみ処理量内訳'!$A$7:$AR$40</definedName>
    <definedName name="_xlnm.Print_Area" localSheetId="1">'ごみ搬入量内訳'!$A$7:$DK$40</definedName>
    <definedName name="_xlnm.Print_Area" localSheetId="4">'災害廃棄物搬入量'!$A$7:$CY$40</definedName>
    <definedName name="_xlnm.Print_Area" localSheetId="3">'資源化量内訳'!$A$7:$EH$40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<sst xmlns="http://schemas.openxmlformats.org/spreadsheetml/2006/main" count="1759" uniqueCount="437">
  <si>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</si>
  <si>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</si>
  <si>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</si>
  <si>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</si>
  <si>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</si>
  <si>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</si>
  <si>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</si>
  <si>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</si>
  <si>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</si>
  <si>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</si>
  <si>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</si>
  <si>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</si>
  <si>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</si>
  <si>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</si>
  <si>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</si>
  <si>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</si>
  <si>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</si>
  <si>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</si>
  <si>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</si>
  <si>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</si>
  <si>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</si>
  <si>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</si>
  <si>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</si>
  <si>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</si>
  <si>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</si>
  <si>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</si>
  <si>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</si>
  <si>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</si>
  <si>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</si>
  <si>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</si>
  <si>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</si>
  <si>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</si>
  <si>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</si>
  <si>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</si>
  <si>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</si>
  <si>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</si>
  <si>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</si>
  <si>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</si>
  <si>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</si>
  <si>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</si>
  <si>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</si>
  <si>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</si>
  <si>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</si>
  <si>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</si>
  <si>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</si>
  <si>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</si>
  <si>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</si>
  <si>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</si>
  <si>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</si>
  <si>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</si>
  <si>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</si>
  <si>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</si>
  <si>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</si>
  <si>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</si>
  <si>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</si>
  <si>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</si>
  <si>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</si>
  <si>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</si>
  <si>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</si>
  <si>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</si>
  <si>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</si>
  <si>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</si>
  <si>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</si>
  <si>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</si>
  <si>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</si>
  <si>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</si>
  <si>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</si>
  <si>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</si>
  <si>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</si>
  <si>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</si>
  <si>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</si>
  <si>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</si>
  <si>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</si>
  <si>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</si>
  <si>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</si>
  <si>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</si>
  <si>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</si>
  <si>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</si>
  <si>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</si>
  <si>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</si>
  <si>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</si>
  <si>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</si>
  <si>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</si>
  <si>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</si>
  <si>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</si>
  <si>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</si>
  <si>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</si>
  <si>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</si>
  <si>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</si>
  <si>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</si>
  <si>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</si>
  <si>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</si>
  <si>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</si>
  <si>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</si>
  <si>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</si>
  <si>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</si>
  <si>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</si>
  <si>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</si>
  <si>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</si>
  <si>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</si>
  <si>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</si>
  <si>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</si>
  <si>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</si>
  <si>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</si>
  <si>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</si>
  <si>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</si>
  <si>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</si>
  <si>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</si>
  <si>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</si>
  <si>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</si>
  <si>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</si>
  <si>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</si>
  <si>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</si>
  <si>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</si>
  <si>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</si>
  <si>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</si>
  <si>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</si>
  <si>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</si>
  <si>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</si>
  <si>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</si>
  <si>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</si>
  <si>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</si>
  <si>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</si>
  <si>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</si>
  <si>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</si>
  <si>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</si>
  <si>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</si>
  <si>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</si>
  <si>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</si>
  <si>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</si>
  <si>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</si>
  <si>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</si>
  <si>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</si>
  <si>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</si>
  <si>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</si>
  <si>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</si>
  <si>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</si>
  <si>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</si>
  <si>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</si>
  <si>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</si>
  <si>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</si>
  <si>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</si>
  <si>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</si>
  <si>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</si>
  <si>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</si>
  <si>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</si>
  <si>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</si>
  <si>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</si>
  <si>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</si>
  <si>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</si>
  <si>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</si>
  <si>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</si>
  <si>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</si>
  <si>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</si>
  <si>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</si>
  <si>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</si>
  <si>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</si>
  <si>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</si>
  <si>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</si>
  <si>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</si>
  <si>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</si>
  <si>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</si>
  <si>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</si>
  <si>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</si>
  <si>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</si>
  <si>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</si>
  <si>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</si>
  <si>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</si>
  <si>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</si>
  <si>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</si>
  <si>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</si>
  <si>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</si>
  <si>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</si>
  <si>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</si>
  <si>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</si>
  <si>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</si>
  <si>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</si>
  <si>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</si>
  <si>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</si>
  <si>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</si>
  <si>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</si>
  <si>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</si>
  <si>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</si>
  <si>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</si>
  <si>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</si>
  <si>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</si>
  <si>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</si>
  <si>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</si>
  <si>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</si>
  <si>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</si>
  <si>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</si>
  <si>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</si>
  <si>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</si>
  <si>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</si>
  <si>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</si>
  <si>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</si>
  <si>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</si>
  <si>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</si>
  <si>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</si>
  <si>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</si>
  <si>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</si>
  <si>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</si>
  <si>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</si>
  <si>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</si>
  <si>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</si>
  <si>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</si>
  <si>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</si>
  <si>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</si>
  <si>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</si>
  <si>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</si>
  <si>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</si>
  <si>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</si>
  <si>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</si>
  <si>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</si>
  <si>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</si>
  <si>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</si>
  <si>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</si>
  <si>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</si>
  <si>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</si>
  <si>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</si>
  <si>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</si>
  <si>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</si>
  <si>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</si>
  <si>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</si>
  <si>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</si>
  <si>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</si>
  <si>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</si>
  <si>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</si>
  <si>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</si>
  <si>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</si>
  <si>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</si>
  <si>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</si>
  <si>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</si>
  <si>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</si>
  <si>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</si>
  <si>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</si>
  <si>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</si>
  <si>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</si>
  <si>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</si>
  <si>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</si>
  <si>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</si>
  <si>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</si>
  <si>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</si>
  <si>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</si>
  <si>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</si>
  <si>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</si>
  <si>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</si>
  <si>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</si>
  <si>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</si>
  <si>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</si>
  <si>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</si>
  <si>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</si>
  <si>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</si>
  <si>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</si>
  <si>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</si>
  <si>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</si>
  <si>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</si>
  <si>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</si>
  <si>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</si>
  <si>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</si>
  <si>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</si>
  <si>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</si>
  <si>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</si>
  <si>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</si>
  <si>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</si>
  <si>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</si>
  <si>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</si>
  <si>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</si>
  <si>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</si>
  <si>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</si>
  <si>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</si>
  <si>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</si>
  <si>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</si>
  <si>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</si>
  <si>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</si>
  <si>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</si>
  <si>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</si>
  <si>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</si>
  <si>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</si>
  <si>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</si>
  <si>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</si>
  <si>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</si>
  <si>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</si>
  <si>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</si>
  <si>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</si>
  <si>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</si>
  <si>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</si>
  <si>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</si>
  <si>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</si>
  <si>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</si>
  <si>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</si>
  <si>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</si>
  <si>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</si>
  <si>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</si>
  <si>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</si>
  <si>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</si>
  <si>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</si>
  <si>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</si>
  <si>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</si>
  <si>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</si>
  <si>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</si>
  <si>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</si>
  <si>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</si>
  <si>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</si>
  <si>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</si>
  <si>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</si>
  <si>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</si>
  <si>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</si>
  <si>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</si>
  <si>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</si>
  <si>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</si>
  <si>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</si>
  <si>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</si>
  <si>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</si>
  <si>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</si>
  <si>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</si>
  <si>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</si>
  <si>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</si>
  <si>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</si>
  <si>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</si>
  <si>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</si>
  <si>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</si>
  <si>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</si>
  <si>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</si>
  <si>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</si>
  <si>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</si>
  <si>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</si>
  <si>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</si>
  <si>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</si>
  <si>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</si>
  <si>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</si>
  <si>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</si>
  <si>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</si>
  <si>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</si>
  <si>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</si>
  <si>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</si>
  <si>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</si>
  <si>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</si>
  <si>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</si>
  <si>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</si>
  <si>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</si>
  <si>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</si>
  <si>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</si>
  <si>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</si>
  <si>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</si>
  <si>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</si>
  <si>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</si>
  <si>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</si>
  <si>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</si>
  <si>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</si>
  <si>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</si>
  <si>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</si>
  <si>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</si>
  <si>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</si>
  <si>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</si>
  <si>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</si>
  <si>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</si>
  <si>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</si>
  <si>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</si>
  <si>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</si>
  <si>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</si>
  <si>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</si>
  <si>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</si>
  <si>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</si>
  <si>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</si>
  <si>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</si>
  <si>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</si>
  <si>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</si>
  <si>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</si>
  <si>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</si>
  <si>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</si>
  <si>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</si>
  <si>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</si>
  <si>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</si>
  <si>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</si>
  <si>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</si>
  <si>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</si>
  <si>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</si>
  <si>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</si>
  <si>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</si>
  <si>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</si>
  <si>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</si>
  <si>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</si>
  <si>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</si>
  <si>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</si>
  <si>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</si>
  <si>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</si>
  <si>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</si>
  <si>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</si>
  <si>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</si>
  <si>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</si>
  <si>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</si>
  <si>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</si>
  <si>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</si>
  <si>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</si>
  <si>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</si>
  <si>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</si>
  <si>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</si>
  <si>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</si>
  <si>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</si>
  <si>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</si>
  <si>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</si>
  <si>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横浜市</t>
  </si>
  <si>
    <t>○</t>
  </si>
  <si>
    <t>川崎市</t>
  </si>
  <si>
    <t>横須賀市</t>
  </si>
  <si>
    <t>平塚市</t>
  </si>
  <si>
    <t>鎌倉市</t>
  </si>
  <si>
    <t>○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</si>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</sst>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神奈川県</v>
      </c>
      <c r="B7" s="280">
        <f>INT(B8/1000)*1000</f>
        <v>14000</v>
      </c>
      <c r="C7" s="280" t="s">
        <v>354</v>
      </c>
      <c r="D7" s="278">
        <f>SUM(E7:F7)</f>
        <v>8840657</v>
      </c>
      <c r="E7" s="278">
        <f>SUM(E8:E200)</f>
        <v>8840650</v>
      </c>
      <c r="F7" s="278">
        <f>SUM(F8:F200)</f>
        <v>7</v>
      </c>
      <c r="G7" s="278">
        <f>SUM(G8:G200)</f>
        <v>2895967</v>
      </c>
      <c r="H7" s="278">
        <f>SUM(H8:H200)</f>
        <v>177511</v>
      </c>
      <c r="I7" s="278">
        <f>SUM(I8:I200)</f>
        <v>365021</v>
      </c>
      <c r="J7" s="278">
        <f>SUM(G7:I7)</f>
        <v>3438499</v>
      </c>
      <c r="K7" s="278">
        <f>IF($D7&gt;0,J7/$D7/365*10^6,0)</f>
        <v>1065.593338309523</v>
      </c>
      <c r="L7" s="278">
        <f>IF($D7&gt;0,('ごみ搬入量内訳'!E7+I7)/$D7/365*10^6,0)</f>
        <v>799.5584398091928</v>
      </c>
      <c r="M7" s="278">
        <f>IF($D7&gt;0,'ごみ搬入量内訳'!F7/$D7/365*10^6,0)</f>
        <v>266.03489850033014</v>
      </c>
      <c r="N7" s="278">
        <f>SUM(N8:N200)</f>
        <v>1</v>
      </c>
      <c r="O7" s="278">
        <f>'ごみ処理量内訳'!E7</f>
        <v>2547472</v>
      </c>
      <c r="P7" s="278">
        <f>'ごみ処理量内訳'!N7</f>
        <v>17892</v>
      </c>
      <c r="Q7" s="278">
        <f aca="true" t="shared" si="0" ref="Q7:AH7">SUM(Q8:Q200)</f>
        <v>281349</v>
      </c>
      <c r="R7" s="278">
        <f t="shared" si="0"/>
        <v>92913</v>
      </c>
      <c r="S7" s="278">
        <f t="shared" si="0"/>
        <v>4685</v>
      </c>
      <c r="T7" s="278">
        <f t="shared" si="0"/>
        <v>0</v>
      </c>
      <c r="U7" s="278">
        <f t="shared" si="0"/>
        <v>0</v>
      </c>
      <c r="V7" s="278">
        <f t="shared" si="0"/>
        <v>6</v>
      </c>
      <c r="W7" s="278">
        <f t="shared" si="0"/>
        <v>173934</v>
      </c>
      <c r="X7" s="278">
        <f t="shared" si="0"/>
        <v>9811</v>
      </c>
      <c r="Y7" s="278">
        <f t="shared" si="0"/>
        <v>228245</v>
      </c>
      <c r="Z7" s="278">
        <f t="shared" si="0"/>
        <v>129624</v>
      </c>
      <c r="AA7" s="278">
        <f t="shared" si="0"/>
        <v>8707</v>
      </c>
      <c r="AB7" s="278">
        <f t="shared" si="0"/>
        <v>5720</v>
      </c>
      <c r="AC7" s="278">
        <f t="shared" si="0"/>
        <v>3968</v>
      </c>
      <c r="AD7" s="278">
        <f t="shared" si="0"/>
        <v>54971</v>
      </c>
      <c r="AE7" s="278">
        <f t="shared" si="0"/>
        <v>11265</v>
      </c>
      <c r="AF7" s="278">
        <f t="shared" si="0"/>
        <v>0</v>
      </c>
      <c r="AG7" s="278">
        <f t="shared" si="0"/>
        <v>0</v>
      </c>
      <c r="AH7" s="278">
        <f t="shared" si="0"/>
        <v>13990</v>
      </c>
      <c r="AI7" s="278">
        <f>SUM(O7:Q7,Y7)</f>
        <v>3074958</v>
      </c>
      <c r="AJ7" s="279">
        <f>IF(AI7&gt;0,(Y7+O7+Q7)/AI7*100,0)</f>
        <v>99.41813839408539</v>
      </c>
      <c r="AK7" s="278">
        <f aca="true" t="shared" si="1" ref="AK7:AQ7">SUM(AK8:AK200)</f>
        <v>59313</v>
      </c>
      <c r="AL7" s="278">
        <f t="shared" si="1"/>
        <v>22051</v>
      </c>
      <c r="AM7" s="278">
        <f t="shared" si="1"/>
        <v>4255</v>
      </c>
      <c r="AN7" s="278">
        <f t="shared" si="1"/>
        <v>0</v>
      </c>
      <c r="AO7" s="278">
        <f t="shared" si="1"/>
        <v>0</v>
      </c>
      <c r="AP7" s="278">
        <f t="shared" si="1"/>
        <v>6</v>
      </c>
      <c r="AQ7" s="278">
        <f t="shared" si="1"/>
        <v>156570</v>
      </c>
      <c r="AR7" s="278">
        <f>SUM(AK7:AQ7)</f>
        <v>242195</v>
      </c>
      <c r="AS7" s="279">
        <f>IF(AI7+I7&gt;0,(Y7+AR7+I7)/(AI7+I7)*100,0)</f>
        <v>24.28680523921803</v>
      </c>
      <c r="AT7" s="278">
        <f>SUM(AT8:AT200)</f>
        <v>17892</v>
      </c>
      <c r="AU7" s="278">
        <f>SUM(AU8:AU200)</f>
        <v>306436</v>
      </c>
      <c r="AV7" s="278">
        <f>SUM(AV8:AV200)</f>
        <v>19075</v>
      </c>
      <c r="AW7" s="278">
        <f>SUM(AT7:AV7)</f>
        <v>343403</v>
      </c>
    </row>
    <row r="8" spans="1:49" ht="13.5" customHeight="1">
      <c r="A8" s="415" t="s">
        <v>368</v>
      </c>
      <c r="B8" s="415">
        <v>14100</v>
      </c>
      <c r="C8" s="415" t="s">
        <v>402</v>
      </c>
      <c r="D8" s="294">
        <f aca="true" t="shared" si="2" ref="D8:D40">SUM(E8:F8)</f>
        <v>3602758</v>
      </c>
      <c r="E8" s="419">
        <v>3602758</v>
      </c>
      <c r="F8" s="419"/>
      <c r="G8" s="295">
        <f>'ごみ搬入量内訳'!H8</f>
        <v>1131943</v>
      </c>
      <c r="H8" s="295">
        <f>'ごみ搬入量内訳'!AG8</f>
        <v>62405</v>
      </c>
      <c r="I8" s="295">
        <f>'資源化量内訳'!DX8</f>
        <v>180863</v>
      </c>
      <c r="J8" s="294">
        <f>SUM(G8:I8)</f>
        <v>1375211</v>
      </c>
      <c r="K8" s="294">
        <f>IF($D8&gt;0,J8/$D8/365*10^6,0)</f>
        <v>1045.7825282361496</v>
      </c>
      <c r="L8" s="295">
        <f>IF($D8&gt;0,('ごみ搬入量内訳'!E8+I8)/$D8/365*10^6,0)</f>
        <v>753.8775449709316</v>
      </c>
      <c r="M8" s="295">
        <f>IF($D8&gt;0,'ごみ搬入量内訳'!F8/$D8/365*10^6,0)</f>
        <v>291.904983265218</v>
      </c>
      <c r="N8" s="295">
        <f>'ごみ搬入量内訳'!AH8</f>
        <v>0</v>
      </c>
      <c r="O8" s="295">
        <f>'ごみ処理量内訳'!E8</f>
        <v>996661</v>
      </c>
      <c r="P8" s="295">
        <f>'ごみ処理量内訳'!N8</f>
        <v>10260</v>
      </c>
      <c r="Q8" s="295">
        <f>'ごみ処理量内訳'!F8</f>
        <v>82131</v>
      </c>
      <c r="R8" s="295">
        <f>'ごみ処理量内訳'!G8</f>
        <v>14688</v>
      </c>
      <c r="S8" s="295">
        <f>'ごみ処理量内訳'!H8</f>
        <v>4255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63188</v>
      </c>
      <c r="X8" s="295">
        <f>'ごみ処理量内訳'!M8</f>
        <v>0</v>
      </c>
      <c r="Y8" s="295">
        <f>'資源化量内訳'!R8</f>
        <v>105296</v>
      </c>
      <c r="Z8" s="295">
        <f>'資源化量内訳'!S8</f>
        <v>48555</v>
      </c>
      <c r="AA8" s="295">
        <f>'資源化量内訳'!T8</f>
        <v>4807</v>
      </c>
      <c r="AB8" s="295">
        <f>'資源化量内訳'!U8</f>
        <v>0</v>
      </c>
      <c r="AC8" s="295">
        <f>'資源化量内訳'!V8</f>
        <v>0</v>
      </c>
      <c r="AD8" s="295">
        <f>'資源化量内訳'!W8</f>
        <v>45956</v>
      </c>
      <c r="AE8" s="295">
        <f>'資源化量内訳'!X8</f>
        <v>5554</v>
      </c>
      <c r="AF8" s="295">
        <f>'資源化量内訳'!Y8</f>
        <v>0</v>
      </c>
      <c r="AG8" s="295">
        <f>'資源化量内訳'!Z8</f>
        <v>0</v>
      </c>
      <c r="AH8" s="295">
        <f>'資源化量内訳'!AA8</f>
        <v>424</v>
      </c>
      <c r="AI8" s="294">
        <f>SUM(O8:Q8,Y8)</f>
        <v>1194348</v>
      </c>
      <c r="AJ8" s="296">
        <f>IF(AI8&gt;0,(Y8+O8+Q8)/AI8*100,0)</f>
        <v>99.14095389283524</v>
      </c>
      <c r="AK8" s="295">
        <f>'資源化量内訳'!AP8</f>
        <v>14193</v>
      </c>
      <c r="AL8" s="295">
        <f>'資源化量内訳'!BC8</f>
        <v>0</v>
      </c>
      <c r="AM8" s="295">
        <f>'資源化量内訳'!BO8</f>
        <v>4255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52869</v>
      </c>
      <c r="AR8" s="294">
        <f>SUM(AK8:AQ8)</f>
        <v>71317</v>
      </c>
      <c r="AS8" s="296">
        <f>IF(AI8+I8&gt;0,(Y8+AR8+I8)/(AI8+I8)*100,0)</f>
        <v>25.994265607241363</v>
      </c>
      <c r="AT8" s="295">
        <f>'ごみ処理量内訳'!AI8</f>
        <v>10260</v>
      </c>
      <c r="AU8" s="295">
        <f>'ごみ処理量内訳'!AJ8</f>
        <v>137605</v>
      </c>
      <c r="AV8" s="295">
        <f>'ごみ処理量内訳'!AK8</f>
        <v>3899</v>
      </c>
      <c r="AW8" s="294">
        <f>SUM(AT8:AV8)</f>
        <v>151764</v>
      </c>
    </row>
    <row r="9" spans="1:49" ht="13.5" customHeight="1">
      <c r="A9" s="415" t="s">
        <v>368</v>
      </c>
      <c r="B9" s="415">
        <v>14130</v>
      </c>
      <c r="C9" s="415" t="s">
        <v>404</v>
      </c>
      <c r="D9" s="294">
        <f t="shared" si="2"/>
        <v>1342262</v>
      </c>
      <c r="E9" s="419">
        <v>1342262</v>
      </c>
      <c r="F9" s="419"/>
      <c r="G9" s="295">
        <f>'ごみ搬入量内訳'!H9</f>
        <v>480085</v>
      </c>
      <c r="H9" s="295">
        <f>'ごみ搬入量内訳'!AG9</f>
        <v>10722</v>
      </c>
      <c r="I9" s="295">
        <f>'資源化量内訳'!DX9</f>
        <v>51519</v>
      </c>
      <c r="J9" s="294">
        <f aca="true" t="shared" si="3" ref="J9:J40">SUM(G9:I9)</f>
        <v>542326</v>
      </c>
      <c r="K9" s="294">
        <f aca="true" t="shared" si="4" ref="K9:K40">IF($D9&gt;0,J9/$D9/365*10^6,0)</f>
        <v>1106.9557638778767</v>
      </c>
      <c r="L9" s="295">
        <f>IF($D9&gt;0,('ごみ搬入量内訳'!E9+I9)/$D9/365*10^6,0)</f>
        <v>805.1956783726541</v>
      </c>
      <c r="M9" s="295">
        <f>IF($D9&gt;0,'ごみ搬入量内訳'!F9/$D9/365*10^6,0)</f>
        <v>301.7600855052225</v>
      </c>
      <c r="N9" s="295">
        <f>'ごみ搬入量内訳'!AH9</f>
        <v>0</v>
      </c>
      <c r="O9" s="295">
        <f>'ごみ処理量内訳'!E9</f>
        <v>455452</v>
      </c>
      <c r="P9" s="295">
        <f>'ごみ処理量内訳'!N9</f>
        <v>529</v>
      </c>
      <c r="Q9" s="295">
        <f>'ごみ処理量内訳'!F9</f>
        <v>34332</v>
      </c>
      <c r="R9" s="295">
        <f>'ごみ処理量内訳'!G9</f>
        <v>12120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22212</v>
      </c>
      <c r="X9" s="295">
        <f>'ごみ処理量内訳'!M9</f>
        <v>0</v>
      </c>
      <c r="Y9" s="295">
        <f>'資源化量内訳'!R9</f>
        <v>494</v>
      </c>
      <c r="Z9" s="295">
        <f>'資源化量内訳'!S9</f>
        <v>494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40">SUM(O9:Q9,Y9)</f>
        <v>490807</v>
      </c>
      <c r="AJ9" s="296">
        <f aca="true" t="shared" si="6" ref="AJ9:AJ40">IF(AI9&gt;0,(Y9+O9+Q9)/AI9*100,0)</f>
        <v>99.89221832614449</v>
      </c>
      <c r="AK9" s="295">
        <f>'資源化量内訳'!AP9</f>
        <v>0</v>
      </c>
      <c r="AL9" s="295">
        <f>'資源化量内訳'!BC9</f>
        <v>4441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22212</v>
      </c>
      <c r="AR9" s="294">
        <f aca="true" t="shared" si="7" ref="AR9:AR40">SUM(AK9:AQ9)</f>
        <v>26653</v>
      </c>
      <c r="AS9" s="296">
        <f aca="true" t="shared" si="8" ref="AS9:AS40">IF(AI9+I9&gt;0,(Y9+AR9+I9)/(AI9+I9)*100,0)</f>
        <v>14.50529755165712</v>
      </c>
      <c r="AT9" s="295">
        <f>'ごみ処理量内訳'!AI9</f>
        <v>529</v>
      </c>
      <c r="AU9" s="295">
        <f>'ごみ処理量内訳'!AJ9</f>
        <v>65954</v>
      </c>
      <c r="AV9" s="295">
        <f>'ごみ処理量内訳'!AK9</f>
        <v>0</v>
      </c>
      <c r="AW9" s="294">
        <f aca="true" t="shared" si="9" ref="AW9:AW40">SUM(AT9:AV9)</f>
        <v>66483</v>
      </c>
    </row>
    <row r="10" spans="1:49" ht="13.5" customHeight="1">
      <c r="A10" s="415" t="s">
        <v>368</v>
      </c>
      <c r="B10" s="415">
        <v>14201</v>
      </c>
      <c r="C10" s="415" t="s">
        <v>405</v>
      </c>
      <c r="D10" s="294">
        <f t="shared" si="2"/>
        <v>423151</v>
      </c>
      <c r="E10" s="419">
        <v>423151</v>
      </c>
      <c r="F10" s="419"/>
      <c r="G10" s="295">
        <f>'ごみ搬入量内訳'!H10</f>
        <v>128611</v>
      </c>
      <c r="H10" s="295">
        <f>'ごみ搬入量内訳'!AG10</f>
        <v>12534</v>
      </c>
      <c r="I10" s="295">
        <f>'資源化量内訳'!DX10</f>
        <v>36045</v>
      </c>
      <c r="J10" s="294">
        <f t="shared" si="3"/>
        <v>177190</v>
      </c>
      <c r="K10" s="294">
        <f t="shared" si="4"/>
        <v>1147.231259750114</v>
      </c>
      <c r="L10" s="295">
        <f>IF($D10&gt;0,('ごみ搬入量内訳'!E10+I10)/$D10/365*10^6,0)</f>
        <v>876.4253752740813</v>
      </c>
      <c r="M10" s="295">
        <f>IF($D10&gt;0,'ごみ搬入量内訳'!F10/$D10/365*10^6,0)</f>
        <v>270.80588447603293</v>
      </c>
      <c r="N10" s="295">
        <f>'ごみ搬入量内訳'!AH10</f>
        <v>0</v>
      </c>
      <c r="O10" s="295">
        <f>'ごみ処理量内訳'!E10</f>
        <v>112094</v>
      </c>
      <c r="P10" s="295">
        <f>'ごみ処理量内訳'!N10</f>
        <v>0</v>
      </c>
      <c r="Q10" s="295">
        <f>'ごみ処理量内訳'!F10</f>
        <v>29051</v>
      </c>
      <c r="R10" s="295">
        <f>'ごみ処理量内訳'!G10</f>
        <v>3118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19386</v>
      </c>
      <c r="X10" s="295">
        <f>'ごみ処理量内訳'!M10</f>
        <v>6547</v>
      </c>
      <c r="Y10" s="295">
        <f>'資源化量内訳'!R10</f>
        <v>103</v>
      </c>
      <c r="Z10" s="295">
        <f>'資源化量内訳'!S10</f>
        <v>0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103</v>
      </c>
      <c r="AI10" s="294">
        <f t="shared" si="5"/>
        <v>141248</v>
      </c>
      <c r="AJ10" s="296">
        <f t="shared" si="6"/>
        <v>100</v>
      </c>
      <c r="AK10" s="295">
        <f>'資源化量内訳'!AP10</f>
        <v>13286</v>
      </c>
      <c r="AL10" s="295">
        <f>'資源化量内訳'!BC10</f>
        <v>256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18112</v>
      </c>
      <c r="AR10" s="294">
        <f t="shared" si="7"/>
        <v>31654</v>
      </c>
      <c r="AS10" s="296">
        <f t="shared" si="8"/>
        <v>38.24290863147446</v>
      </c>
      <c r="AT10" s="295">
        <f>'ごみ処理量内訳'!AI10</f>
        <v>0</v>
      </c>
      <c r="AU10" s="295">
        <f>'ごみ処理量内訳'!AJ10</f>
        <v>0</v>
      </c>
      <c r="AV10" s="295">
        <f>'ごみ処理量内訳'!AK10</f>
        <v>6438</v>
      </c>
      <c r="AW10" s="294">
        <f t="shared" si="9"/>
        <v>6438</v>
      </c>
    </row>
    <row r="11" spans="1:49" ht="13.5" customHeight="1">
      <c r="A11" s="415" t="s">
        <v>368</v>
      </c>
      <c r="B11" s="415">
        <v>14203</v>
      </c>
      <c r="C11" s="415" t="s">
        <v>406</v>
      </c>
      <c r="D11" s="294">
        <f t="shared" si="2"/>
        <v>259771</v>
      </c>
      <c r="E11" s="419">
        <v>259771</v>
      </c>
      <c r="F11" s="419"/>
      <c r="G11" s="295">
        <f>'ごみ搬入量内訳'!H11</f>
        <v>79290</v>
      </c>
      <c r="H11" s="295">
        <f>'ごみ搬入量内訳'!AG11</f>
        <v>6032</v>
      </c>
      <c r="I11" s="295">
        <f>'資源化量内訳'!DX11</f>
        <v>16125</v>
      </c>
      <c r="J11" s="294">
        <f t="shared" si="3"/>
        <v>101447</v>
      </c>
      <c r="K11" s="294">
        <f t="shared" si="4"/>
        <v>1069.9307709535317</v>
      </c>
      <c r="L11" s="295">
        <f>IF($D11&gt;0,('ごみ搬入量内訳'!E11+I11)/$D11/365*10^6,0)</f>
        <v>834.0960792495687</v>
      </c>
      <c r="M11" s="295">
        <f>IF($D11&gt;0,'ごみ搬入量内訳'!F11/$D11/365*10^6,0)</f>
        <v>235.83469170396285</v>
      </c>
      <c r="N11" s="295">
        <f>'ごみ搬入量内訳'!AH11</f>
        <v>0</v>
      </c>
      <c r="O11" s="295">
        <f>'ごみ処理量内訳'!E11</f>
        <v>75026</v>
      </c>
      <c r="P11" s="295">
        <f>'ごみ処理量内訳'!N11</f>
        <v>13</v>
      </c>
      <c r="Q11" s="295">
        <f>'ごみ処理量内訳'!F11</f>
        <v>10283</v>
      </c>
      <c r="R11" s="295">
        <f>'ごみ処理量内訳'!G11</f>
        <v>6408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3795</v>
      </c>
      <c r="X11" s="295">
        <f>'ごみ処理量内訳'!M11</f>
        <v>80</v>
      </c>
      <c r="Y11" s="295">
        <f>'資源化量内訳'!R11</f>
        <v>0</v>
      </c>
      <c r="Z11" s="295">
        <f>'資源化量内訳'!S11</f>
        <v>0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85322</v>
      </c>
      <c r="AJ11" s="296">
        <f t="shared" si="6"/>
        <v>99.98476360141582</v>
      </c>
      <c r="AK11" s="295">
        <f>'資源化量内訳'!AP11</f>
        <v>162</v>
      </c>
      <c r="AL11" s="295">
        <f>'資源化量内訳'!BC11</f>
        <v>1033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3795</v>
      </c>
      <c r="AR11" s="294">
        <f t="shared" si="7"/>
        <v>4990</v>
      </c>
      <c r="AS11" s="296">
        <f t="shared" si="8"/>
        <v>20.813823967194693</v>
      </c>
      <c r="AT11" s="295">
        <f>'ごみ処理量内訳'!AI11</f>
        <v>13</v>
      </c>
      <c r="AU11" s="295">
        <f>'ごみ処理量内訳'!AJ11</f>
        <v>9746</v>
      </c>
      <c r="AV11" s="295">
        <f>'ごみ処理量内訳'!AK11</f>
        <v>1102</v>
      </c>
      <c r="AW11" s="294">
        <f t="shared" si="9"/>
        <v>10861</v>
      </c>
    </row>
    <row r="12" spans="1:49" ht="13.5" customHeight="1">
      <c r="A12" s="415" t="s">
        <v>368</v>
      </c>
      <c r="B12" s="415">
        <v>14204</v>
      </c>
      <c r="C12" s="415" t="s">
        <v>407</v>
      </c>
      <c r="D12" s="294">
        <f t="shared" si="2"/>
        <v>172820</v>
      </c>
      <c r="E12" s="419">
        <v>172820</v>
      </c>
      <c r="F12" s="419"/>
      <c r="G12" s="295">
        <f>'ごみ搬入量内訳'!H12</f>
        <v>64426</v>
      </c>
      <c r="H12" s="295">
        <f>'ごみ搬入量内訳'!AG12</f>
        <v>9208</v>
      </c>
      <c r="I12" s="295">
        <f>'資源化量内訳'!DX12</f>
        <v>0</v>
      </c>
      <c r="J12" s="294">
        <f t="shared" si="3"/>
        <v>73634</v>
      </c>
      <c r="K12" s="294">
        <f t="shared" si="4"/>
        <v>1167.3243044865749</v>
      </c>
      <c r="L12" s="295">
        <f>IF($D12&gt;0,('ごみ搬入量内訳'!E12+I12)/$D12/365*10^6,0)</f>
        <v>849.3753101255087</v>
      </c>
      <c r="M12" s="295">
        <f>IF($D12&gt;0,'ごみ搬入量内訳'!F12/$D12/365*10^6,0)</f>
        <v>317.9489943610661</v>
      </c>
      <c r="N12" s="295">
        <f>'ごみ搬入量内訳'!AH12</f>
        <v>0</v>
      </c>
      <c r="O12" s="295">
        <f>'ごみ処理量内訳'!E12</f>
        <v>41428</v>
      </c>
      <c r="P12" s="295">
        <f>'ごみ処理量内訳'!N12</f>
        <v>0</v>
      </c>
      <c r="Q12" s="295">
        <f>'ごみ処理量内訳'!F12</f>
        <v>21086</v>
      </c>
      <c r="R12" s="295">
        <f>'ごみ処理量内訳'!G12</f>
        <v>327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20759</v>
      </c>
      <c r="X12" s="295">
        <f>'ごみ処理量内訳'!M12</f>
        <v>0</v>
      </c>
      <c r="Y12" s="295">
        <f>'資源化量内訳'!R12</f>
        <v>11120</v>
      </c>
      <c r="Z12" s="295">
        <f>'資源化量内訳'!S12</f>
        <v>0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11120</v>
      </c>
      <c r="AI12" s="294">
        <f t="shared" si="5"/>
        <v>73634</v>
      </c>
      <c r="AJ12" s="296">
        <f t="shared" si="6"/>
        <v>100</v>
      </c>
      <c r="AK12" s="295">
        <f>'資源化量内訳'!AP12</f>
        <v>4621</v>
      </c>
      <c r="AL12" s="295">
        <f>'資源化量内訳'!BC12</f>
        <v>327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20759</v>
      </c>
      <c r="AR12" s="294">
        <f t="shared" si="7"/>
        <v>25707</v>
      </c>
      <c r="AS12" s="296">
        <f t="shared" si="8"/>
        <v>50.01358068283673</v>
      </c>
      <c r="AT12" s="295">
        <f>'ごみ処理量内訳'!AI12</f>
        <v>0</v>
      </c>
      <c r="AU12" s="295">
        <f>'ごみ処理量内訳'!AJ12</f>
        <v>0</v>
      </c>
      <c r="AV12" s="295">
        <f>'ごみ処理量内訳'!AK12</f>
        <v>0</v>
      </c>
      <c r="AW12" s="294">
        <f t="shared" si="9"/>
        <v>0</v>
      </c>
    </row>
    <row r="13" spans="1:49" ht="13.5" customHeight="1">
      <c r="A13" s="415" t="s">
        <v>368</v>
      </c>
      <c r="B13" s="415">
        <v>14205</v>
      </c>
      <c r="C13" s="415" t="s">
        <v>409</v>
      </c>
      <c r="D13" s="294">
        <f t="shared" si="2"/>
        <v>398481</v>
      </c>
      <c r="E13" s="419">
        <v>398481</v>
      </c>
      <c r="F13" s="419"/>
      <c r="G13" s="295">
        <f>'ごみ搬入量内訳'!H13</f>
        <v>117538</v>
      </c>
      <c r="H13" s="295">
        <f>'ごみ搬入量内訳'!AG13</f>
        <v>10015</v>
      </c>
      <c r="I13" s="295">
        <f>'資源化量内訳'!DX13</f>
        <v>23584</v>
      </c>
      <c r="J13" s="294">
        <f t="shared" si="3"/>
        <v>151137</v>
      </c>
      <c r="K13" s="294">
        <f t="shared" si="4"/>
        <v>1039.1310315993478</v>
      </c>
      <c r="L13" s="295">
        <f>IF($D13&gt;0,('ごみ搬入量内訳'!E13+I13)/$D13/365*10^6,0)</f>
        <v>804.5690495959777</v>
      </c>
      <c r="M13" s="295">
        <f>IF($D13&gt;0,'ごみ搬入量内訳'!F13/$D13/365*10^6,0)</f>
        <v>234.56198200337013</v>
      </c>
      <c r="N13" s="295">
        <f>'ごみ搬入量内訳'!AH13</f>
        <v>0</v>
      </c>
      <c r="O13" s="295">
        <f>'ごみ処理量内訳'!E13</f>
        <v>103293</v>
      </c>
      <c r="P13" s="295">
        <f>'ごみ処理量内訳'!N13</f>
        <v>189</v>
      </c>
      <c r="Q13" s="295">
        <f>'ごみ処理量内訳'!F13</f>
        <v>24071</v>
      </c>
      <c r="R13" s="295">
        <f>'ごみ処理量内訳'!G13</f>
        <v>15445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8626</v>
      </c>
      <c r="X13" s="295">
        <f>'ごみ処理量内訳'!M13</f>
        <v>0</v>
      </c>
      <c r="Y13" s="295">
        <f>'資源化量内訳'!R13</f>
        <v>0</v>
      </c>
      <c r="Z13" s="295">
        <f>'資源化量内訳'!S13</f>
        <v>0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127553</v>
      </c>
      <c r="AJ13" s="296">
        <f t="shared" si="6"/>
        <v>99.85182629965583</v>
      </c>
      <c r="AK13" s="295">
        <f>'資源化量内訳'!AP13</f>
        <v>13402</v>
      </c>
      <c r="AL13" s="295">
        <f>'資源化量内訳'!BC13</f>
        <v>2369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8680</v>
      </c>
      <c r="AR13" s="294">
        <f t="shared" si="7"/>
        <v>24451</v>
      </c>
      <c r="AS13" s="296">
        <f t="shared" si="8"/>
        <v>31.782422570250834</v>
      </c>
      <c r="AT13" s="295">
        <f>'ごみ処理量内訳'!AI13</f>
        <v>189</v>
      </c>
      <c r="AU13" s="295">
        <f>'ごみ処理量内訳'!AJ13</f>
        <v>1822</v>
      </c>
      <c r="AV13" s="295">
        <f>'ごみ処理量内訳'!AK13</f>
        <v>0</v>
      </c>
      <c r="AW13" s="294">
        <f t="shared" si="9"/>
        <v>2011</v>
      </c>
    </row>
    <row r="14" spans="1:49" ht="13.5" customHeight="1">
      <c r="A14" s="415" t="s">
        <v>368</v>
      </c>
      <c r="B14" s="415">
        <v>14206</v>
      </c>
      <c r="C14" s="415" t="s">
        <v>410</v>
      </c>
      <c r="D14" s="294">
        <f t="shared" si="2"/>
        <v>198951</v>
      </c>
      <c r="E14" s="419">
        <v>198951</v>
      </c>
      <c r="F14" s="419"/>
      <c r="G14" s="295">
        <f>'ごみ搬入量内訳'!H14</f>
        <v>79241</v>
      </c>
      <c r="H14" s="295">
        <f>'ごみ搬入量内訳'!AG14</f>
        <v>3182</v>
      </c>
      <c r="I14" s="295">
        <f>'資源化量内訳'!DX14</f>
        <v>0</v>
      </c>
      <c r="J14" s="294">
        <f t="shared" si="3"/>
        <v>82423</v>
      </c>
      <c r="K14" s="294">
        <f t="shared" si="4"/>
        <v>1135.0354527303928</v>
      </c>
      <c r="L14" s="295">
        <f>IF($D14&gt;0,('ごみ搬入量内訳'!E14+I14)/$D14/365*10^6,0)</f>
        <v>915.9548682152961</v>
      </c>
      <c r="M14" s="295">
        <f>IF($D14&gt;0,'ごみ搬入量内訳'!F14/$D14/365*10^6,0)</f>
        <v>219.08058451509675</v>
      </c>
      <c r="N14" s="295">
        <f>'ごみ搬入量内訳'!AH14</f>
        <v>0</v>
      </c>
      <c r="O14" s="295">
        <f>'ごみ処理量内訳'!E14</f>
        <v>57834</v>
      </c>
      <c r="P14" s="295">
        <f>'ごみ処理量内訳'!N14</f>
        <v>0</v>
      </c>
      <c r="Q14" s="295">
        <f>'ごみ処理量内訳'!F14</f>
        <v>7540</v>
      </c>
      <c r="R14" s="295">
        <f>'ごみ処理量内訳'!G14</f>
        <v>4170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3370</v>
      </c>
      <c r="X14" s="295">
        <f>'ごみ処理量内訳'!M14</f>
        <v>0</v>
      </c>
      <c r="Y14" s="295">
        <f>'資源化量内訳'!R14</f>
        <v>16813</v>
      </c>
      <c r="Z14" s="295">
        <f>'資源化量内訳'!S14</f>
        <v>14682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1707</v>
      </c>
      <c r="AE14" s="295">
        <f>'資源化量内訳'!X14</f>
        <v>364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60</v>
      </c>
      <c r="AI14" s="294">
        <f t="shared" si="5"/>
        <v>82187</v>
      </c>
      <c r="AJ14" s="296">
        <f t="shared" si="6"/>
        <v>100</v>
      </c>
      <c r="AK14" s="295">
        <f>'資源化量内訳'!AP14</f>
        <v>3507</v>
      </c>
      <c r="AL14" s="295">
        <f>'資源化量内訳'!BC14</f>
        <v>3594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2858</v>
      </c>
      <c r="AR14" s="294">
        <f t="shared" si="7"/>
        <v>9959</v>
      </c>
      <c r="AS14" s="296">
        <f t="shared" si="8"/>
        <v>32.57449474977794</v>
      </c>
      <c r="AT14" s="295">
        <f>'ごみ処理量内訳'!AI14</f>
        <v>0</v>
      </c>
      <c r="AU14" s="295">
        <f>'ごみ処理量内訳'!AJ14</f>
        <v>4667</v>
      </c>
      <c r="AV14" s="295">
        <f>'ごみ処理量内訳'!AK14</f>
        <v>571</v>
      </c>
      <c r="AW14" s="294">
        <f t="shared" si="9"/>
        <v>5238</v>
      </c>
    </row>
    <row r="15" spans="1:49" ht="13.5" customHeight="1">
      <c r="A15" s="415" t="s">
        <v>368</v>
      </c>
      <c r="B15" s="415">
        <v>14207</v>
      </c>
      <c r="C15" s="415" t="s">
        <v>411</v>
      </c>
      <c r="D15" s="294">
        <f t="shared" si="2"/>
        <v>228879</v>
      </c>
      <c r="E15" s="419">
        <v>228879</v>
      </c>
      <c r="F15" s="419"/>
      <c r="G15" s="295">
        <f>'ごみ搬入量内訳'!H15</f>
        <v>74680</v>
      </c>
      <c r="H15" s="295">
        <f>'ごみ搬入量内訳'!AG15</f>
        <v>4615</v>
      </c>
      <c r="I15" s="295">
        <f>'資源化量内訳'!DX15</f>
        <v>2526</v>
      </c>
      <c r="J15" s="294">
        <f t="shared" si="3"/>
        <v>81821</v>
      </c>
      <c r="K15" s="294">
        <f t="shared" si="4"/>
        <v>979.4132414405481</v>
      </c>
      <c r="L15" s="295">
        <f>IF($D15&gt;0,('ごみ搬入量内訳'!E15+I15)/$D15/365*10^6,0)</f>
        <v>833.6162787934786</v>
      </c>
      <c r="M15" s="295">
        <f>IF($D15&gt;0,'ごみ搬入量内訳'!F15/$D15/365*10^6,0)</f>
        <v>145.79696264706953</v>
      </c>
      <c r="N15" s="295">
        <f>'ごみ搬入量内訳'!AH15</f>
        <v>0</v>
      </c>
      <c r="O15" s="295">
        <f>'ごみ処理量内訳'!E15</f>
        <v>60829</v>
      </c>
      <c r="P15" s="295">
        <f>'ごみ処理量内訳'!N15</f>
        <v>0</v>
      </c>
      <c r="Q15" s="295">
        <f>'ごみ処理量内訳'!F15</f>
        <v>10235</v>
      </c>
      <c r="R15" s="295">
        <f>'ごみ処理量内訳'!G15</f>
        <v>7226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6</v>
      </c>
      <c r="W15" s="295">
        <f>'ごみ処理量内訳'!L15</f>
        <v>3001</v>
      </c>
      <c r="X15" s="295">
        <f>'ごみ処理量内訳'!M15</f>
        <v>2</v>
      </c>
      <c r="Y15" s="295">
        <f>'資源化量内訳'!R15</f>
        <v>8231</v>
      </c>
      <c r="Z15" s="295">
        <f>'資源化量内訳'!S15</f>
        <v>6628</v>
      </c>
      <c r="AA15" s="295">
        <f>'資源化量内訳'!T15</f>
        <v>97</v>
      </c>
      <c r="AB15" s="295">
        <f>'資源化量内訳'!U15</f>
        <v>0</v>
      </c>
      <c r="AC15" s="295">
        <f>'資源化量内訳'!V15</f>
        <v>743</v>
      </c>
      <c r="AD15" s="295">
        <f>'資源化量内訳'!W15</f>
        <v>0</v>
      </c>
      <c r="AE15" s="295">
        <f>'資源化量内訳'!X15</f>
        <v>763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79295</v>
      </c>
      <c r="AJ15" s="296">
        <f t="shared" si="6"/>
        <v>100</v>
      </c>
      <c r="AK15" s="295">
        <f>'資源化量内訳'!AP15</f>
        <v>697</v>
      </c>
      <c r="AL15" s="295">
        <f>'資源化量内訳'!BC15</f>
        <v>1034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6</v>
      </c>
      <c r="AQ15" s="295">
        <f>'資源化量内訳'!DL15</f>
        <v>2492</v>
      </c>
      <c r="AR15" s="294">
        <f t="shared" si="7"/>
        <v>4229</v>
      </c>
      <c r="AS15" s="296">
        <f t="shared" si="8"/>
        <v>18.315591351853435</v>
      </c>
      <c r="AT15" s="295">
        <f>'ごみ処理量内訳'!AI15</f>
        <v>0</v>
      </c>
      <c r="AU15" s="295">
        <f>'ごみ処理量内訳'!AJ15</f>
        <v>9288</v>
      </c>
      <c r="AV15" s="295">
        <f>'ごみ処理量内訳'!AK15</f>
        <v>2</v>
      </c>
      <c r="AW15" s="294">
        <f t="shared" si="9"/>
        <v>9290</v>
      </c>
    </row>
    <row r="16" spans="1:49" ht="13.5" customHeight="1">
      <c r="A16" s="415" t="s">
        <v>368</v>
      </c>
      <c r="B16" s="415">
        <v>14208</v>
      </c>
      <c r="C16" s="415" t="s">
        <v>412</v>
      </c>
      <c r="D16" s="294">
        <f t="shared" si="2"/>
        <v>61423</v>
      </c>
      <c r="E16" s="419">
        <v>61423</v>
      </c>
      <c r="F16" s="419"/>
      <c r="G16" s="295">
        <f>'ごみ搬入量内訳'!H16</f>
        <v>17262</v>
      </c>
      <c r="H16" s="295">
        <f>'ごみ搬入量内訳'!AG16</f>
        <v>2176</v>
      </c>
      <c r="I16" s="295">
        <f>'資源化量内訳'!DX16</f>
        <v>3407</v>
      </c>
      <c r="J16" s="294">
        <f t="shared" si="3"/>
        <v>22845</v>
      </c>
      <c r="K16" s="294">
        <f t="shared" si="4"/>
        <v>1018.9837861369587</v>
      </c>
      <c r="L16" s="295">
        <f>IF($D16&gt;0,('ごみ搬入量内訳'!E16+I16)/$D16/365*10^6,0)</f>
        <v>853.1006300571448</v>
      </c>
      <c r="M16" s="295">
        <f>IF($D16&gt;0,'ごみ搬入量内訳'!F16/$D16/365*10^6,0)</f>
        <v>165.88315607981394</v>
      </c>
      <c r="N16" s="295">
        <f>'ごみ搬入量内訳'!AH16</f>
        <v>0</v>
      </c>
      <c r="O16" s="295">
        <f>'ごみ処理量内訳'!E16</f>
        <v>14918</v>
      </c>
      <c r="P16" s="295">
        <f>'ごみ処理量内訳'!N16</f>
        <v>0</v>
      </c>
      <c r="Q16" s="295">
        <f>'ごみ処理量内訳'!F16</f>
        <v>3639</v>
      </c>
      <c r="R16" s="295">
        <f>'ごみ処理量内訳'!G16</f>
        <v>1534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2105</v>
      </c>
      <c r="X16" s="295">
        <f>'ごみ処理量内訳'!M16</f>
        <v>0</v>
      </c>
      <c r="Y16" s="295">
        <f>'資源化量内訳'!R16</f>
        <v>881</v>
      </c>
      <c r="Z16" s="295">
        <f>'資源化量内訳'!S16</f>
        <v>807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70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4</v>
      </c>
      <c r="AI16" s="294">
        <f t="shared" si="5"/>
        <v>19438</v>
      </c>
      <c r="AJ16" s="296">
        <f t="shared" si="6"/>
        <v>100</v>
      </c>
      <c r="AK16" s="295">
        <f>'資源化量内訳'!AP16</f>
        <v>0</v>
      </c>
      <c r="AL16" s="295">
        <f>'資源化量内訳'!BC16</f>
        <v>243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1409</v>
      </c>
      <c r="AR16" s="294">
        <f t="shared" si="7"/>
        <v>1652</v>
      </c>
      <c r="AS16" s="296">
        <f t="shared" si="8"/>
        <v>26.001313197636243</v>
      </c>
      <c r="AT16" s="295">
        <f>'ごみ処理量内訳'!AI16</f>
        <v>0</v>
      </c>
      <c r="AU16" s="295">
        <f>'ごみ処理量内訳'!AJ16</f>
        <v>2476</v>
      </c>
      <c r="AV16" s="295">
        <f>'ごみ処理量内訳'!AK16</f>
        <v>486</v>
      </c>
      <c r="AW16" s="294">
        <f t="shared" si="9"/>
        <v>2962</v>
      </c>
    </row>
    <row r="17" spans="1:49" ht="13.5" customHeight="1">
      <c r="A17" s="415" t="s">
        <v>368</v>
      </c>
      <c r="B17" s="415">
        <v>14209</v>
      </c>
      <c r="C17" s="415" t="s">
        <v>413</v>
      </c>
      <c r="D17" s="294">
        <f t="shared" si="2"/>
        <v>703717</v>
      </c>
      <c r="E17" s="419">
        <v>703717</v>
      </c>
      <c r="F17" s="419"/>
      <c r="G17" s="295">
        <f>'ごみ搬入量内訳'!H17</f>
        <v>208312</v>
      </c>
      <c r="H17" s="295">
        <f>'ごみ搬入量内訳'!AG17</f>
        <v>26540</v>
      </c>
      <c r="I17" s="295">
        <f>'資源化量内訳'!DX17</f>
        <v>40960</v>
      </c>
      <c r="J17" s="294">
        <f t="shared" si="3"/>
        <v>275812</v>
      </c>
      <c r="K17" s="294">
        <f t="shared" si="4"/>
        <v>1073.7971586141775</v>
      </c>
      <c r="L17" s="295">
        <f>IF($D17&gt;0,('ごみ搬入量内訳'!E17+I17)/$D17/365*10^6,0)</f>
        <v>830.3696023819974</v>
      </c>
      <c r="M17" s="295">
        <f>IF($D17&gt;0,'ごみ搬入量内訳'!F17/$D17/365*10^6,0)</f>
        <v>243.42755623218014</v>
      </c>
      <c r="N17" s="295">
        <f>'ごみ搬入量内訳'!AH17</f>
        <v>0</v>
      </c>
      <c r="O17" s="295">
        <f>'ごみ処理量内訳'!E17</f>
        <v>218535</v>
      </c>
      <c r="P17" s="295">
        <f>'ごみ処理量内訳'!N17</f>
        <v>497</v>
      </c>
      <c r="Q17" s="295">
        <f>'ごみ処理量内訳'!F17</f>
        <v>8968</v>
      </c>
      <c r="R17" s="295">
        <f>'ごみ処理量内訳'!G17</f>
        <v>6683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2204</v>
      </c>
      <c r="X17" s="295">
        <f>'ごみ処理量内訳'!M17</f>
        <v>81</v>
      </c>
      <c r="Y17" s="295">
        <f>'資源化量内訳'!R17</f>
        <v>6852</v>
      </c>
      <c r="Z17" s="295">
        <f>'資源化量内訳'!S17</f>
        <v>1370</v>
      </c>
      <c r="AA17" s="295">
        <f>'資源化量内訳'!T17</f>
        <v>255</v>
      </c>
      <c r="AB17" s="295">
        <f>'資源化量内訳'!U17</f>
        <v>130</v>
      </c>
      <c r="AC17" s="295">
        <f>'資源化量内訳'!V17</f>
        <v>1528</v>
      </c>
      <c r="AD17" s="295">
        <f>'資源化量内訳'!W17</f>
        <v>1946</v>
      </c>
      <c r="AE17" s="295">
        <f>'資源化量内訳'!X17</f>
        <v>244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1379</v>
      </c>
      <c r="AI17" s="294">
        <f t="shared" si="5"/>
        <v>234852</v>
      </c>
      <c r="AJ17" s="296">
        <f t="shared" si="6"/>
        <v>99.78837736106144</v>
      </c>
      <c r="AK17" s="295">
        <f>'資源化量内訳'!AP17</f>
        <v>0</v>
      </c>
      <c r="AL17" s="295">
        <f>'資源化量内訳'!BC17</f>
        <v>1325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839</v>
      </c>
      <c r="AR17" s="294">
        <f t="shared" si="7"/>
        <v>2164</v>
      </c>
      <c r="AS17" s="296">
        <f t="shared" si="8"/>
        <v>18.11958870535002</v>
      </c>
      <c r="AT17" s="295">
        <f>'ごみ処理量内訳'!AI17</f>
        <v>497</v>
      </c>
      <c r="AU17" s="295">
        <f>'ごみ処理量内訳'!AJ17</f>
        <v>33654</v>
      </c>
      <c r="AV17" s="295">
        <f>'ごみ処理量内訳'!AK17</f>
        <v>1724</v>
      </c>
      <c r="AW17" s="294">
        <f t="shared" si="9"/>
        <v>35875</v>
      </c>
    </row>
    <row r="18" spans="1:49" ht="13.5" customHeight="1">
      <c r="A18" s="415" t="s">
        <v>368</v>
      </c>
      <c r="B18" s="415">
        <v>14210</v>
      </c>
      <c r="C18" s="415" t="s">
        <v>414</v>
      </c>
      <c r="D18" s="294">
        <f t="shared" si="2"/>
        <v>49646</v>
      </c>
      <c r="E18" s="419">
        <v>49646</v>
      </c>
      <c r="F18" s="419"/>
      <c r="G18" s="295">
        <f>'ごみ搬入量内訳'!H18</f>
        <v>17542</v>
      </c>
      <c r="H18" s="295">
        <f>'ごみ搬入量内訳'!AG18</f>
        <v>3140</v>
      </c>
      <c r="I18" s="295">
        <f>'資源化量内訳'!DX18</f>
        <v>861</v>
      </c>
      <c r="J18" s="294">
        <f t="shared" si="3"/>
        <v>21543</v>
      </c>
      <c r="K18" s="294">
        <f t="shared" si="4"/>
        <v>1188.855452769995</v>
      </c>
      <c r="L18" s="295">
        <f>IF($D18&gt;0,('ごみ搬入量内訳'!E18+I18)/$D18/365*10^6,0)</f>
        <v>874.0237042645491</v>
      </c>
      <c r="M18" s="295">
        <f>IF($D18&gt;0,'ごみ搬入量内訳'!F18/$D18/365*10^6,0)</f>
        <v>314.83174850544594</v>
      </c>
      <c r="N18" s="295">
        <f>'ごみ搬入量内訳'!AH18</f>
        <v>0</v>
      </c>
      <c r="O18" s="295">
        <f>'ごみ処理量内訳'!E18</f>
        <v>9523</v>
      </c>
      <c r="P18" s="295">
        <f>'ごみ処理量内訳'!N18</f>
        <v>3616</v>
      </c>
      <c r="Q18" s="295">
        <f>'ごみ処理量内訳'!F18</f>
        <v>7543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6344</v>
      </c>
      <c r="X18" s="295">
        <f>'ごみ処理量内訳'!M18</f>
        <v>1199</v>
      </c>
      <c r="Y18" s="295">
        <f>'資源化量内訳'!R18</f>
        <v>0</v>
      </c>
      <c r="Z18" s="295">
        <f>'資源化量内訳'!S18</f>
        <v>0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20682</v>
      </c>
      <c r="AJ18" s="296">
        <f t="shared" si="6"/>
        <v>82.5161976598008</v>
      </c>
      <c r="AK18" s="295">
        <f>'資源化量内訳'!AP18</f>
        <v>0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6344</v>
      </c>
      <c r="AR18" s="294">
        <f t="shared" si="7"/>
        <v>6344</v>
      </c>
      <c r="AS18" s="296">
        <f t="shared" si="8"/>
        <v>33.44473843011651</v>
      </c>
      <c r="AT18" s="295">
        <f>'ごみ処理量内訳'!AI18</f>
        <v>3616</v>
      </c>
      <c r="AU18" s="295">
        <f>'ごみ処理量内訳'!AJ18</f>
        <v>1447</v>
      </c>
      <c r="AV18" s="295">
        <f>'ごみ処理量内訳'!AK18</f>
        <v>0</v>
      </c>
      <c r="AW18" s="294">
        <f t="shared" si="9"/>
        <v>5063</v>
      </c>
    </row>
    <row r="19" spans="1:49" ht="13.5" customHeight="1">
      <c r="A19" s="415" t="s">
        <v>368</v>
      </c>
      <c r="B19" s="415">
        <v>14211</v>
      </c>
      <c r="C19" s="415" t="s">
        <v>415</v>
      </c>
      <c r="D19" s="294">
        <f t="shared" si="2"/>
        <v>168587</v>
      </c>
      <c r="E19" s="419">
        <v>168587</v>
      </c>
      <c r="F19" s="419"/>
      <c r="G19" s="295">
        <f>'ごみ搬入量内訳'!H19</f>
        <v>54362</v>
      </c>
      <c r="H19" s="295">
        <f>'ごみ搬入量内訳'!AG19</f>
        <v>879</v>
      </c>
      <c r="I19" s="295">
        <f>'資源化量内訳'!DX19</f>
        <v>1125</v>
      </c>
      <c r="J19" s="294">
        <f t="shared" si="3"/>
        <v>56366</v>
      </c>
      <c r="K19" s="294">
        <f t="shared" si="4"/>
        <v>916.0101150164245</v>
      </c>
      <c r="L19" s="295">
        <f>IF($D19&gt;0,('ごみ搬入量内訳'!E19+I19)/$D19/365*10^6,0)</f>
        <v>769.6688616771261</v>
      </c>
      <c r="M19" s="295">
        <f>IF($D19&gt;0,'ごみ搬入量内訳'!F19/$D19/365*10^6,0)</f>
        <v>146.34125333929856</v>
      </c>
      <c r="N19" s="295">
        <f>'ごみ搬入量内訳'!AH19</f>
        <v>0</v>
      </c>
      <c r="O19" s="295">
        <f>'ごみ処理量内訳'!E19</f>
        <v>42114</v>
      </c>
      <c r="P19" s="295">
        <f>'ごみ処理量内訳'!N19</f>
        <v>123</v>
      </c>
      <c r="Q19" s="295">
        <f>'ごみ処理量内訳'!F19</f>
        <v>1594</v>
      </c>
      <c r="R19" s="295">
        <f>'ごみ処理量内訳'!G19</f>
        <v>1066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447</v>
      </c>
      <c r="X19" s="295">
        <f>'ごみ処理量内訳'!M19</f>
        <v>81</v>
      </c>
      <c r="Y19" s="295">
        <f>'資源化量内訳'!R19</f>
        <v>10846</v>
      </c>
      <c r="Z19" s="295">
        <f>'資源化量内訳'!S19</f>
        <v>6304</v>
      </c>
      <c r="AA19" s="295">
        <f>'資源化量内訳'!T19</f>
        <v>1233</v>
      </c>
      <c r="AB19" s="295">
        <f>'資源化量内訳'!U19</f>
        <v>1261</v>
      </c>
      <c r="AC19" s="295">
        <f>'資源化量内訳'!V19</f>
        <v>0</v>
      </c>
      <c r="AD19" s="295">
        <f>'資源化量内訳'!W19</f>
        <v>1644</v>
      </c>
      <c r="AE19" s="295">
        <f>'資源化量内訳'!X19</f>
        <v>228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176</v>
      </c>
      <c r="AI19" s="294">
        <f t="shared" si="5"/>
        <v>54677</v>
      </c>
      <c r="AJ19" s="296">
        <f t="shared" si="6"/>
        <v>99.77504252245002</v>
      </c>
      <c r="AK19" s="295">
        <f>'資源化量内訳'!AP19</f>
        <v>0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457</v>
      </c>
      <c r="AR19" s="294">
        <f t="shared" si="7"/>
        <v>457</v>
      </c>
      <c r="AS19" s="296">
        <f t="shared" si="8"/>
        <v>22.27160316834522</v>
      </c>
      <c r="AT19" s="295">
        <f>'ごみ処理量内訳'!AI19</f>
        <v>123</v>
      </c>
      <c r="AU19" s="295">
        <f>'ごみ処理量内訳'!AJ19</f>
        <v>5212</v>
      </c>
      <c r="AV19" s="295">
        <f>'ごみ処理量内訳'!AK19</f>
        <v>1242</v>
      </c>
      <c r="AW19" s="294">
        <f t="shared" si="9"/>
        <v>6577</v>
      </c>
    </row>
    <row r="20" spans="1:49" ht="13.5" customHeight="1">
      <c r="A20" s="415" t="s">
        <v>368</v>
      </c>
      <c r="B20" s="415">
        <v>14212</v>
      </c>
      <c r="C20" s="415" t="s">
        <v>416</v>
      </c>
      <c r="D20" s="294">
        <f t="shared" si="2"/>
        <v>223841</v>
      </c>
      <c r="E20" s="419">
        <v>223841</v>
      </c>
      <c r="F20" s="419"/>
      <c r="G20" s="295">
        <f>'ごみ搬入量内訳'!H20</f>
        <v>85920</v>
      </c>
      <c r="H20" s="295">
        <f>'ごみ搬入量内訳'!AG20</f>
        <v>4640</v>
      </c>
      <c r="I20" s="295">
        <f>'資源化量内訳'!DX20</f>
        <v>763</v>
      </c>
      <c r="J20" s="294">
        <f t="shared" si="3"/>
        <v>91323</v>
      </c>
      <c r="K20" s="294">
        <f t="shared" si="4"/>
        <v>1117.7576940774925</v>
      </c>
      <c r="L20" s="295">
        <f>IF($D20&gt;0,('ごみ搬入量内訳'!E20+I20)/$D20/365*10^6,0)</f>
        <v>845.7201733152929</v>
      </c>
      <c r="M20" s="295">
        <f>IF($D20&gt;0,'ごみ搬入量内訳'!F20/$D20/365*10^6,0)</f>
        <v>272.03752076219956</v>
      </c>
      <c r="N20" s="295">
        <f>'ごみ搬入量内訳'!AH20</f>
        <v>0</v>
      </c>
      <c r="O20" s="295">
        <f>'ごみ処理量内訳'!E20</f>
        <v>74490</v>
      </c>
      <c r="P20" s="295">
        <f>'ごみ処理量内訳'!N20</f>
        <v>718</v>
      </c>
      <c r="Q20" s="295">
        <f>'ごみ処理量内訳'!F20</f>
        <v>7062</v>
      </c>
      <c r="R20" s="295">
        <f>'ごみ処理量内訳'!G20</f>
        <v>5030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2032</v>
      </c>
      <c r="X20" s="295">
        <f>'ごみ処理量内訳'!M20</f>
        <v>0</v>
      </c>
      <c r="Y20" s="295">
        <f>'資源化量内訳'!R20</f>
        <v>8270</v>
      </c>
      <c r="Z20" s="295">
        <f>'資源化量内訳'!S20</f>
        <v>7551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40</v>
      </c>
      <c r="AE20" s="295">
        <f>'資源化量内訳'!X20</f>
        <v>679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90540</v>
      </c>
      <c r="AJ20" s="296">
        <f t="shared" si="6"/>
        <v>99.20698034018113</v>
      </c>
      <c r="AK20" s="295">
        <f>'資源化量内訳'!AP20</f>
        <v>0</v>
      </c>
      <c r="AL20" s="295">
        <f>'資源化量内訳'!BC20</f>
        <v>1694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2608</v>
      </c>
      <c r="AR20" s="294">
        <f t="shared" si="7"/>
        <v>4302</v>
      </c>
      <c r="AS20" s="296">
        <f t="shared" si="8"/>
        <v>14.605215600801728</v>
      </c>
      <c r="AT20" s="295">
        <f>'ごみ処理量内訳'!AI20</f>
        <v>718</v>
      </c>
      <c r="AU20" s="295">
        <f>'ごみ処理量内訳'!AJ20</f>
        <v>8561</v>
      </c>
      <c r="AV20" s="295">
        <f>'ごみ処理量内訳'!AK20</f>
        <v>0</v>
      </c>
      <c r="AW20" s="294">
        <f t="shared" si="9"/>
        <v>9279</v>
      </c>
    </row>
    <row r="21" spans="1:49" ht="13.5" customHeight="1">
      <c r="A21" s="415" t="s">
        <v>368</v>
      </c>
      <c r="B21" s="415">
        <v>14213</v>
      </c>
      <c r="C21" s="415" t="s">
        <v>417</v>
      </c>
      <c r="D21" s="294">
        <f t="shared" si="2"/>
        <v>222368</v>
      </c>
      <c r="E21" s="419">
        <v>222368</v>
      </c>
      <c r="F21" s="419"/>
      <c r="G21" s="295">
        <f>'ごみ搬入量内訳'!H21</f>
        <v>77976</v>
      </c>
      <c r="H21" s="295">
        <f>'ごみ搬入量内訳'!AG21</f>
        <v>4211</v>
      </c>
      <c r="I21" s="295">
        <f>'資源化量内訳'!DX21</f>
        <v>0</v>
      </c>
      <c r="J21" s="294">
        <f t="shared" si="3"/>
        <v>82187</v>
      </c>
      <c r="K21" s="294">
        <f t="shared" si="4"/>
        <v>1012.6001178843117</v>
      </c>
      <c r="L21" s="295">
        <f>IF($D21&gt;0,('ごみ搬入量内訳'!E21+I21)/$D21/365*10^6,0)</f>
        <v>755.676878707294</v>
      </c>
      <c r="M21" s="295">
        <f>IF($D21&gt;0,'ごみ搬入量内訳'!F21/$D21/365*10^6,0)</f>
        <v>256.9232391770177</v>
      </c>
      <c r="N21" s="295">
        <f>'ごみ搬入量内訳'!AH21</f>
        <v>0</v>
      </c>
      <c r="O21" s="295">
        <f>'ごみ処理量内訳'!E21</f>
        <v>62075</v>
      </c>
      <c r="P21" s="295">
        <f>'ごみ処理量内訳'!N21</f>
        <v>250</v>
      </c>
      <c r="Q21" s="295">
        <f>'ごみ処理量内訳'!F21</f>
        <v>4270</v>
      </c>
      <c r="R21" s="295">
        <f>'ごみ処理量内訳'!G21</f>
        <v>3413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820</v>
      </c>
      <c r="X21" s="295">
        <f>'ごみ処理量内訳'!M21</f>
        <v>37</v>
      </c>
      <c r="Y21" s="295">
        <f>'資源化量内訳'!R21</f>
        <v>15590</v>
      </c>
      <c r="Z21" s="295">
        <f>'資源化量内訳'!S21</f>
        <v>12618</v>
      </c>
      <c r="AA21" s="295">
        <f>'資源化量内訳'!T21</f>
        <v>7</v>
      </c>
      <c r="AB21" s="295">
        <f>'資源化量内訳'!U21</f>
        <v>1535</v>
      </c>
      <c r="AC21" s="295">
        <f>'資源化量内訳'!V21</f>
        <v>538</v>
      </c>
      <c r="AD21" s="295">
        <f>'資源化量内訳'!W21</f>
        <v>37</v>
      </c>
      <c r="AE21" s="295">
        <f>'資源化量内訳'!X21</f>
        <v>853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2</v>
      </c>
      <c r="AI21" s="294">
        <f t="shared" si="5"/>
        <v>82185</v>
      </c>
      <c r="AJ21" s="296">
        <f t="shared" si="6"/>
        <v>99.69580823751294</v>
      </c>
      <c r="AK21" s="295">
        <f>'資源化量内訳'!AP21</f>
        <v>748</v>
      </c>
      <c r="AL21" s="295">
        <f>'資源化量内訳'!BC21</f>
        <v>1647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820</v>
      </c>
      <c r="AR21" s="294">
        <f t="shared" si="7"/>
        <v>3215</v>
      </c>
      <c r="AS21" s="296">
        <f t="shared" si="8"/>
        <v>22.881304374277544</v>
      </c>
      <c r="AT21" s="295">
        <f>'ごみ処理量内訳'!AI21</f>
        <v>250</v>
      </c>
      <c r="AU21" s="295">
        <f>'ごみ処理量内訳'!AJ21</f>
        <v>7297</v>
      </c>
      <c r="AV21" s="295">
        <f>'ごみ処理量内訳'!AK21</f>
        <v>0</v>
      </c>
      <c r="AW21" s="294">
        <f t="shared" si="9"/>
        <v>7547</v>
      </c>
    </row>
    <row r="22" spans="1:49" ht="13.5" customHeight="1">
      <c r="A22" s="415" t="s">
        <v>368</v>
      </c>
      <c r="B22" s="415">
        <v>14214</v>
      </c>
      <c r="C22" s="415" t="s">
        <v>418</v>
      </c>
      <c r="D22" s="294">
        <f t="shared" si="2"/>
        <v>100614</v>
      </c>
      <c r="E22" s="419">
        <v>100614</v>
      </c>
      <c r="F22" s="419"/>
      <c r="G22" s="295">
        <f>'ごみ搬入量内訳'!H22</f>
        <v>32597</v>
      </c>
      <c r="H22" s="295">
        <f>'ごみ搬入量内訳'!AG22</f>
        <v>653</v>
      </c>
      <c r="I22" s="295">
        <f>'資源化量内訳'!DX22</f>
        <v>3718</v>
      </c>
      <c r="J22" s="294">
        <f t="shared" si="3"/>
        <v>36968</v>
      </c>
      <c r="K22" s="294">
        <f t="shared" si="4"/>
        <v>1006.6411412012436</v>
      </c>
      <c r="L22" s="295">
        <f>IF($D22&gt;0,('ごみ搬入量内訳'!E22+I22)/$D22/365*10^6,0)</f>
        <v>856.5217781996623</v>
      </c>
      <c r="M22" s="295">
        <f>IF($D22&gt;0,'ごみ搬入量内訳'!F22/$D22/365*10^6,0)</f>
        <v>150.11936300158126</v>
      </c>
      <c r="N22" s="295">
        <f>'ごみ搬入量内訳'!AH22</f>
        <v>0</v>
      </c>
      <c r="O22" s="295">
        <f>'ごみ処理量内訳'!E22</f>
        <v>29462</v>
      </c>
      <c r="P22" s="295">
        <f>'ごみ処理量内訳'!N22</f>
        <v>0</v>
      </c>
      <c r="Q22" s="295">
        <f>'ごみ処理量内訳'!F22</f>
        <v>3043</v>
      </c>
      <c r="R22" s="295">
        <f>'ごみ処理量内訳'!G22</f>
        <v>2013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1030</v>
      </c>
      <c r="X22" s="295">
        <f>'ごみ処理量内訳'!M22</f>
        <v>0</v>
      </c>
      <c r="Y22" s="295">
        <f>'資源化量内訳'!R22</f>
        <v>948</v>
      </c>
      <c r="Z22" s="295">
        <f>'資源化量内訳'!S22</f>
        <v>897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44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7</v>
      </c>
      <c r="AI22" s="294">
        <f t="shared" si="5"/>
        <v>33453</v>
      </c>
      <c r="AJ22" s="296">
        <f t="shared" si="6"/>
        <v>100</v>
      </c>
      <c r="AK22" s="295">
        <f>'資源化量内訳'!AP22</f>
        <v>0</v>
      </c>
      <c r="AL22" s="295">
        <f>'資源化量内訳'!BC22</f>
        <v>649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811</v>
      </c>
      <c r="AR22" s="294">
        <f t="shared" si="7"/>
        <v>1460</v>
      </c>
      <c r="AS22" s="296">
        <f t="shared" si="8"/>
        <v>16.480589707029676</v>
      </c>
      <c r="AT22" s="295">
        <f>'ごみ処理量内訳'!AI22</f>
        <v>0</v>
      </c>
      <c r="AU22" s="295">
        <f>'ごみ処理量内訳'!AJ22</f>
        <v>3638</v>
      </c>
      <c r="AV22" s="295">
        <f>'ごみ処理量内訳'!AK22</f>
        <v>1109</v>
      </c>
      <c r="AW22" s="294">
        <f t="shared" si="9"/>
        <v>4747</v>
      </c>
    </row>
    <row r="23" spans="1:49" ht="13.5" customHeight="1">
      <c r="A23" s="415" t="s">
        <v>368</v>
      </c>
      <c r="B23" s="415">
        <v>14215</v>
      </c>
      <c r="C23" s="415" t="s">
        <v>419</v>
      </c>
      <c r="D23" s="294">
        <f t="shared" si="2"/>
        <v>124523</v>
      </c>
      <c r="E23" s="419">
        <v>124523</v>
      </c>
      <c r="F23" s="419"/>
      <c r="G23" s="295">
        <f>'ごみ搬入量内訳'!H23</f>
        <v>44474</v>
      </c>
      <c r="H23" s="295">
        <f>'ごみ搬入量内訳'!AG23</f>
        <v>213</v>
      </c>
      <c r="I23" s="295">
        <f>'資源化量内訳'!DX23</f>
        <v>621</v>
      </c>
      <c r="J23" s="294">
        <f t="shared" si="3"/>
        <v>45308</v>
      </c>
      <c r="K23" s="294">
        <f t="shared" si="4"/>
        <v>996.8560575099788</v>
      </c>
      <c r="L23" s="295">
        <f>IF($D23&gt;0,('ごみ搬入量内訳'!E23+I23)/$D23/365*10^6,0)</f>
        <v>813.3393192807314</v>
      </c>
      <c r="M23" s="295">
        <f>IF($D23&gt;0,'ごみ搬入量内訳'!F23/$D23/365*10^6,0)</f>
        <v>183.51673822924718</v>
      </c>
      <c r="N23" s="295">
        <f>'ごみ搬入量内訳'!AH23</f>
        <v>0</v>
      </c>
      <c r="O23" s="295">
        <f>'ごみ処理量内訳'!E23</f>
        <v>28812</v>
      </c>
      <c r="P23" s="295">
        <f>'ごみ処理量内訳'!N23</f>
        <v>0</v>
      </c>
      <c r="Q23" s="295">
        <f>'ごみ処理量内訳'!F23</f>
        <v>4988</v>
      </c>
      <c r="R23" s="295">
        <f>'ごみ処理量内訳'!G23</f>
        <v>399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4589</v>
      </c>
      <c r="X23" s="295">
        <f>'ごみ処理量内訳'!M23</f>
        <v>0</v>
      </c>
      <c r="Y23" s="295">
        <f>'資源化量内訳'!R23</f>
        <v>10884</v>
      </c>
      <c r="Z23" s="295">
        <f>'資源化量内訳'!S23</f>
        <v>9274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710</v>
      </c>
      <c r="AE23" s="295">
        <f>'資源化量内訳'!X23</f>
        <v>855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45</v>
      </c>
      <c r="AI23" s="294">
        <f t="shared" si="5"/>
        <v>44684</v>
      </c>
      <c r="AJ23" s="296">
        <f t="shared" si="6"/>
        <v>100</v>
      </c>
      <c r="AK23" s="295">
        <f>'資源化量内訳'!AP23</f>
        <v>2530</v>
      </c>
      <c r="AL23" s="295">
        <f>'資源化量内訳'!BC23</f>
        <v>19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4034</v>
      </c>
      <c r="AR23" s="294">
        <f t="shared" si="7"/>
        <v>6583</v>
      </c>
      <c r="AS23" s="296">
        <f t="shared" si="8"/>
        <v>39.9249530956848</v>
      </c>
      <c r="AT23" s="295">
        <f>'ごみ処理量内訳'!AI23</f>
        <v>0</v>
      </c>
      <c r="AU23" s="295">
        <f>'ごみ処理量内訳'!AJ23</f>
        <v>913</v>
      </c>
      <c r="AV23" s="295">
        <f>'ごみ処理量内訳'!AK23</f>
        <v>256</v>
      </c>
      <c r="AW23" s="294">
        <f t="shared" si="9"/>
        <v>1169</v>
      </c>
    </row>
    <row r="24" spans="1:49" ht="13.5" customHeight="1">
      <c r="A24" s="415" t="s">
        <v>368</v>
      </c>
      <c r="B24" s="415">
        <v>14216</v>
      </c>
      <c r="C24" s="415" t="s">
        <v>420</v>
      </c>
      <c r="D24" s="294">
        <f t="shared" si="2"/>
        <v>127691</v>
      </c>
      <c r="E24" s="419">
        <v>127691</v>
      </c>
      <c r="F24" s="419"/>
      <c r="G24" s="295">
        <f>'ごみ搬入量内訳'!H24</f>
        <v>38554</v>
      </c>
      <c r="H24" s="295">
        <f>'ごみ搬入量内訳'!AG24</f>
        <v>108</v>
      </c>
      <c r="I24" s="295">
        <f>'資源化量内訳'!DX24</f>
        <v>1486</v>
      </c>
      <c r="J24" s="294">
        <f t="shared" si="3"/>
        <v>40148</v>
      </c>
      <c r="K24" s="294">
        <f t="shared" si="4"/>
        <v>861.4116934470339</v>
      </c>
      <c r="L24" s="295">
        <f>IF($D24&gt;0,('ごみ搬入量内訳'!E24+I24)/$D24/365*10^6,0)</f>
        <v>782.8616234632342</v>
      </c>
      <c r="M24" s="295">
        <f>IF($D24&gt;0,'ごみ搬入量内訳'!F24/$D24/365*10^6,0)</f>
        <v>78.55006998379972</v>
      </c>
      <c r="N24" s="295">
        <f>'ごみ搬入量内訳'!AH24</f>
        <v>0</v>
      </c>
      <c r="O24" s="295">
        <f>'ごみ処理量内訳'!E24</f>
        <v>28887</v>
      </c>
      <c r="P24" s="295">
        <f>'ごみ処理量内訳'!N24</f>
        <v>0</v>
      </c>
      <c r="Q24" s="295">
        <f>'ごみ処理量内訳'!F24</f>
        <v>3526</v>
      </c>
      <c r="R24" s="295">
        <f>'ごみ処理量内訳'!G24</f>
        <v>835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2691</v>
      </c>
      <c r="X24" s="295">
        <f>'ごみ処理量内訳'!M24</f>
        <v>0</v>
      </c>
      <c r="Y24" s="295">
        <f>'資源化量内訳'!R24</f>
        <v>8757</v>
      </c>
      <c r="Z24" s="295">
        <f>'資源化量内訳'!S24</f>
        <v>5260</v>
      </c>
      <c r="AA24" s="295">
        <f>'資源化量内訳'!T24</f>
        <v>482</v>
      </c>
      <c r="AB24" s="295">
        <f>'資源化量内訳'!U24</f>
        <v>883</v>
      </c>
      <c r="AC24" s="295">
        <f>'資源化量内訳'!V24</f>
        <v>431</v>
      </c>
      <c r="AD24" s="295">
        <f>'資源化量内訳'!W24</f>
        <v>1010</v>
      </c>
      <c r="AE24" s="295">
        <f>'資源化量内訳'!X24</f>
        <v>691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41170</v>
      </c>
      <c r="AJ24" s="296">
        <f t="shared" si="6"/>
        <v>100</v>
      </c>
      <c r="AK24" s="295">
        <f>'資源化量内訳'!AP24</f>
        <v>2309</v>
      </c>
      <c r="AL24" s="295">
        <f>'資源化量内訳'!BC24</f>
        <v>121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589</v>
      </c>
      <c r="AR24" s="294">
        <f t="shared" si="7"/>
        <v>3019</v>
      </c>
      <c r="AS24" s="296">
        <f t="shared" si="8"/>
        <v>31.09058514628657</v>
      </c>
      <c r="AT24" s="295">
        <f>'ごみ処理量内訳'!AI24</f>
        <v>0</v>
      </c>
      <c r="AU24" s="295">
        <f>'ごみ処理量内訳'!AJ24</f>
        <v>895</v>
      </c>
      <c r="AV24" s="295">
        <f>'ごみ処理量内訳'!AK24</f>
        <v>304</v>
      </c>
      <c r="AW24" s="294">
        <f t="shared" si="9"/>
        <v>1199</v>
      </c>
    </row>
    <row r="25" spans="1:49" ht="13.5" customHeight="1">
      <c r="A25" s="415" t="s">
        <v>368</v>
      </c>
      <c r="B25" s="415">
        <v>14217</v>
      </c>
      <c r="C25" s="415" t="s">
        <v>421</v>
      </c>
      <c r="D25" s="294">
        <f t="shared" si="2"/>
        <v>44128</v>
      </c>
      <c r="E25" s="419">
        <v>44128</v>
      </c>
      <c r="F25" s="419"/>
      <c r="G25" s="295">
        <f>'ごみ搬入量内訳'!H25</f>
        <v>15317</v>
      </c>
      <c r="H25" s="295">
        <f>'ごみ搬入量内訳'!AG25</f>
        <v>1299</v>
      </c>
      <c r="I25" s="295">
        <f>'資源化量内訳'!DX25</f>
        <v>0</v>
      </c>
      <c r="J25" s="294">
        <f t="shared" si="3"/>
        <v>16616</v>
      </c>
      <c r="K25" s="294">
        <f t="shared" si="4"/>
        <v>1031.6191005990047</v>
      </c>
      <c r="L25" s="295">
        <f>IF($D25&gt;0,('ごみ搬入量内訳'!E25+I25)/$D25/365*10^6,0)</f>
        <v>856.4748129973079</v>
      </c>
      <c r="M25" s="295">
        <f>IF($D25&gt;0,'ごみ搬入量内訳'!F25/$D25/365*10^6,0)</f>
        <v>175.14428760169667</v>
      </c>
      <c r="N25" s="295">
        <f>'ごみ搬入量内訳'!AH25</f>
        <v>0</v>
      </c>
      <c r="O25" s="295">
        <f>'ごみ処理量内訳'!E25</f>
        <v>11464</v>
      </c>
      <c r="P25" s="295">
        <f>'ごみ処理量内訳'!N25</f>
        <v>135</v>
      </c>
      <c r="Q25" s="295">
        <f>'ごみ処理量内訳'!F25</f>
        <v>1255</v>
      </c>
      <c r="R25" s="295">
        <f>'ごみ処理量内訳'!G25</f>
        <v>906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323</v>
      </c>
      <c r="X25" s="295">
        <f>'ごみ処理量内訳'!M25</f>
        <v>26</v>
      </c>
      <c r="Y25" s="295">
        <f>'資源化量内訳'!R25</f>
        <v>3762</v>
      </c>
      <c r="Z25" s="295">
        <f>'資源化量内訳'!S25</f>
        <v>2692</v>
      </c>
      <c r="AA25" s="295">
        <f>'資源化量内訳'!T25</f>
        <v>189</v>
      </c>
      <c r="AB25" s="295">
        <f>'資源化量内訳'!U25</f>
        <v>370</v>
      </c>
      <c r="AC25" s="295">
        <f>'資源化量内訳'!V25</f>
        <v>128</v>
      </c>
      <c r="AD25" s="295">
        <f>'資源化量内訳'!W25</f>
        <v>362</v>
      </c>
      <c r="AE25" s="295">
        <f>'資源化量内訳'!X25</f>
        <v>21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16616</v>
      </c>
      <c r="AJ25" s="296">
        <f t="shared" si="6"/>
        <v>99.1875300914781</v>
      </c>
      <c r="AK25" s="295">
        <f>'資源化量内訳'!AP25</f>
        <v>0</v>
      </c>
      <c r="AL25" s="295">
        <f>'資源化量内訳'!BC25</f>
        <v>0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323</v>
      </c>
      <c r="AR25" s="294">
        <f t="shared" si="7"/>
        <v>323</v>
      </c>
      <c r="AS25" s="296">
        <f t="shared" si="8"/>
        <v>24.584737602311023</v>
      </c>
      <c r="AT25" s="295">
        <f>'ごみ処理量内訳'!AI25</f>
        <v>135</v>
      </c>
      <c r="AU25" s="295">
        <f>'ごみ処理量内訳'!AJ25</f>
        <v>1378</v>
      </c>
      <c r="AV25" s="295">
        <f>'ごみ処理量内訳'!AK25</f>
        <v>521</v>
      </c>
      <c r="AW25" s="294">
        <f t="shared" si="9"/>
        <v>2034</v>
      </c>
    </row>
    <row r="26" spans="1:49" ht="13.5" customHeight="1">
      <c r="A26" s="415" t="s">
        <v>368</v>
      </c>
      <c r="B26" s="415">
        <v>14218</v>
      </c>
      <c r="C26" s="415" t="s">
        <v>422</v>
      </c>
      <c r="D26" s="294">
        <f t="shared" si="2"/>
        <v>81772</v>
      </c>
      <c r="E26" s="419">
        <v>81772</v>
      </c>
      <c r="F26" s="419"/>
      <c r="G26" s="295">
        <f>'ごみ搬入量内訳'!H26</f>
        <v>28564</v>
      </c>
      <c r="H26" s="295">
        <f>'ごみ搬入量内訳'!AG26</f>
        <v>95</v>
      </c>
      <c r="I26" s="295">
        <f>'資源化量内訳'!DX26</f>
        <v>1</v>
      </c>
      <c r="J26" s="294">
        <f t="shared" si="3"/>
        <v>28660</v>
      </c>
      <c r="K26" s="294">
        <f t="shared" si="4"/>
        <v>960.2375867681538</v>
      </c>
      <c r="L26" s="295">
        <f>IF($D26&gt;0,('ごみ搬入量内訳'!E26+I26)/$D26/365*10^6,0)</f>
        <v>773.6847994993094</v>
      </c>
      <c r="M26" s="295">
        <f>IF($D26&gt;0,'ごみ搬入量内訳'!F26/$D26/365*10^6,0)</f>
        <v>186.55278726884438</v>
      </c>
      <c r="N26" s="295">
        <f>'ごみ搬入量内訳'!AH26</f>
        <v>0</v>
      </c>
      <c r="O26" s="295">
        <f>'ごみ処理量内訳'!E26</f>
        <v>21508</v>
      </c>
      <c r="P26" s="295">
        <f>'ごみ処理量内訳'!N26</f>
        <v>0</v>
      </c>
      <c r="Q26" s="295">
        <f>'ごみ処理量内訳'!F26</f>
        <v>804</v>
      </c>
      <c r="R26" s="295">
        <f>'ごみ処理量内訳'!G26</f>
        <v>777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27</v>
      </c>
      <c r="X26" s="295">
        <f>'ごみ処理量内訳'!M26</f>
        <v>0</v>
      </c>
      <c r="Y26" s="295">
        <f>'資源化量内訳'!R26</f>
        <v>6347</v>
      </c>
      <c r="Z26" s="295">
        <f>'資源化量内訳'!S26</f>
        <v>3211</v>
      </c>
      <c r="AA26" s="295">
        <f>'資源化量内訳'!T26</f>
        <v>849</v>
      </c>
      <c r="AB26" s="295">
        <f>'資源化量内訳'!U26</f>
        <v>842</v>
      </c>
      <c r="AC26" s="295">
        <f>'資源化量内訳'!V26</f>
        <v>239</v>
      </c>
      <c r="AD26" s="295">
        <f>'資源化量内訳'!W26</f>
        <v>724</v>
      </c>
      <c r="AE26" s="295">
        <f>'資源化量内訳'!X26</f>
        <v>473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9</v>
      </c>
      <c r="AI26" s="294">
        <f t="shared" si="5"/>
        <v>28659</v>
      </c>
      <c r="AJ26" s="296">
        <f t="shared" si="6"/>
        <v>100</v>
      </c>
      <c r="AK26" s="295">
        <f>'資源化量内訳'!AP26</f>
        <v>1871</v>
      </c>
      <c r="AL26" s="295">
        <f>'資源化量内訳'!BC26</f>
        <v>79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27</v>
      </c>
      <c r="AR26" s="294">
        <f t="shared" si="7"/>
        <v>1977</v>
      </c>
      <c r="AS26" s="296">
        <f t="shared" si="8"/>
        <v>29.047452896022328</v>
      </c>
      <c r="AT26" s="295">
        <f>'ごみ処理量内訳'!AI26</f>
        <v>0</v>
      </c>
      <c r="AU26" s="295">
        <f>'ごみ処理量内訳'!AJ26</f>
        <v>683</v>
      </c>
      <c r="AV26" s="295">
        <f>'ごみ処理量内訳'!AK26</f>
        <v>179</v>
      </c>
      <c r="AW26" s="294">
        <f t="shared" si="9"/>
        <v>862</v>
      </c>
    </row>
    <row r="27" spans="1:49" ht="13.5" customHeight="1">
      <c r="A27" s="415" t="s">
        <v>368</v>
      </c>
      <c r="B27" s="415">
        <v>14301</v>
      </c>
      <c r="C27" s="415" t="s">
        <v>423</v>
      </c>
      <c r="D27" s="294">
        <f t="shared" si="2"/>
        <v>31710</v>
      </c>
      <c r="E27" s="419">
        <v>31710</v>
      </c>
      <c r="F27" s="419"/>
      <c r="G27" s="295">
        <f>'ごみ搬入量内訳'!H27</f>
        <v>10709</v>
      </c>
      <c r="H27" s="295">
        <f>'ごみ搬入量内訳'!AG27</f>
        <v>2625</v>
      </c>
      <c r="I27" s="295">
        <f>'資源化量内訳'!DX27</f>
        <v>266</v>
      </c>
      <c r="J27" s="294">
        <f t="shared" si="3"/>
        <v>13600</v>
      </c>
      <c r="K27" s="294">
        <f t="shared" si="4"/>
        <v>1175.0322917881658</v>
      </c>
      <c r="L27" s="295">
        <f>IF($D27&gt;0,('ごみ搬入量内訳'!E27+I27)/$D27/365*10^6,0)</f>
        <v>944.6050033911778</v>
      </c>
      <c r="M27" s="295">
        <f>IF($D27&gt;0,'ごみ搬入量内訳'!F27/$D27/365*10^6,0)</f>
        <v>230.42728839698813</v>
      </c>
      <c r="N27" s="295">
        <f>'ごみ搬入量内訳'!AH27</f>
        <v>0</v>
      </c>
      <c r="O27" s="295">
        <f>'ごみ処理量内訳'!E27</f>
        <v>10681</v>
      </c>
      <c r="P27" s="295">
        <f>'ごみ処理量内訳'!N27</f>
        <v>573</v>
      </c>
      <c r="Q27" s="295">
        <f>'ごみ処理量内訳'!F27</f>
        <v>534</v>
      </c>
      <c r="R27" s="295">
        <f>'ごみ処理量内訳'!G27</f>
        <v>359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169</v>
      </c>
      <c r="X27" s="295">
        <f>'ごみ処理量内訳'!M27</f>
        <v>6</v>
      </c>
      <c r="Y27" s="295">
        <f>'資源化量内訳'!R27</f>
        <v>1546</v>
      </c>
      <c r="Z27" s="295">
        <f>'資源化量内訳'!S27</f>
        <v>1215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1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330</v>
      </c>
      <c r="AI27" s="294">
        <f t="shared" si="5"/>
        <v>13334</v>
      </c>
      <c r="AJ27" s="296">
        <f t="shared" si="6"/>
        <v>95.70271486425679</v>
      </c>
      <c r="AK27" s="295">
        <f>'資源化量内訳'!AP27</f>
        <v>837</v>
      </c>
      <c r="AL27" s="295">
        <f>'資源化量内訳'!BC27</f>
        <v>359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169</v>
      </c>
      <c r="AR27" s="294">
        <f t="shared" si="7"/>
        <v>1365</v>
      </c>
      <c r="AS27" s="296">
        <f t="shared" si="8"/>
        <v>23.360294117647058</v>
      </c>
      <c r="AT27" s="295">
        <f>'ごみ処理量内訳'!AI27</f>
        <v>573</v>
      </c>
      <c r="AU27" s="295">
        <f>'ごみ処理量内訳'!AJ27</f>
        <v>653</v>
      </c>
      <c r="AV27" s="295">
        <f>'ごみ処理量内訳'!AK27</f>
        <v>0</v>
      </c>
      <c r="AW27" s="294">
        <f t="shared" si="9"/>
        <v>1226</v>
      </c>
    </row>
    <row r="28" spans="1:49" ht="13.5" customHeight="1">
      <c r="A28" s="415" t="s">
        <v>368</v>
      </c>
      <c r="B28" s="415">
        <v>14321</v>
      </c>
      <c r="C28" s="415" t="s">
        <v>424</v>
      </c>
      <c r="D28" s="294">
        <f t="shared" si="2"/>
        <v>47456</v>
      </c>
      <c r="E28" s="419">
        <v>47456</v>
      </c>
      <c r="F28" s="419"/>
      <c r="G28" s="295">
        <f>'ごみ搬入量内訳'!H28</f>
        <v>14534</v>
      </c>
      <c r="H28" s="295">
        <f>'ごみ搬入量内訳'!AG28</f>
        <v>1435</v>
      </c>
      <c r="I28" s="295">
        <f>'資源化量内訳'!DX28</f>
        <v>0</v>
      </c>
      <c r="J28" s="294">
        <f t="shared" si="3"/>
        <v>15969</v>
      </c>
      <c r="K28" s="294">
        <f t="shared" si="4"/>
        <v>921.9210412067357</v>
      </c>
      <c r="L28" s="295">
        <f>IF($D28&gt;0,('ごみ搬入量内訳'!E28+I28)/$D28/365*10^6,0)</f>
        <v>725.1706555575057</v>
      </c>
      <c r="M28" s="295">
        <f>IF($D28&gt;0,'ごみ搬入量内訳'!F28/$D28/365*10^6,0)</f>
        <v>196.75038564923008</v>
      </c>
      <c r="N28" s="295">
        <f>'ごみ搬入量内訳'!AH28</f>
        <v>0</v>
      </c>
      <c r="O28" s="295">
        <f>'ごみ処理量内訳'!E28</f>
        <v>11698</v>
      </c>
      <c r="P28" s="295">
        <f>'ごみ処理量内訳'!N28</f>
        <v>719</v>
      </c>
      <c r="Q28" s="295">
        <f>'ごみ処理量内訳'!F28</f>
        <v>256</v>
      </c>
      <c r="R28" s="295">
        <f>'ごみ処理量内訳'!G28</f>
        <v>0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12</v>
      </c>
      <c r="X28" s="295">
        <f>'ごみ処理量内訳'!M28</f>
        <v>244</v>
      </c>
      <c r="Y28" s="295">
        <f>'資源化量内訳'!R28</f>
        <v>3296</v>
      </c>
      <c r="Z28" s="295">
        <f>'資源化量内訳'!S28</f>
        <v>1599</v>
      </c>
      <c r="AA28" s="295">
        <f>'資源化量内訳'!T28</f>
        <v>336</v>
      </c>
      <c r="AB28" s="295">
        <f>'資源化量内訳'!U28</f>
        <v>356</v>
      </c>
      <c r="AC28" s="295">
        <f>'資源化量内訳'!V28</f>
        <v>122</v>
      </c>
      <c r="AD28" s="295">
        <f>'資源化量内訳'!W28</f>
        <v>717</v>
      </c>
      <c r="AE28" s="295">
        <f>'資源化量内訳'!X28</f>
        <v>148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18</v>
      </c>
      <c r="AI28" s="294">
        <f t="shared" si="5"/>
        <v>15969</v>
      </c>
      <c r="AJ28" s="296">
        <f t="shared" si="6"/>
        <v>95.49752645751143</v>
      </c>
      <c r="AK28" s="295">
        <f>'資源化量内訳'!AP28</f>
        <v>0</v>
      </c>
      <c r="AL28" s="295">
        <f>'資源化量内訳'!BC28</f>
        <v>0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12</v>
      </c>
      <c r="AR28" s="294">
        <f t="shared" si="7"/>
        <v>12</v>
      </c>
      <c r="AS28" s="296">
        <f t="shared" si="8"/>
        <v>20.715135575176905</v>
      </c>
      <c r="AT28" s="295">
        <f>'ごみ処理量内訳'!AI28</f>
        <v>719</v>
      </c>
      <c r="AU28" s="295">
        <f>'ごみ処理量内訳'!AJ28</f>
        <v>1900</v>
      </c>
      <c r="AV28" s="295">
        <f>'ごみ処理量内訳'!AK28</f>
        <v>0</v>
      </c>
      <c r="AW28" s="294">
        <f t="shared" si="9"/>
        <v>2619</v>
      </c>
    </row>
    <row r="29" spans="1:49" ht="13.5" customHeight="1">
      <c r="A29" s="415" t="s">
        <v>368</v>
      </c>
      <c r="B29" s="415">
        <v>14341</v>
      </c>
      <c r="C29" s="415" t="s">
        <v>425</v>
      </c>
      <c r="D29" s="294">
        <f t="shared" si="2"/>
        <v>32722</v>
      </c>
      <c r="E29" s="419">
        <v>32722</v>
      </c>
      <c r="F29" s="419"/>
      <c r="G29" s="295">
        <f>'ごみ搬入量内訳'!H29</f>
        <v>12144</v>
      </c>
      <c r="H29" s="295">
        <f>'ごみ搬入量内訳'!AG29</f>
        <v>391</v>
      </c>
      <c r="I29" s="295">
        <f>'資源化量内訳'!DX29</f>
        <v>144</v>
      </c>
      <c r="J29" s="294">
        <f t="shared" si="3"/>
        <v>12679</v>
      </c>
      <c r="K29" s="294">
        <f t="shared" si="4"/>
        <v>1061.5789469277508</v>
      </c>
      <c r="L29" s="295">
        <f>IF($D29&gt;0,('ごみ搬入量内訳'!E29+I29)/$D29/365*10^6,0)</f>
        <v>933.894753058769</v>
      </c>
      <c r="M29" s="295">
        <f>IF($D29&gt;0,'ごみ搬入量内訳'!F29/$D29/365*10^6,0)</f>
        <v>127.68419386898178</v>
      </c>
      <c r="N29" s="295">
        <f>'ごみ搬入量内訳'!AH29</f>
        <v>0</v>
      </c>
      <c r="O29" s="295">
        <f>'ごみ処理量内訳'!E29</f>
        <v>8292</v>
      </c>
      <c r="P29" s="295">
        <f>'ごみ処理量内訳'!N29</f>
        <v>0</v>
      </c>
      <c r="Q29" s="295">
        <f>'ごみ処理量内訳'!F29</f>
        <v>2415</v>
      </c>
      <c r="R29" s="295">
        <f>'ごみ処理量内訳'!G29</f>
        <v>103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1161</v>
      </c>
      <c r="X29" s="295">
        <f>'ごみ処理量内訳'!M29</f>
        <v>1151</v>
      </c>
      <c r="Y29" s="295">
        <f>'資源化量内訳'!R29</f>
        <v>1855</v>
      </c>
      <c r="Z29" s="295">
        <f>'資源化量内訳'!S29</f>
        <v>1568</v>
      </c>
      <c r="AA29" s="295">
        <f>'資源化量内訳'!T29</f>
        <v>224</v>
      </c>
      <c r="AB29" s="295">
        <f>'資源化量内訳'!U29</f>
        <v>6</v>
      </c>
      <c r="AC29" s="295">
        <f>'資源化量内訳'!V29</f>
        <v>0</v>
      </c>
      <c r="AD29" s="295">
        <f>'資源化量内訳'!W29</f>
        <v>0</v>
      </c>
      <c r="AE29" s="295">
        <f>'資源化量内訳'!X29</f>
        <v>57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12562</v>
      </c>
      <c r="AJ29" s="296">
        <f t="shared" si="6"/>
        <v>100</v>
      </c>
      <c r="AK29" s="295">
        <f>'資源化量内訳'!AP29</f>
        <v>13</v>
      </c>
      <c r="AL29" s="295">
        <f>'資源化量内訳'!BC29</f>
        <v>0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1136</v>
      </c>
      <c r="AR29" s="294">
        <f t="shared" si="7"/>
        <v>1149</v>
      </c>
      <c r="AS29" s="296">
        <f t="shared" si="8"/>
        <v>24.775696521328506</v>
      </c>
      <c r="AT29" s="295">
        <f>'ごみ処理量内訳'!AI29</f>
        <v>0</v>
      </c>
      <c r="AU29" s="295">
        <f>'ごみ処理量内訳'!AJ29</f>
        <v>774</v>
      </c>
      <c r="AV29" s="295">
        <f>'ごみ処理量内訳'!AK29</f>
        <v>63</v>
      </c>
      <c r="AW29" s="294">
        <f t="shared" si="9"/>
        <v>837</v>
      </c>
    </row>
    <row r="30" spans="1:49" ht="13.5" customHeight="1">
      <c r="A30" s="415" t="s">
        <v>368</v>
      </c>
      <c r="B30" s="415">
        <v>14342</v>
      </c>
      <c r="C30" s="415" t="s">
        <v>426</v>
      </c>
      <c r="D30" s="294">
        <f t="shared" si="2"/>
        <v>29971</v>
      </c>
      <c r="E30" s="419">
        <v>29971</v>
      </c>
      <c r="F30" s="419"/>
      <c r="G30" s="295">
        <f>'ごみ搬入量内訳'!H30</f>
        <v>10095</v>
      </c>
      <c r="H30" s="295">
        <f>'ごみ搬入量内訳'!AG30</f>
        <v>802</v>
      </c>
      <c r="I30" s="295">
        <f>'資源化量内訳'!DX30</f>
        <v>0</v>
      </c>
      <c r="J30" s="294">
        <f t="shared" si="3"/>
        <v>10897</v>
      </c>
      <c r="K30" s="294">
        <f t="shared" si="4"/>
        <v>996.1227359963946</v>
      </c>
      <c r="L30" s="295">
        <f>IF($D30&gt;0,('ごみ搬入量内訳'!E30+I30)/$D30/365*10^6,0)</f>
        <v>868.6936184430338</v>
      </c>
      <c r="M30" s="295">
        <f>IF($D30&gt;0,'ごみ搬入量内訳'!F30/$D30/365*10^6,0)</f>
        <v>127.42911755336092</v>
      </c>
      <c r="N30" s="295">
        <f>'ごみ搬入量内訳'!AH30</f>
        <v>0</v>
      </c>
      <c r="O30" s="295">
        <f>'ごみ処理量内訳'!E30</f>
        <v>6682</v>
      </c>
      <c r="P30" s="295">
        <f>'ごみ処理量内訳'!N30</f>
        <v>215</v>
      </c>
      <c r="Q30" s="295">
        <f>'ごみ処理量内訳'!F30</f>
        <v>4000</v>
      </c>
      <c r="R30" s="295">
        <f>'ごみ処理量内訳'!G30</f>
        <v>0</v>
      </c>
      <c r="S30" s="295">
        <f>'ごみ処理量内訳'!H30</f>
        <v>430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3235</v>
      </c>
      <c r="X30" s="295">
        <f>'ごみ処理量内訳'!M30</f>
        <v>335</v>
      </c>
      <c r="Y30" s="295">
        <f>'資源化量内訳'!R30</f>
        <v>0</v>
      </c>
      <c r="Z30" s="295">
        <f>'資源化量内訳'!S30</f>
        <v>0</v>
      </c>
      <c r="AA30" s="295">
        <f>'資源化量内訳'!T30</f>
        <v>0</v>
      </c>
      <c r="AB30" s="295">
        <f>'資源化量内訳'!U30</f>
        <v>0</v>
      </c>
      <c r="AC30" s="295">
        <f>'資源化量内訳'!V30</f>
        <v>0</v>
      </c>
      <c r="AD30" s="295">
        <f>'資源化量内訳'!W30</f>
        <v>0</v>
      </c>
      <c r="AE30" s="295">
        <f>'資源化量内訳'!X30</f>
        <v>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0</v>
      </c>
      <c r="AI30" s="294">
        <f t="shared" si="5"/>
        <v>10897</v>
      </c>
      <c r="AJ30" s="296">
        <f t="shared" si="6"/>
        <v>98.02697990272551</v>
      </c>
      <c r="AK30" s="295">
        <f>'資源化量内訳'!AP30</f>
        <v>957</v>
      </c>
      <c r="AL30" s="295">
        <f>'資源化量内訳'!BC30</f>
        <v>0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3235</v>
      </c>
      <c r="AR30" s="294">
        <f t="shared" si="7"/>
        <v>4192</v>
      </c>
      <c r="AS30" s="296">
        <f t="shared" si="8"/>
        <v>38.46930347802147</v>
      </c>
      <c r="AT30" s="295">
        <f>'ごみ処理量内訳'!AI30</f>
        <v>215</v>
      </c>
      <c r="AU30" s="295">
        <f>'ごみ処理量内訳'!AJ30</f>
        <v>0</v>
      </c>
      <c r="AV30" s="295">
        <f>'ごみ処理量内訳'!AK30</f>
        <v>0</v>
      </c>
      <c r="AW30" s="294">
        <f t="shared" si="9"/>
        <v>215</v>
      </c>
    </row>
    <row r="31" spans="1:49" ht="13.5" customHeight="1">
      <c r="A31" s="415" t="s">
        <v>368</v>
      </c>
      <c r="B31" s="415">
        <v>14361</v>
      </c>
      <c r="C31" s="415" t="s">
        <v>427</v>
      </c>
      <c r="D31" s="294">
        <f t="shared" si="2"/>
        <v>10126</v>
      </c>
      <c r="E31" s="419">
        <v>10126</v>
      </c>
      <c r="F31" s="419"/>
      <c r="G31" s="295">
        <f>'ごみ搬入量内訳'!H31</f>
        <v>3302</v>
      </c>
      <c r="H31" s="295">
        <f>'ごみ搬入量内訳'!AG31</f>
        <v>105</v>
      </c>
      <c r="I31" s="295">
        <f>'資源化量内訳'!DX31</f>
        <v>43</v>
      </c>
      <c r="J31" s="294">
        <f t="shared" si="3"/>
        <v>3450</v>
      </c>
      <c r="K31" s="294">
        <f t="shared" si="4"/>
        <v>933.4440839937337</v>
      </c>
      <c r="L31" s="295">
        <f>IF($D31&gt;0,('ごみ搬入量内訳'!E31+I31)/$D31/365*10^6,0)</f>
        <v>787.069229083412</v>
      </c>
      <c r="M31" s="295">
        <f>IF($D31&gt;0,'ごみ搬入量内訳'!F31/$D31/365*10^6,0)</f>
        <v>146.37485491032174</v>
      </c>
      <c r="N31" s="295">
        <f>'ごみ搬入量内訳'!AH31</f>
        <v>0</v>
      </c>
      <c r="O31" s="295">
        <f>'ごみ処理量内訳'!E31</f>
        <v>2619</v>
      </c>
      <c r="P31" s="295">
        <f>'ごみ処理量内訳'!N31</f>
        <v>0</v>
      </c>
      <c r="Q31" s="295">
        <f>'ごみ処理量内訳'!F31</f>
        <v>258</v>
      </c>
      <c r="R31" s="295">
        <f>'ごみ処理量内訳'!G31</f>
        <v>129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127</v>
      </c>
      <c r="X31" s="295">
        <f>'ごみ処理量内訳'!M31</f>
        <v>2</v>
      </c>
      <c r="Y31" s="295">
        <f>'資源化量内訳'!R31</f>
        <v>532</v>
      </c>
      <c r="Z31" s="295">
        <f>'資源化量内訳'!S31</f>
        <v>414</v>
      </c>
      <c r="AA31" s="295">
        <f>'資源化量内訳'!T31</f>
        <v>35</v>
      </c>
      <c r="AB31" s="295">
        <f>'資源化量内訳'!U31</f>
        <v>83</v>
      </c>
      <c r="AC31" s="295">
        <f>'資源化量内訳'!V31</f>
        <v>0</v>
      </c>
      <c r="AD31" s="295">
        <f>'資源化量内訳'!W31</f>
        <v>0</v>
      </c>
      <c r="AE31" s="295">
        <f>'資源化量内訳'!X31</f>
        <v>0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3409</v>
      </c>
      <c r="AJ31" s="296">
        <f t="shared" si="6"/>
        <v>100</v>
      </c>
      <c r="AK31" s="295">
        <f>'資源化量内訳'!AP31</f>
        <v>48</v>
      </c>
      <c r="AL31" s="295">
        <f>'資源化量内訳'!BC31</f>
        <v>68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127</v>
      </c>
      <c r="AR31" s="294">
        <f t="shared" si="7"/>
        <v>243</v>
      </c>
      <c r="AS31" s="296">
        <f t="shared" si="8"/>
        <v>23.69640787949015</v>
      </c>
      <c r="AT31" s="295">
        <f>'ごみ処理量内訳'!AI31</f>
        <v>0</v>
      </c>
      <c r="AU31" s="295">
        <f>'ごみ処理量内訳'!AJ31</f>
        <v>171</v>
      </c>
      <c r="AV31" s="295">
        <f>'ごみ処理量内訳'!AK31</f>
        <v>60</v>
      </c>
      <c r="AW31" s="294">
        <f t="shared" si="9"/>
        <v>231</v>
      </c>
    </row>
    <row r="32" spans="1:49" ht="13.5" customHeight="1">
      <c r="A32" s="415" t="s">
        <v>368</v>
      </c>
      <c r="B32" s="415">
        <v>14362</v>
      </c>
      <c r="C32" s="415" t="s">
        <v>428</v>
      </c>
      <c r="D32" s="294">
        <f t="shared" si="2"/>
        <v>17687</v>
      </c>
      <c r="E32" s="419">
        <v>17687</v>
      </c>
      <c r="F32" s="419"/>
      <c r="G32" s="295">
        <f>'ごみ搬入量内訳'!H32</f>
        <v>6301</v>
      </c>
      <c r="H32" s="295">
        <f>'ごみ搬入量内訳'!AG32</f>
        <v>228</v>
      </c>
      <c r="I32" s="295">
        <f>'資源化量内訳'!DX32</f>
        <v>127</v>
      </c>
      <c r="J32" s="294">
        <f t="shared" si="3"/>
        <v>6656</v>
      </c>
      <c r="K32" s="294">
        <f t="shared" si="4"/>
        <v>1031.0180606296242</v>
      </c>
      <c r="L32" s="295">
        <f>IF($D32&gt;0,('ごみ搬入量内訳'!E32+I32)/$D32/365*10^6,0)</f>
        <v>866.2038754568597</v>
      </c>
      <c r="M32" s="295">
        <f>IF($D32&gt;0,'ごみ搬入量内訳'!F32/$D32/365*10^6,0)</f>
        <v>164.81418517276447</v>
      </c>
      <c r="N32" s="295">
        <f>'ごみ搬入量内訳'!AH32</f>
        <v>0</v>
      </c>
      <c r="O32" s="295">
        <f>'ごみ処理量内訳'!E32</f>
        <v>4868</v>
      </c>
      <c r="P32" s="295">
        <f>'ごみ処理量内訳'!N32</f>
        <v>0</v>
      </c>
      <c r="Q32" s="295">
        <f>'ごみ処理量内訳'!F32</f>
        <v>423</v>
      </c>
      <c r="R32" s="295">
        <f>'ごみ処理量内訳'!G32</f>
        <v>233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190</v>
      </c>
      <c r="X32" s="295">
        <f>'ごみ処理量内訳'!M32</f>
        <v>0</v>
      </c>
      <c r="Y32" s="295">
        <f>'資源化量内訳'!R32</f>
        <v>1318</v>
      </c>
      <c r="Z32" s="295">
        <f>'資源化量内訳'!S32</f>
        <v>892</v>
      </c>
      <c r="AA32" s="295">
        <f>'資源化量内訳'!T32</f>
        <v>90</v>
      </c>
      <c r="AB32" s="295">
        <f>'資源化量内訳'!U32</f>
        <v>136</v>
      </c>
      <c r="AC32" s="295">
        <f>'資源化量内訳'!V32</f>
        <v>55</v>
      </c>
      <c r="AD32" s="295">
        <f>'資源化量内訳'!W32</f>
        <v>111</v>
      </c>
      <c r="AE32" s="295">
        <f>'資源化量内訳'!X32</f>
        <v>34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6609</v>
      </c>
      <c r="AJ32" s="296">
        <f t="shared" si="6"/>
        <v>100</v>
      </c>
      <c r="AK32" s="295">
        <f>'資源化量内訳'!AP32</f>
        <v>91</v>
      </c>
      <c r="AL32" s="295">
        <f>'資源化量内訳'!BC32</f>
        <v>11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225</v>
      </c>
      <c r="AR32" s="294">
        <f t="shared" si="7"/>
        <v>327</v>
      </c>
      <c r="AS32" s="296">
        <f t="shared" si="8"/>
        <v>26.306413301662708</v>
      </c>
      <c r="AT32" s="295">
        <f>'ごみ処理量内訳'!AI32</f>
        <v>0</v>
      </c>
      <c r="AU32" s="295">
        <f>'ごみ処理量内訳'!AJ32</f>
        <v>322</v>
      </c>
      <c r="AV32" s="295">
        <f>'ごみ処理量内訳'!AK32</f>
        <v>104</v>
      </c>
      <c r="AW32" s="294">
        <f t="shared" si="9"/>
        <v>426</v>
      </c>
    </row>
    <row r="33" spans="1:49" ht="13.5" customHeight="1">
      <c r="A33" s="415" t="s">
        <v>368</v>
      </c>
      <c r="B33" s="415">
        <v>14363</v>
      </c>
      <c r="C33" s="415" t="s">
        <v>429</v>
      </c>
      <c r="D33" s="294">
        <f t="shared" si="2"/>
        <v>12214</v>
      </c>
      <c r="E33" s="419">
        <v>12214</v>
      </c>
      <c r="F33" s="419"/>
      <c r="G33" s="295">
        <f>'ごみ搬入量内訳'!H33</f>
        <v>4315</v>
      </c>
      <c r="H33" s="295">
        <f>'ごみ搬入量内訳'!AG33</f>
        <v>121</v>
      </c>
      <c r="I33" s="295">
        <f>'資源化量内訳'!DX33</f>
        <v>163</v>
      </c>
      <c r="J33" s="294">
        <f t="shared" si="3"/>
        <v>4599</v>
      </c>
      <c r="K33" s="294">
        <f t="shared" si="4"/>
        <v>1031.6030784345833</v>
      </c>
      <c r="L33" s="295">
        <f>IF($D33&gt;0,('ごみ搬入量内訳'!E33+I33)/$D33/365*10^6,0)</f>
        <v>929.317580768532</v>
      </c>
      <c r="M33" s="295">
        <f>IF($D33&gt;0,'ごみ搬入量内訳'!F33/$D33/365*10^6,0)</f>
        <v>102.28549766605131</v>
      </c>
      <c r="N33" s="295">
        <f>'ごみ搬入量内訳'!AH33</f>
        <v>0</v>
      </c>
      <c r="O33" s="295">
        <f>'ごみ処理量内訳'!E33</f>
        <v>3171</v>
      </c>
      <c r="P33" s="295">
        <f>'ごみ処理量内訳'!N33</f>
        <v>0</v>
      </c>
      <c r="Q33" s="295">
        <f>'ごみ処理量内訳'!F33</f>
        <v>211</v>
      </c>
      <c r="R33" s="295">
        <f>'ごみ処理量内訳'!G33</f>
        <v>76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135</v>
      </c>
      <c r="X33" s="295">
        <f>'ごみ処理量内訳'!M33</f>
        <v>0</v>
      </c>
      <c r="Y33" s="295">
        <f>'資源化量内訳'!R33</f>
        <v>865</v>
      </c>
      <c r="Z33" s="295">
        <f>'資源化量内訳'!S33</f>
        <v>612</v>
      </c>
      <c r="AA33" s="295">
        <f>'資源化量内訳'!T33</f>
        <v>61</v>
      </c>
      <c r="AB33" s="295">
        <f>'資源化量内訳'!U33</f>
        <v>118</v>
      </c>
      <c r="AC33" s="295">
        <f>'資源化量内訳'!V33</f>
        <v>0</v>
      </c>
      <c r="AD33" s="295">
        <f>'資源化量内訳'!W33</f>
        <v>0</v>
      </c>
      <c r="AE33" s="295">
        <f>'資源化量内訳'!X33</f>
        <v>68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6</v>
      </c>
      <c r="AI33" s="294">
        <f t="shared" si="5"/>
        <v>4247</v>
      </c>
      <c r="AJ33" s="296">
        <f t="shared" si="6"/>
        <v>100</v>
      </c>
      <c r="AK33" s="295">
        <f>'資源化量内訳'!AP33</f>
        <v>30</v>
      </c>
      <c r="AL33" s="295">
        <f>'資源化量内訳'!BC33</f>
        <v>61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135</v>
      </c>
      <c r="AR33" s="294">
        <f t="shared" si="7"/>
        <v>226</v>
      </c>
      <c r="AS33" s="296">
        <f t="shared" si="8"/>
        <v>28.435374149659864</v>
      </c>
      <c r="AT33" s="295">
        <f>'ごみ処理量内訳'!AI33</f>
        <v>0</v>
      </c>
      <c r="AU33" s="295">
        <f>'ごみ処理量内訳'!AJ33</f>
        <v>219</v>
      </c>
      <c r="AV33" s="295">
        <f>'ごみ処理量内訳'!AK33</f>
        <v>76</v>
      </c>
      <c r="AW33" s="294">
        <f t="shared" si="9"/>
        <v>295</v>
      </c>
    </row>
    <row r="34" spans="1:49" ht="13.5">
      <c r="A34" s="415" t="s">
        <v>368</v>
      </c>
      <c r="B34" s="415">
        <v>14364</v>
      </c>
      <c r="C34" s="415" t="s">
        <v>430</v>
      </c>
      <c r="D34" s="294">
        <f t="shared" si="2"/>
        <v>12423</v>
      </c>
      <c r="E34" s="419">
        <v>12423</v>
      </c>
      <c r="F34" s="419"/>
      <c r="G34" s="295">
        <f>'ごみ搬入量内訳'!H34</f>
        <v>4086</v>
      </c>
      <c r="H34" s="295">
        <f>'ごみ搬入量内訳'!AG34</f>
        <v>64</v>
      </c>
      <c r="I34" s="295">
        <f>'資源化量内訳'!DX34</f>
        <v>145</v>
      </c>
      <c r="J34" s="294">
        <f t="shared" si="3"/>
        <v>4295</v>
      </c>
      <c r="K34" s="294">
        <f t="shared" si="4"/>
        <v>947.204643618388</v>
      </c>
      <c r="L34" s="295">
        <f>IF($D34&gt;0,('ごみ搬入量内訳'!E34+I34)/$D34/365*10^6,0)</f>
        <v>891.1883503752981</v>
      </c>
      <c r="M34" s="295">
        <f>IF($D34&gt;0,'ごみ搬入量内訳'!F34/$D34/365*10^6,0)</f>
        <v>56.01629324308976</v>
      </c>
      <c r="N34" s="295">
        <f>'ごみ搬入量内訳'!AH34</f>
        <v>0</v>
      </c>
      <c r="O34" s="295">
        <f>'ごみ処理量内訳'!E34</f>
        <v>3199</v>
      </c>
      <c r="P34" s="295">
        <f>'ごみ処理量内訳'!N34</f>
        <v>0</v>
      </c>
      <c r="Q34" s="295">
        <f>'ごみ処理量内訳'!F34</f>
        <v>951</v>
      </c>
      <c r="R34" s="295">
        <f>'ごみ処理量内訳'!G34</f>
        <v>284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667</v>
      </c>
      <c r="X34" s="295">
        <f>'ごみ処理量内訳'!M34</f>
        <v>0</v>
      </c>
      <c r="Y34" s="295">
        <f>'資源化量内訳'!R34</f>
        <v>0</v>
      </c>
      <c r="Z34" s="295">
        <f>'資源化量内訳'!S34</f>
        <v>0</v>
      </c>
      <c r="AA34" s="295">
        <f>'資源化量内訳'!T34</f>
        <v>0</v>
      </c>
      <c r="AB34" s="295">
        <f>'資源化量内訳'!U34</f>
        <v>0</v>
      </c>
      <c r="AC34" s="295">
        <f>'資源化量内訳'!V34</f>
        <v>0</v>
      </c>
      <c r="AD34" s="295">
        <f>'資源化量内訳'!W34</f>
        <v>0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4150</v>
      </c>
      <c r="AJ34" s="296">
        <f t="shared" si="6"/>
        <v>100</v>
      </c>
      <c r="AK34" s="295">
        <f>'資源化量内訳'!AP34</f>
        <v>0</v>
      </c>
      <c r="AL34" s="295">
        <f>'資源化量内訳'!BC34</f>
        <v>144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667</v>
      </c>
      <c r="AR34" s="294">
        <f t="shared" si="7"/>
        <v>811</v>
      </c>
      <c r="AS34" s="296">
        <f t="shared" si="8"/>
        <v>22.258440046565774</v>
      </c>
      <c r="AT34" s="295">
        <f>'ごみ処理量内訳'!AI34</f>
        <v>0</v>
      </c>
      <c r="AU34" s="295">
        <f>'ごみ処理量内訳'!AJ34</f>
        <v>282</v>
      </c>
      <c r="AV34" s="295">
        <f>'ごみ処理量内訳'!AK34</f>
        <v>89</v>
      </c>
      <c r="AW34" s="294">
        <f t="shared" si="9"/>
        <v>371</v>
      </c>
    </row>
    <row r="35" spans="1:49" ht="13.5">
      <c r="A35" s="415" t="s">
        <v>368</v>
      </c>
      <c r="B35" s="415">
        <v>14366</v>
      </c>
      <c r="C35" s="415" t="s">
        <v>431</v>
      </c>
      <c r="D35" s="294">
        <f t="shared" si="2"/>
        <v>15488</v>
      </c>
      <c r="E35" s="419">
        <v>15488</v>
      </c>
      <c r="F35" s="419"/>
      <c r="G35" s="295">
        <f>'ごみ搬入量内訳'!H35</f>
        <v>5392</v>
      </c>
      <c r="H35" s="295">
        <f>'ごみ搬入量内訳'!AG35</f>
        <v>293</v>
      </c>
      <c r="I35" s="295">
        <f>'資源化量内訳'!DX35</f>
        <v>63</v>
      </c>
      <c r="J35" s="294">
        <f t="shared" si="3"/>
        <v>5748</v>
      </c>
      <c r="K35" s="294">
        <f t="shared" si="4"/>
        <v>1016.783652213291</v>
      </c>
      <c r="L35" s="295">
        <f>IF($D35&gt;0,('ごみ搬入量内訳'!E35+I35)/$D35/365*10^6,0)</f>
        <v>812.1179101098155</v>
      </c>
      <c r="M35" s="295">
        <f>IF($D35&gt;0,'ごみ搬入量内訳'!F35/$D35/365*10^6,0)</f>
        <v>204.66574210347562</v>
      </c>
      <c r="N35" s="295">
        <f>'ごみ搬入量内訳'!AH35</f>
        <v>0</v>
      </c>
      <c r="O35" s="295">
        <f>'ごみ処理量内訳'!E35</f>
        <v>4167</v>
      </c>
      <c r="P35" s="295">
        <f>'ごみ処理量内訳'!N35</f>
        <v>0</v>
      </c>
      <c r="Q35" s="295">
        <f>'ごみ処理量内訳'!F35</f>
        <v>593</v>
      </c>
      <c r="R35" s="295">
        <f>'ごみ処理量内訳'!G35</f>
        <v>187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406</v>
      </c>
      <c r="X35" s="295">
        <f>'ごみ処理量内訳'!M35</f>
        <v>0</v>
      </c>
      <c r="Y35" s="295">
        <f>'資源化量内訳'!R35</f>
        <v>1131</v>
      </c>
      <c r="Z35" s="295">
        <f>'資源化量内訳'!S35</f>
        <v>787</v>
      </c>
      <c r="AA35" s="295">
        <f>'資源化量内訳'!T35</f>
        <v>0</v>
      </c>
      <c r="AB35" s="295">
        <f>'資源化量内訳'!U35</f>
        <v>0</v>
      </c>
      <c r="AC35" s="295">
        <f>'資源化量内訳'!V35</f>
        <v>34</v>
      </c>
      <c r="AD35" s="295">
        <f>'資源化量内訳'!W35</f>
        <v>6</v>
      </c>
      <c r="AE35" s="295">
        <f>'資源化量内訳'!X35</f>
        <v>32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272</v>
      </c>
      <c r="AI35" s="294">
        <f t="shared" si="5"/>
        <v>5891</v>
      </c>
      <c r="AJ35" s="296">
        <f t="shared" si="6"/>
        <v>100</v>
      </c>
      <c r="AK35" s="295">
        <f>'資源化量内訳'!AP35</f>
        <v>11</v>
      </c>
      <c r="AL35" s="295">
        <f>'資源化量内訳'!BC35</f>
        <v>104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200</v>
      </c>
      <c r="AR35" s="294">
        <f t="shared" si="7"/>
        <v>315</v>
      </c>
      <c r="AS35" s="296">
        <f t="shared" si="8"/>
        <v>25.34430634867316</v>
      </c>
      <c r="AT35" s="295">
        <f>'ごみ処理量内訳'!AI35</f>
        <v>0</v>
      </c>
      <c r="AU35" s="295">
        <f>'ごみ処理量内訳'!AJ35</f>
        <v>368</v>
      </c>
      <c r="AV35" s="295">
        <f>'ごみ処理量内訳'!AK35</f>
        <v>69</v>
      </c>
      <c r="AW35" s="294">
        <f t="shared" si="9"/>
        <v>437</v>
      </c>
    </row>
    <row r="36" spans="1:49" ht="13.5">
      <c r="A36" s="415" t="s">
        <v>368</v>
      </c>
      <c r="B36" s="415">
        <v>14382</v>
      </c>
      <c r="C36" s="415" t="s">
        <v>432</v>
      </c>
      <c r="D36" s="294">
        <f t="shared" si="2"/>
        <v>14012</v>
      </c>
      <c r="E36" s="419">
        <v>14012</v>
      </c>
      <c r="F36" s="419"/>
      <c r="G36" s="295">
        <f>'ごみ搬入量内訳'!H36</f>
        <v>16699</v>
      </c>
      <c r="H36" s="295">
        <f>'ごみ搬入量内訳'!AG36</f>
        <v>3622</v>
      </c>
      <c r="I36" s="295">
        <f>'資源化量内訳'!DX36</f>
        <v>352</v>
      </c>
      <c r="J36" s="294">
        <f t="shared" si="3"/>
        <v>20673</v>
      </c>
      <c r="K36" s="294">
        <f t="shared" si="4"/>
        <v>4042.1321841552644</v>
      </c>
      <c r="L36" s="295">
        <f>IF($D36&gt;0,('ごみ搬入量内訳'!E36+I36)/$D36/365*10^6,0)</f>
        <v>1801.195843875504</v>
      </c>
      <c r="M36" s="295">
        <f>IF($D36&gt;0,'ごみ搬入量内訳'!F36/$D36/365*10^6,0)</f>
        <v>2240.9363402797603</v>
      </c>
      <c r="N36" s="295">
        <f>'ごみ搬入量内訳'!AH36</f>
        <v>0</v>
      </c>
      <c r="O36" s="295">
        <f>'ごみ処理量内訳'!E36</f>
        <v>17140</v>
      </c>
      <c r="P36" s="295">
        <f>'ごみ処理量内訳'!N36</f>
        <v>0</v>
      </c>
      <c r="Q36" s="295">
        <f>'ごみ処理量内訳'!F36</f>
        <v>3215</v>
      </c>
      <c r="R36" s="295">
        <f>'ごみ処理量内訳'!G36</f>
        <v>3128</v>
      </c>
      <c r="S36" s="295">
        <f>'ごみ処理量内訳'!H36</f>
        <v>0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0</v>
      </c>
      <c r="W36" s="295">
        <f>'ごみ処理量内訳'!L36</f>
        <v>87</v>
      </c>
      <c r="X36" s="295">
        <f>'ごみ処理量内訳'!M36</f>
        <v>0</v>
      </c>
      <c r="Y36" s="295">
        <f>'資源化量内訳'!R36</f>
        <v>5</v>
      </c>
      <c r="Z36" s="295">
        <f>'資源化量内訳'!S36</f>
        <v>0</v>
      </c>
      <c r="AA36" s="295">
        <f>'資源化量内訳'!T36</f>
        <v>0</v>
      </c>
      <c r="AB36" s="295">
        <f>'資源化量内訳'!U36</f>
        <v>0</v>
      </c>
      <c r="AC36" s="295">
        <f>'資源化量内訳'!V36</f>
        <v>0</v>
      </c>
      <c r="AD36" s="295">
        <f>'資源化量内訳'!W36</f>
        <v>0</v>
      </c>
      <c r="AE36" s="295">
        <f>'資源化量内訳'!X36</f>
        <v>0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5</v>
      </c>
      <c r="AI36" s="294">
        <f t="shared" si="5"/>
        <v>20360</v>
      </c>
      <c r="AJ36" s="296">
        <f t="shared" si="6"/>
        <v>100</v>
      </c>
      <c r="AK36" s="295">
        <f>'資源化量内訳'!AP36</f>
        <v>0</v>
      </c>
      <c r="AL36" s="295">
        <f>'資源化量内訳'!BC36</f>
        <v>938</v>
      </c>
      <c r="AM36" s="295">
        <f>'資源化量内訳'!BO36</f>
        <v>0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0</v>
      </c>
      <c r="AQ36" s="295">
        <f>'資源化量内訳'!DL36</f>
        <v>39</v>
      </c>
      <c r="AR36" s="294">
        <f t="shared" si="7"/>
        <v>977</v>
      </c>
      <c r="AS36" s="296">
        <f t="shared" si="8"/>
        <v>6.4407106991116265</v>
      </c>
      <c r="AT36" s="295">
        <f>'ごみ処理量内訳'!AI36</f>
        <v>0</v>
      </c>
      <c r="AU36" s="295">
        <f>'ごみ処理量内訳'!AJ36</f>
        <v>2370</v>
      </c>
      <c r="AV36" s="295">
        <f>'ごみ処理量内訳'!AK36</f>
        <v>0</v>
      </c>
      <c r="AW36" s="294">
        <f t="shared" si="9"/>
        <v>2370</v>
      </c>
    </row>
    <row r="37" spans="1:49" ht="13.5">
      <c r="A37" s="415" t="s">
        <v>368</v>
      </c>
      <c r="B37" s="415">
        <v>14383</v>
      </c>
      <c r="C37" s="415" t="s">
        <v>433</v>
      </c>
      <c r="D37" s="294">
        <f t="shared" si="2"/>
        <v>8666</v>
      </c>
      <c r="E37" s="419">
        <v>8666</v>
      </c>
      <c r="F37" s="419"/>
      <c r="G37" s="295">
        <f>'ごみ搬入量内訳'!H37</f>
        <v>3653</v>
      </c>
      <c r="H37" s="295">
        <f>'ごみ搬入量内訳'!AG37</f>
        <v>563</v>
      </c>
      <c r="I37" s="295">
        <f>'資源化量内訳'!DX37</f>
        <v>73</v>
      </c>
      <c r="J37" s="294">
        <f t="shared" si="3"/>
        <v>4289</v>
      </c>
      <c r="K37" s="294">
        <f t="shared" si="4"/>
        <v>1355.9525653712035</v>
      </c>
      <c r="L37" s="295">
        <f>IF($D37&gt;0,('ごみ搬入量内訳'!E37+I37)/$D37/365*10^6,0)</f>
        <v>1162.1547284459182</v>
      </c>
      <c r="M37" s="295">
        <f>IF($D37&gt;0,'ごみ搬入量内訳'!F37/$D37/365*10^6,0)</f>
        <v>193.7978369252851</v>
      </c>
      <c r="N37" s="295">
        <f>'ごみ搬入量内訳'!AH37</f>
        <v>0</v>
      </c>
      <c r="O37" s="295">
        <f>'ごみ処理量内訳'!E37</f>
        <v>3442</v>
      </c>
      <c r="P37" s="295">
        <f>'ごみ処理量内訳'!N37</f>
        <v>0</v>
      </c>
      <c r="Q37" s="295">
        <f>'ごみ処理量内訳'!F37</f>
        <v>404</v>
      </c>
      <c r="R37" s="295">
        <f>'ごみ処理量内訳'!G37</f>
        <v>277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127</v>
      </c>
      <c r="X37" s="295">
        <f>'ごみ処理量内訳'!M37</f>
        <v>0</v>
      </c>
      <c r="Y37" s="295">
        <f>'資源化量内訳'!R37</f>
        <v>370</v>
      </c>
      <c r="Z37" s="295">
        <f>'資源化量内訳'!S37</f>
        <v>370</v>
      </c>
      <c r="AA37" s="295">
        <f>'資源化量内訳'!T37</f>
        <v>0</v>
      </c>
      <c r="AB37" s="295">
        <f>'資源化量内訳'!U37</f>
        <v>0</v>
      </c>
      <c r="AC37" s="295">
        <f>'資源化量内訳'!V37</f>
        <v>0</v>
      </c>
      <c r="AD37" s="295">
        <f>'資源化量内訳'!W37</f>
        <v>0</v>
      </c>
      <c r="AE37" s="295">
        <f>'資源化量内訳'!X37</f>
        <v>0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0</v>
      </c>
      <c r="AI37" s="294">
        <f t="shared" si="5"/>
        <v>4216</v>
      </c>
      <c r="AJ37" s="296">
        <f t="shared" si="6"/>
        <v>100</v>
      </c>
      <c r="AK37" s="295">
        <f>'資源化量内訳'!AP37</f>
        <v>0</v>
      </c>
      <c r="AL37" s="295">
        <f>'資源化量内訳'!BC37</f>
        <v>124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84</v>
      </c>
      <c r="AR37" s="294">
        <f t="shared" si="7"/>
        <v>208</v>
      </c>
      <c r="AS37" s="296">
        <f t="shared" si="8"/>
        <v>15.178363254837956</v>
      </c>
      <c r="AT37" s="295">
        <f>'ごみ処理量内訳'!AI37</f>
        <v>0</v>
      </c>
      <c r="AU37" s="295">
        <f>'ごみ処理量内訳'!AJ37</f>
        <v>531</v>
      </c>
      <c r="AV37" s="295">
        <f>'ごみ処理量内訳'!AK37</f>
        <v>86</v>
      </c>
      <c r="AW37" s="294">
        <f t="shared" si="9"/>
        <v>617</v>
      </c>
    </row>
    <row r="38" spans="1:49" ht="13.5">
      <c r="A38" s="415" t="s">
        <v>368</v>
      </c>
      <c r="B38" s="415">
        <v>14384</v>
      </c>
      <c r="C38" s="415" t="s">
        <v>434</v>
      </c>
      <c r="D38" s="294">
        <f t="shared" si="2"/>
        <v>27252</v>
      </c>
      <c r="E38" s="419">
        <v>27252</v>
      </c>
      <c r="F38" s="419"/>
      <c r="G38" s="295">
        <f>'ごみ搬入量内訳'!H38</f>
        <v>12846</v>
      </c>
      <c r="H38" s="295">
        <f>'ごみ搬入量内訳'!AG38</f>
        <v>2919</v>
      </c>
      <c r="I38" s="295">
        <f>'資源化量内訳'!DX38</f>
        <v>41</v>
      </c>
      <c r="J38" s="294">
        <f t="shared" si="3"/>
        <v>15806</v>
      </c>
      <c r="K38" s="294">
        <f t="shared" si="4"/>
        <v>1589.0250106062344</v>
      </c>
      <c r="L38" s="295">
        <f>IF($D38&gt;0,('ごみ搬入量内訳'!E38+I38)/$D38/365*10^6,0)</f>
        <v>1205.0893839135094</v>
      </c>
      <c r="M38" s="295">
        <f>IF($D38&gt;0,'ごみ搬入量内訳'!F38/$D38/365*10^6,0)</f>
        <v>383.9356266927248</v>
      </c>
      <c r="N38" s="295">
        <f>'ごみ搬入量内訳'!AH38</f>
        <v>0</v>
      </c>
      <c r="O38" s="295">
        <f>'ごみ処理量内訳'!E38</f>
        <v>12997</v>
      </c>
      <c r="P38" s="295">
        <f>'ごみ処理量内訳'!N38</f>
        <v>0</v>
      </c>
      <c r="Q38" s="295">
        <f>'ごみ処理量内訳'!F38</f>
        <v>1440</v>
      </c>
      <c r="R38" s="295">
        <f>'ごみ処理量内訳'!G38</f>
        <v>944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496</v>
      </c>
      <c r="X38" s="295">
        <f>'ごみ処理量内訳'!M38</f>
        <v>0</v>
      </c>
      <c r="Y38" s="295">
        <f>'資源化量内訳'!R38</f>
        <v>1328</v>
      </c>
      <c r="Z38" s="295">
        <f>'資源化量内訳'!S38</f>
        <v>1328</v>
      </c>
      <c r="AA38" s="295">
        <f>'資源化量内訳'!T38</f>
        <v>0</v>
      </c>
      <c r="AB38" s="295">
        <f>'資源化量内訳'!U38</f>
        <v>0</v>
      </c>
      <c r="AC38" s="295">
        <f>'資源化量内訳'!V38</f>
        <v>0</v>
      </c>
      <c r="AD38" s="295">
        <f>'資源化量内訳'!W38</f>
        <v>0</v>
      </c>
      <c r="AE38" s="295">
        <f>'資源化量内訳'!X38</f>
        <v>0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0</v>
      </c>
      <c r="AI38" s="294">
        <f t="shared" si="5"/>
        <v>15765</v>
      </c>
      <c r="AJ38" s="296">
        <f t="shared" si="6"/>
        <v>100</v>
      </c>
      <c r="AK38" s="295">
        <f>'資源化量内訳'!AP38</f>
        <v>0</v>
      </c>
      <c r="AL38" s="295">
        <f>'資源化量内訳'!BC38</f>
        <v>403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330</v>
      </c>
      <c r="AR38" s="294">
        <f t="shared" si="7"/>
        <v>733</v>
      </c>
      <c r="AS38" s="296">
        <f t="shared" si="8"/>
        <v>13.298747311147666</v>
      </c>
      <c r="AT38" s="295">
        <f>'ごみ処理量内訳'!AI38</f>
        <v>0</v>
      </c>
      <c r="AU38" s="295">
        <f>'ごみ処理量内訳'!AJ38</f>
        <v>1999</v>
      </c>
      <c r="AV38" s="295">
        <f>'ごみ処理量内訳'!AK38</f>
        <v>347</v>
      </c>
      <c r="AW38" s="294">
        <f t="shared" si="9"/>
        <v>2346</v>
      </c>
    </row>
    <row r="39" spans="1:49" ht="13.5">
      <c r="A39" s="415" t="s">
        <v>368</v>
      </c>
      <c r="B39" s="415">
        <v>14401</v>
      </c>
      <c r="C39" s="415" t="s">
        <v>435</v>
      </c>
      <c r="D39" s="294">
        <f t="shared" si="2"/>
        <v>41997</v>
      </c>
      <c r="E39" s="419">
        <v>41997</v>
      </c>
      <c r="F39" s="419"/>
      <c r="G39" s="295">
        <f>'ごみ搬入量内訳'!H39</f>
        <v>14171</v>
      </c>
      <c r="H39" s="295">
        <f>'ごみ搬入量内訳'!AG39</f>
        <v>1577</v>
      </c>
      <c r="I39" s="295">
        <f>'資源化量内訳'!DX39</f>
        <v>0</v>
      </c>
      <c r="J39" s="294">
        <f t="shared" si="3"/>
        <v>15748</v>
      </c>
      <c r="K39" s="294">
        <f t="shared" si="4"/>
        <v>1027.3401785711374</v>
      </c>
      <c r="L39" s="295">
        <f>IF($D39&gt;0,('ごみ搬入量内訳'!E39+I39)/$D39/365*10^6,0)</f>
        <v>902.6737395789197</v>
      </c>
      <c r="M39" s="295">
        <f>IF($D39&gt;0,'ごみ搬入量内訳'!F39/$D39/365*10^6,0)</f>
        <v>124.66643899221764</v>
      </c>
      <c r="N39" s="295">
        <f>'ごみ搬入量内訳'!AH39</f>
        <v>0</v>
      </c>
      <c r="O39" s="295">
        <f>'ごみ処理量内訳'!E39</f>
        <v>13271</v>
      </c>
      <c r="P39" s="295">
        <f>'ごみ処理量内訳'!N39</f>
        <v>35</v>
      </c>
      <c r="Q39" s="295">
        <f>'ごみ処理量内訳'!F39</f>
        <v>986</v>
      </c>
      <c r="R39" s="295">
        <f>'ごみ処理量内訳'!G39</f>
        <v>967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0</v>
      </c>
      <c r="W39" s="295">
        <f>'ごみ処理量内訳'!L39</f>
        <v>0</v>
      </c>
      <c r="X39" s="295">
        <f>'ごみ処理量内訳'!M39</f>
        <v>19</v>
      </c>
      <c r="Y39" s="295">
        <f>'資源化量内訳'!R39</f>
        <v>782</v>
      </c>
      <c r="Z39" s="295">
        <f>'資源化量内訳'!S39</f>
        <v>496</v>
      </c>
      <c r="AA39" s="295">
        <f>'資源化量内訳'!T39</f>
        <v>19</v>
      </c>
      <c r="AB39" s="295">
        <f>'資源化量内訳'!U39</f>
        <v>0</v>
      </c>
      <c r="AC39" s="295">
        <f>'資源化量内訳'!V39</f>
        <v>150</v>
      </c>
      <c r="AD39" s="295">
        <f>'資源化量内訳'!W39</f>
        <v>0</v>
      </c>
      <c r="AE39" s="295">
        <f>'資源化量内訳'!X39</f>
        <v>87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30</v>
      </c>
      <c r="AI39" s="294">
        <f t="shared" si="5"/>
        <v>15074</v>
      </c>
      <c r="AJ39" s="296">
        <f t="shared" si="6"/>
        <v>99.76781212684091</v>
      </c>
      <c r="AK39" s="295">
        <f>'資源化量内訳'!AP39</f>
        <v>0</v>
      </c>
      <c r="AL39" s="295">
        <f>'資源化量内訳'!BC39</f>
        <v>967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0</v>
      </c>
      <c r="AQ39" s="295">
        <f>'資源化量内訳'!DL39</f>
        <v>0</v>
      </c>
      <c r="AR39" s="294">
        <f t="shared" si="7"/>
        <v>967</v>
      </c>
      <c r="AS39" s="296">
        <f t="shared" si="8"/>
        <v>11.602759718720977</v>
      </c>
      <c r="AT39" s="295">
        <f>'ごみ処理量内訳'!AI39</f>
        <v>35</v>
      </c>
      <c r="AU39" s="295">
        <f>'ごみ処理量内訳'!AJ39</f>
        <v>1514</v>
      </c>
      <c r="AV39" s="295">
        <f>'ごみ処理量内訳'!AK39</f>
        <v>348</v>
      </c>
      <c r="AW39" s="294">
        <f t="shared" si="9"/>
        <v>1897</v>
      </c>
    </row>
    <row r="40" spans="1:49" ht="13.5">
      <c r="A40" s="415" t="s">
        <v>368</v>
      </c>
      <c r="B40" s="415">
        <v>14402</v>
      </c>
      <c r="C40" s="415" t="s">
        <v>436</v>
      </c>
      <c r="D40" s="294">
        <f t="shared" si="2"/>
        <v>3550</v>
      </c>
      <c r="E40" s="419">
        <v>3543</v>
      </c>
      <c r="F40" s="419">
        <v>7</v>
      </c>
      <c r="G40" s="295">
        <f>'ごみ搬入量内訳'!H40</f>
        <v>1026</v>
      </c>
      <c r="H40" s="295">
        <f>'ごみ搬入量内訳'!AG40</f>
        <v>99</v>
      </c>
      <c r="I40" s="295">
        <f>'資源化量内訳'!DX40</f>
        <v>0</v>
      </c>
      <c r="J40" s="294">
        <f t="shared" si="3"/>
        <v>1125</v>
      </c>
      <c r="K40" s="294">
        <f t="shared" si="4"/>
        <v>868.2230368512445</v>
      </c>
      <c r="L40" s="295">
        <f>IF($D40&gt;0,('ごみ搬入量内訳'!E40+I40)/$D40/365*10^6,0)</f>
        <v>791.8194096083349</v>
      </c>
      <c r="M40" s="295">
        <f>IF($D40&gt;0,'ごみ搬入量内訳'!F40/$D40/365*10^6,0)</f>
        <v>76.40362724290952</v>
      </c>
      <c r="N40" s="295">
        <f>'ごみ搬入量内訳'!AH40</f>
        <v>1</v>
      </c>
      <c r="O40" s="295">
        <f>'ごみ処理量内訳'!E40</f>
        <v>840</v>
      </c>
      <c r="P40" s="295">
        <f>'ごみ処理量内訳'!N40</f>
        <v>20</v>
      </c>
      <c r="Q40" s="295">
        <f>'ごみ処理量内訳'!F40</f>
        <v>242</v>
      </c>
      <c r="R40" s="295">
        <f>'ごみ処理量内訳'!G40</f>
        <v>68</v>
      </c>
      <c r="S40" s="295">
        <f>'ごみ処理量内訳'!H40</f>
        <v>0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173</v>
      </c>
      <c r="X40" s="295">
        <f>'ごみ処理量内訳'!M40</f>
        <v>1</v>
      </c>
      <c r="Y40" s="295">
        <f>'資源化量内訳'!R40</f>
        <v>23</v>
      </c>
      <c r="Z40" s="295">
        <f>'資源化量内訳'!S40</f>
        <v>0</v>
      </c>
      <c r="AA40" s="295">
        <f>'資源化量内訳'!T40</f>
        <v>23</v>
      </c>
      <c r="AB40" s="295">
        <f>'資源化量内訳'!U40</f>
        <v>0</v>
      </c>
      <c r="AC40" s="295">
        <f>'資源化量内訳'!V40</f>
        <v>0</v>
      </c>
      <c r="AD40" s="295">
        <f>'資源化量内訳'!W40</f>
        <v>0</v>
      </c>
      <c r="AE40" s="295">
        <f>'資源化量内訳'!X40</f>
        <v>0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0</v>
      </c>
      <c r="AI40" s="294">
        <f t="shared" si="5"/>
        <v>1125</v>
      </c>
      <c r="AJ40" s="296">
        <f t="shared" si="6"/>
        <v>98.22222222222223</v>
      </c>
      <c r="AK40" s="295">
        <f>'資源化量内訳'!AP40</f>
        <v>0</v>
      </c>
      <c r="AL40" s="295">
        <f>'資源化量内訳'!BC40</f>
        <v>41</v>
      </c>
      <c r="AM40" s="295">
        <f>'資源化量内訳'!BO40</f>
        <v>0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173</v>
      </c>
      <c r="AR40" s="294">
        <f t="shared" si="7"/>
        <v>214</v>
      </c>
      <c r="AS40" s="296">
        <f t="shared" si="8"/>
        <v>21.066666666666666</v>
      </c>
      <c r="AT40" s="295">
        <f>'ごみ処理量内訳'!AI40</f>
        <v>20</v>
      </c>
      <c r="AU40" s="295">
        <f>'ごみ処理量内訳'!AJ40</f>
        <v>97</v>
      </c>
      <c r="AV40" s="295">
        <f>'ごみ処理量内訳'!AK40</f>
        <v>0</v>
      </c>
      <c r="AW40" s="294">
        <f t="shared" si="9"/>
        <v>117</v>
      </c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神奈川県</v>
      </c>
      <c r="B7" s="280">
        <f>INT(B8/1000)*1000</f>
        <v>14000</v>
      </c>
      <c r="C7" s="280" t="s">
        <v>354</v>
      </c>
      <c r="D7" s="278">
        <f>SUM(D8:D200)</f>
        <v>3073478</v>
      </c>
      <c r="E7" s="278">
        <f>SUM(E8:E200)</f>
        <v>2215026</v>
      </c>
      <c r="F7" s="278">
        <f aca="true" t="shared" si="0" ref="F7:BQ7">SUM(F8:F200)</f>
        <v>858452</v>
      </c>
      <c r="G7" s="278">
        <f t="shared" si="0"/>
        <v>3073478</v>
      </c>
      <c r="H7" s="278">
        <f t="shared" si="0"/>
        <v>2895967</v>
      </c>
      <c r="I7" s="278">
        <f t="shared" si="0"/>
        <v>445514</v>
      </c>
      <c r="J7" s="278">
        <f t="shared" si="0"/>
        <v>308763</v>
      </c>
      <c r="K7" s="278">
        <f t="shared" si="0"/>
        <v>0</v>
      </c>
      <c r="L7" s="278">
        <f t="shared" si="0"/>
        <v>136751</v>
      </c>
      <c r="M7" s="278">
        <f t="shared" si="0"/>
        <v>1968251</v>
      </c>
      <c r="N7" s="278">
        <f t="shared" si="0"/>
        <v>1208512</v>
      </c>
      <c r="O7" s="278">
        <f t="shared" si="0"/>
        <v>199280</v>
      </c>
      <c r="P7" s="278">
        <f t="shared" si="0"/>
        <v>560459</v>
      </c>
      <c r="Q7" s="278">
        <f t="shared" si="0"/>
        <v>54621</v>
      </c>
      <c r="R7" s="278">
        <f t="shared" si="0"/>
        <v>25407</v>
      </c>
      <c r="S7" s="278">
        <f t="shared" si="0"/>
        <v>26750</v>
      </c>
      <c r="T7" s="278">
        <f t="shared" si="0"/>
        <v>2464</v>
      </c>
      <c r="U7" s="278">
        <f t="shared" si="0"/>
        <v>379338</v>
      </c>
      <c r="V7" s="278">
        <f t="shared" si="0"/>
        <v>223823</v>
      </c>
      <c r="W7" s="278">
        <f t="shared" si="0"/>
        <v>151899</v>
      </c>
      <c r="X7" s="278">
        <f t="shared" si="0"/>
        <v>3616</v>
      </c>
      <c r="Y7" s="278">
        <f t="shared" si="0"/>
        <v>1253</v>
      </c>
      <c r="Z7" s="278">
        <f t="shared" si="0"/>
        <v>968</v>
      </c>
      <c r="AA7" s="278">
        <f t="shared" si="0"/>
        <v>285</v>
      </c>
      <c r="AB7" s="278">
        <f t="shared" si="0"/>
        <v>0</v>
      </c>
      <c r="AC7" s="278">
        <f t="shared" si="0"/>
        <v>46990</v>
      </c>
      <c r="AD7" s="278">
        <f t="shared" si="0"/>
        <v>15293</v>
      </c>
      <c r="AE7" s="278">
        <f t="shared" si="0"/>
        <v>31440</v>
      </c>
      <c r="AF7" s="278">
        <f t="shared" si="0"/>
        <v>257</v>
      </c>
      <c r="AG7" s="278">
        <f t="shared" si="0"/>
        <v>177511</v>
      </c>
      <c r="AH7" s="278">
        <f t="shared" si="0"/>
        <v>1</v>
      </c>
      <c r="AI7" s="278">
        <f t="shared" si="0"/>
        <v>367</v>
      </c>
      <c r="AJ7" s="278">
        <f t="shared" si="0"/>
        <v>357</v>
      </c>
      <c r="AK7" s="278">
        <f t="shared" si="0"/>
        <v>10</v>
      </c>
      <c r="AL7" s="278">
        <f t="shared" si="0"/>
        <v>0</v>
      </c>
      <c r="AM7" s="278">
        <f t="shared" si="0"/>
        <v>3073526</v>
      </c>
      <c r="AN7" s="278">
        <f t="shared" si="0"/>
        <v>2547550</v>
      </c>
      <c r="AO7" s="278">
        <f t="shared" si="0"/>
        <v>445514</v>
      </c>
      <c r="AP7" s="278">
        <f t="shared" si="0"/>
        <v>1960764</v>
      </c>
      <c r="AQ7" s="278">
        <f t="shared" si="0"/>
        <v>1202</v>
      </c>
      <c r="AR7" s="278">
        <f t="shared" si="0"/>
        <v>3879</v>
      </c>
      <c r="AS7" s="278">
        <f t="shared" si="0"/>
        <v>0</v>
      </c>
      <c r="AT7" s="278">
        <f t="shared" si="0"/>
        <v>10553</v>
      </c>
      <c r="AU7" s="278">
        <f t="shared" si="0"/>
        <v>125638</v>
      </c>
      <c r="AV7" s="278">
        <f t="shared" si="0"/>
        <v>92623</v>
      </c>
      <c r="AW7" s="278">
        <f t="shared" si="0"/>
        <v>0</v>
      </c>
      <c r="AX7" s="278">
        <f t="shared" si="0"/>
        <v>4936</v>
      </c>
      <c r="AY7" s="278">
        <f t="shared" si="0"/>
        <v>32736</v>
      </c>
      <c r="AZ7" s="278">
        <f t="shared" si="0"/>
        <v>3219</v>
      </c>
      <c r="BA7" s="278">
        <f t="shared" si="0"/>
        <v>0</v>
      </c>
      <c r="BB7" s="278">
        <f t="shared" si="0"/>
        <v>28495</v>
      </c>
      <c r="BC7" s="278">
        <f t="shared" si="0"/>
        <v>23237</v>
      </c>
      <c r="BD7" s="278">
        <f t="shared" si="0"/>
        <v>4685</v>
      </c>
      <c r="BE7" s="278">
        <f t="shared" si="0"/>
        <v>0</v>
      </c>
      <c r="BF7" s="278">
        <f t="shared" si="0"/>
        <v>430</v>
      </c>
      <c r="BG7" s="278">
        <f t="shared" si="0"/>
        <v>0</v>
      </c>
      <c r="BH7" s="278">
        <f t="shared" si="0"/>
        <v>0</v>
      </c>
      <c r="BI7" s="278">
        <f t="shared" si="0"/>
        <v>0</v>
      </c>
      <c r="BJ7" s="278">
        <f t="shared" si="0"/>
        <v>0</v>
      </c>
      <c r="BK7" s="278">
        <f t="shared" si="0"/>
        <v>4255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6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6</v>
      </c>
      <c r="CJ7" s="278">
        <f t="shared" si="1"/>
        <v>172144</v>
      </c>
      <c r="CK7" s="278">
        <f t="shared" si="1"/>
        <v>0</v>
      </c>
      <c r="CL7" s="278">
        <f t="shared" si="1"/>
        <v>50</v>
      </c>
      <c r="CM7" s="278">
        <f t="shared" si="1"/>
        <v>6203</v>
      </c>
      <c r="CN7" s="278">
        <f t="shared" si="1"/>
        <v>154134</v>
      </c>
      <c r="CO7" s="278">
        <f t="shared" si="1"/>
        <v>702</v>
      </c>
      <c r="CP7" s="278">
        <f t="shared" si="1"/>
        <v>7281</v>
      </c>
      <c r="CQ7" s="278">
        <f t="shared" si="1"/>
        <v>3774</v>
      </c>
      <c r="CR7" s="278">
        <f t="shared" si="1"/>
        <v>9833</v>
      </c>
      <c r="CS7" s="278">
        <f t="shared" si="1"/>
        <v>0</v>
      </c>
      <c r="CT7" s="278">
        <f t="shared" si="1"/>
        <v>1183</v>
      </c>
      <c r="CU7" s="278">
        <f t="shared" si="1"/>
        <v>7380</v>
      </c>
      <c r="CV7" s="278">
        <f t="shared" si="1"/>
        <v>191</v>
      </c>
      <c r="CW7" s="278">
        <f t="shared" si="1"/>
        <v>96</v>
      </c>
      <c r="CX7" s="278">
        <f t="shared" si="1"/>
        <v>327</v>
      </c>
      <c r="CY7" s="278">
        <f t="shared" si="1"/>
        <v>656</v>
      </c>
      <c r="CZ7" s="278">
        <f t="shared" si="1"/>
        <v>227407</v>
      </c>
      <c r="DA7" s="278">
        <f t="shared" si="1"/>
        <v>216971</v>
      </c>
      <c r="DB7" s="278">
        <f t="shared" si="1"/>
        <v>1270</v>
      </c>
      <c r="DC7" s="278">
        <f t="shared" si="1"/>
        <v>9166</v>
      </c>
      <c r="DD7" s="278">
        <f t="shared" si="1"/>
        <v>19278</v>
      </c>
      <c r="DE7" s="278">
        <f t="shared" si="1"/>
        <v>0</v>
      </c>
      <c r="DF7" s="278">
        <f t="shared" si="1"/>
        <v>903</v>
      </c>
      <c r="DG7" s="278">
        <f t="shared" si="1"/>
        <v>6629</v>
      </c>
      <c r="DH7" s="278">
        <f t="shared" si="1"/>
        <v>326</v>
      </c>
      <c r="DI7" s="278">
        <f t="shared" si="1"/>
        <v>9</v>
      </c>
      <c r="DJ7" s="278">
        <f t="shared" si="1"/>
        <v>641</v>
      </c>
      <c r="DK7" s="278">
        <f t="shared" si="1"/>
        <v>10770</v>
      </c>
    </row>
    <row r="8" spans="1:115" s="267" customFormat="1" ht="13.5">
      <c r="A8" s="415" t="s">
        <v>368</v>
      </c>
      <c r="B8" s="415">
        <v>14100</v>
      </c>
      <c r="C8" s="415" t="s">
        <v>402</v>
      </c>
      <c r="D8" s="297">
        <f aca="true" t="shared" si="2" ref="D8:D40">SUM(E8:F8)</f>
        <v>1194348</v>
      </c>
      <c r="E8" s="416">
        <v>810491</v>
      </c>
      <c r="F8" s="416">
        <v>383857</v>
      </c>
      <c r="G8" s="297">
        <f aca="true" t="shared" si="3" ref="G8:G40">SUM(H8,AG8)</f>
        <v>1194348</v>
      </c>
      <c r="H8" s="297">
        <f aca="true" t="shared" si="4" ref="H8:H40">SUM(I8,M8,Q8,U8,Y8,AC8)</f>
        <v>1131943</v>
      </c>
      <c r="I8" s="297">
        <f aca="true" t="shared" si="5" ref="I8:I40">SUM(J8:L8)</f>
        <v>0</v>
      </c>
      <c r="J8" s="416"/>
      <c r="K8" s="416"/>
      <c r="L8" s="416"/>
      <c r="M8" s="297">
        <f aca="true" t="shared" si="6" ref="M8:M40">SUM(N8:P8)</f>
        <v>947071</v>
      </c>
      <c r="N8" s="416">
        <v>583107</v>
      </c>
      <c r="O8" s="416">
        <v>42512</v>
      </c>
      <c r="P8" s="416">
        <v>321452</v>
      </c>
      <c r="Q8" s="297">
        <f aca="true" t="shared" si="7" ref="Q8:Q40">SUM(R8:T8)</f>
        <v>2071</v>
      </c>
      <c r="R8" s="416">
        <v>2071</v>
      </c>
      <c r="S8" s="416"/>
      <c r="T8" s="416"/>
      <c r="U8" s="297">
        <f aca="true" t="shared" si="8" ref="U8:U40">SUM(V8:X8)</f>
        <v>161755</v>
      </c>
      <c r="V8" s="416">
        <v>149004</v>
      </c>
      <c r="W8" s="416">
        <v>12751</v>
      </c>
      <c r="X8" s="416"/>
      <c r="Y8" s="297">
        <f aca="true" t="shared" si="9" ref="Y8:Y40">SUM(Z8:AB8)</f>
        <v>424</v>
      </c>
      <c r="Z8" s="416">
        <v>424</v>
      </c>
      <c r="AA8" s="416"/>
      <c r="AB8" s="416"/>
      <c r="AC8" s="297">
        <f aca="true" t="shared" si="10" ref="AC8:AC40">SUM(AD8:AF8)</f>
        <v>20622</v>
      </c>
      <c r="AD8" s="416"/>
      <c r="AE8" s="416">
        <v>20622</v>
      </c>
      <c r="AF8" s="416"/>
      <c r="AG8" s="416">
        <v>62405</v>
      </c>
      <c r="AH8" s="416"/>
      <c r="AI8" s="297">
        <f aca="true" t="shared" si="11" ref="AI8:AI40">SUM(AJ8:AL8)</f>
        <v>0</v>
      </c>
      <c r="AJ8" s="416"/>
      <c r="AK8" s="416"/>
      <c r="AL8" s="416"/>
      <c r="AM8" s="297">
        <f aca="true" t="shared" si="12" ref="AM8:AM40">SUM(AN8,AV8,BD8,BL8,BT8,CB8,CJ8,CR8,CZ8,DD8)</f>
        <v>1194348</v>
      </c>
      <c r="AN8" s="297">
        <f aca="true" t="shared" si="13" ref="AN8:AN40">SUM(AO8:AU8)</f>
        <v>996661</v>
      </c>
      <c r="AO8" s="416"/>
      <c r="AP8" s="416">
        <v>941181</v>
      </c>
      <c r="AQ8" s="416">
        <v>1</v>
      </c>
      <c r="AR8" s="416">
        <v>824</v>
      </c>
      <c r="AS8" s="416"/>
      <c r="AT8" s="416">
        <v>8424</v>
      </c>
      <c r="AU8" s="416">
        <v>46231</v>
      </c>
      <c r="AV8" s="297">
        <f aca="true" t="shared" si="14" ref="AV8:AV40">SUM(AW8:BC8)</f>
        <v>14688</v>
      </c>
      <c r="AW8" s="416"/>
      <c r="AX8" s="416">
        <v>4557</v>
      </c>
      <c r="AY8" s="416"/>
      <c r="AZ8" s="416"/>
      <c r="BA8" s="416"/>
      <c r="BB8" s="416">
        <v>5143</v>
      </c>
      <c r="BC8" s="416">
        <v>4988</v>
      </c>
      <c r="BD8" s="297">
        <f aca="true" t="shared" si="15" ref="BD8:BD40">SUM(BE8:BK8)</f>
        <v>4255</v>
      </c>
      <c r="BE8" s="416"/>
      <c r="BF8" s="416">
        <v>430</v>
      </c>
      <c r="BG8" s="416"/>
      <c r="BH8" s="416"/>
      <c r="BI8" s="416"/>
      <c r="BJ8" s="416"/>
      <c r="BK8" s="416">
        <v>3825</v>
      </c>
      <c r="BL8" s="297">
        <f aca="true" t="shared" si="16" ref="BL8:BL40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40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40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40">SUM(CK8:CQ8)</f>
        <v>63188</v>
      </c>
      <c r="CK8" s="416"/>
      <c r="CL8" s="416"/>
      <c r="CM8" s="416">
        <v>230</v>
      </c>
      <c r="CN8" s="416">
        <v>56038</v>
      </c>
      <c r="CO8" s="416"/>
      <c r="CP8" s="416">
        <v>6920</v>
      </c>
      <c r="CQ8" s="416"/>
      <c r="CR8" s="297">
        <f aca="true" t="shared" si="20" ref="CR8:CR40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40">SUM(DA8:DC8)</f>
        <v>105296</v>
      </c>
      <c r="DA8" s="416">
        <v>104872</v>
      </c>
      <c r="DB8" s="416">
        <v>424</v>
      </c>
      <c r="DC8" s="416"/>
      <c r="DD8" s="297">
        <f aca="true" t="shared" si="22" ref="DD8:DD40">SUM(DE8:DK8)</f>
        <v>10260</v>
      </c>
      <c r="DE8" s="416"/>
      <c r="DF8" s="416">
        <v>903</v>
      </c>
      <c r="DG8" s="416">
        <v>1840</v>
      </c>
      <c r="DH8" s="416">
        <v>21</v>
      </c>
      <c r="DI8" s="416"/>
      <c r="DJ8" s="416">
        <v>135</v>
      </c>
      <c r="DK8" s="416">
        <v>7361</v>
      </c>
    </row>
    <row r="9" spans="1:115" s="267" customFormat="1" ht="13.5">
      <c r="A9" s="415" t="s">
        <v>368</v>
      </c>
      <c r="B9" s="415">
        <v>14130</v>
      </c>
      <c r="C9" s="415" t="s">
        <v>404</v>
      </c>
      <c r="D9" s="297">
        <f t="shared" si="2"/>
        <v>490807</v>
      </c>
      <c r="E9" s="416">
        <v>342967</v>
      </c>
      <c r="F9" s="416">
        <v>147840</v>
      </c>
      <c r="G9" s="297">
        <f t="shared" si="3"/>
        <v>490807</v>
      </c>
      <c r="H9" s="297">
        <f t="shared" si="4"/>
        <v>480085</v>
      </c>
      <c r="I9" s="297">
        <f t="shared" si="5"/>
        <v>445514</v>
      </c>
      <c r="J9" s="416">
        <v>308763</v>
      </c>
      <c r="K9" s="416"/>
      <c r="L9" s="416">
        <v>136751</v>
      </c>
      <c r="M9" s="297">
        <f t="shared" si="6"/>
        <v>0</v>
      </c>
      <c r="N9" s="416"/>
      <c r="O9" s="416"/>
      <c r="P9" s="416"/>
      <c r="Q9" s="297">
        <f t="shared" si="7"/>
        <v>0</v>
      </c>
      <c r="R9" s="416"/>
      <c r="S9" s="416"/>
      <c r="T9" s="416"/>
      <c r="U9" s="297">
        <f t="shared" si="8"/>
        <v>24779</v>
      </c>
      <c r="V9" s="416">
        <v>24779</v>
      </c>
      <c r="W9" s="416"/>
      <c r="X9" s="416"/>
      <c r="Y9" s="297">
        <f t="shared" si="9"/>
        <v>233</v>
      </c>
      <c r="Z9" s="416">
        <v>233</v>
      </c>
      <c r="AA9" s="416"/>
      <c r="AB9" s="416"/>
      <c r="AC9" s="297">
        <f t="shared" si="10"/>
        <v>9559</v>
      </c>
      <c r="AD9" s="416">
        <v>9559</v>
      </c>
      <c r="AE9" s="416"/>
      <c r="AF9" s="416"/>
      <c r="AG9" s="416">
        <v>10722</v>
      </c>
      <c r="AH9" s="416"/>
      <c r="AI9" s="297">
        <f t="shared" si="11"/>
        <v>0</v>
      </c>
      <c r="AJ9" s="416"/>
      <c r="AK9" s="416"/>
      <c r="AL9" s="416"/>
      <c r="AM9" s="297">
        <f t="shared" si="12"/>
        <v>490807</v>
      </c>
      <c r="AN9" s="297">
        <f t="shared" si="13"/>
        <v>455452</v>
      </c>
      <c r="AO9" s="416">
        <v>445514</v>
      </c>
      <c r="AP9" s="416"/>
      <c r="AQ9" s="416"/>
      <c r="AR9" s="416"/>
      <c r="AS9" s="416"/>
      <c r="AT9" s="416"/>
      <c r="AU9" s="416">
        <v>9938</v>
      </c>
      <c r="AV9" s="297">
        <f t="shared" si="14"/>
        <v>12120</v>
      </c>
      <c r="AW9" s="416"/>
      <c r="AX9" s="416"/>
      <c r="AY9" s="416"/>
      <c r="AZ9" s="416">
        <v>2306</v>
      </c>
      <c r="BA9" s="416"/>
      <c r="BB9" s="416">
        <v>9559</v>
      </c>
      <c r="BC9" s="416">
        <v>255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22212</v>
      </c>
      <c r="CK9" s="416"/>
      <c r="CL9" s="416"/>
      <c r="CM9" s="416"/>
      <c r="CN9" s="416">
        <v>21979</v>
      </c>
      <c r="CO9" s="416">
        <v>233</v>
      </c>
      <c r="CP9" s="416"/>
      <c r="CQ9" s="416"/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494</v>
      </c>
      <c r="DA9" s="416"/>
      <c r="DB9" s="416">
        <v>494</v>
      </c>
      <c r="DC9" s="416"/>
      <c r="DD9" s="297">
        <f t="shared" si="22"/>
        <v>529</v>
      </c>
      <c r="DE9" s="416"/>
      <c r="DF9" s="416"/>
      <c r="DG9" s="416"/>
      <c r="DH9" s="416"/>
      <c r="DI9" s="416"/>
      <c r="DJ9" s="416"/>
      <c r="DK9" s="416">
        <v>529</v>
      </c>
    </row>
    <row r="10" spans="1:115" s="267" customFormat="1" ht="13.5">
      <c r="A10" s="415" t="s">
        <v>368</v>
      </c>
      <c r="B10" s="415">
        <v>14201</v>
      </c>
      <c r="C10" s="415" t="s">
        <v>405</v>
      </c>
      <c r="D10" s="297">
        <f t="shared" si="2"/>
        <v>141145</v>
      </c>
      <c r="E10" s="416">
        <v>99319</v>
      </c>
      <c r="F10" s="416">
        <v>41826</v>
      </c>
      <c r="G10" s="297">
        <f t="shared" si="3"/>
        <v>141145</v>
      </c>
      <c r="H10" s="297">
        <f t="shared" si="4"/>
        <v>128611</v>
      </c>
      <c r="I10" s="297">
        <f t="shared" si="5"/>
        <v>0</v>
      </c>
      <c r="J10" s="416"/>
      <c r="K10" s="416"/>
      <c r="L10" s="416"/>
      <c r="M10" s="297">
        <f t="shared" si="6"/>
        <v>101582</v>
      </c>
      <c r="N10" s="416">
        <v>41326</v>
      </c>
      <c r="O10" s="416">
        <v>33681</v>
      </c>
      <c r="P10" s="416">
        <v>26575</v>
      </c>
      <c r="Q10" s="297">
        <f t="shared" si="7"/>
        <v>6361</v>
      </c>
      <c r="R10" s="416">
        <v>3466</v>
      </c>
      <c r="S10" s="416">
        <v>2601</v>
      </c>
      <c r="T10" s="416">
        <v>294</v>
      </c>
      <c r="U10" s="297">
        <f t="shared" si="8"/>
        <v>19267</v>
      </c>
      <c r="V10" s="416">
        <v>9156</v>
      </c>
      <c r="W10" s="416">
        <v>7293</v>
      </c>
      <c r="X10" s="416">
        <v>2818</v>
      </c>
      <c r="Y10" s="297">
        <f t="shared" si="9"/>
        <v>0</v>
      </c>
      <c r="Z10" s="416"/>
      <c r="AA10" s="416"/>
      <c r="AB10" s="416"/>
      <c r="AC10" s="297">
        <f t="shared" si="10"/>
        <v>1401</v>
      </c>
      <c r="AD10" s="416">
        <v>10</v>
      </c>
      <c r="AE10" s="416">
        <v>1391</v>
      </c>
      <c r="AF10" s="416"/>
      <c r="AG10" s="416">
        <v>12534</v>
      </c>
      <c r="AH10" s="416"/>
      <c r="AI10" s="297">
        <f t="shared" si="11"/>
        <v>100</v>
      </c>
      <c r="AJ10" s="416">
        <v>100</v>
      </c>
      <c r="AK10" s="416"/>
      <c r="AL10" s="416"/>
      <c r="AM10" s="297">
        <f t="shared" si="12"/>
        <v>141145</v>
      </c>
      <c r="AN10" s="297">
        <f t="shared" si="13"/>
        <v>112094</v>
      </c>
      <c r="AO10" s="416"/>
      <c r="AP10" s="416">
        <v>101582</v>
      </c>
      <c r="AQ10" s="416"/>
      <c r="AR10" s="416"/>
      <c r="AS10" s="416"/>
      <c r="AT10" s="416"/>
      <c r="AU10" s="416">
        <v>10512</v>
      </c>
      <c r="AV10" s="297">
        <f t="shared" si="14"/>
        <v>3118</v>
      </c>
      <c r="AW10" s="416"/>
      <c r="AX10" s="416"/>
      <c r="AY10" s="416"/>
      <c r="AZ10" s="416"/>
      <c r="BA10" s="416"/>
      <c r="BB10" s="416">
        <v>1401</v>
      </c>
      <c r="BC10" s="416">
        <v>1717</v>
      </c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19283</v>
      </c>
      <c r="CK10" s="416"/>
      <c r="CL10" s="416"/>
      <c r="CM10" s="416"/>
      <c r="CN10" s="416">
        <v>19164</v>
      </c>
      <c r="CO10" s="416"/>
      <c r="CP10" s="416"/>
      <c r="CQ10" s="416">
        <v>119</v>
      </c>
      <c r="CR10" s="297">
        <f t="shared" si="20"/>
        <v>6547</v>
      </c>
      <c r="CS10" s="416"/>
      <c r="CT10" s="416"/>
      <c r="CU10" s="416">
        <v>6360</v>
      </c>
      <c r="CV10" s="416"/>
      <c r="CW10" s="416"/>
      <c r="CX10" s="416"/>
      <c r="CY10" s="416">
        <v>187</v>
      </c>
      <c r="CZ10" s="297">
        <f t="shared" si="21"/>
        <v>103</v>
      </c>
      <c r="DA10" s="416">
        <v>103</v>
      </c>
      <c r="DB10" s="416"/>
      <c r="DC10" s="416"/>
      <c r="DD10" s="297">
        <f t="shared" si="22"/>
        <v>0</v>
      </c>
      <c r="DE10" s="416"/>
      <c r="DF10" s="416"/>
      <c r="DG10" s="416"/>
      <c r="DH10" s="416"/>
      <c r="DI10" s="416"/>
      <c r="DJ10" s="416"/>
      <c r="DK10" s="416"/>
    </row>
    <row r="11" spans="1:115" s="267" customFormat="1" ht="13.5">
      <c r="A11" s="415" t="s">
        <v>368</v>
      </c>
      <c r="B11" s="415">
        <v>14203</v>
      </c>
      <c r="C11" s="415" t="s">
        <v>406</v>
      </c>
      <c r="D11" s="297">
        <f t="shared" si="2"/>
        <v>85322</v>
      </c>
      <c r="E11" s="416">
        <v>62961</v>
      </c>
      <c r="F11" s="416">
        <v>22361</v>
      </c>
      <c r="G11" s="297">
        <f t="shared" si="3"/>
        <v>85322</v>
      </c>
      <c r="H11" s="297">
        <f t="shared" si="4"/>
        <v>79290</v>
      </c>
      <c r="I11" s="297">
        <f t="shared" si="5"/>
        <v>0</v>
      </c>
      <c r="J11" s="416"/>
      <c r="K11" s="416"/>
      <c r="L11" s="416"/>
      <c r="M11" s="297">
        <f t="shared" si="6"/>
        <v>70548</v>
      </c>
      <c r="N11" s="416">
        <v>57558</v>
      </c>
      <c r="O11" s="416"/>
      <c r="P11" s="416">
        <v>12990</v>
      </c>
      <c r="Q11" s="297">
        <f t="shared" si="7"/>
        <v>4464</v>
      </c>
      <c r="R11" s="416">
        <v>4464</v>
      </c>
      <c r="S11" s="416"/>
      <c r="T11" s="416"/>
      <c r="U11" s="297">
        <f t="shared" si="8"/>
        <v>3795</v>
      </c>
      <c r="V11" s="416">
        <v>3795</v>
      </c>
      <c r="W11" s="416"/>
      <c r="X11" s="416"/>
      <c r="Y11" s="297">
        <f t="shared" si="9"/>
        <v>66</v>
      </c>
      <c r="Z11" s="416">
        <v>66</v>
      </c>
      <c r="AA11" s="416"/>
      <c r="AB11" s="416"/>
      <c r="AC11" s="297">
        <f t="shared" si="10"/>
        <v>417</v>
      </c>
      <c r="AD11" s="416">
        <v>417</v>
      </c>
      <c r="AE11" s="416"/>
      <c r="AF11" s="416"/>
      <c r="AG11" s="416">
        <v>6032</v>
      </c>
      <c r="AH11" s="416"/>
      <c r="AI11" s="297">
        <f t="shared" si="11"/>
        <v>39</v>
      </c>
      <c r="AJ11" s="416">
        <v>39</v>
      </c>
      <c r="AK11" s="416"/>
      <c r="AL11" s="416"/>
      <c r="AM11" s="297">
        <f t="shared" si="12"/>
        <v>85322</v>
      </c>
      <c r="AN11" s="297">
        <f t="shared" si="13"/>
        <v>75026</v>
      </c>
      <c r="AO11" s="416"/>
      <c r="AP11" s="416">
        <v>70548</v>
      </c>
      <c r="AQ11" s="416"/>
      <c r="AR11" s="416"/>
      <c r="AS11" s="416"/>
      <c r="AT11" s="416">
        <v>106</v>
      </c>
      <c r="AU11" s="416">
        <v>4372</v>
      </c>
      <c r="AV11" s="297">
        <f t="shared" si="14"/>
        <v>6408</v>
      </c>
      <c r="AW11" s="416"/>
      <c r="AX11" s="416"/>
      <c r="AY11" s="416">
        <v>4464</v>
      </c>
      <c r="AZ11" s="416"/>
      <c r="BA11" s="416"/>
      <c r="BB11" s="416">
        <v>311</v>
      </c>
      <c r="BC11" s="416">
        <v>1633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3795</v>
      </c>
      <c r="CK11" s="416"/>
      <c r="CL11" s="416"/>
      <c r="CM11" s="416"/>
      <c r="CN11" s="416">
        <v>3795</v>
      </c>
      <c r="CO11" s="416"/>
      <c r="CP11" s="416"/>
      <c r="CQ11" s="416"/>
      <c r="CR11" s="297">
        <f t="shared" si="20"/>
        <v>80</v>
      </c>
      <c r="CS11" s="416"/>
      <c r="CT11" s="416"/>
      <c r="CU11" s="416"/>
      <c r="CV11" s="416"/>
      <c r="CW11" s="416">
        <v>66</v>
      </c>
      <c r="CX11" s="416"/>
      <c r="CY11" s="416">
        <v>14</v>
      </c>
      <c r="CZ11" s="297">
        <f t="shared" si="21"/>
        <v>0</v>
      </c>
      <c r="DA11" s="416"/>
      <c r="DB11" s="416"/>
      <c r="DC11" s="416"/>
      <c r="DD11" s="297">
        <f t="shared" si="22"/>
        <v>13</v>
      </c>
      <c r="DE11" s="416"/>
      <c r="DF11" s="416"/>
      <c r="DG11" s="416"/>
      <c r="DH11" s="416"/>
      <c r="DI11" s="416"/>
      <c r="DJ11" s="416"/>
      <c r="DK11" s="416">
        <v>13</v>
      </c>
    </row>
    <row r="12" spans="1:115" s="267" customFormat="1" ht="13.5">
      <c r="A12" s="415" t="s">
        <v>368</v>
      </c>
      <c r="B12" s="415">
        <v>14204</v>
      </c>
      <c r="C12" s="415" t="s">
        <v>407</v>
      </c>
      <c r="D12" s="297">
        <f t="shared" si="2"/>
        <v>73634</v>
      </c>
      <c r="E12" s="416">
        <v>53578</v>
      </c>
      <c r="F12" s="416">
        <v>20056</v>
      </c>
      <c r="G12" s="297">
        <f t="shared" si="3"/>
        <v>73634</v>
      </c>
      <c r="H12" s="297">
        <f t="shared" si="4"/>
        <v>64426</v>
      </c>
      <c r="I12" s="297">
        <f t="shared" si="5"/>
        <v>0</v>
      </c>
      <c r="J12" s="416"/>
      <c r="K12" s="416"/>
      <c r="L12" s="416"/>
      <c r="M12" s="297">
        <f t="shared" si="6"/>
        <v>38985</v>
      </c>
      <c r="N12" s="416">
        <v>25927</v>
      </c>
      <c r="O12" s="416"/>
      <c r="P12" s="416">
        <v>13058</v>
      </c>
      <c r="Q12" s="297">
        <f t="shared" si="7"/>
        <v>1548</v>
      </c>
      <c r="R12" s="416">
        <v>1548</v>
      </c>
      <c r="S12" s="416"/>
      <c r="T12" s="416"/>
      <c r="U12" s="297">
        <f t="shared" si="8"/>
        <v>23135</v>
      </c>
      <c r="V12" s="416">
        <v>5316</v>
      </c>
      <c r="W12" s="416">
        <v>17819</v>
      </c>
      <c r="X12" s="416"/>
      <c r="Y12" s="297">
        <f t="shared" si="9"/>
        <v>41</v>
      </c>
      <c r="Z12" s="416">
        <v>41</v>
      </c>
      <c r="AA12" s="416"/>
      <c r="AB12" s="416"/>
      <c r="AC12" s="297">
        <f t="shared" si="10"/>
        <v>717</v>
      </c>
      <c r="AD12" s="416">
        <v>717</v>
      </c>
      <c r="AE12" s="416"/>
      <c r="AF12" s="416"/>
      <c r="AG12" s="416">
        <v>9208</v>
      </c>
      <c r="AH12" s="416"/>
      <c r="AI12" s="297">
        <f t="shared" si="11"/>
        <v>0</v>
      </c>
      <c r="AJ12" s="416"/>
      <c r="AK12" s="416"/>
      <c r="AL12" s="416"/>
      <c r="AM12" s="297">
        <f t="shared" si="12"/>
        <v>73634</v>
      </c>
      <c r="AN12" s="297">
        <f t="shared" si="13"/>
        <v>41428</v>
      </c>
      <c r="AO12" s="416"/>
      <c r="AP12" s="416">
        <v>38985</v>
      </c>
      <c r="AQ12" s="416">
        <v>181</v>
      </c>
      <c r="AR12" s="416"/>
      <c r="AS12" s="416"/>
      <c r="AT12" s="416">
        <v>313</v>
      </c>
      <c r="AU12" s="416">
        <v>1949</v>
      </c>
      <c r="AV12" s="297">
        <f t="shared" si="14"/>
        <v>327</v>
      </c>
      <c r="AW12" s="416"/>
      <c r="AX12" s="416"/>
      <c r="AY12" s="416"/>
      <c r="AZ12" s="416"/>
      <c r="BA12" s="416"/>
      <c r="BB12" s="416">
        <v>327</v>
      </c>
      <c r="BC12" s="416"/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20759</v>
      </c>
      <c r="CK12" s="416"/>
      <c r="CL12" s="416"/>
      <c r="CM12" s="416">
        <v>1367</v>
      </c>
      <c r="CN12" s="416">
        <v>18286</v>
      </c>
      <c r="CO12" s="416">
        <v>41</v>
      </c>
      <c r="CP12" s="416">
        <v>77</v>
      </c>
      <c r="CQ12" s="416">
        <v>988</v>
      </c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11120</v>
      </c>
      <c r="DA12" s="416">
        <v>4849</v>
      </c>
      <c r="DB12" s="416"/>
      <c r="DC12" s="416">
        <v>6271</v>
      </c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368</v>
      </c>
      <c r="B13" s="415">
        <v>14205</v>
      </c>
      <c r="C13" s="415" t="s">
        <v>409</v>
      </c>
      <c r="D13" s="297">
        <f t="shared" si="2"/>
        <v>127553</v>
      </c>
      <c r="E13" s="416">
        <v>93437</v>
      </c>
      <c r="F13" s="416">
        <v>34116</v>
      </c>
      <c r="G13" s="297">
        <f t="shared" si="3"/>
        <v>127553</v>
      </c>
      <c r="H13" s="297">
        <f t="shared" si="4"/>
        <v>117538</v>
      </c>
      <c r="I13" s="297">
        <f t="shared" si="5"/>
        <v>0</v>
      </c>
      <c r="J13" s="416"/>
      <c r="K13" s="416"/>
      <c r="L13" s="416"/>
      <c r="M13" s="297">
        <f t="shared" si="6"/>
        <v>95728</v>
      </c>
      <c r="N13" s="416">
        <v>32847</v>
      </c>
      <c r="O13" s="416">
        <v>38065</v>
      </c>
      <c r="P13" s="416">
        <v>24816</v>
      </c>
      <c r="Q13" s="297">
        <f t="shared" si="7"/>
        <v>9945</v>
      </c>
      <c r="R13" s="416">
        <v>1892</v>
      </c>
      <c r="S13" s="416">
        <v>8053</v>
      </c>
      <c r="T13" s="416"/>
      <c r="U13" s="297">
        <f t="shared" si="8"/>
        <v>7749</v>
      </c>
      <c r="V13" s="416">
        <v>7749</v>
      </c>
      <c r="W13" s="416"/>
      <c r="X13" s="416"/>
      <c r="Y13" s="297">
        <f t="shared" si="9"/>
        <v>68</v>
      </c>
      <c r="Z13" s="416"/>
      <c r="AA13" s="416">
        <v>68</v>
      </c>
      <c r="AB13" s="416"/>
      <c r="AC13" s="297">
        <f t="shared" si="10"/>
        <v>4048</v>
      </c>
      <c r="AD13" s="416"/>
      <c r="AE13" s="416">
        <v>4048</v>
      </c>
      <c r="AF13" s="416"/>
      <c r="AG13" s="416">
        <v>10015</v>
      </c>
      <c r="AH13" s="416"/>
      <c r="AI13" s="297">
        <f t="shared" si="11"/>
        <v>6</v>
      </c>
      <c r="AJ13" s="416">
        <v>6</v>
      </c>
      <c r="AK13" s="416"/>
      <c r="AL13" s="416"/>
      <c r="AM13" s="297">
        <f t="shared" si="12"/>
        <v>127553</v>
      </c>
      <c r="AN13" s="297">
        <f t="shared" si="13"/>
        <v>103293</v>
      </c>
      <c r="AO13" s="416"/>
      <c r="AP13" s="416">
        <v>95728</v>
      </c>
      <c r="AQ13" s="416"/>
      <c r="AR13" s="416"/>
      <c r="AS13" s="416"/>
      <c r="AT13" s="416"/>
      <c r="AU13" s="416">
        <v>7565</v>
      </c>
      <c r="AV13" s="297">
        <f t="shared" si="14"/>
        <v>15445</v>
      </c>
      <c r="AW13" s="416"/>
      <c r="AX13" s="416"/>
      <c r="AY13" s="416">
        <v>9679</v>
      </c>
      <c r="AZ13" s="416"/>
      <c r="BA13" s="416"/>
      <c r="BB13" s="416">
        <v>4048</v>
      </c>
      <c r="BC13" s="416">
        <v>1718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8626</v>
      </c>
      <c r="CK13" s="416"/>
      <c r="CL13" s="416"/>
      <c r="CM13" s="416">
        <v>266</v>
      </c>
      <c r="CN13" s="416">
        <v>7749</v>
      </c>
      <c r="CO13" s="416">
        <v>68</v>
      </c>
      <c r="CP13" s="416"/>
      <c r="CQ13" s="416">
        <v>543</v>
      </c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0</v>
      </c>
      <c r="DA13" s="416"/>
      <c r="DB13" s="416"/>
      <c r="DC13" s="416"/>
      <c r="DD13" s="297">
        <f t="shared" si="22"/>
        <v>189</v>
      </c>
      <c r="DE13" s="416"/>
      <c r="DF13" s="416"/>
      <c r="DG13" s="416"/>
      <c r="DH13" s="416"/>
      <c r="DI13" s="416"/>
      <c r="DJ13" s="416"/>
      <c r="DK13" s="416">
        <v>189</v>
      </c>
    </row>
    <row r="14" spans="1:115" s="267" customFormat="1" ht="13.5">
      <c r="A14" s="415" t="s">
        <v>368</v>
      </c>
      <c r="B14" s="415">
        <v>14206</v>
      </c>
      <c r="C14" s="415" t="s">
        <v>410</v>
      </c>
      <c r="D14" s="297">
        <f t="shared" si="2"/>
        <v>82423</v>
      </c>
      <c r="E14" s="416">
        <v>66514</v>
      </c>
      <c r="F14" s="416">
        <v>15909</v>
      </c>
      <c r="G14" s="297">
        <f t="shared" si="3"/>
        <v>82423</v>
      </c>
      <c r="H14" s="297">
        <f t="shared" si="4"/>
        <v>79241</v>
      </c>
      <c r="I14" s="297">
        <f t="shared" si="5"/>
        <v>0</v>
      </c>
      <c r="J14" s="416"/>
      <c r="K14" s="416"/>
      <c r="L14" s="416"/>
      <c r="M14" s="297">
        <f t="shared" si="6"/>
        <v>55650</v>
      </c>
      <c r="N14" s="416">
        <v>14959</v>
      </c>
      <c r="O14" s="416">
        <v>28071</v>
      </c>
      <c r="P14" s="416">
        <v>12620</v>
      </c>
      <c r="Q14" s="297">
        <f t="shared" si="7"/>
        <v>3366</v>
      </c>
      <c r="R14" s="416">
        <v>22</v>
      </c>
      <c r="S14" s="416">
        <v>3272</v>
      </c>
      <c r="T14" s="416">
        <v>72</v>
      </c>
      <c r="U14" s="297">
        <f t="shared" si="8"/>
        <v>19897</v>
      </c>
      <c r="V14" s="416">
        <v>807</v>
      </c>
      <c r="W14" s="416">
        <v>19055</v>
      </c>
      <c r="X14" s="416">
        <v>35</v>
      </c>
      <c r="Y14" s="297">
        <f t="shared" si="9"/>
        <v>0</v>
      </c>
      <c r="Z14" s="416"/>
      <c r="AA14" s="416"/>
      <c r="AB14" s="416"/>
      <c r="AC14" s="297">
        <f t="shared" si="10"/>
        <v>328</v>
      </c>
      <c r="AD14" s="416"/>
      <c r="AE14" s="416">
        <v>328</v>
      </c>
      <c r="AF14" s="416"/>
      <c r="AG14" s="416">
        <v>3182</v>
      </c>
      <c r="AH14" s="416"/>
      <c r="AI14" s="297">
        <f t="shared" si="11"/>
        <v>0</v>
      </c>
      <c r="AJ14" s="416"/>
      <c r="AK14" s="416"/>
      <c r="AL14" s="416"/>
      <c r="AM14" s="297">
        <f t="shared" si="12"/>
        <v>82423</v>
      </c>
      <c r="AN14" s="297">
        <f t="shared" si="13"/>
        <v>58072</v>
      </c>
      <c r="AO14" s="416"/>
      <c r="AP14" s="416">
        <v>55600</v>
      </c>
      <c r="AQ14" s="416"/>
      <c r="AR14" s="416">
        <v>44</v>
      </c>
      <c r="AS14" s="416"/>
      <c r="AT14" s="416"/>
      <c r="AU14" s="416">
        <v>2428</v>
      </c>
      <c r="AV14" s="297">
        <f t="shared" si="14"/>
        <v>4170</v>
      </c>
      <c r="AW14" s="416"/>
      <c r="AX14" s="416"/>
      <c r="AY14" s="416">
        <v>3107</v>
      </c>
      <c r="AZ14" s="416"/>
      <c r="BA14" s="416"/>
      <c r="BB14" s="416">
        <v>321</v>
      </c>
      <c r="BC14" s="416">
        <v>742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3368</v>
      </c>
      <c r="CK14" s="416"/>
      <c r="CL14" s="416">
        <v>50</v>
      </c>
      <c r="CM14" s="416">
        <v>259</v>
      </c>
      <c r="CN14" s="416">
        <v>3040</v>
      </c>
      <c r="CO14" s="416"/>
      <c r="CP14" s="416">
        <v>7</v>
      </c>
      <c r="CQ14" s="416">
        <v>12</v>
      </c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16813</v>
      </c>
      <c r="DA14" s="416">
        <v>16813</v>
      </c>
      <c r="DB14" s="416"/>
      <c r="DC14" s="416"/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368</v>
      </c>
      <c r="B15" s="415">
        <v>14207</v>
      </c>
      <c r="C15" s="415" t="s">
        <v>411</v>
      </c>
      <c r="D15" s="297">
        <f t="shared" si="2"/>
        <v>79295</v>
      </c>
      <c r="E15" s="416">
        <v>67115</v>
      </c>
      <c r="F15" s="416">
        <v>12180</v>
      </c>
      <c r="G15" s="297">
        <f t="shared" si="3"/>
        <v>79295</v>
      </c>
      <c r="H15" s="297">
        <f t="shared" si="4"/>
        <v>74680</v>
      </c>
      <c r="I15" s="297">
        <f t="shared" si="5"/>
        <v>0</v>
      </c>
      <c r="J15" s="416"/>
      <c r="K15" s="416"/>
      <c r="L15" s="416"/>
      <c r="M15" s="297">
        <f t="shared" si="6"/>
        <v>57858</v>
      </c>
      <c r="N15" s="416">
        <v>48703</v>
      </c>
      <c r="O15" s="416"/>
      <c r="P15" s="416">
        <v>9155</v>
      </c>
      <c r="Q15" s="297">
        <f t="shared" si="7"/>
        <v>4886</v>
      </c>
      <c r="R15" s="416">
        <v>4465</v>
      </c>
      <c r="S15" s="416"/>
      <c r="T15" s="416">
        <v>421</v>
      </c>
      <c r="U15" s="297">
        <f t="shared" si="8"/>
        <v>10996</v>
      </c>
      <c r="V15" s="416">
        <v>3680</v>
      </c>
      <c r="W15" s="416">
        <v>7243</v>
      </c>
      <c r="X15" s="416">
        <v>73</v>
      </c>
      <c r="Y15" s="297">
        <f t="shared" si="9"/>
        <v>49</v>
      </c>
      <c r="Z15" s="416">
        <v>49</v>
      </c>
      <c r="AA15" s="416"/>
      <c r="AB15" s="416"/>
      <c r="AC15" s="297">
        <f t="shared" si="10"/>
        <v>891</v>
      </c>
      <c r="AD15" s="416">
        <v>891</v>
      </c>
      <c r="AE15" s="416"/>
      <c r="AF15" s="416"/>
      <c r="AG15" s="416">
        <v>4615</v>
      </c>
      <c r="AH15" s="416"/>
      <c r="AI15" s="297">
        <f t="shared" si="11"/>
        <v>0</v>
      </c>
      <c r="AJ15" s="416"/>
      <c r="AK15" s="416"/>
      <c r="AL15" s="416"/>
      <c r="AM15" s="297">
        <f t="shared" si="12"/>
        <v>79295</v>
      </c>
      <c r="AN15" s="297">
        <f t="shared" si="13"/>
        <v>60829</v>
      </c>
      <c r="AO15" s="416"/>
      <c r="AP15" s="416">
        <v>57858</v>
      </c>
      <c r="AQ15" s="416"/>
      <c r="AR15" s="416">
        <v>225</v>
      </c>
      <c r="AS15" s="416"/>
      <c r="AT15" s="416"/>
      <c r="AU15" s="416">
        <v>2746</v>
      </c>
      <c r="AV15" s="297">
        <f t="shared" si="14"/>
        <v>7226</v>
      </c>
      <c r="AW15" s="416"/>
      <c r="AX15" s="416"/>
      <c r="AY15" s="416">
        <v>4886</v>
      </c>
      <c r="AZ15" s="416"/>
      <c r="BA15" s="416"/>
      <c r="BB15" s="416">
        <v>891</v>
      </c>
      <c r="BC15" s="416">
        <v>1449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6</v>
      </c>
      <c r="CC15" s="416"/>
      <c r="CD15" s="416"/>
      <c r="CE15" s="416"/>
      <c r="CF15" s="416"/>
      <c r="CG15" s="416"/>
      <c r="CH15" s="416"/>
      <c r="CI15" s="416">
        <v>6</v>
      </c>
      <c r="CJ15" s="297">
        <f t="shared" si="19"/>
        <v>3001</v>
      </c>
      <c r="CK15" s="416"/>
      <c r="CL15" s="416"/>
      <c r="CM15" s="416"/>
      <c r="CN15" s="416">
        <v>2952</v>
      </c>
      <c r="CO15" s="416">
        <v>49</v>
      </c>
      <c r="CP15" s="416"/>
      <c r="CQ15" s="416"/>
      <c r="CR15" s="297">
        <f t="shared" si="20"/>
        <v>2</v>
      </c>
      <c r="CS15" s="416"/>
      <c r="CT15" s="416"/>
      <c r="CU15" s="416"/>
      <c r="CV15" s="416"/>
      <c r="CW15" s="416"/>
      <c r="CX15" s="416"/>
      <c r="CY15" s="416">
        <v>2</v>
      </c>
      <c r="CZ15" s="297">
        <f t="shared" si="21"/>
        <v>8231</v>
      </c>
      <c r="DA15" s="416">
        <v>7819</v>
      </c>
      <c r="DB15" s="416"/>
      <c r="DC15" s="416">
        <v>412</v>
      </c>
      <c r="DD15" s="297">
        <f t="shared" si="22"/>
        <v>0</v>
      </c>
      <c r="DE15" s="416"/>
      <c r="DF15" s="416"/>
      <c r="DG15" s="416"/>
      <c r="DH15" s="416"/>
      <c r="DI15" s="416"/>
      <c r="DJ15" s="416"/>
      <c r="DK15" s="416"/>
    </row>
    <row r="16" spans="1:115" s="267" customFormat="1" ht="13.5">
      <c r="A16" s="415" t="s">
        <v>368</v>
      </c>
      <c r="B16" s="415">
        <v>14208</v>
      </c>
      <c r="C16" s="415" t="s">
        <v>412</v>
      </c>
      <c r="D16" s="297">
        <f t="shared" si="2"/>
        <v>19438</v>
      </c>
      <c r="E16" s="416">
        <v>15719</v>
      </c>
      <c r="F16" s="416">
        <v>3719</v>
      </c>
      <c r="G16" s="297">
        <f t="shared" si="3"/>
        <v>19438</v>
      </c>
      <c r="H16" s="297">
        <f t="shared" si="4"/>
        <v>17262</v>
      </c>
      <c r="I16" s="297">
        <f t="shared" si="5"/>
        <v>0</v>
      </c>
      <c r="J16" s="416"/>
      <c r="K16" s="416"/>
      <c r="L16" s="416"/>
      <c r="M16" s="297">
        <f t="shared" si="6"/>
        <v>13253</v>
      </c>
      <c r="N16" s="416">
        <v>11853</v>
      </c>
      <c r="O16" s="416"/>
      <c r="P16" s="416">
        <v>1400</v>
      </c>
      <c r="Q16" s="297">
        <f t="shared" si="7"/>
        <v>668</v>
      </c>
      <c r="R16" s="416">
        <v>634</v>
      </c>
      <c r="S16" s="416"/>
      <c r="T16" s="416">
        <v>34</v>
      </c>
      <c r="U16" s="297">
        <f t="shared" si="8"/>
        <v>2959</v>
      </c>
      <c r="V16" s="416">
        <v>1994</v>
      </c>
      <c r="W16" s="416">
        <v>877</v>
      </c>
      <c r="X16" s="416">
        <v>88</v>
      </c>
      <c r="Y16" s="297">
        <f t="shared" si="9"/>
        <v>4</v>
      </c>
      <c r="Z16" s="416">
        <v>4</v>
      </c>
      <c r="AA16" s="416"/>
      <c r="AB16" s="416"/>
      <c r="AC16" s="297">
        <f t="shared" si="10"/>
        <v>378</v>
      </c>
      <c r="AD16" s="416">
        <v>357</v>
      </c>
      <c r="AE16" s="416"/>
      <c r="AF16" s="416">
        <v>21</v>
      </c>
      <c r="AG16" s="416">
        <v>2176</v>
      </c>
      <c r="AH16" s="416"/>
      <c r="AI16" s="297">
        <f t="shared" si="11"/>
        <v>0</v>
      </c>
      <c r="AJ16" s="416"/>
      <c r="AK16" s="416"/>
      <c r="AL16" s="416"/>
      <c r="AM16" s="297">
        <f t="shared" si="12"/>
        <v>19438</v>
      </c>
      <c r="AN16" s="297">
        <f t="shared" si="13"/>
        <v>14918</v>
      </c>
      <c r="AO16" s="416"/>
      <c r="AP16" s="416">
        <v>13253</v>
      </c>
      <c r="AQ16" s="416"/>
      <c r="AR16" s="416"/>
      <c r="AS16" s="416"/>
      <c r="AT16" s="416"/>
      <c r="AU16" s="416">
        <v>1665</v>
      </c>
      <c r="AV16" s="297">
        <f t="shared" si="14"/>
        <v>1534</v>
      </c>
      <c r="AW16" s="416"/>
      <c r="AX16" s="416"/>
      <c r="AY16" s="416">
        <v>668</v>
      </c>
      <c r="AZ16" s="416"/>
      <c r="BA16" s="416"/>
      <c r="BB16" s="416">
        <v>356</v>
      </c>
      <c r="BC16" s="416">
        <v>510</v>
      </c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2105</v>
      </c>
      <c r="CK16" s="416"/>
      <c r="CL16" s="416"/>
      <c r="CM16" s="416"/>
      <c r="CN16" s="416">
        <v>2082</v>
      </c>
      <c r="CO16" s="416"/>
      <c r="CP16" s="416">
        <v>22</v>
      </c>
      <c r="CQ16" s="416">
        <v>1</v>
      </c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881</v>
      </c>
      <c r="DA16" s="416">
        <v>877</v>
      </c>
      <c r="DB16" s="416">
        <v>4</v>
      </c>
      <c r="DC16" s="416"/>
      <c r="DD16" s="297">
        <f t="shared" si="22"/>
        <v>0</v>
      </c>
      <c r="DE16" s="416"/>
      <c r="DF16" s="416"/>
      <c r="DG16" s="416"/>
      <c r="DH16" s="416"/>
      <c r="DI16" s="416"/>
      <c r="DJ16" s="416"/>
      <c r="DK16" s="416"/>
    </row>
    <row r="17" spans="1:115" s="267" customFormat="1" ht="13.5">
      <c r="A17" s="415" t="s">
        <v>368</v>
      </c>
      <c r="B17" s="415">
        <v>14209</v>
      </c>
      <c r="C17" s="415" t="s">
        <v>413</v>
      </c>
      <c r="D17" s="297">
        <f t="shared" si="2"/>
        <v>234852</v>
      </c>
      <c r="E17" s="416">
        <v>172326</v>
      </c>
      <c r="F17" s="416">
        <v>62526</v>
      </c>
      <c r="G17" s="297">
        <f t="shared" si="3"/>
        <v>234852</v>
      </c>
      <c r="H17" s="297">
        <f t="shared" si="4"/>
        <v>208312</v>
      </c>
      <c r="I17" s="297">
        <f t="shared" si="5"/>
        <v>0</v>
      </c>
      <c r="J17" s="416"/>
      <c r="K17" s="416"/>
      <c r="L17" s="416"/>
      <c r="M17" s="297">
        <f t="shared" si="6"/>
        <v>199483</v>
      </c>
      <c r="N17" s="416">
        <v>151941</v>
      </c>
      <c r="O17" s="416">
        <v>1346</v>
      </c>
      <c r="P17" s="416">
        <v>46196</v>
      </c>
      <c r="Q17" s="297">
        <f t="shared" si="7"/>
        <v>1019</v>
      </c>
      <c r="R17" s="416">
        <v>957</v>
      </c>
      <c r="S17" s="416">
        <v>62</v>
      </c>
      <c r="T17" s="416"/>
      <c r="U17" s="297">
        <f t="shared" si="8"/>
        <v>5525</v>
      </c>
      <c r="V17" s="416">
        <v>2686</v>
      </c>
      <c r="W17" s="416">
        <v>2839</v>
      </c>
      <c r="X17" s="416"/>
      <c r="Y17" s="297">
        <f t="shared" si="9"/>
        <v>62</v>
      </c>
      <c r="Z17" s="416">
        <v>62</v>
      </c>
      <c r="AA17" s="416"/>
      <c r="AB17" s="416"/>
      <c r="AC17" s="297">
        <f t="shared" si="10"/>
        <v>2223</v>
      </c>
      <c r="AD17" s="416">
        <v>149</v>
      </c>
      <c r="AE17" s="416">
        <v>2074</v>
      </c>
      <c r="AF17" s="416"/>
      <c r="AG17" s="416">
        <v>26540</v>
      </c>
      <c r="AH17" s="416"/>
      <c r="AI17" s="297">
        <f t="shared" si="11"/>
        <v>208</v>
      </c>
      <c r="AJ17" s="416">
        <v>208</v>
      </c>
      <c r="AK17" s="416"/>
      <c r="AL17" s="416"/>
      <c r="AM17" s="297">
        <f t="shared" si="12"/>
        <v>234852</v>
      </c>
      <c r="AN17" s="297">
        <f t="shared" si="13"/>
        <v>218535</v>
      </c>
      <c r="AO17" s="416"/>
      <c r="AP17" s="416">
        <v>199483</v>
      </c>
      <c r="AQ17" s="416"/>
      <c r="AR17" s="416"/>
      <c r="AS17" s="416"/>
      <c r="AT17" s="416"/>
      <c r="AU17" s="416">
        <v>19052</v>
      </c>
      <c r="AV17" s="297">
        <f t="shared" si="14"/>
        <v>6683</v>
      </c>
      <c r="AW17" s="416"/>
      <c r="AX17" s="416"/>
      <c r="AY17" s="416"/>
      <c r="AZ17" s="416"/>
      <c r="BA17" s="416"/>
      <c r="BB17" s="416">
        <v>2002</v>
      </c>
      <c r="BC17" s="416">
        <v>4681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2204</v>
      </c>
      <c r="CK17" s="416"/>
      <c r="CL17" s="416"/>
      <c r="CM17" s="416">
        <v>1019</v>
      </c>
      <c r="CN17" s="416">
        <v>368</v>
      </c>
      <c r="CO17" s="416">
        <v>62</v>
      </c>
      <c r="CP17" s="416">
        <v>142</v>
      </c>
      <c r="CQ17" s="416">
        <v>613</v>
      </c>
      <c r="CR17" s="297">
        <f t="shared" si="20"/>
        <v>81</v>
      </c>
      <c r="CS17" s="416"/>
      <c r="CT17" s="416"/>
      <c r="CU17" s="416"/>
      <c r="CV17" s="416"/>
      <c r="CW17" s="416"/>
      <c r="CX17" s="416">
        <v>79</v>
      </c>
      <c r="CY17" s="416">
        <v>2</v>
      </c>
      <c r="CZ17" s="297">
        <f t="shared" si="21"/>
        <v>6852</v>
      </c>
      <c r="DA17" s="416">
        <v>5157</v>
      </c>
      <c r="DB17" s="416"/>
      <c r="DC17" s="416">
        <v>1695</v>
      </c>
      <c r="DD17" s="297">
        <f t="shared" si="22"/>
        <v>497</v>
      </c>
      <c r="DE17" s="416"/>
      <c r="DF17" s="416"/>
      <c r="DG17" s="416"/>
      <c r="DH17" s="416"/>
      <c r="DI17" s="416"/>
      <c r="DJ17" s="416"/>
      <c r="DK17" s="416">
        <v>497</v>
      </c>
    </row>
    <row r="18" spans="1:115" s="267" customFormat="1" ht="13.5">
      <c r="A18" s="415" t="s">
        <v>368</v>
      </c>
      <c r="B18" s="415">
        <v>14210</v>
      </c>
      <c r="C18" s="415" t="s">
        <v>414</v>
      </c>
      <c r="D18" s="297">
        <f t="shared" si="2"/>
        <v>20682</v>
      </c>
      <c r="E18" s="416">
        <v>14977</v>
      </c>
      <c r="F18" s="416">
        <v>5705</v>
      </c>
      <c r="G18" s="297">
        <f t="shared" si="3"/>
        <v>20682</v>
      </c>
      <c r="H18" s="297">
        <f t="shared" si="4"/>
        <v>17542</v>
      </c>
      <c r="I18" s="297">
        <f t="shared" si="5"/>
        <v>0</v>
      </c>
      <c r="J18" s="416"/>
      <c r="K18" s="416"/>
      <c r="L18" s="416"/>
      <c r="M18" s="297">
        <f t="shared" si="6"/>
        <v>10185</v>
      </c>
      <c r="N18" s="416">
        <v>7228</v>
      </c>
      <c r="O18" s="416"/>
      <c r="P18" s="416">
        <v>2957</v>
      </c>
      <c r="Q18" s="297">
        <f t="shared" si="7"/>
        <v>1540</v>
      </c>
      <c r="R18" s="416">
        <v>1047</v>
      </c>
      <c r="S18" s="416"/>
      <c r="T18" s="416">
        <v>493</v>
      </c>
      <c r="U18" s="297">
        <f t="shared" si="8"/>
        <v>5629</v>
      </c>
      <c r="V18" s="416">
        <v>5153</v>
      </c>
      <c r="W18" s="416"/>
      <c r="X18" s="416">
        <v>476</v>
      </c>
      <c r="Y18" s="297">
        <f t="shared" si="9"/>
        <v>15</v>
      </c>
      <c r="Z18" s="416">
        <v>15</v>
      </c>
      <c r="AA18" s="416"/>
      <c r="AB18" s="416"/>
      <c r="AC18" s="297">
        <f t="shared" si="10"/>
        <v>173</v>
      </c>
      <c r="AD18" s="416"/>
      <c r="AE18" s="416">
        <v>173</v>
      </c>
      <c r="AF18" s="416"/>
      <c r="AG18" s="416">
        <v>3140</v>
      </c>
      <c r="AH18" s="416"/>
      <c r="AI18" s="297">
        <f t="shared" si="11"/>
        <v>0</v>
      </c>
      <c r="AJ18" s="416"/>
      <c r="AK18" s="416"/>
      <c r="AL18" s="416"/>
      <c r="AM18" s="297">
        <f t="shared" si="12"/>
        <v>20682</v>
      </c>
      <c r="AN18" s="297">
        <f t="shared" si="13"/>
        <v>9523</v>
      </c>
      <c r="AO18" s="416"/>
      <c r="AP18" s="416">
        <v>9002</v>
      </c>
      <c r="AQ18" s="416"/>
      <c r="AR18" s="416">
        <v>343</v>
      </c>
      <c r="AS18" s="416"/>
      <c r="AT18" s="416">
        <v>44</v>
      </c>
      <c r="AU18" s="416">
        <v>134</v>
      </c>
      <c r="AV18" s="297">
        <f t="shared" si="14"/>
        <v>0</v>
      </c>
      <c r="AW18" s="416"/>
      <c r="AX18" s="416"/>
      <c r="AY18" s="416"/>
      <c r="AZ18" s="416"/>
      <c r="BA18" s="416"/>
      <c r="BB18" s="416"/>
      <c r="BC18" s="416"/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6344</v>
      </c>
      <c r="CK18" s="416"/>
      <c r="CL18" s="416"/>
      <c r="CM18" s="416"/>
      <c r="CN18" s="416">
        <v>5166</v>
      </c>
      <c r="CO18" s="416">
        <v>15</v>
      </c>
      <c r="CP18" s="416">
        <v>56</v>
      </c>
      <c r="CQ18" s="416">
        <v>1107</v>
      </c>
      <c r="CR18" s="297">
        <f t="shared" si="20"/>
        <v>1199</v>
      </c>
      <c r="CS18" s="416"/>
      <c r="CT18" s="416">
        <v>1183</v>
      </c>
      <c r="CU18" s="416"/>
      <c r="CV18" s="416"/>
      <c r="CW18" s="416"/>
      <c r="CX18" s="416"/>
      <c r="CY18" s="416">
        <v>16</v>
      </c>
      <c r="CZ18" s="297">
        <f t="shared" si="21"/>
        <v>0</v>
      </c>
      <c r="DA18" s="416"/>
      <c r="DB18" s="416"/>
      <c r="DC18" s="416"/>
      <c r="DD18" s="297">
        <f t="shared" si="22"/>
        <v>3616</v>
      </c>
      <c r="DE18" s="416"/>
      <c r="DF18" s="416"/>
      <c r="DG18" s="416">
        <v>1540</v>
      </c>
      <c r="DH18" s="416">
        <v>120</v>
      </c>
      <c r="DI18" s="416"/>
      <c r="DJ18" s="416">
        <v>73</v>
      </c>
      <c r="DK18" s="416">
        <v>1883</v>
      </c>
    </row>
    <row r="19" spans="1:115" s="267" customFormat="1" ht="13.5">
      <c r="A19" s="415" t="s">
        <v>368</v>
      </c>
      <c r="B19" s="415">
        <v>14211</v>
      </c>
      <c r="C19" s="415" t="s">
        <v>415</v>
      </c>
      <c r="D19" s="297">
        <f t="shared" si="2"/>
        <v>55241</v>
      </c>
      <c r="E19" s="416">
        <v>46236</v>
      </c>
      <c r="F19" s="416">
        <v>9005</v>
      </c>
      <c r="G19" s="297">
        <f t="shared" si="3"/>
        <v>55241</v>
      </c>
      <c r="H19" s="297">
        <f t="shared" si="4"/>
        <v>54362</v>
      </c>
      <c r="I19" s="297">
        <f t="shared" si="5"/>
        <v>0</v>
      </c>
      <c r="J19" s="416"/>
      <c r="K19" s="416"/>
      <c r="L19" s="416"/>
      <c r="M19" s="297">
        <f t="shared" si="6"/>
        <v>41365</v>
      </c>
      <c r="N19" s="416">
        <v>31881</v>
      </c>
      <c r="O19" s="416">
        <v>755</v>
      </c>
      <c r="P19" s="416">
        <v>8729</v>
      </c>
      <c r="Q19" s="297">
        <f t="shared" si="7"/>
        <v>1432</v>
      </c>
      <c r="R19" s="416"/>
      <c r="S19" s="416">
        <v>1432</v>
      </c>
      <c r="T19" s="416"/>
      <c r="U19" s="297">
        <f t="shared" si="8"/>
        <v>10460</v>
      </c>
      <c r="V19" s="416">
        <v>2051</v>
      </c>
      <c r="W19" s="416">
        <v>8409</v>
      </c>
      <c r="X19" s="416"/>
      <c r="Y19" s="297">
        <f t="shared" si="9"/>
        <v>39</v>
      </c>
      <c r="Z19" s="416"/>
      <c r="AA19" s="416">
        <v>39</v>
      </c>
      <c r="AB19" s="416"/>
      <c r="AC19" s="297">
        <f t="shared" si="10"/>
        <v>1066</v>
      </c>
      <c r="AD19" s="416"/>
      <c r="AE19" s="416">
        <v>1066</v>
      </c>
      <c r="AF19" s="416"/>
      <c r="AG19" s="416">
        <v>879</v>
      </c>
      <c r="AH19" s="416"/>
      <c r="AI19" s="297">
        <f t="shared" si="11"/>
        <v>0</v>
      </c>
      <c r="AJ19" s="416"/>
      <c r="AK19" s="416"/>
      <c r="AL19" s="416"/>
      <c r="AM19" s="297">
        <f t="shared" si="12"/>
        <v>55231</v>
      </c>
      <c r="AN19" s="297">
        <f t="shared" si="13"/>
        <v>42566</v>
      </c>
      <c r="AO19" s="416"/>
      <c r="AP19" s="416">
        <v>41365</v>
      </c>
      <c r="AQ19" s="416"/>
      <c r="AR19" s="416">
        <v>29</v>
      </c>
      <c r="AS19" s="416"/>
      <c r="AT19" s="416">
        <v>423</v>
      </c>
      <c r="AU19" s="416">
        <v>749</v>
      </c>
      <c r="AV19" s="297">
        <f t="shared" si="14"/>
        <v>833</v>
      </c>
      <c r="AW19" s="416"/>
      <c r="AX19" s="416"/>
      <c r="AY19" s="416">
        <v>575</v>
      </c>
      <c r="AZ19" s="416"/>
      <c r="BA19" s="416"/>
      <c r="BB19" s="416">
        <v>241</v>
      </c>
      <c r="BC19" s="416">
        <v>17</v>
      </c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447</v>
      </c>
      <c r="CK19" s="416"/>
      <c r="CL19" s="416"/>
      <c r="CM19" s="416"/>
      <c r="CN19" s="416">
        <v>408</v>
      </c>
      <c r="CO19" s="416">
        <v>39</v>
      </c>
      <c r="CP19" s="416"/>
      <c r="CQ19" s="416"/>
      <c r="CR19" s="297">
        <f t="shared" si="20"/>
        <v>98</v>
      </c>
      <c r="CS19" s="416"/>
      <c r="CT19" s="416"/>
      <c r="CU19" s="416">
        <v>17</v>
      </c>
      <c r="CV19" s="416"/>
      <c r="CW19" s="416"/>
      <c r="CX19" s="416"/>
      <c r="CY19" s="416">
        <v>81</v>
      </c>
      <c r="CZ19" s="297">
        <f t="shared" si="21"/>
        <v>10013</v>
      </c>
      <c r="DA19" s="416">
        <v>10013</v>
      </c>
      <c r="DB19" s="416"/>
      <c r="DC19" s="416"/>
      <c r="DD19" s="297">
        <f t="shared" si="22"/>
        <v>1274</v>
      </c>
      <c r="DE19" s="416"/>
      <c r="DF19" s="416"/>
      <c r="DG19" s="416">
        <v>840</v>
      </c>
      <c r="DH19" s="416"/>
      <c r="DI19" s="416"/>
      <c r="DJ19" s="416">
        <v>402</v>
      </c>
      <c r="DK19" s="416">
        <v>32</v>
      </c>
    </row>
    <row r="20" spans="1:115" s="267" customFormat="1" ht="13.5">
      <c r="A20" s="415" t="s">
        <v>368</v>
      </c>
      <c r="B20" s="415">
        <v>14212</v>
      </c>
      <c r="C20" s="415" t="s">
        <v>416</v>
      </c>
      <c r="D20" s="297">
        <f t="shared" si="2"/>
        <v>90560</v>
      </c>
      <c r="E20" s="416">
        <v>68334</v>
      </c>
      <c r="F20" s="416">
        <v>22226</v>
      </c>
      <c r="G20" s="297">
        <f t="shared" si="3"/>
        <v>90560</v>
      </c>
      <c r="H20" s="297">
        <f t="shared" si="4"/>
        <v>85920</v>
      </c>
      <c r="I20" s="297">
        <f t="shared" si="5"/>
        <v>0</v>
      </c>
      <c r="J20" s="416"/>
      <c r="K20" s="416"/>
      <c r="L20" s="416"/>
      <c r="M20" s="297">
        <f t="shared" si="6"/>
        <v>72334</v>
      </c>
      <c r="N20" s="416">
        <v>50466</v>
      </c>
      <c r="O20" s="416">
        <v>457</v>
      </c>
      <c r="P20" s="416">
        <v>21411</v>
      </c>
      <c r="Q20" s="297">
        <f t="shared" si="7"/>
        <v>2868</v>
      </c>
      <c r="R20" s="416">
        <v>2815</v>
      </c>
      <c r="S20" s="416">
        <v>53</v>
      </c>
      <c r="T20" s="416"/>
      <c r="U20" s="297">
        <f t="shared" si="8"/>
        <v>10302</v>
      </c>
      <c r="V20" s="416"/>
      <c r="W20" s="416">
        <v>10302</v>
      </c>
      <c r="X20" s="416"/>
      <c r="Y20" s="297">
        <f t="shared" si="9"/>
        <v>13</v>
      </c>
      <c r="Z20" s="416">
        <v>13</v>
      </c>
      <c r="AA20" s="416"/>
      <c r="AB20" s="416"/>
      <c r="AC20" s="297">
        <f t="shared" si="10"/>
        <v>403</v>
      </c>
      <c r="AD20" s="416">
        <v>403</v>
      </c>
      <c r="AE20" s="416"/>
      <c r="AF20" s="416"/>
      <c r="AG20" s="416">
        <v>4640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90560</v>
      </c>
      <c r="AN20" s="297">
        <f t="shared" si="13"/>
        <v>74490</v>
      </c>
      <c r="AO20" s="416"/>
      <c r="AP20" s="416">
        <v>72334</v>
      </c>
      <c r="AQ20" s="416">
        <v>13</v>
      </c>
      <c r="AR20" s="416"/>
      <c r="AS20" s="416"/>
      <c r="AT20" s="416"/>
      <c r="AU20" s="416">
        <v>2143</v>
      </c>
      <c r="AV20" s="297">
        <f t="shared" si="14"/>
        <v>5030</v>
      </c>
      <c r="AW20" s="416"/>
      <c r="AX20" s="416"/>
      <c r="AY20" s="416">
        <v>2137</v>
      </c>
      <c r="AZ20" s="416"/>
      <c r="BA20" s="416"/>
      <c r="BB20" s="416">
        <v>403</v>
      </c>
      <c r="BC20" s="416">
        <v>2490</v>
      </c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2032</v>
      </c>
      <c r="CK20" s="416"/>
      <c r="CL20" s="416"/>
      <c r="CM20" s="416"/>
      <c r="CN20" s="416">
        <v>2032</v>
      </c>
      <c r="CO20" s="416"/>
      <c r="CP20" s="416"/>
      <c r="CQ20" s="416"/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8290</v>
      </c>
      <c r="DA20" s="416">
        <v>8270</v>
      </c>
      <c r="DB20" s="416">
        <v>13</v>
      </c>
      <c r="DC20" s="416">
        <v>7</v>
      </c>
      <c r="DD20" s="297">
        <f t="shared" si="22"/>
        <v>718</v>
      </c>
      <c r="DE20" s="416"/>
      <c r="DF20" s="416"/>
      <c r="DG20" s="416">
        <v>718</v>
      </c>
      <c r="DH20" s="416"/>
      <c r="DI20" s="416"/>
      <c r="DJ20" s="416"/>
      <c r="DK20" s="416"/>
    </row>
    <row r="21" spans="1:115" s="267" customFormat="1" ht="13.5">
      <c r="A21" s="415" t="s">
        <v>368</v>
      </c>
      <c r="B21" s="415">
        <v>14213</v>
      </c>
      <c r="C21" s="415" t="s">
        <v>417</v>
      </c>
      <c r="D21" s="297">
        <f t="shared" si="2"/>
        <v>82187</v>
      </c>
      <c r="E21" s="416">
        <v>61334</v>
      </c>
      <c r="F21" s="416">
        <v>20853</v>
      </c>
      <c r="G21" s="297">
        <f t="shared" si="3"/>
        <v>82187</v>
      </c>
      <c r="H21" s="297">
        <f t="shared" si="4"/>
        <v>77976</v>
      </c>
      <c r="I21" s="297">
        <f t="shared" si="5"/>
        <v>0</v>
      </c>
      <c r="J21" s="416"/>
      <c r="K21" s="416"/>
      <c r="L21" s="416"/>
      <c r="M21" s="297">
        <f t="shared" si="6"/>
        <v>55361</v>
      </c>
      <c r="N21" s="416">
        <v>38183</v>
      </c>
      <c r="O21" s="416"/>
      <c r="P21" s="416">
        <v>17178</v>
      </c>
      <c r="Q21" s="297">
        <f t="shared" si="7"/>
        <v>3340</v>
      </c>
      <c r="R21" s="416">
        <v>1</v>
      </c>
      <c r="S21" s="416">
        <v>3339</v>
      </c>
      <c r="T21" s="416"/>
      <c r="U21" s="297">
        <f t="shared" si="8"/>
        <v>18453</v>
      </c>
      <c r="V21" s="416"/>
      <c r="W21" s="416">
        <v>18453</v>
      </c>
      <c r="X21" s="416"/>
      <c r="Y21" s="297">
        <f t="shared" si="9"/>
        <v>50</v>
      </c>
      <c r="Z21" s="416"/>
      <c r="AA21" s="416">
        <v>50</v>
      </c>
      <c r="AB21" s="416"/>
      <c r="AC21" s="297">
        <f t="shared" si="10"/>
        <v>772</v>
      </c>
      <c r="AD21" s="416">
        <v>772</v>
      </c>
      <c r="AE21" s="416"/>
      <c r="AF21" s="416"/>
      <c r="AG21" s="416">
        <v>4211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82187</v>
      </c>
      <c r="AN21" s="297">
        <f t="shared" si="13"/>
        <v>62075</v>
      </c>
      <c r="AO21" s="416"/>
      <c r="AP21" s="416">
        <v>55361</v>
      </c>
      <c r="AQ21" s="416"/>
      <c r="AR21" s="416">
        <v>2104</v>
      </c>
      <c r="AS21" s="416"/>
      <c r="AT21" s="416">
        <v>631</v>
      </c>
      <c r="AU21" s="416">
        <v>3979</v>
      </c>
      <c r="AV21" s="297">
        <f t="shared" si="14"/>
        <v>3413</v>
      </c>
      <c r="AW21" s="416"/>
      <c r="AX21" s="416"/>
      <c r="AY21" s="416">
        <v>3089</v>
      </c>
      <c r="AZ21" s="416"/>
      <c r="BA21" s="416"/>
      <c r="BB21" s="416">
        <v>122</v>
      </c>
      <c r="BC21" s="416">
        <v>202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820</v>
      </c>
      <c r="CK21" s="416"/>
      <c r="CL21" s="416"/>
      <c r="CM21" s="416"/>
      <c r="CN21" s="416">
        <v>770</v>
      </c>
      <c r="CO21" s="416">
        <v>50</v>
      </c>
      <c r="CP21" s="416"/>
      <c r="CQ21" s="416"/>
      <c r="CR21" s="297">
        <f t="shared" si="20"/>
        <v>37</v>
      </c>
      <c r="CS21" s="416"/>
      <c r="CT21" s="416"/>
      <c r="CU21" s="416">
        <v>35</v>
      </c>
      <c r="CV21" s="416"/>
      <c r="CW21" s="416"/>
      <c r="CX21" s="416"/>
      <c r="CY21" s="416">
        <v>2</v>
      </c>
      <c r="CZ21" s="297">
        <f t="shared" si="21"/>
        <v>15592</v>
      </c>
      <c r="DA21" s="416">
        <v>15579</v>
      </c>
      <c r="DB21" s="416"/>
      <c r="DC21" s="416">
        <v>13</v>
      </c>
      <c r="DD21" s="297">
        <f t="shared" si="22"/>
        <v>250</v>
      </c>
      <c r="DE21" s="416"/>
      <c r="DF21" s="416"/>
      <c r="DG21" s="416">
        <v>216</v>
      </c>
      <c r="DH21" s="416"/>
      <c r="DI21" s="416"/>
      <c r="DJ21" s="416">
        <v>19</v>
      </c>
      <c r="DK21" s="416">
        <v>15</v>
      </c>
    </row>
    <row r="22" spans="1:115" s="267" customFormat="1" ht="13.5">
      <c r="A22" s="415" t="s">
        <v>368</v>
      </c>
      <c r="B22" s="415">
        <v>14214</v>
      </c>
      <c r="C22" s="415" t="s">
        <v>418</v>
      </c>
      <c r="D22" s="297">
        <f t="shared" si="2"/>
        <v>33250</v>
      </c>
      <c r="E22" s="416">
        <v>27737</v>
      </c>
      <c r="F22" s="416">
        <v>5513</v>
      </c>
      <c r="G22" s="297">
        <f t="shared" si="3"/>
        <v>33250</v>
      </c>
      <c r="H22" s="297">
        <f t="shared" si="4"/>
        <v>32597</v>
      </c>
      <c r="I22" s="297">
        <f t="shared" si="5"/>
        <v>0</v>
      </c>
      <c r="J22" s="416"/>
      <c r="K22" s="416"/>
      <c r="L22" s="416"/>
      <c r="M22" s="297">
        <f t="shared" si="6"/>
        <v>28837</v>
      </c>
      <c r="N22" s="416">
        <v>23483</v>
      </c>
      <c r="O22" s="416"/>
      <c r="P22" s="416">
        <v>5354</v>
      </c>
      <c r="Q22" s="297">
        <f t="shared" si="7"/>
        <v>1082</v>
      </c>
      <c r="R22" s="416"/>
      <c r="S22" s="416">
        <v>1082</v>
      </c>
      <c r="T22" s="416"/>
      <c r="U22" s="297">
        <f t="shared" si="8"/>
        <v>1967</v>
      </c>
      <c r="V22" s="416">
        <v>1182</v>
      </c>
      <c r="W22" s="416">
        <v>785</v>
      </c>
      <c r="X22" s="416"/>
      <c r="Y22" s="297">
        <f t="shared" si="9"/>
        <v>26</v>
      </c>
      <c r="Z22" s="416"/>
      <c r="AA22" s="416">
        <v>26</v>
      </c>
      <c r="AB22" s="416"/>
      <c r="AC22" s="297">
        <f t="shared" si="10"/>
        <v>685</v>
      </c>
      <c r="AD22" s="416">
        <v>685</v>
      </c>
      <c r="AE22" s="416"/>
      <c r="AF22" s="416"/>
      <c r="AG22" s="416">
        <v>653</v>
      </c>
      <c r="AH22" s="416"/>
      <c r="AI22" s="297">
        <f t="shared" si="11"/>
        <v>0</v>
      </c>
      <c r="AJ22" s="416"/>
      <c r="AK22" s="416"/>
      <c r="AL22" s="416"/>
      <c r="AM22" s="297">
        <f t="shared" si="12"/>
        <v>33250</v>
      </c>
      <c r="AN22" s="297">
        <f t="shared" si="13"/>
        <v>29462</v>
      </c>
      <c r="AO22" s="416"/>
      <c r="AP22" s="416">
        <v>28837</v>
      </c>
      <c r="AQ22" s="416"/>
      <c r="AR22" s="416">
        <v>15</v>
      </c>
      <c r="AS22" s="416"/>
      <c r="AT22" s="416"/>
      <c r="AU22" s="416">
        <v>610</v>
      </c>
      <c r="AV22" s="297">
        <f t="shared" si="14"/>
        <v>1810</v>
      </c>
      <c r="AW22" s="416"/>
      <c r="AX22" s="416"/>
      <c r="AY22" s="416">
        <v>1082</v>
      </c>
      <c r="AZ22" s="416"/>
      <c r="BA22" s="416"/>
      <c r="BB22" s="416">
        <v>685</v>
      </c>
      <c r="BC22" s="416">
        <v>43</v>
      </c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1030</v>
      </c>
      <c r="CK22" s="416"/>
      <c r="CL22" s="416"/>
      <c r="CM22" s="416"/>
      <c r="CN22" s="416">
        <v>1004</v>
      </c>
      <c r="CO22" s="416">
        <v>26</v>
      </c>
      <c r="CP22" s="416"/>
      <c r="CQ22" s="416"/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948</v>
      </c>
      <c r="DA22" s="416">
        <v>948</v>
      </c>
      <c r="DB22" s="416"/>
      <c r="DC22" s="416"/>
      <c r="DD22" s="297">
        <f t="shared" si="22"/>
        <v>0</v>
      </c>
      <c r="DE22" s="416"/>
      <c r="DF22" s="416"/>
      <c r="DG22" s="416"/>
      <c r="DH22" s="416"/>
      <c r="DI22" s="416"/>
      <c r="DJ22" s="416"/>
      <c r="DK22" s="416"/>
    </row>
    <row r="23" spans="1:115" s="267" customFormat="1" ht="13.5">
      <c r="A23" s="415" t="s">
        <v>368</v>
      </c>
      <c r="B23" s="415">
        <v>14215</v>
      </c>
      <c r="C23" s="415" t="s">
        <v>419</v>
      </c>
      <c r="D23" s="297">
        <f t="shared" si="2"/>
        <v>44687</v>
      </c>
      <c r="E23" s="416">
        <v>36346</v>
      </c>
      <c r="F23" s="416">
        <v>8341</v>
      </c>
      <c r="G23" s="297">
        <f t="shared" si="3"/>
        <v>44687</v>
      </c>
      <c r="H23" s="297">
        <f t="shared" si="4"/>
        <v>44474</v>
      </c>
      <c r="I23" s="297">
        <f t="shared" si="5"/>
        <v>0</v>
      </c>
      <c r="J23" s="416"/>
      <c r="K23" s="416"/>
      <c r="L23" s="416"/>
      <c r="M23" s="297">
        <f t="shared" si="6"/>
        <v>28602</v>
      </c>
      <c r="N23" s="416">
        <v>20474</v>
      </c>
      <c r="O23" s="416"/>
      <c r="P23" s="416">
        <v>8128</v>
      </c>
      <c r="Q23" s="297">
        <f t="shared" si="7"/>
        <v>800</v>
      </c>
      <c r="R23" s="416"/>
      <c r="S23" s="416">
        <v>800</v>
      </c>
      <c r="T23" s="416"/>
      <c r="U23" s="297">
        <f t="shared" si="8"/>
        <v>14635</v>
      </c>
      <c r="V23" s="416">
        <v>379</v>
      </c>
      <c r="W23" s="416">
        <v>14256</v>
      </c>
      <c r="X23" s="416"/>
      <c r="Y23" s="297">
        <f t="shared" si="9"/>
        <v>38</v>
      </c>
      <c r="Z23" s="416"/>
      <c r="AA23" s="416">
        <v>38</v>
      </c>
      <c r="AB23" s="416"/>
      <c r="AC23" s="297">
        <f t="shared" si="10"/>
        <v>399</v>
      </c>
      <c r="AD23" s="416">
        <v>399</v>
      </c>
      <c r="AE23" s="416"/>
      <c r="AF23" s="416"/>
      <c r="AG23" s="416">
        <v>213</v>
      </c>
      <c r="AH23" s="416"/>
      <c r="AI23" s="297">
        <f t="shared" si="11"/>
        <v>0</v>
      </c>
      <c r="AJ23" s="416"/>
      <c r="AK23" s="416"/>
      <c r="AL23" s="416"/>
      <c r="AM23" s="297">
        <f t="shared" si="12"/>
        <v>44687</v>
      </c>
      <c r="AN23" s="297">
        <f t="shared" si="13"/>
        <v>28815</v>
      </c>
      <c r="AO23" s="416"/>
      <c r="AP23" s="416">
        <v>28602</v>
      </c>
      <c r="AQ23" s="416"/>
      <c r="AR23" s="416"/>
      <c r="AS23" s="416"/>
      <c r="AT23" s="416"/>
      <c r="AU23" s="416">
        <v>213</v>
      </c>
      <c r="AV23" s="297">
        <f t="shared" si="14"/>
        <v>399</v>
      </c>
      <c r="AW23" s="416"/>
      <c r="AX23" s="416"/>
      <c r="AY23" s="416"/>
      <c r="AZ23" s="416"/>
      <c r="BA23" s="416"/>
      <c r="BB23" s="416">
        <v>399</v>
      </c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4589</v>
      </c>
      <c r="CK23" s="416"/>
      <c r="CL23" s="416"/>
      <c r="CM23" s="416">
        <v>800</v>
      </c>
      <c r="CN23" s="416">
        <v>3751</v>
      </c>
      <c r="CO23" s="416">
        <v>38</v>
      </c>
      <c r="CP23" s="416"/>
      <c r="CQ23" s="416"/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10884</v>
      </c>
      <c r="DA23" s="416">
        <v>10884</v>
      </c>
      <c r="DB23" s="416"/>
      <c r="DC23" s="416"/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368</v>
      </c>
      <c r="B24" s="415">
        <v>14216</v>
      </c>
      <c r="C24" s="415" t="s">
        <v>420</v>
      </c>
      <c r="D24" s="297">
        <f t="shared" si="2"/>
        <v>38662</v>
      </c>
      <c r="E24" s="416">
        <v>35001</v>
      </c>
      <c r="F24" s="416">
        <v>3661</v>
      </c>
      <c r="G24" s="297">
        <f t="shared" si="3"/>
        <v>38662</v>
      </c>
      <c r="H24" s="297">
        <f t="shared" si="4"/>
        <v>38554</v>
      </c>
      <c r="I24" s="297">
        <f t="shared" si="5"/>
        <v>0</v>
      </c>
      <c r="J24" s="416"/>
      <c r="K24" s="416"/>
      <c r="L24" s="416"/>
      <c r="M24" s="297">
        <f t="shared" si="6"/>
        <v>28055</v>
      </c>
      <c r="N24" s="416">
        <v>24394</v>
      </c>
      <c r="O24" s="416"/>
      <c r="P24" s="416">
        <v>3661</v>
      </c>
      <c r="Q24" s="297">
        <f t="shared" si="7"/>
        <v>1179</v>
      </c>
      <c r="R24" s="416">
        <v>863</v>
      </c>
      <c r="S24" s="416">
        <v>316</v>
      </c>
      <c r="T24" s="416"/>
      <c r="U24" s="297">
        <f t="shared" si="8"/>
        <v>8757</v>
      </c>
      <c r="V24" s="416">
        <v>1441</v>
      </c>
      <c r="W24" s="416">
        <v>7316</v>
      </c>
      <c r="X24" s="416"/>
      <c r="Y24" s="297">
        <f t="shared" si="9"/>
        <v>24</v>
      </c>
      <c r="Z24" s="416">
        <v>24</v>
      </c>
      <c r="AA24" s="416"/>
      <c r="AB24" s="416"/>
      <c r="AC24" s="297">
        <f t="shared" si="10"/>
        <v>539</v>
      </c>
      <c r="AD24" s="416"/>
      <c r="AE24" s="416">
        <v>539</v>
      </c>
      <c r="AF24" s="416"/>
      <c r="AG24" s="416">
        <v>108</v>
      </c>
      <c r="AH24" s="416"/>
      <c r="AI24" s="297">
        <f t="shared" si="11"/>
        <v>0</v>
      </c>
      <c r="AJ24" s="416"/>
      <c r="AK24" s="416"/>
      <c r="AL24" s="416"/>
      <c r="AM24" s="297">
        <f t="shared" si="12"/>
        <v>38662</v>
      </c>
      <c r="AN24" s="297">
        <f t="shared" si="13"/>
        <v>28163</v>
      </c>
      <c r="AO24" s="416"/>
      <c r="AP24" s="416">
        <v>28055</v>
      </c>
      <c r="AQ24" s="416"/>
      <c r="AR24" s="416"/>
      <c r="AS24" s="416"/>
      <c r="AT24" s="416"/>
      <c r="AU24" s="416">
        <v>108</v>
      </c>
      <c r="AV24" s="297">
        <f t="shared" si="14"/>
        <v>539</v>
      </c>
      <c r="AW24" s="416"/>
      <c r="AX24" s="416"/>
      <c r="AY24" s="416"/>
      <c r="AZ24" s="416"/>
      <c r="BA24" s="416"/>
      <c r="BB24" s="416">
        <v>539</v>
      </c>
      <c r="BC24" s="416"/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1203</v>
      </c>
      <c r="CK24" s="416"/>
      <c r="CL24" s="416"/>
      <c r="CM24" s="416">
        <v>1179</v>
      </c>
      <c r="CN24" s="416"/>
      <c r="CO24" s="416">
        <v>24</v>
      </c>
      <c r="CP24" s="416"/>
      <c r="CQ24" s="416"/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8757</v>
      </c>
      <c r="DA24" s="416">
        <v>8757</v>
      </c>
      <c r="DB24" s="416"/>
      <c r="DC24" s="416"/>
      <c r="DD24" s="297">
        <f t="shared" si="22"/>
        <v>0</v>
      </c>
      <c r="DE24" s="416"/>
      <c r="DF24" s="416"/>
      <c r="DG24" s="416"/>
      <c r="DH24" s="416"/>
      <c r="DI24" s="416"/>
      <c r="DJ24" s="416"/>
      <c r="DK24" s="416"/>
    </row>
    <row r="25" spans="1:115" s="267" customFormat="1" ht="13.5">
      <c r="A25" s="415" t="s">
        <v>368</v>
      </c>
      <c r="B25" s="415">
        <v>14217</v>
      </c>
      <c r="C25" s="415" t="s">
        <v>421</v>
      </c>
      <c r="D25" s="297">
        <f t="shared" si="2"/>
        <v>16616</v>
      </c>
      <c r="E25" s="416">
        <v>13795</v>
      </c>
      <c r="F25" s="416">
        <v>2821</v>
      </c>
      <c r="G25" s="297">
        <f t="shared" si="3"/>
        <v>16616</v>
      </c>
      <c r="H25" s="297">
        <f t="shared" si="4"/>
        <v>15317</v>
      </c>
      <c r="I25" s="297">
        <f t="shared" si="5"/>
        <v>0</v>
      </c>
      <c r="J25" s="416"/>
      <c r="K25" s="416"/>
      <c r="L25" s="416"/>
      <c r="M25" s="297">
        <f t="shared" si="6"/>
        <v>11056</v>
      </c>
      <c r="N25" s="416"/>
      <c r="O25" s="416">
        <v>9541</v>
      </c>
      <c r="P25" s="416">
        <v>1515</v>
      </c>
      <c r="Q25" s="297">
        <f t="shared" si="7"/>
        <v>498</v>
      </c>
      <c r="R25" s="416"/>
      <c r="S25" s="416">
        <v>491</v>
      </c>
      <c r="T25" s="416">
        <v>7</v>
      </c>
      <c r="U25" s="297">
        <f t="shared" si="8"/>
        <v>3737</v>
      </c>
      <c r="V25" s="416"/>
      <c r="W25" s="416">
        <v>3737</v>
      </c>
      <c r="X25" s="416"/>
      <c r="Y25" s="297">
        <f t="shared" si="9"/>
        <v>14</v>
      </c>
      <c r="Z25" s="416"/>
      <c r="AA25" s="416">
        <v>14</v>
      </c>
      <c r="AB25" s="416"/>
      <c r="AC25" s="297">
        <f t="shared" si="10"/>
        <v>12</v>
      </c>
      <c r="AD25" s="416"/>
      <c r="AE25" s="416">
        <v>12</v>
      </c>
      <c r="AF25" s="416"/>
      <c r="AG25" s="416">
        <v>1299</v>
      </c>
      <c r="AH25" s="416"/>
      <c r="AI25" s="297">
        <f t="shared" si="11"/>
        <v>7</v>
      </c>
      <c r="AJ25" s="416"/>
      <c r="AK25" s="416">
        <v>7</v>
      </c>
      <c r="AL25" s="416"/>
      <c r="AM25" s="297">
        <f t="shared" si="12"/>
        <v>16616</v>
      </c>
      <c r="AN25" s="297">
        <f t="shared" si="13"/>
        <v>11464</v>
      </c>
      <c r="AO25" s="416"/>
      <c r="AP25" s="416">
        <v>10677</v>
      </c>
      <c r="AQ25" s="416"/>
      <c r="AR25" s="416"/>
      <c r="AS25" s="416"/>
      <c r="AT25" s="416"/>
      <c r="AU25" s="416">
        <v>787</v>
      </c>
      <c r="AV25" s="297">
        <f t="shared" si="14"/>
        <v>906</v>
      </c>
      <c r="AW25" s="416"/>
      <c r="AX25" s="416">
        <v>379</v>
      </c>
      <c r="AY25" s="416">
        <v>201</v>
      </c>
      <c r="AZ25" s="416"/>
      <c r="BA25" s="416"/>
      <c r="BB25" s="416"/>
      <c r="BC25" s="416">
        <v>326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323</v>
      </c>
      <c r="CK25" s="416"/>
      <c r="CL25" s="416"/>
      <c r="CM25" s="416">
        <v>170</v>
      </c>
      <c r="CN25" s="416"/>
      <c r="CO25" s="416"/>
      <c r="CP25" s="416">
        <v>12</v>
      </c>
      <c r="CQ25" s="416">
        <v>141</v>
      </c>
      <c r="CR25" s="297">
        <f t="shared" si="20"/>
        <v>26</v>
      </c>
      <c r="CS25" s="416"/>
      <c r="CT25" s="416"/>
      <c r="CU25" s="416">
        <v>7</v>
      </c>
      <c r="CV25" s="416"/>
      <c r="CW25" s="416">
        <v>14</v>
      </c>
      <c r="CX25" s="416"/>
      <c r="CY25" s="416">
        <v>5</v>
      </c>
      <c r="CZ25" s="297">
        <f t="shared" si="21"/>
        <v>3762</v>
      </c>
      <c r="DA25" s="416">
        <v>3737</v>
      </c>
      <c r="DB25" s="416"/>
      <c r="DC25" s="416">
        <v>25</v>
      </c>
      <c r="DD25" s="297">
        <f t="shared" si="22"/>
        <v>135</v>
      </c>
      <c r="DE25" s="416"/>
      <c r="DF25" s="416"/>
      <c r="DG25" s="416">
        <v>120</v>
      </c>
      <c r="DH25" s="416"/>
      <c r="DI25" s="416"/>
      <c r="DJ25" s="416"/>
      <c r="DK25" s="416">
        <v>15</v>
      </c>
    </row>
    <row r="26" spans="1:115" s="267" customFormat="1" ht="13.5">
      <c r="A26" s="415" t="s">
        <v>368</v>
      </c>
      <c r="B26" s="415">
        <v>14218</v>
      </c>
      <c r="C26" s="415" t="s">
        <v>422</v>
      </c>
      <c r="D26" s="297">
        <f t="shared" si="2"/>
        <v>28659</v>
      </c>
      <c r="E26" s="416">
        <v>23091</v>
      </c>
      <c r="F26" s="416">
        <v>5568</v>
      </c>
      <c r="G26" s="297">
        <f t="shared" si="3"/>
        <v>28659</v>
      </c>
      <c r="H26" s="297">
        <f t="shared" si="4"/>
        <v>28564</v>
      </c>
      <c r="I26" s="297">
        <f t="shared" si="5"/>
        <v>0</v>
      </c>
      <c r="J26" s="416"/>
      <c r="K26" s="416"/>
      <c r="L26" s="416"/>
      <c r="M26" s="297">
        <f t="shared" si="6"/>
        <v>21425</v>
      </c>
      <c r="N26" s="416">
        <v>15893</v>
      </c>
      <c r="O26" s="416"/>
      <c r="P26" s="416">
        <v>5532</v>
      </c>
      <c r="Q26" s="297">
        <f t="shared" si="7"/>
        <v>386</v>
      </c>
      <c r="R26" s="416">
        <v>386</v>
      </c>
      <c r="S26" s="416"/>
      <c r="T26" s="416"/>
      <c r="U26" s="297">
        <f t="shared" si="8"/>
        <v>6339</v>
      </c>
      <c r="V26" s="416">
        <v>963</v>
      </c>
      <c r="W26" s="416">
        <v>5376</v>
      </c>
      <c r="X26" s="416"/>
      <c r="Y26" s="297">
        <f t="shared" si="9"/>
        <v>27</v>
      </c>
      <c r="Z26" s="416">
        <v>27</v>
      </c>
      <c r="AA26" s="416"/>
      <c r="AB26" s="416"/>
      <c r="AC26" s="297">
        <f t="shared" si="10"/>
        <v>387</v>
      </c>
      <c r="AD26" s="416">
        <v>387</v>
      </c>
      <c r="AE26" s="416"/>
      <c r="AF26" s="416"/>
      <c r="AG26" s="416">
        <v>95</v>
      </c>
      <c r="AH26" s="416"/>
      <c r="AI26" s="297">
        <f t="shared" si="11"/>
        <v>0</v>
      </c>
      <c r="AJ26" s="416"/>
      <c r="AK26" s="416"/>
      <c r="AL26" s="416"/>
      <c r="AM26" s="297">
        <f t="shared" si="12"/>
        <v>28659</v>
      </c>
      <c r="AN26" s="297">
        <f t="shared" si="13"/>
        <v>21508</v>
      </c>
      <c r="AO26" s="416"/>
      <c r="AP26" s="416">
        <v>21425</v>
      </c>
      <c r="AQ26" s="416"/>
      <c r="AR26" s="416"/>
      <c r="AS26" s="416"/>
      <c r="AT26" s="416"/>
      <c r="AU26" s="416">
        <v>83</v>
      </c>
      <c r="AV26" s="297">
        <f t="shared" si="14"/>
        <v>777</v>
      </c>
      <c r="AW26" s="416"/>
      <c r="AX26" s="416"/>
      <c r="AY26" s="416">
        <v>386</v>
      </c>
      <c r="AZ26" s="416"/>
      <c r="BA26" s="416"/>
      <c r="BB26" s="416">
        <v>387</v>
      </c>
      <c r="BC26" s="416">
        <v>4</v>
      </c>
      <c r="BD26" s="297">
        <f t="shared" si="15"/>
        <v>0</v>
      </c>
      <c r="BE26" s="416"/>
      <c r="BF26" s="416"/>
      <c r="BG26" s="416"/>
      <c r="BH26" s="416"/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27</v>
      </c>
      <c r="CK26" s="416"/>
      <c r="CL26" s="416"/>
      <c r="CM26" s="416"/>
      <c r="CN26" s="416"/>
      <c r="CO26" s="416">
        <v>27</v>
      </c>
      <c r="CP26" s="416"/>
      <c r="CQ26" s="416"/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6347</v>
      </c>
      <c r="DA26" s="416">
        <v>6339</v>
      </c>
      <c r="DB26" s="416"/>
      <c r="DC26" s="416">
        <v>8</v>
      </c>
      <c r="DD26" s="297">
        <f t="shared" si="22"/>
        <v>0</v>
      </c>
      <c r="DE26" s="416"/>
      <c r="DF26" s="416"/>
      <c r="DG26" s="416"/>
      <c r="DH26" s="416"/>
      <c r="DI26" s="416"/>
      <c r="DJ26" s="416"/>
      <c r="DK26" s="416"/>
    </row>
    <row r="27" spans="1:115" s="267" customFormat="1" ht="13.5">
      <c r="A27" s="415" t="s">
        <v>368</v>
      </c>
      <c r="B27" s="415">
        <v>14301</v>
      </c>
      <c r="C27" s="415" t="s">
        <v>423</v>
      </c>
      <c r="D27" s="297">
        <f t="shared" si="2"/>
        <v>13334</v>
      </c>
      <c r="E27" s="416">
        <v>10667</v>
      </c>
      <c r="F27" s="416">
        <v>2667</v>
      </c>
      <c r="G27" s="297">
        <f t="shared" si="3"/>
        <v>13334</v>
      </c>
      <c r="H27" s="297">
        <f t="shared" si="4"/>
        <v>10709</v>
      </c>
      <c r="I27" s="297">
        <f t="shared" si="5"/>
        <v>0</v>
      </c>
      <c r="J27" s="416"/>
      <c r="K27" s="416"/>
      <c r="L27" s="416"/>
      <c r="M27" s="297">
        <f t="shared" si="6"/>
        <v>7369</v>
      </c>
      <c r="N27" s="416">
        <v>7369</v>
      </c>
      <c r="O27" s="416"/>
      <c r="P27" s="416"/>
      <c r="Q27" s="297">
        <f t="shared" si="7"/>
        <v>1911</v>
      </c>
      <c r="R27" s="416">
        <v>287</v>
      </c>
      <c r="S27" s="416">
        <v>1624</v>
      </c>
      <c r="T27" s="416"/>
      <c r="U27" s="297">
        <f t="shared" si="8"/>
        <v>1323</v>
      </c>
      <c r="V27" s="416">
        <v>888</v>
      </c>
      <c r="W27" s="416">
        <v>435</v>
      </c>
      <c r="X27" s="416"/>
      <c r="Y27" s="297">
        <f t="shared" si="9"/>
        <v>4</v>
      </c>
      <c r="Z27" s="416"/>
      <c r="AA27" s="416">
        <v>4</v>
      </c>
      <c r="AB27" s="416"/>
      <c r="AC27" s="297">
        <f t="shared" si="10"/>
        <v>102</v>
      </c>
      <c r="AD27" s="416">
        <v>102</v>
      </c>
      <c r="AE27" s="416"/>
      <c r="AF27" s="416"/>
      <c r="AG27" s="416">
        <v>2625</v>
      </c>
      <c r="AH27" s="416"/>
      <c r="AI27" s="297">
        <f t="shared" si="11"/>
        <v>0</v>
      </c>
      <c r="AJ27" s="416"/>
      <c r="AK27" s="416"/>
      <c r="AL27" s="416"/>
      <c r="AM27" s="297">
        <f t="shared" si="12"/>
        <v>13334</v>
      </c>
      <c r="AN27" s="297">
        <f t="shared" si="13"/>
        <v>10681</v>
      </c>
      <c r="AO27" s="416"/>
      <c r="AP27" s="416">
        <v>7369</v>
      </c>
      <c r="AQ27" s="416">
        <v>806</v>
      </c>
      <c r="AR27" s="416"/>
      <c r="AS27" s="416"/>
      <c r="AT27" s="416">
        <v>42</v>
      </c>
      <c r="AU27" s="416">
        <v>2464</v>
      </c>
      <c r="AV27" s="297">
        <f t="shared" si="14"/>
        <v>359</v>
      </c>
      <c r="AW27" s="416"/>
      <c r="AX27" s="416"/>
      <c r="AY27" s="416"/>
      <c r="AZ27" s="416"/>
      <c r="BA27" s="416"/>
      <c r="BB27" s="416">
        <v>359</v>
      </c>
      <c r="BC27" s="416"/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169</v>
      </c>
      <c r="CK27" s="416"/>
      <c r="CL27" s="416"/>
      <c r="CM27" s="416">
        <v>102</v>
      </c>
      <c r="CN27" s="416">
        <v>67</v>
      </c>
      <c r="CO27" s="416"/>
      <c r="CP27" s="416"/>
      <c r="CQ27" s="416"/>
      <c r="CR27" s="297">
        <f t="shared" si="20"/>
        <v>6</v>
      </c>
      <c r="CS27" s="416"/>
      <c r="CT27" s="416"/>
      <c r="CU27" s="416">
        <v>2</v>
      </c>
      <c r="CV27" s="416"/>
      <c r="CW27" s="416">
        <v>4</v>
      </c>
      <c r="CX27" s="416"/>
      <c r="CY27" s="416"/>
      <c r="CZ27" s="297">
        <f t="shared" si="21"/>
        <v>1546</v>
      </c>
      <c r="DA27" s="416">
        <v>1131</v>
      </c>
      <c r="DB27" s="416">
        <v>330</v>
      </c>
      <c r="DC27" s="416">
        <v>85</v>
      </c>
      <c r="DD27" s="297">
        <f t="shared" si="22"/>
        <v>573</v>
      </c>
      <c r="DE27" s="416"/>
      <c r="DF27" s="416"/>
      <c r="DG27" s="416">
        <v>488</v>
      </c>
      <c r="DH27" s="416">
        <v>2</v>
      </c>
      <c r="DI27" s="416"/>
      <c r="DJ27" s="416">
        <v>7</v>
      </c>
      <c r="DK27" s="416">
        <v>76</v>
      </c>
    </row>
    <row r="28" spans="1:115" s="267" customFormat="1" ht="13.5">
      <c r="A28" s="415" t="s">
        <v>368</v>
      </c>
      <c r="B28" s="415">
        <v>14321</v>
      </c>
      <c r="C28" s="415" t="s">
        <v>424</v>
      </c>
      <c r="D28" s="297">
        <f t="shared" si="2"/>
        <v>15969</v>
      </c>
      <c r="E28" s="416">
        <v>12561</v>
      </c>
      <c r="F28" s="416">
        <v>3408</v>
      </c>
      <c r="G28" s="297">
        <f t="shared" si="3"/>
        <v>15969</v>
      </c>
      <c r="H28" s="297">
        <f t="shared" si="4"/>
        <v>14534</v>
      </c>
      <c r="I28" s="297">
        <f t="shared" si="5"/>
        <v>0</v>
      </c>
      <c r="J28" s="416"/>
      <c r="K28" s="416"/>
      <c r="L28" s="416"/>
      <c r="M28" s="297">
        <f t="shared" si="6"/>
        <v>9924</v>
      </c>
      <c r="N28" s="416"/>
      <c r="O28" s="416">
        <v>7159</v>
      </c>
      <c r="P28" s="416">
        <v>2765</v>
      </c>
      <c r="Q28" s="297">
        <f t="shared" si="7"/>
        <v>868</v>
      </c>
      <c r="R28" s="416"/>
      <c r="S28" s="416">
        <v>868</v>
      </c>
      <c r="T28" s="416"/>
      <c r="U28" s="297">
        <f t="shared" si="8"/>
        <v>3191</v>
      </c>
      <c r="V28" s="416"/>
      <c r="W28" s="416">
        <v>3164</v>
      </c>
      <c r="X28" s="416">
        <v>27</v>
      </c>
      <c r="Y28" s="297">
        <f t="shared" si="9"/>
        <v>0</v>
      </c>
      <c r="Z28" s="416"/>
      <c r="AA28" s="416"/>
      <c r="AB28" s="416"/>
      <c r="AC28" s="297">
        <f t="shared" si="10"/>
        <v>551</v>
      </c>
      <c r="AD28" s="416"/>
      <c r="AE28" s="416">
        <v>549</v>
      </c>
      <c r="AF28" s="416">
        <v>2</v>
      </c>
      <c r="AG28" s="416">
        <v>1435</v>
      </c>
      <c r="AH28" s="416"/>
      <c r="AI28" s="297">
        <f t="shared" si="11"/>
        <v>1</v>
      </c>
      <c r="AJ28" s="416"/>
      <c r="AK28" s="416">
        <v>1</v>
      </c>
      <c r="AL28" s="416"/>
      <c r="AM28" s="297">
        <f t="shared" si="12"/>
        <v>15969</v>
      </c>
      <c r="AN28" s="297">
        <f t="shared" si="13"/>
        <v>11698</v>
      </c>
      <c r="AO28" s="416"/>
      <c r="AP28" s="416">
        <v>9924</v>
      </c>
      <c r="AQ28" s="416">
        <v>103</v>
      </c>
      <c r="AR28" s="416"/>
      <c r="AS28" s="416"/>
      <c r="AT28" s="416">
        <v>551</v>
      </c>
      <c r="AU28" s="416">
        <v>1120</v>
      </c>
      <c r="AV28" s="297">
        <f t="shared" si="14"/>
        <v>0</v>
      </c>
      <c r="AW28" s="416"/>
      <c r="AX28" s="416"/>
      <c r="AY28" s="416"/>
      <c r="AZ28" s="416"/>
      <c r="BA28" s="416"/>
      <c r="BB28" s="416"/>
      <c r="BC28" s="416"/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12</v>
      </c>
      <c r="CK28" s="416"/>
      <c r="CL28" s="416"/>
      <c r="CM28" s="416">
        <v>12</v>
      </c>
      <c r="CN28" s="416"/>
      <c r="CO28" s="416"/>
      <c r="CP28" s="416"/>
      <c r="CQ28" s="416"/>
      <c r="CR28" s="297">
        <f t="shared" si="20"/>
        <v>244</v>
      </c>
      <c r="CS28" s="416"/>
      <c r="CT28" s="416"/>
      <c r="CU28" s="416">
        <v>124</v>
      </c>
      <c r="CV28" s="416"/>
      <c r="CW28" s="416"/>
      <c r="CX28" s="416"/>
      <c r="CY28" s="416">
        <v>120</v>
      </c>
      <c r="CZ28" s="297">
        <f t="shared" si="21"/>
        <v>3296</v>
      </c>
      <c r="DA28" s="416">
        <v>3191</v>
      </c>
      <c r="DB28" s="416"/>
      <c r="DC28" s="416">
        <v>105</v>
      </c>
      <c r="DD28" s="297">
        <f t="shared" si="22"/>
        <v>719</v>
      </c>
      <c r="DE28" s="416"/>
      <c r="DF28" s="416"/>
      <c r="DG28" s="416">
        <v>629</v>
      </c>
      <c r="DH28" s="416"/>
      <c r="DI28" s="416"/>
      <c r="DJ28" s="416"/>
      <c r="DK28" s="416">
        <v>90</v>
      </c>
    </row>
    <row r="29" spans="1:115" s="267" customFormat="1" ht="13.5">
      <c r="A29" s="415" t="s">
        <v>368</v>
      </c>
      <c r="B29" s="415">
        <v>14341</v>
      </c>
      <c r="C29" s="415" t="s">
        <v>425</v>
      </c>
      <c r="D29" s="297">
        <f t="shared" si="2"/>
        <v>12535</v>
      </c>
      <c r="E29" s="416">
        <v>11010</v>
      </c>
      <c r="F29" s="416">
        <v>1525</v>
      </c>
      <c r="G29" s="297">
        <f t="shared" si="3"/>
        <v>12535</v>
      </c>
      <c r="H29" s="297">
        <f t="shared" si="4"/>
        <v>12144</v>
      </c>
      <c r="I29" s="297">
        <f t="shared" si="5"/>
        <v>0</v>
      </c>
      <c r="J29" s="416"/>
      <c r="K29" s="416"/>
      <c r="L29" s="416"/>
      <c r="M29" s="297">
        <f t="shared" si="6"/>
        <v>8063</v>
      </c>
      <c r="N29" s="416"/>
      <c r="O29" s="416">
        <v>6695</v>
      </c>
      <c r="P29" s="416">
        <v>1368</v>
      </c>
      <c r="Q29" s="297">
        <f t="shared" si="7"/>
        <v>1533</v>
      </c>
      <c r="R29" s="416"/>
      <c r="S29" s="416">
        <v>1456</v>
      </c>
      <c r="T29" s="416">
        <v>77</v>
      </c>
      <c r="U29" s="297">
        <f t="shared" si="8"/>
        <v>2408</v>
      </c>
      <c r="V29" s="416">
        <v>89</v>
      </c>
      <c r="W29" s="416">
        <v>2286</v>
      </c>
      <c r="X29" s="416">
        <v>33</v>
      </c>
      <c r="Y29" s="297">
        <f t="shared" si="9"/>
        <v>11</v>
      </c>
      <c r="Z29" s="416"/>
      <c r="AA29" s="416">
        <v>11</v>
      </c>
      <c r="AB29" s="416"/>
      <c r="AC29" s="297">
        <f t="shared" si="10"/>
        <v>129</v>
      </c>
      <c r="AD29" s="416"/>
      <c r="AE29" s="416">
        <v>126</v>
      </c>
      <c r="AF29" s="416">
        <v>3</v>
      </c>
      <c r="AG29" s="416">
        <v>391</v>
      </c>
      <c r="AH29" s="416"/>
      <c r="AI29" s="297">
        <f t="shared" si="11"/>
        <v>2</v>
      </c>
      <c r="AJ29" s="416"/>
      <c r="AK29" s="416">
        <v>2</v>
      </c>
      <c r="AL29" s="416"/>
      <c r="AM29" s="297">
        <f t="shared" si="12"/>
        <v>12535</v>
      </c>
      <c r="AN29" s="297">
        <f t="shared" si="13"/>
        <v>8292</v>
      </c>
      <c r="AO29" s="416"/>
      <c r="AP29" s="416">
        <v>8063</v>
      </c>
      <c r="AQ29" s="416"/>
      <c r="AR29" s="416">
        <v>160</v>
      </c>
      <c r="AS29" s="416"/>
      <c r="AT29" s="416"/>
      <c r="AU29" s="416">
        <v>69</v>
      </c>
      <c r="AV29" s="297">
        <f t="shared" si="14"/>
        <v>103</v>
      </c>
      <c r="AW29" s="416"/>
      <c r="AX29" s="416"/>
      <c r="AY29" s="416"/>
      <c r="AZ29" s="416"/>
      <c r="BA29" s="416"/>
      <c r="BB29" s="416">
        <v>37</v>
      </c>
      <c r="BC29" s="416">
        <v>66</v>
      </c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1161</v>
      </c>
      <c r="CK29" s="416"/>
      <c r="CL29" s="416"/>
      <c r="CM29" s="416">
        <v>714</v>
      </c>
      <c r="CN29" s="416">
        <v>412</v>
      </c>
      <c r="CO29" s="416"/>
      <c r="CP29" s="416">
        <v>29</v>
      </c>
      <c r="CQ29" s="416">
        <v>6</v>
      </c>
      <c r="CR29" s="297">
        <f t="shared" si="20"/>
        <v>1151</v>
      </c>
      <c r="CS29" s="416"/>
      <c r="CT29" s="416"/>
      <c r="CU29" s="416">
        <v>819</v>
      </c>
      <c r="CV29" s="416">
        <v>79</v>
      </c>
      <c r="CW29" s="416">
        <v>11</v>
      </c>
      <c r="CX29" s="416">
        <v>63</v>
      </c>
      <c r="CY29" s="416">
        <v>179</v>
      </c>
      <c r="CZ29" s="297">
        <f t="shared" si="21"/>
        <v>1828</v>
      </c>
      <c r="DA29" s="416">
        <v>1757</v>
      </c>
      <c r="DB29" s="416"/>
      <c r="DC29" s="416">
        <v>71</v>
      </c>
      <c r="DD29" s="297">
        <f t="shared" si="22"/>
        <v>0</v>
      </c>
      <c r="DE29" s="416"/>
      <c r="DF29" s="416"/>
      <c r="DG29" s="416"/>
      <c r="DH29" s="416"/>
      <c r="DI29" s="416"/>
      <c r="DJ29" s="416"/>
      <c r="DK29" s="416"/>
    </row>
    <row r="30" spans="1:115" s="267" customFormat="1" ht="13.5">
      <c r="A30" s="415" t="s">
        <v>368</v>
      </c>
      <c r="B30" s="415">
        <v>14342</v>
      </c>
      <c r="C30" s="415" t="s">
        <v>426</v>
      </c>
      <c r="D30" s="297">
        <f t="shared" si="2"/>
        <v>10897</v>
      </c>
      <c r="E30" s="416">
        <v>9503</v>
      </c>
      <c r="F30" s="416">
        <v>1394</v>
      </c>
      <c r="G30" s="297">
        <f t="shared" si="3"/>
        <v>10897</v>
      </c>
      <c r="H30" s="297">
        <f t="shared" si="4"/>
        <v>10095</v>
      </c>
      <c r="I30" s="297">
        <f t="shared" si="5"/>
        <v>0</v>
      </c>
      <c r="J30" s="416"/>
      <c r="K30" s="416"/>
      <c r="L30" s="416"/>
      <c r="M30" s="297">
        <f t="shared" si="6"/>
        <v>6567</v>
      </c>
      <c r="N30" s="416"/>
      <c r="O30" s="416">
        <v>5975</v>
      </c>
      <c r="P30" s="416">
        <v>592</v>
      </c>
      <c r="Q30" s="297">
        <f t="shared" si="7"/>
        <v>51</v>
      </c>
      <c r="R30" s="416"/>
      <c r="S30" s="416">
        <v>51</v>
      </c>
      <c r="T30" s="416"/>
      <c r="U30" s="297">
        <f t="shared" si="8"/>
        <v>3283</v>
      </c>
      <c r="V30" s="416"/>
      <c r="W30" s="416">
        <v>3283</v>
      </c>
      <c r="X30" s="416"/>
      <c r="Y30" s="297">
        <f t="shared" si="9"/>
        <v>9</v>
      </c>
      <c r="Z30" s="416"/>
      <c r="AA30" s="416">
        <v>9</v>
      </c>
      <c r="AB30" s="416"/>
      <c r="AC30" s="297">
        <f t="shared" si="10"/>
        <v>185</v>
      </c>
      <c r="AD30" s="416"/>
      <c r="AE30" s="416">
        <v>185</v>
      </c>
      <c r="AF30" s="416"/>
      <c r="AG30" s="416">
        <v>802</v>
      </c>
      <c r="AH30" s="416"/>
      <c r="AI30" s="297">
        <f t="shared" si="11"/>
        <v>0</v>
      </c>
      <c r="AJ30" s="416"/>
      <c r="AK30" s="416"/>
      <c r="AL30" s="416"/>
      <c r="AM30" s="297">
        <f t="shared" si="12"/>
        <v>10897</v>
      </c>
      <c r="AN30" s="297">
        <f t="shared" si="13"/>
        <v>6682</v>
      </c>
      <c r="AO30" s="416"/>
      <c r="AP30" s="416">
        <v>6567</v>
      </c>
      <c r="AQ30" s="416"/>
      <c r="AR30" s="416"/>
      <c r="AS30" s="416"/>
      <c r="AT30" s="416"/>
      <c r="AU30" s="416">
        <v>115</v>
      </c>
      <c r="AV30" s="297">
        <f t="shared" si="14"/>
        <v>0</v>
      </c>
      <c r="AW30" s="416"/>
      <c r="AX30" s="416"/>
      <c r="AY30" s="416"/>
      <c r="AZ30" s="416"/>
      <c r="BA30" s="416"/>
      <c r="BB30" s="416"/>
      <c r="BC30" s="416"/>
      <c r="BD30" s="297">
        <f t="shared" si="15"/>
        <v>430</v>
      </c>
      <c r="BE30" s="416"/>
      <c r="BF30" s="416"/>
      <c r="BG30" s="416"/>
      <c r="BH30" s="416"/>
      <c r="BI30" s="416"/>
      <c r="BJ30" s="416"/>
      <c r="BK30" s="416">
        <v>430</v>
      </c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0</v>
      </c>
      <c r="CC30" s="416"/>
      <c r="CD30" s="416"/>
      <c r="CE30" s="416"/>
      <c r="CF30" s="416"/>
      <c r="CG30" s="416"/>
      <c r="CH30" s="416"/>
      <c r="CI30" s="416"/>
      <c r="CJ30" s="297">
        <f t="shared" si="19"/>
        <v>3235</v>
      </c>
      <c r="CK30" s="416"/>
      <c r="CL30" s="416"/>
      <c r="CM30" s="416"/>
      <c r="CN30" s="416">
        <v>3006</v>
      </c>
      <c r="CO30" s="416">
        <v>9</v>
      </c>
      <c r="CP30" s="416"/>
      <c r="CQ30" s="416">
        <v>220</v>
      </c>
      <c r="CR30" s="297">
        <f t="shared" si="20"/>
        <v>335</v>
      </c>
      <c r="CS30" s="416"/>
      <c r="CT30" s="416"/>
      <c r="CU30" s="416">
        <v>9</v>
      </c>
      <c r="CV30" s="416">
        <v>112</v>
      </c>
      <c r="CW30" s="416"/>
      <c r="CX30" s="416">
        <v>185</v>
      </c>
      <c r="CY30" s="416">
        <v>29</v>
      </c>
      <c r="CZ30" s="297">
        <f t="shared" si="21"/>
        <v>0</v>
      </c>
      <c r="DA30" s="416"/>
      <c r="DB30" s="416"/>
      <c r="DC30" s="416"/>
      <c r="DD30" s="297">
        <f t="shared" si="22"/>
        <v>215</v>
      </c>
      <c r="DE30" s="416"/>
      <c r="DF30" s="416"/>
      <c r="DG30" s="416">
        <v>42</v>
      </c>
      <c r="DH30" s="416">
        <v>165</v>
      </c>
      <c r="DI30" s="416"/>
      <c r="DJ30" s="416"/>
      <c r="DK30" s="416">
        <v>8</v>
      </c>
    </row>
    <row r="31" spans="1:115" s="267" customFormat="1" ht="13.5">
      <c r="A31" s="415" t="s">
        <v>368</v>
      </c>
      <c r="B31" s="415">
        <v>14361</v>
      </c>
      <c r="C31" s="415" t="s">
        <v>427</v>
      </c>
      <c r="D31" s="297">
        <f t="shared" si="2"/>
        <v>3407</v>
      </c>
      <c r="E31" s="416">
        <v>2866</v>
      </c>
      <c r="F31" s="416">
        <v>541</v>
      </c>
      <c r="G31" s="297">
        <f t="shared" si="3"/>
        <v>3407</v>
      </c>
      <c r="H31" s="297">
        <f t="shared" si="4"/>
        <v>3302</v>
      </c>
      <c r="I31" s="297">
        <f t="shared" si="5"/>
        <v>0</v>
      </c>
      <c r="J31" s="416"/>
      <c r="K31" s="416"/>
      <c r="L31" s="416"/>
      <c r="M31" s="297">
        <f t="shared" si="6"/>
        <v>2524</v>
      </c>
      <c r="N31" s="416"/>
      <c r="O31" s="416">
        <v>1987</v>
      </c>
      <c r="P31" s="416">
        <v>537</v>
      </c>
      <c r="Q31" s="297">
        <f t="shared" si="7"/>
        <v>112</v>
      </c>
      <c r="R31" s="416"/>
      <c r="S31" s="416">
        <v>109</v>
      </c>
      <c r="T31" s="416">
        <v>3</v>
      </c>
      <c r="U31" s="297">
        <f t="shared" si="8"/>
        <v>656</v>
      </c>
      <c r="V31" s="416"/>
      <c r="W31" s="416">
        <v>656</v>
      </c>
      <c r="X31" s="416"/>
      <c r="Y31" s="297">
        <f t="shared" si="9"/>
        <v>3</v>
      </c>
      <c r="Z31" s="416"/>
      <c r="AA31" s="416">
        <v>3</v>
      </c>
      <c r="AB31" s="416"/>
      <c r="AC31" s="297">
        <f t="shared" si="10"/>
        <v>7</v>
      </c>
      <c r="AD31" s="416"/>
      <c r="AE31" s="416">
        <v>6</v>
      </c>
      <c r="AF31" s="416">
        <v>1</v>
      </c>
      <c r="AG31" s="416">
        <v>105</v>
      </c>
      <c r="AH31" s="416"/>
      <c r="AI31" s="297">
        <f t="shared" si="11"/>
        <v>0</v>
      </c>
      <c r="AJ31" s="416"/>
      <c r="AK31" s="416"/>
      <c r="AL31" s="416"/>
      <c r="AM31" s="297">
        <f t="shared" si="12"/>
        <v>3465</v>
      </c>
      <c r="AN31" s="297">
        <f t="shared" si="13"/>
        <v>2621</v>
      </c>
      <c r="AO31" s="416"/>
      <c r="AP31" s="416">
        <v>2524</v>
      </c>
      <c r="AQ31" s="416">
        <v>24</v>
      </c>
      <c r="AR31" s="416"/>
      <c r="AS31" s="416"/>
      <c r="AT31" s="416">
        <v>4</v>
      </c>
      <c r="AU31" s="416">
        <v>69</v>
      </c>
      <c r="AV31" s="297">
        <f t="shared" si="14"/>
        <v>128</v>
      </c>
      <c r="AW31" s="416"/>
      <c r="AX31" s="416"/>
      <c r="AY31" s="416">
        <v>86</v>
      </c>
      <c r="AZ31" s="416">
        <v>3</v>
      </c>
      <c r="BA31" s="416"/>
      <c r="BB31" s="416">
        <v>3</v>
      </c>
      <c r="BC31" s="416">
        <v>36</v>
      </c>
      <c r="BD31" s="297">
        <f t="shared" si="15"/>
        <v>0</v>
      </c>
      <c r="BE31" s="416"/>
      <c r="BF31" s="416"/>
      <c r="BG31" s="416"/>
      <c r="BH31" s="416"/>
      <c r="BI31" s="416"/>
      <c r="BJ31" s="416"/>
      <c r="BK31" s="416"/>
      <c r="BL31" s="297">
        <f t="shared" si="16"/>
        <v>0</v>
      </c>
      <c r="BM31" s="416"/>
      <c r="BN31" s="416"/>
      <c r="BO31" s="416"/>
      <c r="BP31" s="416"/>
      <c r="BQ31" s="416"/>
      <c r="BR31" s="416"/>
      <c r="BS31" s="416"/>
      <c r="BT31" s="297">
        <f t="shared" si="17"/>
        <v>0</v>
      </c>
      <c r="BU31" s="416"/>
      <c r="BV31" s="416"/>
      <c r="BW31" s="416"/>
      <c r="BX31" s="416"/>
      <c r="BY31" s="416"/>
      <c r="BZ31" s="416"/>
      <c r="CA31" s="416"/>
      <c r="CB31" s="297">
        <f t="shared" si="18"/>
        <v>0</v>
      </c>
      <c r="CC31" s="416"/>
      <c r="CD31" s="416"/>
      <c r="CE31" s="416"/>
      <c r="CF31" s="416"/>
      <c r="CG31" s="416"/>
      <c r="CH31" s="416"/>
      <c r="CI31" s="416"/>
      <c r="CJ31" s="297">
        <f t="shared" si="19"/>
        <v>124</v>
      </c>
      <c r="CK31" s="416"/>
      <c r="CL31" s="416"/>
      <c r="CM31" s="416"/>
      <c r="CN31" s="416">
        <v>121</v>
      </c>
      <c r="CO31" s="416">
        <v>3</v>
      </c>
      <c r="CP31" s="416"/>
      <c r="CQ31" s="416"/>
      <c r="CR31" s="297">
        <f t="shared" si="20"/>
        <v>2</v>
      </c>
      <c r="CS31" s="416"/>
      <c r="CT31" s="416"/>
      <c r="CU31" s="416">
        <v>2</v>
      </c>
      <c r="CV31" s="416"/>
      <c r="CW31" s="416"/>
      <c r="CX31" s="416"/>
      <c r="CY31" s="416"/>
      <c r="CZ31" s="297">
        <f t="shared" si="21"/>
        <v>532</v>
      </c>
      <c r="DA31" s="416">
        <v>532</v>
      </c>
      <c r="DB31" s="416"/>
      <c r="DC31" s="416"/>
      <c r="DD31" s="297">
        <f t="shared" si="22"/>
        <v>58</v>
      </c>
      <c r="DE31" s="416"/>
      <c r="DF31" s="416"/>
      <c r="DG31" s="416">
        <v>40</v>
      </c>
      <c r="DH31" s="416">
        <v>3</v>
      </c>
      <c r="DI31" s="416"/>
      <c r="DJ31" s="416">
        <v>1</v>
      </c>
      <c r="DK31" s="416">
        <v>14</v>
      </c>
    </row>
    <row r="32" spans="1:115" s="267" customFormat="1" ht="13.5">
      <c r="A32" s="415" t="s">
        <v>368</v>
      </c>
      <c r="B32" s="415">
        <v>14362</v>
      </c>
      <c r="C32" s="415" t="s">
        <v>428</v>
      </c>
      <c r="D32" s="297">
        <f t="shared" si="2"/>
        <v>6529</v>
      </c>
      <c r="E32" s="416">
        <v>5465</v>
      </c>
      <c r="F32" s="416">
        <v>1064</v>
      </c>
      <c r="G32" s="297">
        <f t="shared" si="3"/>
        <v>6529</v>
      </c>
      <c r="H32" s="297">
        <f t="shared" si="4"/>
        <v>6301</v>
      </c>
      <c r="I32" s="297">
        <f t="shared" si="5"/>
        <v>0</v>
      </c>
      <c r="J32" s="416"/>
      <c r="K32" s="416"/>
      <c r="L32" s="416"/>
      <c r="M32" s="297">
        <f t="shared" si="6"/>
        <v>4636</v>
      </c>
      <c r="N32" s="416"/>
      <c r="O32" s="416">
        <v>3624</v>
      </c>
      <c r="P32" s="416">
        <v>1012</v>
      </c>
      <c r="Q32" s="297">
        <f t="shared" si="7"/>
        <v>208</v>
      </c>
      <c r="R32" s="416"/>
      <c r="S32" s="416">
        <v>198</v>
      </c>
      <c r="T32" s="416">
        <v>10</v>
      </c>
      <c r="U32" s="297">
        <f t="shared" si="8"/>
        <v>1440</v>
      </c>
      <c r="V32" s="416"/>
      <c r="W32" s="416">
        <v>1440</v>
      </c>
      <c r="X32" s="416"/>
      <c r="Y32" s="297">
        <f t="shared" si="9"/>
        <v>5</v>
      </c>
      <c r="Z32" s="416"/>
      <c r="AA32" s="416">
        <v>5</v>
      </c>
      <c r="AB32" s="416"/>
      <c r="AC32" s="297">
        <f t="shared" si="10"/>
        <v>12</v>
      </c>
      <c r="AD32" s="416"/>
      <c r="AE32" s="416">
        <v>10</v>
      </c>
      <c r="AF32" s="416">
        <v>2</v>
      </c>
      <c r="AG32" s="416">
        <v>228</v>
      </c>
      <c r="AH32" s="416"/>
      <c r="AI32" s="297">
        <f t="shared" si="11"/>
        <v>0</v>
      </c>
      <c r="AJ32" s="416"/>
      <c r="AK32" s="416"/>
      <c r="AL32" s="416"/>
      <c r="AM32" s="297">
        <f t="shared" si="12"/>
        <v>6529</v>
      </c>
      <c r="AN32" s="297">
        <f t="shared" si="13"/>
        <v>4868</v>
      </c>
      <c r="AO32" s="416"/>
      <c r="AP32" s="416">
        <v>4636</v>
      </c>
      <c r="AQ32" s="416">
        <v>44</v>
      </c>
      <c r="AR32" s="416"/>
      <c r="AS32" s="416"/>
      <c r="AT32" s="416">
        <v>8</v>
      </c>
      <c r="AU32" s="416">
        <v>180</v>
      </c>
      <c r="AV32" s="297">
        <f t="shared" si="14"/>
        <v>14</v>
      </c>
      <c r="AW32" s="416"/>
      <c r="AX32" s="416"/>
      <c r="AY32" s="416"/>
      <c r="AZ32" s="416"/>
      <c r="BA32" s="416"/>
      <c r="BB32" s="416">
        <v>2</v>
      </c>
      <c r="BC32" s="416">
        <v>12</v>
      </c>
      <c r="BD32" s="297">
        <f t="shared" si="15"/>
        <v>0</v>
      </c>
      <c r="BE32" s="416"/>
      <c r="BF32" s="416"/>
      <c r="BG32" s="416"/>
      <c r="BH32" s="416"/>
      <c r="BI32" s="416"/>
      <c r="BJ32" s="416"/>
      <c r="BK32" s="416"/>
      <c r="BL32" s="297">
        <f t="shared" si="16"/>
        <v>0</v>
      </c>
      <c r="BM32" s="416"/>
      <c r="BN32" s="416"/>
      <c r="BO32" s="416"/>
      <c r="BP32" s="416"/>
      <c r="BQ32" s="416"/>
      <c r="BR32" s="416"/>
      <c r="BS32" s="416"/>
      <c r="BT32" s="297">
        <f t="shared" si="17"/>
        <v>0</v>
      </c>
      <c r="BU32" s="416"/>
      <c r="BV32" s="416"/>
      <c r="BW32" s="416"/>
      <c r="BX32" s="416"/>
      <c r="BY32" s="416"/>
      <c r="BZ32" s="416"/>
      <c r="CA32" s="416"/>
      <c r="CB32" s="297">
        <f t="shared" si="18"/>
        <v>0</v>
      </c>
      <c r="CC32" s="416"/>
      <c r="CD32" s="416"/>
      <c r="CE32" s="416"/>
      <c r="CF32" s="416"/>
      <c r="CG32" s="416"/>
      <c r="CH32" s="416"/>
      <c r="CI32" s="416"/>
      <c r="CJ32" s="297">
        <f t="shared" si="19"/>
        <v>225</v>
      </c>
      <c r="CK32" s="416"/>
      <c r="CL32" s="416"/>
      <c r="CM32" s="416">
        <v>85</v>
      </c>
      <c r="CN32" s="416">
        <v>135</v>
      </c>
      <c r="CO32" s="416">
        <v>5</v>
      </c>
      <c r="CP32" s="416"/>
      <c r="CQ32" s="416"/>
      <c r="CR32" s="297">
        <f t="shared" si="20"/>
        <v>3</v>
      </c>
      <c r="CS32" s="416"/>
      <c r="CT32" s="416"/>
      <c r="CU32" s="416">
        <v>3</v>
      </c>
      <c r="CV32" s="416"/>
      <c r="CW32" s="416"/>
      <c r="CX32" s="416"/>
      <c r="CY32" s="416"/>
      <c r="CZ32" s="297">
        <f t="shared" si="21"/>
        <v>1318</v>
      </c>
      <c r="DA32" s="416">
        <v>1299</v>
      </c>
      <c r="DB32" s="416"/>
      <c r="DC32" s="416">
        <v>19</v>
      </c>
      <c r="DD32" s="297">
        <f t="shared" si="22"/>
        <v>101</v>
      </c>
      <c r="DE32" s="416"/>
      <c r="DF32" s="416"/>
      <c r="DG32" s="416">
        <v>76</v>
      </c>
      <c r="DH32" s="416">
        <v>6</v>
      </c>
      <c r="DI32" s="416"/>
      <c r="DJ32" s="416">
        <v>2</v>
      </c>
      <c r="DK32" s="416">
        <v>17</v>
      </c>
    </row>
    <row r="33" spans="1:115" s="267" customFormat="1" ht="13.5">
      <c r="A33" s="415" t="s">
        <v>368</v>
      </c>
      <c r="B33" s="415">
        <v>14363</v>
      </c>
      <c r="C33" s="415" t="s">
        <v>429</v>
      </c>
      <c r="D33" s="297">
        <f t="shared" si="2"/>
        <v>4436</v>
      </c>
      <c r="E33" s="416">
        <v>3980</v>
      </c>
      <c r="F33" s="416">
        <v>456</v>
      </c>
      <c r="G33" s="297">
        <f t="shared" si="3"/>
        <v>4436</v>
      </c>
      <c r="H33" s="297">
        <f t="shared" si="4"/>
        <v>4315</v>
      </c>
      <c r="I33" s="297">
        <f t="shared" si="5"/>
        <v>0</v>
      </c>
      <c r="J33" s="416"/>
      <c r="K33" s="416"/>
      <c r="L33" s="416"/>
      <c r="M33" s="297">
        <f t="shared" si="6"/>
        <v>3156</v>
      </c>
      <c r="N33" s="416"/>
      <c r="O33" s="416">
        <v>2718</v>
      </c>
      <c r="P33" s="416">
        <v>438</v>
      </c>
      <c r="Q33" s="297">
        <f t="shared" si="7"/>
        <v>147</v>
      </c>
      <c r="R33" s="416"/>
      <c r="S33" s="416">
        <v>141</v>
      </c>
      <c r="T33" s="416">
        <v>6</v>
      </c>
      <c r="U33" s="297">
        <f t="shared" si="8"/>
        <v>996</v>
      </c>
      <c r="V33" s="416">
        <v>131</v>
      </c>
      <c r="W33" s="416">
        <v>854</v>
      </c>
      <c r="X33" s="416">
        <v>11</v>
      </c>
      <c r="Y33" s="297">
        <f t="shared" si="9"/>
        <v>4</v>
      </c>
      <c r="Z33" s="416"/>
      <c r="AA33" s="416">
        <v>4</v>
      </c>
      <c r="AB33" s="416"/>
      <c r="AC33" s="297">
        <f t="shared" si="10"/>
        <v>12</v>
      </c>
      <c r="AD33" s="416"/>
      <c r="AE33" s="416">
        <v>11</v>
      </c>
      <c r="AF33" s="416">
        <v>1</v>
      </c>
      <c r="AG33" s="416">
        <v>121</v>
      </c>
      <c r="AH33" s="416"/>
      <c r="AI33" s="297">
        <f t="shared" si="11"/>
        <v>0</v>
      </c>
      <c r="AJ33" s="416"/>
      <c r="AK33" s="416"/>
      <c r="AL33" s="416"/>
      <c r="AM33" s="297">
        <f t="shared" si="12"/>
        <v>4436</v>
      </c>
      <c r="AN33" s="297">
        <f t="shared" si="13"/>
        <v>3282</v>
      </c>
      <c r="AO33" s="416"/>
      <c r="AP33" s="416">
        <v>3171</v>
      </c>
      <c r="AQ33" s="416">
        <v>30</v>
      </c>
      <c r="AR33" s="416"/>
      <c r="AS33" s="416"/>
      <c r="AT33" s="416">
        <v>7</v>
      </c>
      <c r="AU33" s="416">
        <v>74</v>
      </c>
      <c r="AV33" s="297">
        <f t="shared" si="14"/>
        <v>76</v>
      </c>
      <c r="AW33" s="416"/>
      <c r="AX33" s="416"/>
      <c r="AY33" s="416">
        <v>61</v>
      </c>
      <c r="AZ33" s="416"/>
      <c r="BA33" s="416"/>
      <c r="BB33" s="416">
        <v>3</v>
      </c>
      <c r="BC33" s="416">
        <v>12</v>
      </c>
      <c r="BD33" s="297">
        <f t="shared" si="15"/>
        <v>0</v>
      </c>
      <c r="BE33" s="416"/>
      <c r="BF33" s="416"/>
      <c r="BG33" s="416"/>
      <c r="BH33" s="416"/>
      <c r="BI33" s="416"/>
      <c r="BJ33" s="416"/>
      <c r="BK33" s="416"/>
      <c r="BL33" s="297">
        <f t="shared" si="16"/>
        <v>0</v>
      </c>
      <c r="BM33" s="416"/>
      <c r="BN33" s="416"/>
      <c r="BO33" s="416"/>
      <c r="BP33" s="416"/>
      <c r="BQ33" s="416"/>
      <c r="BR33" s="416"/>
      <c r="BS33" s="416"/>
      <c r="BT33" s="297">
        <f t="shared" si="17"/>
        <v>0</v>
      </c>
      <c r="BU33" s="416"/>
      <c r="BV33" s="416"/>
      <c r="BW33" s="416"/>
      <c r="BX33" s="416"/>
      <c r="BY33" s="416"/>
      <c r="BZ33" s="416"/>
      <c r="CA33" s="416"/>
      <c r="CB33" s="297">
        <f t="shared" si="18"/>
        <v>0</v>
      </c>
      <c r="CC33" s="416"/>
      <c r="CD33" s="416"/>
      <c r="CE33" s="416"/>
      <c r="CF33" s="416"/>
      <c r="CG33" s="416"/>
      <c r="CH33" s="416"/>
      <c r="CI33" s="416"/>
      <c r="CJ33" s="297">
        <f t="shared" si="19"/>
        <v>135</v>
      </c>
      <c r="CK33" s="416"/>
      <c r="CL33" s="416"/>
      <c r="CM33" s="416"/>
      <c r="CN33" s="416">
        <v>131</v>
      </c>
      <c r="CO33" s="416">
        <v>4</v>
      </c>
      <c r="CP33" s="416"/>
      <c r="CQ33" s="416"/>
      <c r="CR33" s="297">
        <f t="shared" si="20"/>
        <v>2</v>
      </c>
      <c r="CS33" s="416"/>
      <c r="CT33" s="416"/>
      <c r="CU33" s="416">
        <v>2</v>
      </c>
      <c r="CV33" s="416"/>
      <c r="CW33" s="416"/>
      <c r="CX33" s="416"/>
      <c r="CY33" s="416"/>
      <c r="CZ33" s="297">
        <f t="shared" si="21"/>
        <v>865</v>
      </c>
      <c r="DA33" s="416">
        <v>865</v>
      </c>
      <c r="DB33" s="416"/>
      <c r="DC33" s="416"/>
      <c r="DD33" s="297">
        <f t="shared" si="22"/>
        <v>76</v>
      </c>
      <c r="DE33" s="416"/>
      <c r="DF33" s="416"/>
      <c r="DG33" s="416">
        <v>57</v>
      </c>
      <c r="DH33" s="416">
        <v>6</v>
      </c>
      <c r="DI33" s="416"/>
      <c r="DJ33" s="416">
        <v>2</v>
      </c>
      <c r="DK33" s="416">
        <v>11</v>
      </c>
    </row>
    <row r="34" spans="1:115" s="267" customFormat="1" ht="13.5">
      <c r="A34" s="415" t="s">
        <v>368</v>
      </c>
      <c r="B34" s="415">
        <v>14364</v>
      </c>
      <c r="C34" s="415" t="s">
        <v>430</v>
      </c>
      <c r="D34" s="297">
        <f t="shared" si="2"/>
        <v>4150</v>
      </c>
      <c r="E34" s="416">
        <v>3896</v>
      </c>
      <c r="F34" s="416">
        <v>254</v>
      </c>
      <c r="G34" s="297">
        <f t="shared" si="3"/>
        <v>4150</v>
      </c>
      <c r="H34" s="297">
        <f t="shared" si="4"/>
        <v>4086</v>
      </c>
      <c r="I34" s="297">
        <f t="shared" si="5"/>
        <v>0</v>
      </c>
      <c r="J34" s="416"/>
      <c r="K34" s="416"/>
      <c r="L34" s="416"/>
      <c r="M34" s="297">
        <f t="shared" si="6"/>
        <v>3191</v>
      </c>
      <c r="N34" s="416">
        <v>2991</v>
      </c>
      <c r="O34" s="416"/>
      <c r="P34" s="416">
        <v>200</v>
      </c>
      <c r="Q34" s="297">
        <f t="shared" si="7"/>
        <v>212</v>
      </c>
      <c r="R34" s="416">
        <v>7</v>
      </c>
      <c r="S34" s="416">
        <v>205</v>
      </c>
      <c r="T34" s="416"/>
      <c r="U34" s="297">
        <f t="shared" si="8"/>
        <v>664</v>
      </c>
      <c r="V34" s="416">
        <v>40</v>
      </c>
      <c r="W34" s="416">
        <v>623</v>
      </c>
      <c r="X34" s="416">
        <v>1</v>
      </c>
      <c r="Y34" s="297">
        <f t="shared" si="9"/>
        <v>4</v>
      </c>
      <c r="Z34" s="416"/>
      <c r="AA34" s="416">
        <v>4</v>
      </c>
      <c r="AB34" s="416"/>
      <c r="AC34" s="297">
        <f t="shared" si="10"/>
        <v>15</v>
      </c>
      <c r="AD34" s="416"/>
      <c r="AE34" s="416">
        <v>15</v>
      </c>
      <c r="AF34" s="416"/>
      <c r="AG34" s="416">
        <v>64</v>
      </c>
      <c r="AH34" s="416"/>
      <c r="AI34" s="297">
        <f t="shared" si="11"/>
        <v>0</v>
      </c>
      <c r="AJ34" s="416"/>
      <c r="AK34" s="416"/>
      <c r="AL34" s="416"/>
      <c r="AM34" s="297">
        <f t="shared" si="12"/>
        <v>4150</v>
      </c>
      <c r="AN34" s="297">
        <f t="shared" si="13"/>
        <v>3208</v>
      </c>
      <c r="AO34" s="416"/>
      <c r="AP34" s="416">
        <v>3191</v>
      </c>
      <c r="AQ34" s="416"/>
      <c r="AR34" s="416"/>
      <c r="AS34" s="416"/>
      <c r="AT34" s="416"/>
      <c r="AU34" s="416">
        <v>17</v>
      </c>
      <c r="AV34" s="297">
        <f t="shared" si="14"/>
        <v>275</v>
      </c>
      <c r="AW34" s="416"/>
      <c r="AX34" s="416"/>
      <c r="AY34" s="416">
        <v>212</v>
      </c>
      <c r="AZ34" s="416">
        <v>1</v>
      </c>
      <c r="BA34" s="416"/>
      <c r="BB34" s="416">
        <v>15</v>
      </c>
      <c r="BC34" s="416">
        <v>47</v>
      </c>
      <c r="BD34" s="297">
        <f t="shared" si="15"/>
        <v>0</v>
      </c>
      <c r="BE34" s="416"/>
      <c r="BF34" s="416"/>
      <c r="BG34" s="416"/>
      <c r="BH34" s="416"/>
      <c r="BI34" s="416"/>
      <c r="BJ34" s="416"/>
      <c r="BK34" s="416"/>
      <c r="BL34" s="297">
        <f t="shared" si="16"/>
        <v>0</v>
      </c>
      <c r="BM34" s="416"/>
      <c r="BN34" s="416"/>
      <c r="BO34" s="416"/>
      <c r="BP34" s="416"/>
      <c r="BQ34" s="416"/>
      <c r="BR34" s="416"/>
      <c r="BS34" s="416"/>
      <c r="BT34" s="297">
        <f t="shared" si="17"/>
        <v>0</v>
      </c>
      <c r="BU34" s="416"/>
      <c r="BV34" s="416"/>
      <c r="BW34" s="416"/>
      <c r="BX34" s="416"/>
      <c r="BY34" s="416"/>
      <c r="BZ34" s="416"/>
      <c r="CA34" s="416"/>
      <c r="CB34" s="297">
        <f t="shared" si="18"/>
        <v>0</v>
      </c>
      <c r="CC34" s="416"/>
      <c r="CD34" s="416"/>
      <c r="CE34" s="416"/>
      <c r="CF34" s="416"/>
      <c r="CG34" s="416"/>
      <c r="CH34" s="416"/>
      <c r="CI34" s="416"/>
      <c r="CJ34" s="297">
        <f t="shared" si="19"/>
        <v>667</v>
      </c>
      <c r="CK34" s="416"/>
      <c r="CL34" s="416"/>
      <c r="CM34" s="416"/>
      <c r="CN34" s="416">
        <v>663</v>
      </c>
      <c r="CO34" s="416">
        <v>4</v>
      </c>
      <c r="CP34" s="416"/>
      <c r="CQ34" s="416"/>
      <c r="CR34" s="297">
        <f t="shared" si="20"/>
        <v>0</v>
      </c>
      <c r="CS34" s="416"/>
      <c r="CT34" s="416"/>
      <c r="CU34" s="416"/>
      <c r="CV34" s="416"/>
      <c r="CW34" s="416"/>
      <c r="CX34" s="416"/>
      <c r="CY34" s="416"/>
      <c r="CZ34" s="297">
        <f t="shared" si="21"/>
        <v>0</v>
      </c>
      <c r="DA34" s="416"/>
      <c r="DB34" s="416"/>
      <c r="DC34" s="416"/>
      <c r="DD34" s="297">
        <f t="shared" si="22"/>
        <v>0</v>
      </c>
      <c r="DE34" s="416"/>
      <c r="DF34" s="416"/>
      <c r="DG34" s="416"/>
      <c r="DH34" s="416"/>
      <c r="DI34" s="416"/>
      <c r="DJ34" s="416"/>
      <c r="DK34" s="416"/>
    </row>
    <row r="35" spans="1:115" s="267" customFormat="1" ht="13.5">
      <c r="A35" s="415" t="s">
        <v>368</v>
      </c>
      <c r="B35" s="415">
        <v>14366</v>
      </c>
      <c r="C35" s="415" t="s">
        <v>431</v>
      </c>
      <c r="D35" s="297">
        <f t="shared" si="2"/>
        <v>5685</v>
      </c>
      <c r="E35" s="416">
        <v>4528</v>
      </c>
      <c r="F35" s="416">
        <v>1157</v>
      </c>
      <c r="G35" s="297">
        <f t="shared" si="3"/>
        <v>5685</v>
      </c>
      <c r="H35" s="297">
        <f t="shared" si="4"/>
        <v>5392</v>
      </c>
      <c r="I35" s="297">
        <f t="shared" si="5"/>
        <v>0</v>
      </c>
      <c r="J35" s="416"/>
      <c r="K35" s="416"/>
      <c r="L35" s="416"/>
      <c r="M35" s="297">
        <f t="shared" si="6"/>
        <v>4154</v>
      </c>
      <c r="N35" s="416"/>
      <c r="O35" s="416">
        <v>3256</v>
      </c>
      <c r="P35" s="416">
        <v>898</v>
      </c>
      <c r="Q35" s="297">
        <f t="shared" si="7"/>
        <v>38</v>
      </c>
      <c r="R35" s="416"/>
      <c r="S35" s="416">
        <v>38</v>
      </c>
      <c r="T35" s="416"/>
      <c r="U35" s="297">
        <f t="shared" si="8"/>
        <v>1154</v>
      </c>
      <c r="V35" s="416"/>
      <c r="W35" s="416">
        <v>1154</v>
      </c>
      <c r="X35" s="416"/>
      <c r="Y35" s="297">
        <f t="shared" si="9"/>
        <v>5</v>
      </c>
      <c r="Z35" s="416"/>
      <c r="AA35" s="416">
        <v>5</v>
      </c>
      <c r="AB35" s="416"/>
      <c r="AC35" s="297">
        <f t="shared" si="10"/>
        <v>41</v>
      </c>
      <c r="AD35" s="416"/>
      <c r="AE35" s="416">
        <v>41</v>
      </c>
      <c r="AF35" s="416"/>
      <c r="AG35" s="416">
        <v>293</v>
      </c>
      <c r="AH35" s="416"/>
      <c r="AI35" s="297">
        <f t="shared" si="11"/>
        <v>0</v>
      </c>
      <c r="AJ35" s="416"/>
      <c r="AK35" s="416"/>
      <c r="AL35" s="416"/>
      <c r="AM35" s="297">
        <f t="shared" si="12"/>
        <v>5685</v>
      </c>
      <c r="AN35" s="297">
        <f t="shared" si="13"/>
        <v>4154</v>
      </c>
      <c r="AO35" s="416"/>
      <c r="AP35" s="416">
        <v>4154</v>
      </c>
      <c r="AQ35" s="416"/>
      <c r="AR35" s="416"/>
      <c r="AS35" s="416"/>
      <c r="AT35" s="416"/>
      <c r="AU35" s="416"/>
      <c r="AV35" s="297">
        <f t="shared" si="14"/>
        <v>184</v>
      </c>
      <c r="AW35" s="416"/>
      <c r="AX35" s="416"/>
      <c r="AY35" s="416">
        <v>38</v>
      </c>
      <c r="AZ35" s="416">
        <v>98</v>
      </c>
      <c r="BA35" s="416"/>
      <c r="BB35" s="416">
        <v>25</v>
      </c>
      <c r="BC35" s="416">
        <v>23</v>
      </c>
      <c r="BD35" s="297">
        <f t="shared" si="15"/>
        <v>0</v>
      </c>
      <c r="BE35" s="416"/>
      <c r="BF35" s="416"/>
      <c r="BG35" s="416"/>
      <c r="BH35" s="416"/>
      <c r="BI35" s="416"/>
      <c r="BJ35" s="416"/>
      <c r="BK35" s="416"/>
      <c r="BL35" s="297">
        <f t="shared" si="16"/>
        <v>0</v>
      </c>
      <c r="BM35" s="416"/>
      <c r="BN35" s="416"/>
      <c r="BO35" s="416"/>
      <c r="BP35" s="416"/>
      <c r="BQ35" s="416"/>
      <c r="BR35" s="416"/>
      <c r="BS35" s="416"/>
      <c r="BT35" s="297">
        <f t="shared" si="17"/>
        <v>0</v>
      </c>
      <c r="BU35" s="416"/>
      <c r="BV35" s="416"/>
      <c r="BW35" s="416"/>
      <c r="BX35" s="416"/>
      <c r="BY35" s="416"/>
      <c r="BZ35" s="416"/>
      <c r="CA35" s="416"/>
      <c r="CB35" s="297">
        <f t="shared" si="18"/>
        <v>0</v>
      </c>
      <c r="CC35" s="416"/>
      <c r="CD35" s="416"/>
      <c r="CE35" s="416"/>
      <c r="CF35" s="416"/>
      <c r="CG35" s="416"/>
      <c r="CH35" s="416"/>
      <c r="CI35" s="416"/>
      <c r="CJ35" s="297">
        <f t="shared" si="19"/>
        <v>216</v>
      </c>
      <c r="CK35" s="416"/>
      <c r="CL35" s="416"/>
      <c r="CM35" s="416"/>
      <c r="CN35" s="416">
        <v>195</v>
      </c>
      <c r="CO35" s="416">
        <v>5</v>
      </c>
      <c r="CP35" s="416">
        <v>16</v>
      </c>
      <c r="CQ35" s="416"/>
      <c r="CR35" s="297">
        <f t="shared" si="20"/>
        <v>0</v>
      </c>
      <c r="CS35" s="416"/>
      <c r="CT35" s="416"/>
      <c r="CU35" s="416"/>
      <c r="CV35" s="416"/>
      <c r="CW35" s="416"/>
      <c r="CX35" s="416"/>
      <c r="CY35" s="416"/>
      <c r="CZ35" s="297">
        <f t="shared" si="21"/>
        <v>1131</v>
      </c>
      <c r="DA35" s="416">
        <v>861</v>
      </c>
      <c r="DB35" s="416"/>
      <c r="DC35" s="416">
        <v>270</v>
      </c>
      <c r="DD35" s="297">
        <f t="shared" si="22"/>
        <v>0</v>
      </c>
      <c r="DE35" s="416"/>
      <c r="DF35" s="416"/>
      <c r="DG35" s="416"/>
      <c r="DH35" s="416"/>
      <c r="DI35" s="416"/>
      <c r="DJ35" s="416"/>
      <c r="DK35" s="416"/>
    </row>
    <row r="36" spans="1:115" s="267" customFormat="1" ht="13.5">
      <c r="A36" s="415" t="s">
        <v>368</v>
      </c>
      <c r="B36" s="415">
        <v>14382</v>
      </c>
      <c r="C36" s="415" t="s">
        <v>432</v>
      </c>
      <c r="D36" s="297">
        <f t="shared" si="2"/>
        <v>20321</v>
      </c>
      <c r="E36" s="416">
        <v>8860</v>
      </c>
      <c r="F36" s="416">
        <v>11461</v>
      </c>
      <c r="G36" s="297">
        <f t="shared" si="3"/>
        <v>20321</v>
      </c>
      <c r="H36" s="297">
        <f t="shared" si="4"/>
        <v>16699</v>
      </c>
      <c r="I36" s="297">
        <f t="shared" si="5"/>
        <v>0</v>
      </c>
      <c r="J36" s="416"/>
      <c r="K36" s="416"/>
      <c r="L36" s="416"/>
      <c r="M36" s="297">
        <f t="shared" si="6"/>
        <v>14854</v>
      </c>
      <c r="N36" s="416">
        <v>71</v>
      </c>
      <c r="O36" s="416">
        <v>8171</v>
      </c>
      <c r="P36" s="416">
        <v>6612</v>
      </c>
      <c r="Q36" s="297">
        <f t="shared" si="7"/>
        <v>1622</v>
      </c>
      <c r="R36" s="416">
        <v>16</v>
      </c>
      <c r="S36" s="416">
        <v>559</v>
      </c>
      <c r="T36" s="416">
        <v>1047</v>
      </c>
      <c r="U36" s="297">
        <f t="shared" si="8"/>
        <v>48</v>
      </c>
      <c r="V36" s="416"/>
      <c r="W36" s="416">
        <v>30</v>
      </c>
      <c r="X36" s="416">
        <v>18</v>
      </c>
      <c r="Y36" s="297">
        <f t="shared" si="9"/>
        <v>5</v>
      </c>
      <c r="Z36" s="416"/>
      <c r="AA36" s="416">
        <v>5</v>
      </c>
      <c r="AB36" s="416"/>
      <c r="AC36" s="297">
        <f t="shared" si="10"/>
        <v>170</v>
      </c>
      <c r="AD36" s="416"/>
      <c r="AE36" s="416">
        <v>8</v>
      </c>
      <c r="AF36" s="416">
        <v>162</v>
      </c>
      <c r="AG36" s="416">
        <v>3622</v>
      </c>
      <c r="AH36" s="416"/>
      <c r="AI36" s="297">
        <f t="shared" si="11"/>
        <v>4</v>
      </c>
      <c r="AJ36" s="416">
        <v>4</v>
      </c>
      <c r="AK36" s="416"/>
      <c r="AL36" s="416"/>
      <c r="AM36" s="297">
        <f t="shared" si="12"/>
        <v>20321</v>
      </c>
      <c r="AN36" s="297">
        <f t="shared" si="13"/>
        <v>17140</v>
      </c>
      <c r="AO36" s="416"/>
      <c r="AP36" s="416">
        <v>14854</v>
      </c>
      <c r="AQ36" s="416"/>
      <c r="AR36" s="416"/>
      <c r="AS36" s="416"/>
      <c r="AT36" s="416"/>
      <c r="AU36" s="416">
        <v>2286</v>
      </c>
      <c r="AV36" s="297">
        <f t="shared" si="14"/>
        <v>3128</v>
      </c>
      <c r="AW36" s="416"/>
      <c r="AX36" s="416"/>
      <c r="AY36" s="416">
        <v>1622</v>
      </c>
      <c r="AZ36" s="416"/>
      <c r="BA36" s="416"/>
      <c r="BB36" s="416">
        <v>170</v>
      </c>
      <c r="BC36" s="416">
        <v>1336</v>
      </c>
      <c r="BD36" s="297">
        <f t="shared" si="15"/>
        <v>0</v>
      </c>
      <c r="BE36" s="416"/>
      <c r="BF36" s="416"/>
      <c r="BG36" s="416"/>
      <c r="BH36" s="416"/>
      <c r="BI36" s="416"/>
      <c r="BJ36" s="416"/>
      <c r="BK36" s="416"/>
      <c r="BL36" s="297">
        <f t="shared" si="16"/>
        <v>0</v>
      </c>
      <c r="BM36" s="416"/>
      <c r="BN36" s="416"/>
      <c r="BO36" s="416"/>
      <c r="BP36" s="416"/>
      <c r="BQ36" s="416"/>
      <c r="BR36" s="416"/>
      <c r="BS36" s="416"/>
      <c r="BT36" s="297">
        <f t="shared" si="17"/>
        <v>0</v>
      </c>
      <c r="BU36" s="416"/>
      <c r="BV36" s="416"/>
      <c r="BW36" s="416"/>
      <c r="BX36" s="416"/>
      <c r="BY36" s="416"/>
      <c r="BZ36" s="416"/>
      <c r="CA36" s="416"/>
      <c r="CB36" s="297">
        <f t="shared" si="18"/>
        <v>0</v>
      </c>
      <c r="CC36" s="416"/>
      <c r="CD36" s="416"/>
      <c r="CE36" s="416"/>
      <c r="CF36" s="416"/>
      <c r="CG36" s="416"/>
      <c r="CH36" s="416"/>
      <c r="CI36" s="416"/>
      <c r="CJ36" s="297">
        <f t="shared" si="19"/>
        <v>48</v>
      </c>
      <c r="CK36" s="416"/>
      <c r="CL36" s="416"/>
      <c r="CM36" s="416"/>
      <c r="CN36" s="416">
        <v>48</v>
      </c>
      <c r="CO36" s="416"/>
      <c r="CP36" s="416"/>
      <c r="CQ36" s="416"/>
      <c r="CR36" s="297">
        <f t="shared" si="20"/>
        <v>0</v>
      </c>
      <c r="CS36" s="416"/>
      <c r="CT36" s="416"/>
      <c r="CU36" s="416"/>
      <c r="CV36" s="416"/>
      <c r="CW36" s="416"/>
      <c r="CX36" s="416"/>
      <c r="CY36" s="416"/>
      <c r="CZ36" s="297">
        <f t="shared" si="21"/>
        <v>5</v>
      </c>
      <c r="DA36" s="416"/>
      <c r="DB36" s="416">
        <v>5</v>
      </c>
      <c r="DC36" s="416"/>
      <c r="DD36" s="297">
        <f t="shared" si="22"/>
        <v>0</v>
      </c>
      <c r="DE36" s="416"/>
      <c r="DF36" s="416"/>
      <c r="DG36" s="416"/>
      <c r="DH36" s="416"/>
      <c r="DI36" s="416"/>
      <c r="DJ36" s="416"/>
      <c r="DK36" s="416"/>
    </row>
    <row r="37" spans="1:115" s="267" customFormat="1" ht="13.5">
      <c r="A37" s="415" t="s">
        <v>368</v>
      </c>
      <c r="B37" s="415">
        <v>14383</v>
      </c>
      <c r="C37" s="415" t="s">
        <v>433</v>
      </c>
      <c r="D37" s="297">
        <f t="shared" si="2"/>
        <v>4216</v>
      </c>
      <c r="E37" s="416">
        <v>3603</v>
      </c>
      <c r="F37" s="416">
        <v>613</v>
      </c>
      <c r="G37" s="297">
        <f t="shared" si="3"/>
        <v>4216</v>
      </c>
      <c r="H37" s="297">
        <f t="shared" si="4"/>
        <v>3653</v>
      </c>
      <c r="I37" s="297">
        <f t="shared" si="5"/>
        <v>0</v>
      </c>
      <c r="J37" s="416"/>
      <c r="K37" s="416"/>
      <c r="L37" s="416"/>
      <c r="M37" s="297">
        <f t="shared" si="6"/>
        <v>2967</v>
      </c>
      <c r="N37" s="416"/>
      <c r="O37" s="416">
        <v>2856</v>
      </c>
      <c r="P37" s="416">
        <v>111</v>
      </c>
      <c r="Q37" s="297">
        <f t="shared" si="7"/>
        <v>0</v>
      </c>
      <c r="R37" s="416"/>
      <c r="S37" s="416"/>
      <c r="T37" s="416"/>
      <c r="U37" s="297">
        <f t="shared" si="8"/>
        <v>533</v>
      </c>
      <c r="V37" s="416"/>
      <c r="W37" s="416">
        <v>532</v>
      </c>
      <c r="X37" s="416">
        <v>1</v>
      </c>
      <c r="Y37" s="297">
        <f t="shared" si="9"/>
        <v>0</v>
      </c>
      <c r="Z37" s="416"/>
      <c r="AA37" s="416"/>
      <c r="AB37" s="416"/>
      <c r="AC37" s="297">
        <f t="shared" si="10"/>
        <v>153</v>
      </c>
      <c r="AD37" s="416"/>
      <c r="AE37" s="416">
        <v>153</v>
      </c>
      <c r="AF37" s="416"/>
      <c r="AG37" s="416">
        <v>563</v>
      </c>
      <c r="AH37" s="416"/>
      <c r="AI37" s="297">
        <f t="shared" si="11"/>
        <v>0</v>
      </c>
      <c r="AJ37" s="416"/>
      <c r="AK37" s="416"/>
      <c r="AL37" s="416"/>
      <c r="AM37" s="297">
        <f t="shared" si="12"/>
        <v>4216</v>
      </c>
      <c r="AN37" s="297">
        <f t="shared" si="13"/>
        <v>3442</v>
      </c>
      <c r="AO37" s="416"/>
      <c r="AP37" s="416">
        <v>2967</v>
      </c>
      <c r="AQ37" s="416"/>
      <c r="AR37" s="416"/>
      <c r="AS37" s="416"/>
      <c r="AT37" s="416"/>
      <c r="AU37" s="416">
        <v>475</v>
      </c>
      <c r="AV37" s="297">
        <f t="shared" si="14"/>
        <v>277</v>
      </c>
      <c r="AW37" s="416"/>
      <c r="AX37" s="416"/>
      <c r="AY37" s="416"/>
      <c r="AZ37" s="416">
        <v>66</v>
      </c>
      <c r="BA37" s="416"/>
      <c r="BB37" s="416">
        <v>153</v>
      </c>
      <c r="BC37" s="416">
        <v>58</v>
      </c>
      <c r="BD37" s="297">
        <f t="shared" si="15"/>
        <v>0</v>
      </c>
      <c r="BE37" s="416"/>
      <c r="BF37" s="416"/>
      <c r="BG37" s="416"/>
      <c r="BH37" s="416"/>
      <c r="BI37" s="416"/>
      <c r="BJ37" s="416"/>
      <c r="BK37" s="416"/>
      <c r="BL37" s="297">
        <f t="shared" si="16"/>
        <v>0</v>
      </c>
      <c r="BM37" s="416"/>
      <c r="BN37" s="416"/>
      <c r="BO37" s="416"/>
      <c r="BP37" s="416"/>
      <c r="BQ37" s="416"/>
      <c r="BR37" s="416"/>
      <c r="BS37" s="416"/>
      <c r="BT37" s="297">
        <f t="shared" si="17"/>
        <v>0</v>
      </c>
      <c r="BU37" s="416"/>
      <c r="BV37" s="416"/>
      <c r="BW37" s="416"/>
      <c r="BX37" s="416"/>
      <c r="BY37" s="416"/>
      <c r="BZ37" s="416"/>
      <c r="CA37" s="416"/>
      <c r="CB37" s="297">
        <f t="shared" si="18"/>
        <v>0</v>
      </c>
      <c r="CC37" s="416"/>
      <c r="CD37" s="416"/>
      <c r="CE37" s="416"/>
      <c r="CF37" s="416"/>
      <c r="CG37" s="416"/>
      <c r="CH37" s="416"/>
      <c r="CI37" s="416"/>
      <c r="CJ37" s="297">
        <f t="shared" si="19"/>
        <v>127</v>
      </c>
      <c r="CK37" s="416"/>
      <c r="CL37" s="416"/>
      <c r="CM37" s="416"/>
      <c r="CN37" s="416">
        <v>125</v>
      </c>
      <c r="CO37" s="416"/>
      <c r="CP37" s="416"/>
      <c r="CQ37" s="416">
        <v>2</v>
      </c>
      <c r="CR37" s="297">
        <f t="shared" si="20"/>
        <v>0</v>
      </c>
      <c r="CS37" s="416"/>
      <c r="CT37" s="416"/>
      <c r="CU37" s="416"/>
      <c r="CV37" s="416"/>
      <c r="CW37" s="416"/>
      <c r="CX37" s="416"/>
      <c r="CY37" s="416"/>
      <c r="CZ37" s="297">
        <f t="shared" si="21"/>
        <v>370</v>
      </c>
      <c r="DA37" s="416">
        <v>342</v>
      </c>
      <c r="DB37" s="416"/>
      <c r="DC37" s="416">
        <v>28</v>
      </c>
      <c r="DD37" s="297">
        <f t="shared" si="22"/>
        <v>0</v>
      </c>
      <c r="DE37" s="416"/>
      <c r="DF37" s="416"/>
      <c r="DG37" s="416"/>
      <c r="DH37" s="416"/>
      <c r="DI37" s="416"/>
      <c r="DJ37" s="416"/>
      <c r="DK37" s="416"/>
    </row>
    <row r="38" spans="1:115" s="267" customFormat="1" ht="13.5">
      <c r="A38" s="415" t="s">
        <v>368</v>
      </c>
      <c r="B38" s="415">
        <v>14384</v>
      </c>
      <c r="C38" s="415" t="s">
        <v>434</v>
      </c>
      <c r="D38" s="297">
        <f t="shared" si="2"/>
        <v>15765</v>
      </c>
      <c r="E38" s="416">
        <v>11946</v>
      </c>
      <c r="F38" s="416">
        <v>3819</v>
      </c>
      <c r="G38" s="297">
        <f t="shared" si="3"/>
        <v>15765</v>
      </c>
      <c r="H38" s="297">
        <f t="shared" si="4"/>
        <v>12846</v>
      </c>
      <c r="I38" s="297">
        <f t="shared" si="5"/>
        <v>0</v>
      </c>
      <c r="J38" s="416"/>
      <c r="K38" s="416"/>
      <c r="L38" s="416"/>
      <c r="M38" s="297">
        <f t="shared" si="6"/>
        <v>10417</v>
      </c>
      <c r="N38" s="416">
        <v>6718</v>
      </c>
      <c r="O38" s="416">
        <v>2411</v>
      </c>
      <c r="P38" s="416">
        <v>1288</v>
      </c>
      <c r="Q38" s="297">
        <f t="shared" si="7"/>
        <v>0</v>
      </c>
      <c r="R38" s="416"/>
      <c r="S38" s="416"/>
      <c r="T38" s="416"/>
      <c r="U38" s="297">
        <f t="shared" si="8"/>
        <v>1939</v>
      </c>
      <c r="V38" s="416">
        <v>1469</v>
      </c>
      <c r="W38" s="416">
        <v>435</v>
      </c>
      <c r="X38" s="416">
        <v>35</v>
      </c>
      <c r="Y38" s="297">
        <f t="shared" si="9"/>
        <v>0</v>
      </c>
      <c r="Z38" s="416"/>
      <c r="AA38" s="416"/>
      <c r="AB38" s="416"/>
      <c r="AC38" s="297">
        <f t="shared" si="10"/>
        <v>490</v>
      </c>
      <c r="AD38" s="416">
        <v>342</v>
      </c>
      <c r="AE38" s="416">
        <v>83</v>
      </c>
      <c r="AF38" s="416">
        <v>65</v>
      </c>
      <c r="AG38" s="416">
        <v>2919</v>
      </c>
      <c r="AH38" s="416"/>
      <c r="AI38" s="297">
        <f t="shared" si="11"/>
        <v>0</v>
      </c>
      <c r="AJ38" s="416"/>
      <c r="AK38" s="416"/>
      <c r="AL38" s="416"/>
      <c r="AM38" s="297">
        <f t="shared" si="12"/>
        <v>15765</v>
      </c>
      <c r="AN38" s="297">
        <f t="shared" si="13"/>
        <v>12997</v>
      </c>
      <c r="AO38" s="416"/>
      <c r="AP38" s="416">
        <v>10417</v>
      </c>
      <c r="AQ38" s="416"/>
      <c r="AR38" s="416">
        <v>131</v>
      </c>
      <c r="AS38" s="416"/>
      <c r="AT38" s="416"/>
      <c r="AU38" s="416">
        <v>2449</v>
      </c>
      <c r="AV38" s="297">
        <f t="shared" si="14"/>
        <v>944</v>
      </c>
      <c r="AW38" s="416"/>
      <c r="AX38" s="416"/>
      <c r="AY38" s="416"/>
      <c r="AZ38" s="416">
        <v>153</v>
      </c>
      <c r="BA38" s="416"/>
      <c r="BB38" s="416">
        <v>490</v>
      </c>
      <c r="BC38" s="416">
        <v>301</v>
      </c>
      <c r="BD38" s="297">
        <f t="shared" si="15"/>
        <v>0</v>
      </c>
      <c r="BE38" s="416"/>
      <c r="BF38" s="416"/>
      <c r="BG38" s="416"/>
      <c r="BH38" s="416"/>
      <c r="BI38" s="416"/>
      <c r="BJ38" s="416"/>
      <c r="BK38" s="416"/>
      <c r="BL38" s="297">
        <f t="shared" si="16"/>
        <v>0</v>
      </c>
      <c r="BM38" s="416"/>
      <c r="BN38" s="416"/>
      <c r="BO38" s="416"/>
      <c r="BP38" s="416"/>
      <c r="BQ38" s="416"/>
      <c r="BR38" s="416"/>
      <c r="BS38" s="416"/>
      <c r="BT38" s="297">
        <f t="shared" si="17"/>
        <v>0</v>
      </c>
      <c r="BU38" s="416"/>
      <c r="BV38" s="416"/>
      <c r="BW38" s="416"/>
      <c r="BX38" s="416"/>
      <c r="BY38" s="416"/>
      <c r="BZ38" s="416"/>
      <c r="CA38" s="416"/>
      <c r="CB38" s="297">
        <f t="shared" si="18"/>
        <v>0</v>
      </c>
      <c r="CC38" s="416"/>
      <c r="CD38" s="416"/>
      <c r="CE38" s="416"/>
      <c r="CF38" s="416"/>
      <c r="CG38" s="416"/>
      <c r="CH38" s="416"/>
      <c r="CI38" s="416"/>
      <c r="CJ38" s="297">
        <f t="shared" si="19"/>
        <v>496</v>
      </c>
      <c r="CK38" s="416"/>
      <c r="CL38" s="416"/>
      <c r="CM38" s="416"/>
      <c r="CN38" s="416">
        <v>483</v>
      </c>
      <c r="CO38" s="416"/>
      <c r="CP38" s="416"/>
      <c r="CQ38" s="416">
        <v>13</v>
      </c>
      <c r="CR38" s="297">
        <f t="shared" si="20"/>
        <v>0</v>
      </c>
      <c r="CS38" s="416"/>
      <c r="CT38" s="416"/>
      <c r="CU38" s="416"/>
      <c r="CV38" s="416"/>
      <c r="CW38" s="416"/>
      <c r="CX38" s="416"/>
      <c r="CY38" s="416"/>
      <c r="CZ38" s="297">
        <f t="shared" si="21"/>
        <v>1328</v>
      </c>
      <c r="DA38" s="416">
        <v>1172</v>
      </c>
      <c r="DB38" s="416"/>
      <c r="DC38" s="416">
        <v>156</v>
      </c>
      <c r="DD38" s="297">
        <f t="shared" si="22"/>
        <v>0</v>
      </c>
      <c r="DE38" s="416"/>
      <c r="DF38" s="416"/>
      <c r="DG38" s="416"/>
      <c r="DH38" s="416"/>
      <c r="DI38" s="416"/>
      <c r="DJ38" s="416"/>
      <c r="DK38" s="416"/>
    </row>
    <row r="39" spans="1:115" s="267" customFormat="1" ht="13.5">
      <c r="A39" s="415" t="s">
        <v>368</v>
      </c>
      <c r="B39" s="415">
        <v>14401</v>
      </c>
      <c r="C39" s="415" t="s">
        <v>435</v>
      </c>
      <c r="D39" s="297">
        <f t="shared" si="2"/>
        <v>15748</v>
      </c>
      <c r="E39" s="416">
        <v>13837</v>
      </c>
      <c r="F39" s="416">
        <v>1911</v>
      </c>
      <c r="G39" s="297">
        <f t="shared" si="3"/>
        <v>15748</v>
      </c>
      <c r="H39" s="297">
        <f t="shared" si="4"/>
        <v>14171</v>
      </c>
      <c r="I39" s="297">
        <f t="shared" si="5"/>
        <v>0</v>
      </c>
      <c r="J39" s="416"/>
      <c r="K39" s="416"/>
      <c r="L39" s="416"/>
      <c r="M39" s="297">
        <f t="shared" si="6"/>
        <v>12298</v>
      </c>
      <c r="N39" s="416">
        <v>10387</v>
      </c>
      <c r="O39" s="416"/>
      <c r="P39" s="416">
        <v>1911</v>
      </c>
      <c r="Q39" s="297">
        <f t="shared" si="7"/>
        <v>454</v>
      </c>
      <c r="R39" s="416">
        <v>454</v>
      </c>
      <c r="S39" s="416"/>
      <c r="T39" s="416"/>
      <c r="U39" s="297">
        <f t="shared" si="8"/>
        <v>1374</v>
      </c>
      <c r="V39" s="416">
        <v>878</v>
      </c>
      <c r="W39" s="416">
        <v>496</v>
      </c>
      <c r="X39" s="416"/>
      <c r="Y39" s="297">
        <f t="shared" si="9"/>
        <v>9</v>
      </c>
      <c r="Z39" s="416">
        <v>9</v>
      </c>
      <c r="AA39" s="416"/>
      <c r="AB39" s="416"/>
      <c r="AC39" s="297">
        <f t="shared" si="10"/>
        <v>36</v>
      </c>
      <c r="AD39" s="416">
        <v>36</v>
      </c>
      <c r="AE39" s="416"/>
      <c r="AF39" s="416"/>
      <c r="AG39" s="416">
        <v>1577</v>
      </c>
      <c r="AH39" s="416"/>
      <c r="AI39" s="297">
        <f t="shared" si="11"/>
        <v>0</v>
      </c>
      <c r="AJ39" s="416"/>
      <c r="AK39" s="416"/>
      <c r="AL39" s="416"/>
      <c r="AM39" s="297">
        <f t="shared" si="12"/>
        <v>15748</v>
      </c>
      <c r="AN39" s="297">
        <f t="shared" si="13"/>
        <v>13271</v>
      </c>
      <c r="AO39" s="416"/>
      <c r="AP39" s="416">
        <v>12298</v>
      </c>
      <c r="AQ39" s="416"/>
      <c r="AR39" s="416"/>
      <c r="AS39" s="416"/>
      <c r="AT39" s="416"/>
      <c r="AU39" s="416">
        <v>973</v>
      </c>
      <c r="AV39" s="297">
        <f t="shared" si="14"/>
        <v>1641</v>
      </c>
      <c r="AW39" s="416"/>
      <c r="AX39" s="416"/>
      <c r="AY39" s="416">
        <v>443</v>
      </c>
      <c r="AZ39" s="416">
        <v>592</v>
      </c>
      <c r="BA39" s="416"/>
      <c r="BB39" s="416">
        <v>36</v>
      </c>
      <c r="BC39" s="416">
        <v>570</v>
      </c>
      <c r="BD39" s="297">
        <f t="shared" si="15"/>
        <v>0</v>
      </c>
      <c r="BE39" s="416"/>
      <c r="BF39" s="416"/>
      <c r="BG39" s="416"/>
      <c r="BH39" s="416"/>
      <c r="BI39" s="416"/>
      <c r="BJ39" s="416"/>
      <c r="BK39" s="416"/>
      <c r="BL39" s="297">
        <f t="shared" si="16"/>
        <v>0</v>
      </c>
      <c r="BM39" s="416"/>
      <c r="BN39" s="416"/>
      <c r="BO39" s="416"/>
      <c r="BP39" s="416"/>
      <c r="BQ39" s="416"/>
      <c r="BR39" s="416"/>
      <c r="BS39" s="416"/>
      <c r="BT39" s="297">
        <f t="shared" si="17"/>
        <v>0</v>
      </c>
      <c r="BU39" s="416"/>
      <c r="BV39" s="416"/>
      <c r="BW39" s="416"/>
      <c r="BX39" s="416"/>
      <c r="BY39" s="416"/>
      <c r="BZ39" s="416"/>
      <c r="CA39" s="416"/>
      <c r="CB39" s="297">
        <f t="shared" si="18"/>
        <v>0</v>
      </c>
      <c r="CC39" s="416"/>
      <c r="CD39" s="416"/>
      <c r="CE39" s="416"/>
      <c r="CF39" s="416"/>
      <c r="CG39" s="416"/>
      <c r="CH39" s="416"/>
      <c r="CI39" s="416"/>
      <c r="CJ39" s="297">
        <f t="shared" si="19"/>
        <v>0</v>
      </c>
      <c r="CK39" s="416"/>
      <c r="CL39" s="416"/>
      <c r="CM39" s="416"/>
      <c r="CN39" s="416"/>
      <c r="CO39" s="416"/>
      <c r="CP39" s="416"/>
      <c r="CQ39" s="416"/>
      <c r="CR39" s="297">
        <f t="shared" si="20"/>
        <v>19</v>
      </c>
      <c r="CS39" s="416"/>
      <c r="CT39" s="416"/>
      <c r="CU39" s="416"/>
      <c r="CV39" s="416"/>
      <c r="CW39" s="416"/>
      <c r="CX39" s="416"/>
      <c r="CY39" s="416">
        <v>19</v>
      </c>
      <c r="CZ39" s="297">
        <f t="shared" si="21"/>
        <v>782</v>
      </c>
      <c r="DA39" s="416">
        <v>782</v>
      </c>
      <c r="DB39" s="416"/>
      <c r="DC39" s="416"/>
      <c r="DD39" s="297">
        <f t="shared" si="22"/>
        <v>35</v>
      </c>
      <c r="DE39" s="416"/>
      <c r="DF39" s="416"/>
      <c r="DG39" s="416">
        <v>11</v>
      </c>
      <c r="DH39" s="416"/>
      <c r="DI39" s="416">
        <v>9</v>
      </c>
      <c r="DJ39" s="416"/>
      <c r="DK39" s="416">
        <v>15</v>
      </c>
    </row>
    <row r="40" spans="1:115" s="267" customFormat="1" ht="13.5">
      <c r="A40" s="415" t="s">
        <v>368</v>
      </c>
      <c r="B40" s="415">
        <v>14402</v>
      </c>
      <c r="C40" s="415" t="s">
        <v>436</v>
      </c>
      <c r="D40" s="297">
        <f t="shared" si="2"/>
        <v>1125</v>
      </c>
      <c r="E40" s="416">
        <v>1026</v>
      </c>
      <c r="F40" s="416">
        <v>99</v>
      </c>
      <c r="G40" s="297">
        <f t="shared" si="3"/>
        <v>1125</v>
      </c>
      <c r="H40" s="297">
        <f t="shared" si="4"/>
        <v>1026</v>
      </c>
      <c r="I40" s="297">
        <f t="shared" si="5"/>
        <v>0</v>
      </c>
      <c r="J40" s="416"/>
      <c r="K40" s="416"/>
      <c r="L40" s="416"/>
      <c r="M40" s="297">
        <f t="shared" si="6"/>
        <v>753</v>
      </c>
      <c r="N40" s="416">
        <v>753</v>
      </c>
      <c r="O40" s="416"/>
      <c r="P40" s="416"/>
      <c r="Q40" s="297">
        <f t="shared" si="7"/>
        <v>12</v>
      </c>
      <c r="R40" s="416">
        <v>12</v>
      </c>
      <c r="S40" s="416"/>
      <c r="T40" s="416"/>
      <c r="U40" s="297">
        <f t="shared" si="8"/>
        <v>193</v>
      </c>
      <c r="V40" s="416">
        <v>193</v>
      </c>
      <c r="W40" s="416"/>
      <c r="X40" s="416"/>
      <c r="Y40" s="297">
        <f t="shared" si="9"/>
        <v>1</v>
      </c>
      <c r="Z40" s="416">
        <v>1</v>
      </c>
      <c r="AA40" s="416"/>
      <c r="AB40" s="416"/>
      <c r="AC40" s="297">
        <f t="shared" si="10"/>
        <v>67</v>
      </c>
      <c r="AD40" s="416">
        <v>67</v>
      </c>
      <c r="AE40" s="416"/>
      <c r="AF40" s="416"/>
      <c r="AG40" s="416">
        <v>99</v>
      </c>
      <c r="AH40" s="416">
        <v>1</v>
      </c>
      <c r="AI40" s="297">
        <f t="shared" si="11"/>
        <v>0</v>
      </c>
      <c r="AJ40" s="416"/>
      <c r="AK40" s="416"/>
      <c r="AL40" s="416"/>
      <c r="AM40" s="297">
        <f t="shared" si="12"/>
        <v>1125</v>
      </c>
      <c r="AN40" s="297">
        <f t="shared" si="13"/>
        <v>840</v>
      </c>
      <c r="AO40" s="416"/>
      <c r="AP40" s="416">
        <v>753</v>
      </c>
      <c r="AQ40" s="416"/>
      <c r="AR40" s="416">
        <v>4</v>
      </c>
      <c r="AS40" s="416"/>
      <c r="AT40" s="416"/>
      <c r="AU40" s="416">
        <v>83</v>
      </c>
      <c r="AV40" s="297">
        <f t="shared" si="14"/>
        <v>68</v>
      </c>
      <c r="AW40" s="416"/>
      <c r="AX40" s="416"/>
      <c r="AY40" s="416"/>
      <c r="AZ40" s="416"/>
      <c r="BA40" s="416"/>
      <c r="BB40" s="416">
        <v>67</v>
      </c>
      <c r="BC40" s="416">
        <v>1</v>
      </c>
      <c r="BD40" s="297">
        <f t="shared" si="15"/>
        <v>0</v>
      </c>
      <c r="BE40" s="416"/>
      <c r="BF40" s="416"/>
      <c r="BG40" s="416"/>
      <c r="BH40" s="416"/>
      <c r="BI40" s="416"/>
      <c r="BJ40" s="416"/>
      <c r="BK40" s="416"/>
      <c r="BL40" s="297">
        <f t="shared" si="16"/>
        <v>0</v>
      </c>
      <c r="BM40" s="416"/>
      <c r="BN40" s="416"/>
      <c r="BO40" s="416"/>
      <c r="BP40" s="416"/>
      <c r="BQ40" s="416"/>
      <c r="BR40" s="416"/>
      <c r="BS40" s="416"/>
      <c r="BT40" s="297">
        <f t="shared" si="17"/>
        <v>0</v>
      </c>
      <c r="BU40" s="416"/>
      <c r="BV40" s="416"/>
      <c r="BW40" s="416"/>
      <c r="BX40" s="416"/>
      <c r="BY40" s="416"/>
      <c r="BZ40" s="416"/>
      <c r="CA40" s="416"/>
      <c r="CB40" s="297">
        <f t="shared" si="18"/>
        <v>0</v>
      </c>
      <c r="CC40" s="416"/>
      <c r="CD40" s="416"/>
      <c r="CE40" s="416"/>
      <c r="CF40" s="416"/>
      <c r="CG40" s="416"/>
      <c r="CH40" s="416"/>
      <c r="CI40" s="416"/>
      <c r="CJ40" s="297">
        <f t="shared" si="19"/>
        <v>173</v>
      </c>
      <c r="CK40" s="416"/>
      <c r="CL40" s="416"/>
      <c r="CM40" s="416"/>
      <c r="CN40" s="416">
        <v>164</v>
      </c>
      <c r="CO40" s="416"/>
      <c r="CP40" s="416"/>
      <c r="CQ40" s="416">
        <v>9</v>
      </c>
      <c r="CR40" s="297">
        <f t="shared" si="20"/>
        <v>1</v>
      </c>
      <c r="CS40" s="416"/>
      <c r="CT40" s="416"/>
      <c r="CU40" s="416"/>
      <c r="CV40" s="416"/>
      <c r="CW40" s="416">
        <v>1</v>
      </c>
      <c r="CX40" s="416"/>
      <c r="CY40" s="416"/>
      <c r="CZ40" s="297">
        <f t="shared" si="21"/>
        <v>23</v>
      </c>
      <c r="DA40" s="416">
        <v>22</v>
      </c>
      <c r="DB40" s="416"/>
      <c r="DC40" s="416">
        <v>1</v>
      </c>
      <c r="DD40" s="297">
        <f t="shared" si="22"/>
        <v>20</v>
      </c>
      <c r="DE40" s="416"/>
      <c r="DF40" s="416"/>
      <c r="DG40" s="416">
        <v>12</v>
      </c>
      <c r="DH40" s="416">
        <v>3</v>
      </c>
      <c r="DI40" s="416"/>
      <c r="DJ40" s="416"/>
      <c r="DK40" s="416">
        <v>5</v>
      </c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神奈川県</v>
      </c>
      <c r="B7" s="280">
        <f>INT(B8/1000)*1000</f>
        <v>14000</v>
      </c>
      <c r="C7" s="280" t="s">
        <v>354</v>
      </c>
      <c r="D7" s="278">
        <f>SUM(D8:D200)</f>
        <v>3074958</v>
      </c>
      <c r="E7" s="278">
        <f>SUM(E8:E200)</f>
        <v>2547472</v>
      </c>
      <c r="F7" s="278">
        <f aca="true" t="shared" si="0" ref="F7:AR7">SUM(F8:F200)</f>
        <v>281349</v>
      </c>
      <c r="G7" s="278">
        <f t="shared" si="0"/>
        <v>92913</v>
      </c>
      <c r="H7" s="278">
        <f t="shared" si="0"/>
        <v>4685</v>
      </c>
      <c r="I7" s="278">
        <f t="shared" si="0"/>
        <v>0</v>
      </c>
      <c r="J7" s="278">
        <f t="shared" si="0"/>
        <v>0</v>
      </c>
      <c r="K7" s="278">
        <f t="shared" si="0"/>
        <v>6</v>
      </c>
      <c r="L7" s="278">
        <f t="shared" si="0"/>
        <v>173934</v>
      </c>
      <c r="M7" s="278">
        <f t="shared" si="0"/>
        <v>9811</v>
      </c>
      <c r="N7" s="278">
        <f t="shared" si="0"/>
        <v>17892</v>
      </c>
      <c r="O7" s="278">
        <f t="shared" si="0"/>
        <v>228245</v>
      </c>
      <c r="P7" s="278">
        <f t="shared" si="0"/>
        <v>129624</v>
      </c>
      <c r="Q7" s="278">
        <f t="shared" si="0"/>
        <v>8707</v>
      </c>
      <c r="R7" s="278">
        <f t="shared" si="0"/>
        <v>5720</v>
      </c>
      <c r="S7" s="278">
        <f t="shared" si="0"/>
        <v>3968</v>
      </c>
      <c r="T7" s="278">
        <f t="shared" si="0"/>
        <v>54971</v>
      </c>
      <c r="U7" s="278">
        <f t="shared" si="0"/>
        <v>11265</v>
      </c>
      <c r="V7" s="278">
        <f t="shared" si="0"/>
        <v>0</v>
      </c>
      <c r="W7" s="278">
        <f t="shared" si="0"/>
        <v>0</v>
      </c>
      <c r="X7" s="278">
        <f t="shared" si="0"/>
        <v>13990</v>
      </c>
      <c r="Y7" s="278">
        <f t="shared" si="0"/>
        <v>2623662</v>
      </c>
      <c r="Z7" s="278">
        <f t="shared" si="0"/>
        <v>2547472</v>
      </c>
      <c r="AA7" s="278">
        <f t="shared" si="0"/>
        <v>65075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10955</v>
      </c>
      <c r="AG7" s="278">
        <f t="shared" si="0"/>
        <v>160</v>
      </c>
      <c r="AH7" s="278">
        <f t="shared" si="0"/>
        <v>343403</v>
      </c>
      <c r="AI7" s="278">
        <f t="shared" si="0"/>
        <v>17892</v>
      </c>
      <c r="AJ7" s="278">
        <f t="shared" si="0"/>
        <v>306436</v>
      </c>
      <c r="AK7" s="278">
        <f t="shared" si="0"/>
        <v>19075</v>
      </c>
      <c r="AL7" s="278">
        <f t="shared" si="0"/>
        <v>7135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5516</v>
      </c>
      <c r="AR7" s="278">
        <f t="shared" si="0"/>
        <v>6424</v>
      </c>
    </row>
    <row r="8" spans="1:44" s="267" customFormat="1" ht="13.5">
      <c r="A8" s="415" t="s">
        <v>368</v>
      </c>
      <c r="B8" s="415">
        <v>14100</v>
      </c>
      <c r="C8" s="415" t="s">
        <v>402</v>
      </c>
      <c r="D8" s="297">
        <f aca="true" t="shared" si="1" ref="D8:D40">SUM(E8:F8,N8:O8)</f>
        <v>1194348</v>
      </c>
      <c r="E8" s="297">
        <f aca="true" t="shared" si="2" ref="E8:E40">Z8</f>
        <v>996661</v>
      </c>
      <c r="F8" s="297">
        <f aca="true" t="shared" si="3" ref="F8:F40">SUM(G8:M8)</f>
        <v>82131</v>
      </c>
      <c r="G8" s="278">
        <v>14688</v>
      </c>
      <c r="H8" s="278">
        <v>4255</v>
      </c>
      <c r="I8" s="278"/>
      <c r="J8" s="278"/>
      <c r="K8" s="278"/>
      <c r="L8" s="278">
        <v>63188</v>
      </c>
      <c r="M8" s="278"/>
      <c r="N8" s="297">
        <f aca="true" t="shared" si="4" ref="N8:N40">AI8</f>
        <v>10260</v>
      </c>
      <c r="O8" s="298">
        <f>'資源化量内訳'!R8</f>
        <v>105296</v>
      </c>
      <c r="P8" s="298">
        <f>'資源化量内訳'!S8</f>
        <v>48555</v>
      </c>
      <c r="Q8" s="298">
        <f>'資源化量内訳'!T8</f>
        <v>4807</v>
      </c>
      <c r="R8" s="298">
        <f>'資源化量内訳'!U8</f>
        <v>0</v>
      </c>
      <c r="S8" s="298">
        <f>'資源化量内訳'!V8</f>
        <v>0</v>
      </c>
      <c r="T8" s="298">
        <f>'資源化量内訳'!W8</f>
        <v>45956</v>
      </c>
      <c r="U8" s="298">
        <f>'資源化量内訳'!X8</f>
        <v>5554</v>
      </c>
      <c r="V8" s="298">
        <f>'資源化量内訳'!Y8</f>
        <v>0</v>
      </c>
      <c r="W8" s="298">
        <f>'資源化量内訳'!Z8</f>
        <v>0</v>
      </c>
      <c r="X8" s="298">
        <f>'資源化量内訳'!AA8</f>
        <v>424</v>
      </c>
      <c r="Y8" s="297">
        <f aca="true" t="shared" si="5" ref="Y8:Y40">SUM(Z8:AG8)</f>
        <v>1017769</v>
      </c>
      <c r="Z8" s="278">
        <v>996661</v>
      </c>
      <c r="AA8" s="278">
        <v>14688</v>
      </c>
      <c r="AB8" s="278"/>
      <c r="AC8" s="278"/>
      <c r="AD8" s="278"/>
      <c r="AE8" s="278"/>
      <c r="AF8" s="278">
        <v>6420</v>
      </c>
      <c r="AG8" s="278"/>
      <c r="AH8" s="297">
        <f aca="true" t="shared" si="6" ref="AH8:AH40">SUM(AI8:AK8)</f>
        <v>151764</v>
      </c>
      <c r="AI8" s="278">
        <v>10260</v>
      </c>
      <c r="AJ8" s="278">
        <v>137605</v>
      </c>
      <c r="AK8" s="297">
        <f aca="true" t="shared" si="7" ref="AK8:AK40">SUM(AL8:AR8)</f>
        <v>3899</v>
      </c>
      <c r="AL8" s="278"/>
      <c r="AM8" s="278"/>
      <c r="AN8" s="278"/>
      <c r="AO8" s="278"/>
      <c r="AP8" s="278"/>
      <c r="AQ8" s="278">
        <v>3899</v>
      </c>
      <c r="AR8" s="278"/>
    </row>
    <row r="9" spans="1:44" s="267" customFormat="1" ht="13.5">
      <c r="A9" s="415" t="s">
        <v>368</v>
      </c>
      <c r="B9" s="415">
        <v>14130</v>
      </c>
      <c r="C9" s="415" t="s">
        <v>404</v>
      </c>
      <c r="D9" s="297">
        <f t="shared" si="1"/>
        <v>490807</v>
      </c>
      <c r="E9" s="297">
        <f t="shared" si="2"/>
        <v>455452</v>
      </c>
      <c r="F9" s="297">
        <f t="shared" si="3"/>
        <v>34332</v>
      </c>
      <c r="G9" s="278">
        <v>12120</v>
      </c>
      <c r="H9" s="278"/>
      <c r="I9" s="278"/>
      <c r="J9" s="278"/>
      <c r="K9" s="278"/>
      <c r="L9" s="278">
        <v>22212</v>
      </c>
      <c r="M9" s="278"/>
      <c r="N9" s="297">
        <f t="shared" si="4"/>
        <v>529</v>
      </c>
      <c r="O9" s="298">
        <f>'資源化量内訳'!R9</f>
        <v>494</v>
      </c>
      <c r="P9" s="298">
        <f>'資源化量内訳'!S9</f>
        <v>494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463131</v>
      </c>
      <c r="Z9" s="278">
        <v>455452</v>
      </c>
      <c r="AA9" s="278">
        <v>7679</v>
      </c>
      <c r="AB9" s="278"/>
      <c r="AC9" s="278"/>
      <c r="AD9" s="278"/>
      <c r="AE9" s="278"/>
      <c r="AF9" s="278"/>
      <c r="AG9" s="278"/>
      <c r="AH9" s="297">
        <f t="shared" si="6"/>
        <v>66483</v>
      </c>
      <c r="AI9" s="278">
        <v>529</v>
      </c>
      <c r="AJ9" s="278">
        <v>65954</v>
      </c>
      <c r="AK9" s="297">
        <f t="shared" si="7"/>
        <v>0</v>
      </c>
      <c r="AL9" s="278"/>
      <c r="AM9" s="278"/>
      <c r="AN9" s="278"/>
      <c r="AO9" s="278"/>
      <c r="AP9" s="278"/>
      <c r="AQ9" s="278"/>
      <c r="AR9" s="278"/>
    </row>
    <row r="10" spans="1:44" s="267" customFormat="1" ht="13.5">
      <c r="A10" s="415" t="s">
        <v>368</v>
      </c>
      <c r="B10" s="415">
        <v>14201</v>
      </c>
      <c r="C10" s="415" t="s">
        <v>405</v>
      </c>
      <c r="D10" s="297">
        <f t="shared" si="1"/>
        <v>141248</v>
      </c>
      <c r="E10" s="297">
        <f t="shared" si="2"/>
        <v>112094</v>
      </c>
      <c r="F10" s="297">
        <f t="shared" si="3"/>
        <v>29051</v>
      </c>
      <c r="G10" s="278">
        <v>3118</v>
      </c>
      <c r="H10" s="278"/>
      <c r="I10" s="278"/>
      <c r="J10" s="278"/>
      <c r="K10" s="278"/>
      <c r="L10" s="278">
        <v>19386</v>
      </c>
      <c r="M10" s="278">
        <v>6547</v>
      </c>
      <c r="N10" s="297">
        <f t="shared" si="4"/>
        <v>0</v>
      </c>
      <c r="O10" s="298">
        <f>'資源化量内訳'!R10</f>
        <v>103</v>
      </c>
      <c r="P10" s="298">
        <f>'資源化量内訳'!S10</f>
        <v>0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103</v>
      </c>
      <c r="Y10" s="297">
        <f t="shared" si="5"/>
        <v>116236</v>
      </c>
      <c r="Z10" s="278">
        <v>112094</v>
      </c>
      <c r="AA10" s="278">
        <v>2811</v>
      </c>
      <c r="AB10" s="278"/>
      <c r="AC10" s="278"/>
      <c r="AD10" s="278"/>
      <c r="AE10" s="278"/>
      <c r="AF10" s="278">
        <v>1171</v>
      </c>
      <c r="AG10" s="278">
        <v>160</v>
      </c>
      <c r="AH10" s="297">
        <f t="shared" si="6"/>
        <v>6438</v>
      </c>
      <c r="AI10" s="278"/>
      <c r="AJ10" s="278"/>
      <c r="AK10" s="297">
        <f t="shared" si="7"/>
        <v>6438</v>
      </c>
      <c r="AL10" s="278">
        <v>51</v>
      </c>
      <c r="AM10" s="278"/>
      <c r="AN10" s="278"/>
      <c r="AO10" s="278"/>
      <c r="AP10" s="278"/>
      <c r="AQ10" s="278"/>
      <c r="AR10" s="278">
        <v>6387</v>
      </c>
    </row>
    <row r="11" spans="1:44" s="267" customFormat="1" ht="13.5">
      <c r="A11" s="415" t="s">
        <v>368</v>
      </c>
      <c r="B11" s="415">
        <v>14203</v>
      </c>
      <c r="C11" s="415" t="s">
        <v>406</v>
      </c>
      <c r="D11" s="297">
        <f t="shared" si="1"/>
        <v>85322</v>
      </c>
      <c r="E11" s="297">
        <f t="shared" si="2"/>
        <v>75026</v>
      </c>
      <c r="F11" s="297">
        <f t="shared" si="3"/>
        <v>10283</v>
      </c>
      <c r="G11" s="278">
        <v>6408</v>
      </c>
      <c r="H11" s="278"/>
      <c r="I11" s="278"/>
      <c r="J11" s="278"/>
      <c r="K11" s="278"/>
      <c r="L11" s="278">
        <v>3795</v>
      </c>
      <c r="M11" s="278">
        <v>80</v>
      </c>
      <c r="N11" s="297">
        <f t="shared" si="4"/>
        <v>13</v>
      </c>
      <c r="O11" s="298">
        <f>'資源化量内訳'!R11</f>
        <v>0</v>
      </c>
      <c r="P11" s="298">
        <f>'資源化量内訳'!S11</f>
        <v>0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79299</v>
      </c>
      <c r="Z11" s="278">
        <v>75026</v>
      </c>
      <c r="AA11" s="278">
        <v>4273</v>
      </c>
      <c r="AB11" s="278"/>
      <c r="AC11" s="278"/>
      <c r="AD11" s="278"/>
      <c r="AE11" s="278"/>
      <c r="AF11" s="278"/>
      <c r="AG11" s="278"/>
      <c r="AH11" s="297">
        <f t="shared" si="6"/>
        <v>10861</v>
      </c>
      <c r="AI11" s="278">
        <v>13</v>
      </c>
      <c r="AJ11" s="278">
        <v>9746</v>
      </c>
      <c r="AK11" s="297">
        <f t="shared" si="7"/>
        <v>1102</v>
      </c>
      <c r="AL11" s="278">
        <v>1102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368</v>
      </c>
      <c r="B12" s="415">
        <v>14204</v>
      </c>
      <c r="C12" s="415" t="s">
        <v>407</v>
      </c>
      <c r="D12" s="297">
        <f t="shared" si="1"/>
        <v>73634</v>
      </c>
      <c r="E12" s="297">
        <f t="shared" si="2"/>
        <v>41428</v>
      </c>
      <c r="F12" s="297">
        <f t="shared" si="3"/>
        <v>21086</v>
      </c>
      <c r="G12" s="278">
        <v>327</v>
      </c>
      <c r="H12" s="278"/>
      <c r="I12" s="278"/>
      <c r="J12" s="278"/>
      <c r="K12" s="278"/>
      <c r="L12" s="278">
        <v>20759</v>
      </c>
      <c r="M12" s="278"/>
      <c r="N12" s="297">
        <f t="shared" si="4"/>
        <v>0</v>
      </c>
      <c r="O12" s="298">
        <f>'資源化量内訳'!R12</f>
        <v>11120</v>
      </c>
      <c r="P12" s="298">
        <f>'資源化量内訳'!S12</f>
        <v>0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11120</v>
      </c>
      <c r="Y12" s="297">
        <f t="shared" si="5"/>
        <v>41428</v>
      </c>
      <c r="Z12" s="278">
        <v>41428</v>
      </c>
      <c r="AA12" s="278"/>
      <c r="AB12" s="278"/>
      <c r="AC12" s="278"/>
      <c r="AD12" s="278"/>
      <c r="AE12" s="278"/>
      <c r="AF12" s="278"/>
      <c r="AG12" s="278"/>
      <c r="AH12" s="297">
        <f t="shared" si="6"/>
        <v>0</v>
      </c>
      <c r="AI12" s="278"/>
      <c r="AJ12" s="278"/>
      <c r="AK12" s="297">
        <f t="shared" si="7"/>
        <v>0</v>
      </c>
      <c r="AL12" s="278"/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368</v>
      </c>
      <c r="B13" s="415">
        <v>14205</v>
      </c>
      <c r="C13" s="415" t="s">
        <v>409</v>
      </c>
      <c r="D13" s="297">
        <f t="shared" si="1"/>
        <v>127553</v>
      </c>
      <c r="E13" s="297">
        <f t="shared" si="2"/>
        <v>103293</v>
      </c>
      <c r="F13" s="297">
        <f t="shared" si="3"/>
        <v>24071</v>
      </c>
      <c r="G13" s="278">
        <v>15445</v>
      </c>
      <c r="H13" s="278"/>
      <c r="I13" s="278"/>
      <c r="J13" s="278"/>
      <c r="K13" s="278"/>
      <c r="L13" s="278">
        <v>8626</v>
      </c>
      <c r="M13" s="278"/>
      <c r="N13" s="297">
        <f t="shared" si="4"/>
        <v>189</v>
      </c>
      <c r="O13" s="298">
        <f>'資源化量内訳'!R13</f>
        <v>0</v>
      </c>
      <c r="P13" s="298">
        <f>'資源化量内訳'!S13</f>
        <v>0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116313</v>
      </c>
      <c r="Z13" s="278">
        <v>103293</v>
      </c>
      <c r="AA13" s="278">
        <v>13020</v>
      </c>
      <c r="AB13" s="278"/>
      <c r="AC13" s="278"/>
      <c r="AD13" s="278"/>
      <c r="AE13" s="278"/>
      <c r="AF13" s="278"/>
      <c r="AG13" s="278"/>
      <c r="AH13" s="297">
        <f t="shared" si="6"/>
        <v>2011</v>
      </c>
      <c r="AI13" s="278">
        <v>189</v>
      </c>
      <c r="AJ13" s="278">
        <v>1822</v>
      </c>
      <c r="AK13" s="297">
        <f t="shared" si="7"/>
        <v>0</v>
      </c>
      <c r="AL13" s="278"/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368</v>
      </c>
      <c r="B14" s="415">
        <v>14206</v>
      </c>
      <c r="C14" s="415" t="s">
        <v>410</v>
      </c>
      <c r="D14" s="297">
        <f t="shared" si="1"/>
        <v>82187</v>
      </c>
      <c r="E14" s="297">
        <f t="shared" si="2"/>
        <v>57834</v>
      </c>
      <c r="F14" s="297">
        <f t="shared" si="3"/>
        <v>7540</v>
      </c>
      <c r="G14" s="278">
        <v>4170</v>
      </c>
      <c r="H14" s="278"/>
      <c r="I14" s="278"/>
      <c r="J14" s="278"/>
      <c r="K14" s="278"/>
      <c r="L14" s="278">
        <v>3370</v>
      </c>
      <c r="M14" s="278"/>
      <c r="N14" s="297">
        <f t="shared" si="4"/>
        <v>0</v>
      </c>
      <c r="O14" s="298">
        <f>'資源化量内訳'!R14</f>
        <v>16813</v>
      </c>
      <c r="P14" s="298">
        <f>'資源化量内訳'!S14</f>
        <v>14682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1707</v>
      </c>
      <c r="U14" s="298">
        <f>'資源化量内訳'!X14</f>
        <v>364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60</v>
      </c>
      <c r="Y14" s="297">
        <f t="shared" si="5"/>
        <v>58587</v>
      </c>
      <c r="Z14" s="278">
        <v>57834</v>
      </c>
      <c r="AA14" s="278">
        <v>345</v>
      </c>
      <c r="AB14" s="278"/>
      <c r="AC14" s="278"/>
      <c r="AD14" s="278"/>
      <c r="AE14" s="278"/>
      <c r="AF14" s="278">
        <v>408</v>
      </c>
      <c r="AG14" s="278"/>
      <c r="AH14" s="297">
        <f t="shared" si="6"/>
        <v>5238</v>
      </c>
      <c r="AI14" s="278"/>
      <c r="AJ14" s="278">
        <v>4667</v>
      </c>
      <c r="AK14" s="297">
        <f t="shared" si="7"/>
        <v>571</v>
      </c>
      <c r="AL14" s="278">
        <v>571</v>
      </c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368</v>
      </c>
      <c r="B15" s="415">
        <v>14207</v>
      </c>
      <c r="C15" s="415" t="s">
        <v>411</v>
      </c>
      <c r="D15" s="297">
        <f t="shared" si="1"/>
        <v>79295</v>
      </c>
      <c r="E15" s="297">
        <f t="shared" si="2"/>
        <v>60829</v>
      </c>
      <c r="F15" s="297">
        <f t="shared" si="3"/>
        <v>10235</v>
      </c>
      <c r="G15" s="278">
        <v>7226</v>
      </c>
      <c r="H15" s="278"/>
      <c r="I15" s="278"/>
      <c r="J15" s="278"/>
      <c r="K15" s="278">
        <v>6</v>
      </c>
      <c r="L15" s="278">
        <v>3001</v>
      </c>
      <c r="M15" s="278">
        <v>2</v>
      </c>
      <c r="N15" s="297">
        <f t="shared" si="4"/>
        <v>0</v>
      </c>
      <c r="O15" s="298">
        <f>'資源化量内訳'!R15</f>
        <v>8231</v>
      </c>
      <c r="P15" s="298">
        <f>'資源化量内訳'!S15</f>
        <v>6628</v>
      </c>
      <c r="Q15" s="298">
        <f>'資源化量内訳'!T15</f>
        <v>97</v>
      </c>
      <c r="R15" s="298">
        <f>'資源化量内訳'!U15</f>
        <v>0</v>
      </c>
      <c r="S15" s="298">
        <f>'資源化量内訳'!V15</f>
        <v>743</v>
      </c>
      <c r="T15" s="298">
        <f>'資源化量内訳'!W15</f>
        <v>0</v>
      </c>
      <c r="U15" s="298">
        <f>'資源化量内訳'!X15</f>
        <v>763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67530</v>
      </c>
      <c r="Z15" s="278">
        <v>60829</v>
      </c>
      <c r="AA15" s="278">
        <v>6192</v>
      </c>
      <c r="AB15" s="278"/>
      <c r="AC15" s="278"/>
      <c r="AD15" s="278"/>
      <c r="AE15" s="278"/>
      <c r="AF15" s="278">
        <v>509</v>
      </c>
      <c r="AG15" s="278"/>
      <c r="AH15" s="297">
        <f t="shared" si="6"/>
        <v>9290</v>
      </c>
      <c r="AI15" s="278"/>
      <c r="AJ15" s="278">
        <v>9288</v>
      </c>
      <c r="AK15" s="297">
        <f t="shared" si="7"/>
        <v>2</v>
      </c>
      <c r="AL15" s="278"/>
      <c r="AM15" s="278"/>
      <c r="AN15" s="278"/>
      <c r="AO15" s="278"/>
      <c r="AP15" s="278"/>
      <c r="AQ15" s="278"/>
      <c r="AR15" s="278">
        <v>2</v>
      </c>
    </row>
    <row r="16" spans="1:44" s="267" customFormat="1" ht="13.5">
      <c r="A16" s="415" t="s">
        <v>368</v>
      </c>
      <c r="B16" s="415">
        <v>14208</v>
      </c>
      <c r="C16" s="415" t="s">
        <v>412</v>
      </c>
      <c r="D16" s="297">
        <f t="shared" si="1"/>
        <v>19438</v>
      </c>
      <c r="E16" s="297">
        <f t="shared" si="2"/>
        <v>14918</v>
      </c>
      <c r="F16" s="297">
        <f t="shared" si="3"/>
        <v>3639</v>
      </c>
      <c r="G16" s="278">
        <v>1534</v>
      </c>
      <c r="H16" s="278"/>
      <c r="I16" s="278"/>
      <c r="J16" s="278"/>
      <c r="K16" s="278"/>
      <c r="L16" s="278">
        <v>2105</v>
      </c>
      <c r="M16" s="278"/>
      <c r="N16" s="297">
        <f t="shared" si="4"/>
        <v>0</v>
      </c>
      <c r="O16" s="298">
        <f>'資源化量内訳'!R16</f>
        <v>881</v>
      </c>
      <c r="P16" s="298">
        <f>'資源化量内訳'!S16</f>
        <v>807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70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4</v>
      </c>
      <c r="Y16" s="297">
        <f t="shared" si="5"/>
        <v>16419</v>
      </c>
      <c r="Z16" s="278">
        <v>14918</v>
      </c>
      <c r="AA16" s="278">
        <v>1049</v>
      </c>
      <c r="AB16" s="278"/>
      <c r="AC16" s="278"/>
      <c r="AD16" s="278"/>
      <c r="AE16" s="278"/>
      <c r="AF16" s="278">
        <v>452</v>
      </c>
      <c r="AG16" s="278"/>
      <c r="AH16" s="297">
        <f t="shared" si="6"/>
        <v>2962</v>
      </c>
      <c r="AI16" s="278"/>
      <c r="AJ16" s="278">
        <v>2476</v>
      </c>
      <c r="AK16" s="297">
        <f t="shared" si="7"/>
        <v>486</v>
      </c>
      <c r="AL16" s="278">
        <v>242</v>
      </c>
      <c r="AM16" s="278"/>
      <c r="AN16" s="278"/>
      <c r="AO16" s="278"/>
      <c r="AP16" s="278"/>
      <c r="AQ16" s="278">
        <v>244</v>
      </c>
      <c r="AR16" s="278"/>
    </row>
    <row r="17" spans="1:44" s="267" customFormat="1" ht="13.5">
      <c r="A17" s="415" t="s">
        <v>368</v>
      </c>
      <c r="B17" s="415">
        <v>14209</v>
      </c>
      <c r="C17" s="415" t="s">
        <v>413</v>
      </c>
      <c r="D17" s="297">
        <f t="shared" si="1"/>
        <v>234852</v>
      </c>
      <c r="E17" s="297">
        <f t="shared" si="2"/>
        <v>218535</v>
      </c>
      <c r="F17" s="297">
        <f t="shared" si="3"/>
        <v>8968</v>
      </c>
      <c r="G17" s="278">
        <v>6683</v>
      </c>
      <c r="H17" s="278"/>
      <c r="I17" s="278"/>
      <c r="J17" s="278"/>
      <c r="K17" s="278"/>
      <c r="L17" s="278">
        <v>2204</v>
      </c>
      <c r="M17" s="278">
        <v>81</v>
      </c>
      <c r="N17" s="297">
        <f t="shared" si="4"/>
        <v>497</v>
      </c>
      <c r="O17" s="298">
        <f>'資源化量内訳'!R17</f>
        <v>6852</v>
      </c>
      <c r="P17" s="298">
        <f>'資源化量内訳'!S17</f>
        <v>1370</v>
      </c>
      <c r="Q17" s="298">
        <f>'資源化量内訳'!T17</f>
        <v>255</v>
      </c>
      <c r="R17" s="298">
        <f>'資源化量内訳'!U17</f>
        <v>130</v>
      </c>
      <c r="S17" s="298">
        <f>'資源化量内訳'!V17</f>
        <v>1528</v>
      </c>
      <c r="T17" s="298">
        <f>'資源化量内訳'!W17</f>
        <v>1946</v>
      </c>
      <c r="U17" s="298">
        <f>'資源化量内訳'!X17</f>
        <v>244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1379</v>
      </c>
      <c r="Y17" s="297">
        <f t="shared" si="5"/>
        <v>225258</v>
      </c>
      <c r="Z17" s="278">
        <v>218535</v>
      </c>
      <c r="AA17" s="278">
        <v>5358</v>
      </c>
      <c r="AB17" s="278"/>
      <c r="AC17" s="278"/>
      <c r="AD17" s="278"/>
      <c r="AE17" s="278"/>
      <c r="AF17" s="278">
        <v>1365</v>
      </c>
      <c r="AG17" s="278"/>
      <c r="AH17" s="297">
        <f t="shared" si="6"/>
        <v>35875</v>
      </c>
      <c r="AI17" s="278">
        <v>497</v>
      </c>
      <c r="AJ17" s="278">
        <v>33654</v>
      </c>
      <c r="AK17" s="297">
        <f t="shared" si="7"/>
        <v>1724</v>
      </c>
      <c r="AL17" s="278">
        <v>879</v>
      </c>
      <c r="AM17" s="278"/>
      <c r="AN17" s="278"/>
      <c r="AO17" s="278"/>
      <c r="AP17" s="278"/>
      <c r="AQ17" s="278">
        <v>845</v>
      </c>
      <c r="AR17" s="278"/>
    </row>
    <row r="18" spans="1:44" s="267" customFormat="1" ht="13.5">
      <c r="A18" s="415" t="s">
        <v>368</v>
      </c>
      <c r="B18" s="415">
        <v>14210</v>
      </c>
      <c r="C18" s="415" t="s">
        <v>414</v>
      </c>
      <c r="D18" s="297">
        <f t="shared" si="1"/>
        <v>20682</v>
      </c>
      <c r="E18" s="297">
        <f t="shared" si="2"/>
        <v>9523</v>
      </c>
      <c r="F18" s="297">
        <f t="shared" si="3"/>
        <v>7543</v>
      </c>
      <c r="G18" s="278"/>
      <c r="H18" s="278"/>
      <c r="I18" s="278"/>
      <c r="J18" s="278"/>
      <c r="K18" s="278"/>
      <c r="L18" s="278">
        <v>6344</v>
      </c>
      <c r="M18" s="278">
        <v>1199</v>
      </c>
      <c r="N18" s="297">
        <f t="shared" si="4"/>
        <v>3616</v>
      </c>
      <c r="O18" s="298">
        <f>'資源化量内訳'!R18</f>
        <v>0</v>
      </c>
      <c r="P18" s="298">
        <f>'資源化量内訳'!S18</f>
        <v>0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9523</v>
      </c>
      <c r="Z18" s="278">
        <v>9523</v>
      </c>
      <c r="AA18" s="278"/>
      <c r="AB18" s="278"/>
      <c r="AC18" s="278"/>
      <c r="AD18" s="278"/>
      <c r="AE18" s="278"/>
      <c r="AF18" s="278"/>
      <c r="AG18" s="278"/>
      <c r="AH18" s="297">
        <f t="shared" si="6"/>
        <v>5063</v>
      </c>
      <c r="AI18" s="278">
        <v>3616</v>
      </c>
      <c r="AJ18" s="278">
        <v>1447</v>
      </c>
      <c r="AK18" s="297">
        <f t="shared" si="7"/>
        <v>0</v>
      </c>
      <c r="AL18" s="278"/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368</v>
      </c>
      <c r="B19" s="415">
        <v>14211</v>
      </c>
      <c r="C19" s="415" t="s">
        <v>415</v>
      </c>
      <c r="D19" s="297">
        <f t="shared" si="1"/>
        <v>54677</v>
      </c>
      <c r="E19" s="297">
        <f t="shared" si="2"/>
        <v>42114</v>
      </c>
      <c r="F19" s="297">
        <f t="shared" si="3"/>
        <v>1594</v>
      </c>
      <c r="G19" s="278">
        <v>1066</v>
      </c>
      <c r="H19" s="278"/>
      <c r="I19" s="278"/>
      <c r="J19" s="278"/>
      <c r="K19" s="278"/>
      <c r="L19" s="278">
        <v>447</v>
      </c>
      <c r="M19" s="278">
        <v>81</v>
      </c>
      <c r="N19" s="297">
        <f t="shared" si="4"/>
        <v>123</v>
      </c>
      <c r="O19" s="298">
        <f>'資源化量内訳'!R19</f>
        <v>10846</v>
      </c>
      <c r="P19" s="298">
        <f>'資源化量内訳'!S19</f>
        <v>6304</v>
      </c>
      <c r="Q19" s="298">
        <f>'資源化量内訳'!T19</f>
        <v>1233</v>
      </c>
      <c r="R19" s="298">
        <f>'資源化量内訳'!U19</f>
        <v>1261</v>
      </c>
      <c r="S19" s="298">
        <f>'資源化量内訳'!V19</f>
        <v>0</v>
      </c>
      <c r="T19" s="298">
        <f>'資源化量内訳'!W19</f>
        <v>1644</v>
      </c>
      <c r="U19" s="298">
        <f>'資源化量内訳'!X19</f>
        <v>228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176</v>
      </c>
      <c r="Y19" s="297">
        <f t="shared" si="5"/>
        <v>42566</v>
      </c>
      <c r="Z19" s="278">
        <v>42114</v>
      </c>
      <c r="AA19" s="278">
        <v>423</v>
      </c>
      <c r="AB19" s="278"/>
      <c r="AC19" s="278"/>
      <c r="AD19" s="278"/>
      <c r="AE19" s="278"/>
      <c r="AF19" s="278">
        <v>29</v>
      </c>
      <c r="AG19" s="278"/>
      <c r="AH19" s="297">
        <f t="shared" si="6"/>
        <v>6577</v>
      </c>
      <c r="AI19" s="278">
        <v>123</v>
      </c>
      <c r="AJ19" s="278">
        <v>5212</v>
      </c>
      <c r="AK19" s="297">
        <f t="shared" si="7"/>
        <v>1242</v>
      </c>
      <c r="AL19" s="278">
        <v>1242</v>
      </c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368</v>
      </c>
      <c r="B20" s="415">
        <v>14212</v>
      </c>
      <c r="C20" s="415" t="s">
        <v>416</v>
      </c>
      <c r="D20" s="297">
        <f t="shared" si="1"/>
        <v>90540</v>
      </c>
      <c r="E20" s="297">
        <f t="shared" si="2"/>
        <v>74490</v>
      </c>
      <c r="F20" s="297">
        <f t="shared" si="3"/>
        <v>7062</v>
      </c>
      <c r="G20" s="278">
        <v>5030</v>
      </c>
      <c r="H20" s="278"/>
      <c r="I20" s="278"/>
      <c r="J20" s="278"/>
      <c r="K20" s="278"/>
      <c r="L20" s="278">
        <v>2032</v>
      </c>
      <c r="M20" s="278"/>
      <c r="N20" s="297">
        <f t="shared" si="4"/>
        <v>718</v>
      </c>
      <c r="O20" s="298">
        <f>'資源化量内訳'!R20</f>
        <v>8270</v>
      </c>
      <c r="P20" s="298">
        <f>'資源化量内訳'!S20</f>
        <v>7551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40</v>
      </c>
      <c r="U20" s="298">
        <f>'資源化量内訳'!X20</f>
        <v>679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77172</v>
      </c>
      <c r="Z20" s="278">
        <v>74490</v>
      </c>
      <c r="AA20" s="278">
        <v>2682</v>
      </c>
      <c r="AB20" s="278"/>
      <c r="AC20" s="278"/>
      <c r="AD20" s="278"/>
      <c r="AE20" s="278"/>
      <c r="AF20" s="278"/>
      <c r="AG20" s="278"/>
      <c r="AH20" s="297">
        <f t="shared" si="6"/>
        <v>9279</v>
      </c>
      <c r="AI20" s="278">
        <v>718</v>
      </c>
      <c r="AJ20" s="278">
        <v>8561</v>
      </c>
      <c r="AK20" s="297">
        <f t="shared" si="7"/>
        <v>0</v>
      </c>
      <c r="AL20" s="278"/>
      <c r="AM20" s="278"/>
      <c r="AN20" s="278"/>
      <c r="AO20" s="278"/>
      <c r="AP20" s="278"/>
      <c r="AQ20" s="278"/>
      <c r="AR20" s="278"/>
    </row>
    <row r="21" spans="1:44" s="267" customFormat="1" ht="13.5">
      <c r="A21" s="415" t="s">
        <v>368</v>
      </c>
      <c r="B21" s="415">
        <v>14213</v>
      </c>
      <c r="C21" s="415" t="s">
        <v>417</v>
      </c>
      <c r="D21" s="297">
        <f t="shared" si="1"/>
        <v>82185</v>
      </c>
      <c r="E21" s="297">
        <f t="shared" si="2"/>
        <v>62075</v>
      </c>
      <c r="F21" s="297">
        <f t="shared" si="3"/>
        <v>4270</v>
      </c>
      <c r="G21" s="278">
        <v>3413</v>
      </c>
      <c r="H21" s="278"/>
      <c r="I21" s="278"/>
      <c r="J21" s="278"/>
      <c r="K21" s="278"/>
      <c r="L21" s="278">
        <v>820</v>
      </c>
      <c r="M21" s="278">
        <v>37</v>
      </c>
      <c r="N21" s="297">
        <f t="shared" si="4"/>
        <v>250</v>
      </c>
      <c r="O21" s="298">
        <f>'資源化量内訳'!R21</f>
        <v>15590</v>
      </c>
      <c r="P21" s="298">
        <f>'資源化量内訳'!S21</f>
        <v>12618</v>
      </c>
      <c r="Q21" s="298">
        <f>'資源化量内訳'!T21</f>
        <v>7</v>
      </c>
      <c r="R21" s="298">
        <f>'資源化量内訳'!U21</f>
        <v>1535</v>
      </c>
      <c r="S21" s="298">
        <f>'資源化量内訳'!V21</f>
        <v>538</v>
      </c>
      <c r="T21" s="298">
        <f>'資源化量内訳'!W21</f>
        <v>37</v>
      </c>
      <c r="U21" s="298">
        <f>'資源化量内訳'!X21</f>
        <v>853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2</v>
      </c>
      <c r="Y21" s="297">
        <f t="shared" si="5"/>
        <v>64625</v>
      </c>
      <c r="Z21" s="278">
        <v>62075</v>
      </c>
      <c r="AA21" s="278">
        <v>2550</v>
      </c>
      <c r="AB21" s="278"/>
      <c r="AC21" s="278"/>
      <c r="AD21" s="278"/>
      <c r="AE21" s="278"/>
      <c r="AF21" s="278"/>
      <c r="AG21" s="278"/>
      <c r="AH21" s="297">
        <f t="shared" si="6"/>
        <v>7547</v>
      </c>
      <c r="AI21" s="278">
        <v>250</v>
      </c>
      <c r="AJ21" s="278">
        <v>7297</v>
      </c>
      <c r="AK21" s="297">
        <f t="shared" si="7"/>
        <v>0</v>
      </c>
      <c r="AL21" s="278"/>
      <c r="AM21" s="278"/>
      <c r="AN21" s="278"/>
      <c r="AO21" s="278"/>
      <c r="AP21" s="278"/>
      <c r="AQ21" s="278"/>
      <c r="AR21" s="278"/>
    </row>
    <row r="22" spans="1:44" s="267" customFormat="1" ht="13.5">
      <c r="A22" s="415" t="s">
        <v>368</v>
      </c>
      <c r="B22" s="415">
        <v>14214</v>
      </c>
      <c r="C22" s="415" t="s">
        <v>418</v>
      </c>
      <c r="D22" s="297">
        <f t="shared" si="1"/>
        <v>33453</v>
      </c>
      <c r="E22" s="297">
        <f t="shared" si="2"/>
        <v>29462</v>
      </c>
      <c r="F22" s="297">
        <f t="shared" si="3"/>
        <v>3043</v>
      </c>
      <c r="G22" s="278">
        <v>2013</v>
      </c>
      <c r="H22" s="278"/>
      <c r="I22" s="278"/>
      <c r="J22" s="278"/>
      <c r="K22" s="278"/>
      <c r="L22" s="278">
        <v>1030</v>
      </c>
      <c r="M22" s="278"/>
      <c r="N22" s="297">
        <f t="shared" si="4"/>
        <v>0</v>
      </c>
      <c r="O22" s="298">
        <f>'資源化量内訳'!R22</f>
        <v>948</v>
      </c>
      <c r="P22" s="298">
        <f>'資源化量内訳'!S22</f>
        <v>897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44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7</v>
      </c>
      <c r="Y22" s="297">
        <f t="shared" si="5"/>
        <v>29733</v>
      </c>
      <c r="Z22" s="278">
        <v>29462</v>
      </c>
      <c r="AA22" s="278">
        <v>271</v>
      </c>
      <c r="AB22" s="278"/>
      <c r="AC22" s="278"/>
      <c r="AD22" s="278"/>
      <c r="AE22" s="278"/>
      <c r="AF22" s="278"/>
      <c r="AG22" s="278"/>
      <c r="AH22" s="297">
        <f t="shared" si="6"/>
        <v>4747</v>
      </c>
      <c r="AI22" s="278"/>
      <c r="AJ22" s="278">
        <v>3638</v>
      </c>
      <c r="AK22" s="297">
        <f t="shared" si="7"/>
        <v>1109</v>
      </c>
      <c r="AL22" s="278">
        <v>890</v>
      </c>
      <c r="AM22" s="278"/>
      <c r="AN22" s="278"/>
      <c r="AO22" s="278"/>
      <c r="AP22" s="278"/>
      <c r="AQ22" s="278">
        <v>219</v>
      </c>
      <c r="AR22" s="278"/>
    </row>
    <row r="23" spans="1:44" s="267" customFormat="1" ht="13.5">
      <c r="A23" s="415" t="s">
        <v>368</v>
      </c>
      <c r="B23" s="415">
        <v>14215</v>
      </c>
      <c r="C23" s="415" t="s">
        <v>419</v>
      </c>
      <c r="D23" s="297">
        <f t="shared" si="1"/>
        <v>44684</v>
      </c>
      <c r="E23" s="297">
        <f t="shared" si="2"/>
        <v>28812</v>
      </c>
      <c r="F23" s="297">
        <f t="shared" si="3"/>
        <v>4988</v>
      </c>
      <c r="G23" s="278">
        <v>399</v>
      </c>
      <c r="H23" s="278"/>
      <c r="I23" s="278"/>
      <c r="J23" s="278"/>
      <c r="K23" s="278"/>
      <c r="L23" s="278">
        <v>4589</v>
      </c>
      <c r="M23" s="278"/>
      <c r="N23" s="297">
        <f t="shared" si="4"/>
        <v>0</v>
      </c>
      <c r="O23" s="298">
        <f>'資源化量内訳'!R23</f>
        <v>10884</v>
      </c>
      <c r="P23" s="298">
        <f>'資源化量内訳'!S23</f>
        <v>9274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710</v>
      </c>
      <c r="U23" s="298">
        <f>'資源化量内訳'!X23</f>
        <v>855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45</v>
      </c>
      <c r="Y23" s="297">
        <f t="shared" si="5"/>
        <v>29421</v>
      </c>
      <c r="Z23" s="278">
        <v>28812</v>
      </c>
      <c r="AA23" s="278">
        <v>211</v>
      </c>
      <c r="AB23" s="278"/>
      <c r="AC23" s="278"/>
      <c r="AD23" s="278"/>
      <c r="AE23" s="278"/>
      <c r="AF23" s="278">
        <v>398</v>
      </c>
      <c r="AG23" s="278"/>
      <c r="AH23" s="297">
        <f t="shared" si="6"/>
        <v>1169</v>
      </c>
      <c r="AI23" s="278"/>
      <c r="AJ23" s="278">
        <v>913</v>
      </c>
      <c r="AK23" s="297">
        <f t="shared" si="7"/>
        <v>256</v>
      </c>
      <c r="AL23" s="278">
        <v>99</v>
      </c>
      <c r="AM23" s="278"/>
      <c r="AN23" s="278"/>
      <c r="AO23" s="278"/>
      <c r="AP23" s="278"/>
      <c r="AQ23" s="278">
        <v>157</v>
      </c>
      <c r="AR23" s="278"/>
    </row>
    <row r="24" spans="1:44" s="267" customFormat="1" ht="13.5">
      <c r="A24" s="415" t="s">
        <v>368</v>
      </c>
      <c r="B24" s="415">
        <v>14216</v>
      </c>
      <c r="C24" s="415" t="s">
        <v>420</v>
      </c>
      <c r="D24" s="297">
        <f t="shared" si="1"/>
        <v>41170</v>
      </c>
      <c r="E24" s="297">
        <f t="shared" si="2"/>
        <v>28887</v>
      </c>
      <c r="F24" s="297">
        <f t="shared" si="3"/>
        <v>3526</v>
      </c>
      <c r="G24" s="278">
        <v>835</v>
      </c>
      <c r="H24" s="278"/>
      <c r="I24" s="278"/>
      <c r="J24" s="278"/>
      <c r="K24" s="278"/>
      <c r="L24" s="278">
        <v>2691</v>
      </c>
      <c r="M24" s="278"/>
      <c r="N24" s="297">
        <f t="shared" si="4"/>
        <v>0</v>
      </c>
      <c r="O24" s="298">
        <f>'資源化量内訳'!R24</f>
        <v>8757</v>
      </c>
      <c r="P24" s="298">
        <f>'資源化量内訳'!S24</f>
        <v>5260</v>
      </c>
      <c r="Q24" s="298">
        <f>'資源化量内訳'!T24</f>
        <v>482</v>
      </c>
      <c r="R24" s="298">
        <f>'資源化量内訳'!U24</f>
        <v>883</v>
      </c>
      <c r="S24" s="298">
        <f>'資源化量内訳'!V24</f>
        <v>431</v>
      </c>
      <c r="T24" s="298">
        <f>'資源化量内訳'!W24</f>
        <v>1010</v>
      </c>
      <c r="U24" s="298">
        <f>'資源化量内訳'!X24</f>
        <v>691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28887</v>
      </c>
      <c r="Z24" s="278">
        <v>28887</v>
      </c>
      <c r="AA24" s="278"/>
      <c r="AB24" s="278"/>
      <c r="AC24" s="278"/>
      <c r="AD24" s="278"/>
      <c r="AE24" s="278"/>
      <c r="AF24" s="278"/>
      <c r="AG24" s="278"/>
      <c r="AH24" s="297">
        <f t="shared" si="6"/>
        <v>1199</v>
      </c>
      <c r="AI24" s="278"/>
      <c r="AJ24" s="278">
        <v>895</v>
      </c>
      <c r="AK24" s="297">
        <f t="shared" si="7"/>
        <v>304</v>
      </c>
      <c r="AL24" s="278">
        <v>304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368</v>
      </c>
      <c r="B25" s="415">
        <v>14217</v>
      </c>
      <c r="C25" s="415" t="s">
        <v>421</v>
      </c>
      <c r="D25" s="297">
        <f t="shared" si="1"/>
        <v>16616</v>
      </c>
      <c r="E25" s="297">
        <f t="shared" si="2"/>
        <v>11464</v>
      </c>
      <c r="F25" s="297">
        <f t="shared" si="3"/>
        <v>1255</v>
      </c>
      <c r="G25" s="278">
        <v>906</v>
      </c>
      <c r="H25" s="278"/>
      <c r="I25" s="278"/>
      <c r="J25" s="278"/>
      <c r="K25" s="278"/>
      <c r="L25" s="278">
        <v>323</v>
      </c>
      <c r="M25" s="278">
        <v>26</v>
      </c>
      <c r="N25" s="297">
        <f t="shared" si="4"/>
        <v>135</v>
      </c>
      <c r="O25" s="298">
        <f>'資源化量内訳'!R25</f>
        <v>3762</v>
      </c>
      <c r="P25" s="298">
        <f>'資源化量内訳'!S25</f>
        <v>2692</v>
      </c>
      <c r="Q25" s="298">
        <f>'資源化量内訳'!T25</f>
        <v>189</v>
      </c>
      <c r="R25" s="298">
        <f>'資源化量内訳'!U25</f>
        <v>370</v>
      </c>
      <c r="S25" s="298">
        <f>'資源化量内訳'!V25</f>
        <v>128</v>
      </c>
      <c r="T25" s="298">
        <f>'資源化量内訳'!W25</f>
        <v>362</v>
      </c>
      <c r="U25" s="298">
        <f>'資源化量内訳'!X25</f>
        <v>21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11849</v>
      </c>
      <c r="Z25" s="278">
        <v>11464</v>
      </c>
      <c r="AA25" s="278">
        <v>385</v>
      </c>
      <c r="AB25" s="278"/>
      <c r="AC25" s="278"/>
      <c r="AD25" s="278"/>
      <c r="AE25" s="278"/>
      <c r="AF25" s="278"/>
      <c r="AG25" s="278"/>
      <c r="AH25" s="297">
        <f t="shared" si="6"/>
        <v>2034</v>
      </c>
      <c r="AI25" s="278">
        <v>135</v>
      </c>
      <c r="AJ25" s="278">
        <v>1378</v>
      </c>
      <c r="AK25" s="297">
        <f t="shared" si="7"/>
        <v>521</v>
      </c>
      <c r="AL25" s="278">
        <v>521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368</v>
      </c>
      <c r="B26" s="415">
        <v>14218</v>
      </c>
      <c r="C26" s="415" t="s">
        <v>422</v>
      </c>
      <c r="D26" s="297">
        <f t="shared" si="1"/>
        <v>28659</v>
      </c>
      <c r="E26" s="297">
        <f t="shared" si="2"/>
        <v>21508</v>
      </c>
      <c r="F26" s="297">
        <f t="shared" si="3"/>
        <v>804</v>
      </c>
      <c r="G26" s="278">
        <v>777</v>
      </c>
      <c r="H26" s="278"/>
      <c r="I26" s="278"/>
      <c r="J26" s="278"/>
      <c r="K26" s="278"/>
      <c r="L26" s="278">
        <v>27</v>
      </c>
      <c r="M26" s="278"/>
      <c r="N26" s="297">
        <f t="shared" si="4"/>
        <v>0</v>
      </c>
      <c r="O26" s="298">
        <f>'資源化量内訳'!R26</f>
        <v>6347</v>
      </c>
      <c r="P26" s="298">
        <f>'資源化量内訳'!S26</f>
        <v>3211</v>
      </c>
      <c r="Q26" s="298">
        <f>'資源化量内訳'!T26</f>
        <v>849</v>
      </c>
      <c r="R26" s="298">
        <f>'資源化量内訳'!U26</f>
        <v>842</v>
      </c>
      <c r="S26" s="298">
        <f>'資源化量内訳'!V26</f>
        <v>239</v>
      </c>
      <c r="T26" s="298">
        <f>'資源化量内訳'!W26</f>
        <v>724</v>
      </c>
      <c r="U26" s="298">
        <f>'資源化量内訳'!X26</f>
        <v>473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9</v>
      </c>
      <c r="Y26" s="297">
        <f t="shared" si="5"/>
        <v>21508</v>
      </c>
      <c r="Z26" s="278">
        <v>21508</v>
      </c>
      <c r="AA26" s="278"/>
      <c r="AB26" s="278"/>
      <c r="AC26" s="278"/>
      <c r="AD26" s="278"/>
      <c r="AE26" s="278"/>
      <c r="AF26" s="278"/>
      <c r="AG26" s="278"/>
      <c r="AH26" s="297">
        <f t="shared" si="6"/>
        <v>862</v>
      </c>
      <c r="AI26" s="278"/>
      <c r="AJ26" s="278">
        <v>683</v>
      </c>
      <c r="AK26" s="297">
        <f t="shared" si="7"/>
        <v>179</v>
      </c>
      <c r="AL26" s="278">
        <v>179</v>
      </c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368</v>
      </c>
      <c r="B27" s="415">
        <v>14301</v>
      </c>
      <c r="C27" s="415" t="s">
        <v>423</v>
      </c>
      <c r="D27" s="297">
        <f t="shared" si="1"/>
        <v>13334</v>
      </c>
      <c r="E27" s="297">
        <f t="shared" si="2"/>
        <v>10681</v>
      </c>
      <c r="F27" s="297">
        <f t="shared" si="3"/>
        <v>534</v>
      </c>
      <c r="G27" s="278">
        <v>359</v>
      </c>
      <c r="H27" s="278"/>
      <c r="I27" s="278"/>
      <c r="J27" s="278"/>
      <c r="K27" s="278"/>
      <c r="L27" s="278">
        <v>169</v>
      </c>
      <c r="M27" s="278">
        <v>6</v>
      </c>
      <c r="N27" s="297">
        <f t="shared" si="4"/>
        <v>573</v>
      </c>
      <c r="O27" s="298">
        <f>'資源化量内訳'!R27</f>
        <v>1546</v>
      </c>
      <c r="P27" s="298">
        <f>'資源化量内訳'!S27</f>
        <v>1215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1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330</v>
      </c>
      <c r="Y27" s="297">
        <f t="shared" si="5"/>
        <v>10681</v>
      </c>
      <c r="Z27" s="278">
        <v>10681</v>
      </c>
      <c r="AA27" s="278"/>
      <c r="AB27" s="278"/>
      <c r="AC27" s="278"/>
      <c r="AD27" s="278"/>
      <c r="AE27" s="278"/>
      <c r="AF27" s="278"/>
      <c r="AG27" s="278"/>
      <c r="AH27" s="297">
        <f t="shared" si="6"/>
        <v>1226</v>
      </c>
      <c r="AI27" s="278">
        <v>573</v>
      </c>
      <c r="AJ27" s="278">
        <v>653</v>
      </c>
      <c r="AK27" s="297">
        <f t="shared" si="7"/>
        <v>0</v>
      </c>
      <c r="AL27" s="278"/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368</v>
      </c>
      <c r="B28" s="415">
        <v>14321</v>
      </c>
      <c r="C28" s="415" t="s">
        <v>424</v>
      </c>
      <c r="D28" s="297">
        <f t="shared" si="1"/>
        <v>15969</v>
      </c>
      <c r="E28" s="297">
        <f t="shared" si="2"/>
        <v>11698</v>
      </c>
      <c r="F28" s="297">
        <f t="shared" si="3"/>
        <v>256</v>
      </c>
      <c r="G28" s="278"/>
      <c r="H28" s="278"/>
      <c r="I28" s="278"/>
      <c r="J28" s="278"/>
      <c r="K28" s="278"/>
      <c r="L28" s="278">
        <v>12</v>
      </c>
      <c r="M28" s="278">
        <v>244</v>
      </c>
      <c r="N28" s="297">
        <f t="shared" si="4"/>
        <v>719</v>
      </c>
      <c r="O28" s="298">
        <f>'資源化量内訳'!R28</f>
        <v>3296</v>
      </c>
      <c r="P28" s="298">
        <f>'資源化量内訳'!S28</f>
        <v>1599</v>
      </c>
      <c r="Q28" s="298">
        <f>'資源化量内訳'!T28</f>
        <v>336</v>
      </c>
      <c r="R28" s="298">
        <f>'資源化量内訳'!U28</f>
        <v>356</v>
      </c>
      <c r="S28" s="298">
        <f>'資源化量内訳'!V28</f>
        <v>122</v>
      </c>
      <c r="T28" s="298">
        <f>'資源化量内訳'!W28</f>
        <v>717</v>
      </c>
      <c r="U28" s="298">
        <f>'資源化量内訳'!X28</f>
        <v>148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18</v>
      </c>
      <c r="Y28" s="297">
        <f t="shared" si="5"/>
        <v>11698</v>
      </c>
      <c r="Z28" s="278">
        <v>11698</v>
      </c>
      <c r="AA28" s="278"/>
      <c r="AB28" s="278"/>
      <c r="AC28" s="278"/>
      <c r="AD28" s="278"/>
      <c r="AE28" s="278"/>
      <c r="AF28" s="278"/>
      <c r="AG28" s="278"/>
      <c r="AH28" s="297">
        <f t="shared" si="6"/>
        <v>2619</v>
      </c>
      <c r="AI28" s="278">
        <v>719</v>
      </c>
      <c r="AJ28" s="278">
        <v>1900</v>
      </c>
      <c r="AK28" s="297">
        <f t="shared" si="7"/>
        <v>0</v>
      </c>
      <c r="AL28" s="278"/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368</v>
      </c>
      <c r="B29" s="415">
        <v>14341</v>
      </c>
      <c r="C29" s="415" t="s">
        <v>425</v>
      </c>
      <c r="D29" s="297">
        <f t="shared" si="1"/>
        <v>12562</v>
      </c>
      <c r="E29" s="297">
        <f t="shared" si="2"/>
        <v>8292</v>
      </c>
      <c r="F29" s="297">
        <f t="shared" si="3"/>
        <v>2415</v>
      </c>
      <c r="G29" s="278">
        <v>103</v>
      </c>
      <c r="H29" s="278"/>
      <c r="I29" s="278"/>
      <c r="J29" s="278"/>
      <c r="K29" s="278"/>
      <c r="L29" s="278">
        <v>1161</v>
      </c>
      <c r="M29" s="278">
        <v>1151</v>
      </c>
      <c r="N29" s="297">
        <f t="shared" si="4"/>
        <v>0</v>
      </c>
      <c r="O29" s="298">
        <f>'資源化量内訳'!R29</f>
        <v>1855</v>
      </c>
      <c r="P29" s="298">
        <f>'資源化量内訳'!S29</f>
        <v>1568</v>
      </c>
      <c r="Q29" s="298">
        <f>'資源化量内訳'!T29</f>
        <v>224</v>
      </c>
      <c r="R29" s="298">
        <f>'資源化量内訳'!U29</f>
        <v>6</v>
      </c>
      <c r="S29" s="298">
        <f>'資源化量内訳'!V29</f>
        <v>0</v>
      </c>
      <c r="T29" s="298">
        <f>'資源化量内訳'!W29</f>
        <v>0</v>
      </c>
      <c r="U29" s="298">
        <f>'資源化量内訳'!X29</f>
        <v>57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8587</v>
      </c>
      <c r="Z29" s="278">
        <v>8292</v>
      </c>
      <c r="AA29" s="278">
        <v>170</v>
      </c>
      <c r="AB29" s="278"/>
      <c r="AC29" s="278"/>
      <c r="AD29" s="278"/>
      <c r="AE29" s="278"/>
      <c r="AF29" s="278">
        <v>125</v>
      </c>
      <c r="AG29" s="278"/>
      <c r="AH29" s="297">
        <f t="shared" si="6"/>
        <v>837</v>
      </c>
      <c r="AI29" s="278"/>
      <c r="AJ29" s="278">
        <v>774</v>
      </c>
      <c r="AK29" s="297">
        <f t="shared" si="7"/>
        <v>63</v>
      </c>
      <c r="AL29" s="278">
        <v>16</v>
      </c>
      <c r="AM29" s="278"/>
      <c r="AN29" s="278"/>
      <c r="AO29" s="278"/>
      <c r="AP29" s="278"/>
      <c r="AQ29" s="278">
        <v>12</v>
      </c>
      <c r="AR29" s="278">
        <v>35</v>
      </c>
    </row>
    <row r="30" spans="1:44" s="267" customFormat="1" ht="13.5">
      <c r="A30" s="415" t="s">
        <v>368</v>
      </c>
      <c r="B30" s="415">
        <v>14342</v>
      </c>
      <c r="C30" s="415" t="s">
        <v>426</v>
      </c>
      <c r="D30" s="297">
        <f t="shared" si="1"/>
        <v>10897</v>
      </c>
      <c r="E30" s="297">
        <f t="shared" si="2"/>
        <v>6682</v>
      </c>
      <c r="F30" s="297">
        <f t="shared" si="3"/>
        <v>4000</v>
      </c>
      <c r="G30" s="278"/>
      <c r="H30" s="278">
        <v>430</v>
      </c>
      <c r="I30" s="278"/>
      <c r="J30" s="278"/>
      <c r="K30" s="278"/>
      <c r="L30" s="278">
        <v>3235</v>
      </c>
      <c r="M30" s="278">
        <v>335</v>
      </c>
      <c r="N30" s="297">
        <f t="shared" si="4"/>
        <v>215</v>
      </c>
      <c r="O30" s="298">
        <f>'資源化量内訳'!R30</f>
        <v>0</v>
      </c>
      <c r="P30" s="298">
        <f>'資源化量内訳'!S30</f>
        <v>0</v>
      </c>
      <c r="Q30" s="298">
        <f>'資源化量内訳'!T30</f>
        <v>0</v>
      </c>
      <c r="R30" s="298">
        <f>'資源化量内訳'!U30</f>
        <v>0</v>
      </c>
      <c r="S30" s="298">
        <f>'資源化量内訳'!V30</f>
        <v>0</v>
      </c>
      <c r="T30" s="298">
        <f>'資源化量内訳'!W30</f>
        <v>0</v>
      </c>
      <c r="U30" s="298">
        <f>'資源化量内訳'!X30</f>
        <v>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0</v>
      </c>
      <c r="Y30" s="297">
        <f t="shared" si="5"/>
        <v>6682</v>
      </c>
      <c r="Z30" s="278">
        <v>6682</v>
      </c>
      <c r="AA30" s="278"/>
      <c r="AB30" s="278"/>
      <c r="AC30" s="278"/>
      <c r="AD30" s="278"/>
      <c r="AE30" s="278"/>
      <c r="AF30" s="278"/>
      <c r="AG30" s="278"/>
      <c r="AH30" s="297">
        <f t="shared" si="6"/>
        <v>215</v>
      </c>
      <c r="AI30" s="278">
        <v>215</v>
      </c>
      <c r="AJ30" s="278"/>
      <c r="AK30" s="297">
        <f t="shared" si="7"/>
        <v>0</v>
      </c>
      <c r="AL30" s="278"/>
      <c r="AM30" s="278"/>
      <c r="AN30" s="278"/>
      <c r="AO30" s="278"/>
      <c r="AP30" s="278"/>
      <c r="AQ30" s="278"/>
      <c r="AR30" s="278"/>
    </row>
    <row r="31" spans="1:44" s="267" customFormat="1" ht="13.5">
      <c r="A31" s="415" t="s">
        <v>368</v>
      </c>
      <c r="B31" s="415">
        <v>14361</v>
      </c>
      <c r="C31" s="415" t="s">
        <v>427</v>
      </c>
      <c r="D31" s="297">
        <f t="shared" si="1"/>
        <v>3409</v>
      </c>
      <c r="E31" s="297">
        <f t="shared" si="2"/>
        <v>2619</v>
      </c>
      <c r="F31" s="297">
        <f t="shared" si="3"/>
        <v>258</v>
      </c>
      <c r="G31" s="278">
        <v>129</v>
      </c>
      <c r="H31" s="278"/>
      <c r="I31" s="278"/>
      <c r="J31" s="278"/>
      <c r="K31" s="278"/>
      <c r="L31" s="278">
        <v>127</v>
      </c>
      <c r="M31" s="278">
        <v>2</v>
      </c>
      <c r="N31" s="297">
        <f t="shared" si="4"/>
        <v>0</v>
      </c>
      <c r="O31" s="298">
        <f>'資源化量内訳'!R31</f>
        <v>532</v>
      </c>
      <c r="P31" s="298">
        <f>'資源化量内訳'!S31</f>
        <v>414</v>
      </c>
      <c r="Q31" s="298">
        <f>'資源化量内訳'!T31</f>
        <v>35</v>
      </c>
      <c r="R31" s="298">
        <f>'資源化量内訳'!U31</f>
        <v>83</v>
      </c>
      <c r="S31" s="298">
        <f>'資源化量内訳'!V31</f>
        <v>0</v>
      </c>
      <c r="T31" s="298">
        <f>'資源化量内訳'!W31</f>
        <v>0</v>
      </c>
      <c r="U31" s="298">
        <f>'資源化量内訳'!X31</f>
        <v>0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2621</v>
      </c>
      <c r="Z31" s="278">
        <v>2619</v>
      </c>
      <c r="AA31" s="278">
        <v>2</v>
      </c>
      <c r="AB31" s="278"/>
      <c r="AC31" s="278"/>
      <c r="AD31" s="278"/>
      <c r="AE31" s="278"/>
      <c r="AF31" s="278"/>
      <c r="AG31" s="278"/>
      <c r="AH31" s="297">
        <f t="shared" si="6"/>
        <v>231</v>
      </c>
      <c r="AI31" s="278"/>
      <c r="AJ31" s="278">
        <v>171</v>
      </c>
      <c r="AK31" s="297">
        <f t="shared" si="7"/>
        <v>60</v>
      </c>
      <c r="AL31" s="278">
        <v>60</v>
      </c>
      <c r="AM31" s="278"/>
      <c r="AN31" s="278"/>
      <c r="AO31" s="278"/>
      <c r="AP31" s="278"/>
      <c r="AQ31" s="278"/>
      <c r="AR31" s="278"/>
    </row>
    <row r="32" spans="1:44" s="267" customFormat="1" ht="13.5">
      <c r="A32" s="415" t="s">
        <v>368</v>
      </c>
      <c r="B32" s="415">
        <v>14362</v>
      </c>
      <c r="C32" s="415" t="s">
        <v>428</v>
      </c>
      <c r="D32" s="297">
        <f t="shared" si="1"/>
        <v>6609</v>
      </c>
      <c r="E32" s="297">
        <f t="shared" si="2"/>
        <v>4868</v>
      </c>
      <c r="F32" s="297">
        <f t="shared" si="3"/>
        <v>423</v>
      </c>
      <c r="G32" s="278">
        <v>233</v>
      </c>
      <c r="H32" s="278"/>
      <c r="I32" s="278"/>
      <c r="J32" s="278"/>
      <c r="K32" s="278"/>
      <c r="L32" s="278">
        <v>190</v>
      </c>
      <c r="M32" s="278"/>
      <c r="N32" s="297">
        <f t="shared" si="4"/>
        <v>0</v>
      </c>
      <c r="O32" s="298">
        <f>'資源化量内訳'!R32</f>
        <v>1318</v>
      </c>
      <c r="P32" s="298">
        <f>'資源化量内訳'!S32</f>
        <v>892</v>
      </c>
      <c r="Q32" s="298">
        <f>'資源化量内訳'!T32</f>
        <v>90</v>
      </c>
      <c r="R32" s="298">
        <f>'資源化量内訳'!U32</f>
        <v>136</v>
      </c>
      <c r="S32" s="298">
        <f>'資源化量内訳'!V32</f>
        <v>55</v>
      </c>
      <c r="T32" s="298">
        <f>'資源化量内訳'!W32</f>
        <v>111</v>
      </c>
      <c r="U32" s="298">
        <f>'資源化量内訳'!X32</f>
        <v>34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4873</v>
      </c>
      <c r="Z32" s="278">
        <v>4868</v>
      </c>
      <c r="AA32" s="278">
        <v>5</v>
      </c>
      <c r="AB32" s="278"/>
      <c r="AC32" s="278"/>
      <c r="AD32" s="278"/>
      <c r="AE32" s="278"/>
      <c r="AF32" s="278"/>
      <c r="AG32" s="278"/>
      <c r="AH32" s="297">
        <f t="shared" si="6"/>
        <v>426</v>
      </c>
      <c r="AI32" s="278"/>
      <c r="AJ32" s="278">
        <v>322</v>
      </c>
      <c r="AK32" s="297">
        <f t="shared" si="7"/>
        <v>104</v>
      </c>
      <c r="AL32" s="278">
        <v>104</v>
      </c>
      <c r="AM32" s="278"/>
      <c r="AN32" s="278"/>
      <c r="AO32" s="278"/>
      <c r="AP32" s="278"/>
      <c r="AQ32" s="278"/>
      <c r="AR32" s="278"/>
    </row>
    <row r="33" spans="1:44" s="267" customFormat="1" ht="13.5">
      <c r="A33" s="415" t="s">
        <v>368</v>
      </c>
      <c r="B33" s="415">
        <v>14363</v>
      </c>
      <c r="C33" s="415" t="s">
        <v>429</v>
      </c>
      <c r="D33" s="297">
        <f t="shared" si="1"/>
        <v>4247</v>
      </c>
      <c r="E33" s="297">
        <f t="shared" si="2"/>
        <v>3171</v>
      </c>
      <c r="F33" s="297">
        <f t="shared" si="3"/>
        <v>211</v>
      </c>
      <c r="G33" s="278">
        <v>76</v>
      </c>
      <c r="H33" s="278"/>
      <c r="I33" s="278"/>
      <c r="J33" s="278"/>
      <c r="K33" s="278"/>
      <c r="L33" s="278">
        <v>135</v>
      </c>
      <c r="M33" s="278"/>
      <c r="N33" s="297">
        <f t="shared" si="4"/>
        <v>0</v>
      </c>
      <c r="O33" s="298">
        <f>'資源化量内訳'!R33</f>
        <v>865</v>
      </c>
      <c r="P33" s="298">
        <f>'資源化量内訳'!S33</f>
        <v>612</v>
      </c>
      <c r="Q33" s="298">
        <f>'資源化量内訳'!T33</f>
        <v>61</v>
      </c>
      <c r="R33" s="298">
        <f>'資源化量内訳'!U33</f>
        <v>118</v>
      </c>
      <c r="S33" s="298">
        <f>'資源化量内訳'!V33</f>
        <v>0</v>
      </c>
      <c r="T33" s="298">
        <f>'資源化量内訳'!W33</f>
        <v>0</v>
      </c>
      <c r="U33" s="298">
        <f>'資源化量内訳'!X33</f>
        <v>68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6</v>
      </c>
      <c r="Y33" s="297">
        <f t="shared" si="5"/>
        <v>3173</v>
      </c>
      <c r="Z33" s="278">
        <v>3171</v>
      </c>
      <c r="AA33" s="278">
        <v>2</v>
      </c>
      <c r="AB33" s="278"/>
      <c r="AC33" s="278"/>
      <c r="AD33" s="278"/>
      <c r="AE33" s="278"/>
      <c r="AF33" s="278"/>
      <c r="AG33" s="278"/>
      <c r="AH33" s="297">
        <f t="shared" si="6"/>
        <v>295</v>
      </c>
      <c r="AI33" s="278"/>
      <c r="AJ33" s="278">
        <v>219</v>
      </c>
      <c r="AK33" s="297">
        <f t="shared" si="7"/>
        <v>76</v>
      </c>
      <c r="AL33" s="278">
        <v>76</v>
      </c>
      <c r="AM33" s="278"/>
      <c r="AN33" s="278"/>
      <c r="AO33" s="278"/>
      <c r="AP33" s="278"/>
      <c r="AQ33" s="278"/>
      <c r="AR33" s="278"/>
    </row>
    <row r="34" spans="1:44" s="267" customFormat="1" ht="13.5">
      <c r="A34" s="415" t="s">
        <v>368</v>
      </c>
      <c r="B34" s="415">
        <v>14364</v>
      </c>
      <c r="C34" s="415" t="s">
        <v>430</v>
      </c>
      <c r="D34" s="297">
        <f t="shared" si="1"/>
        <v>4150</v>
      </c>
      <c r="E34" s="297">
        <f t="shared" si="2"/>
        <v>3199</v>
      </c>
      <c r="F34" s="297">
        <f t="shared" si="3"/>
        <v>951</v>
      </c>
      <c r="G34" s="278">
        <v>284</v>
      </c>
      <c r="H34" s="278"/>
      <c r="I34" s="278"/>
      <c r="J34" s="278"/>
      <c r="K34" s="278"/>
      <c r="L34" s="278">
        <v>667</v>
      </c>
      <c r="M34" s="278"/>
      <c r="N34" s="297">
        <f t="shared" si="4"/>
        <v>0</v>
      </c>
      <c r="O34" s="298">
        <f>'資源化量内訳'!R34</f>
        <v>0</v>
      </c>
      <c r="P34" s="298">
        <f>'資源化量内訳'!S34</f>
        <v>0</v>
      </c>
      <c r="Q34" s="298">
        <f>'資源化量内訳'!T34</f>
        <v>0</v>
      </c>
      <c r="R34" s="298">
        <f>'資源化量内訳'!U34</f>
        <v>0</v>
      </c>
      <c r="S34" s="298">
        <f>'資源化量内訳'!V34</f>
        <v>0</v>
      </c>
      <c r="T34" s="298">
        <f>'資源化量内訳'!W34</f>
        <v>0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3250</v>
      </c>
      <c r="Z34" s="278">
        <v>3199</v>
      </c>
      <c r="AA34" s="278">
        <v>51</v>
      </c>
      <c r="AB34" s="278"/>
      <c r="AC34" s="278"/>
      <c r="AD34" s="278"/>
      <c r="AE34" s="278"/>
      <c r="AF34" s="278"/>
      <c r="AG34" s="278"/>
      <c r="AH34" s="297">
        <f t="shared" si="6"/>
        <v>371</v>
      </c>
      <c r="AI34" s="278"/>
      <c r="AJ34" s="278">
        <v>282</v>
      </c>
      <c r="AK34" s="297">
        <f t="shared" si="7"/>
        <v>89</v>
      </c>
      <c r="AL34" s="278">
        <v>89</v>
      </c>
      <c r="AM34" s="278"/>
      <c r="AN34" s="278"/>
      <c r="AO34" s="278"/>
      <c r="AP34" s="278"/>
      <c r="AQ34" s="278"/>
      <c r="AR34" s="278"/>
    </row>
    <row r="35" spans="1:44" s="267" customFormat="1" ht="13.5">
      <c r="A35" s="415" t="s">
        <v>368</v>
      </c>
      <c r="B35" s="415">
        <v>14366</v>
      </c>
      <c r="C35" s="415" t="s">
        <v>431</v>
      </c>
      <c r="D35" s="297">
        <f t="shared" si="1"/>
        <v>5891</v>
      </c>
      <c r="E35" s="297">
        <f t="shared" si="2"/>
        <v>4167</v>
      </c>
      <c r="F35" s="297">
        <f t="shared" si="3"/>
        <v>593</v>
      </c>
      <c r="G35" s="278">
        <v>187</v>
      </c>
      <c r="H35" s="278"/>
      <c r="I35" s="278"/>
      <c r="J35" s="278"/>
      <c r="K35" s="278"/>
      <c r="L35" s="278">
        <v>406</v>
      </c>
      <c r="M35" s="278"/>
      <c r="N35" s="297">
        <f t="shared" si="4"/>
        <v>0</v>
      </c>
      <c r="O35" s="298">
        <f>'資源化量内訳'!R35</f>
        <v>1131</v>
      </c>
      <c r="P35" s="298">
        <f>'資源化量内訳'!S35</f>
        <v>787</v>
      </c>
      <c r="Q35" s="298">
        <f>'資源化量内訳'!T35</f>
        <v>0</v>
      </c>
      <c r="R35" s="298">
        <f>'資源化量内訳'!U35</f>
        <v>0</v>
      </c>
      <c r="S35" s="298">
        <f>'資源化量内訳'!V35</f>
        <v>34</v>
      </c>
      <c r="T35" s="298">
        <f>'資源化量内訳'!W35</f>
        <v>6</v>
      </c>
      <c r="U35" s="298">
        <f>'資源化量内訳'!X35</f>
        <v>32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272</v>
      </c>
      <c r="Y35" s="297">
        <f t="shared" si="5"/>
        <v>4179</v>
      </c>
      <c r="Z35" s="278">
        <v>4167</v>
      </c>
      <c r="AA35" s="278">
        <v>12</v>
      </c>
      <c r="AB35" s="278"/>
      <c r="AC35" s="278"/>
      <c r="AD35" s="278"/>
      <c r="AE35" s="278"/>
      <c r="AF35" s="278"/>
      <c r="AG35" s="278"/>
      <c r="AH35" s="297">
        <f t="shared" si="6"/>
        <v>437</v>
      </c>
      <c r="AI35" s="278"/>
      <c r="AJ35" s="278">
        <v>368</v>
      </c>
      <c r="AK35" s="297">
        <f t="shared" si="7"/>
        <v>69</v>
      </c>
      <c r="AL35" s="278">
        <v>69</v>
      </c>
      <c r="AM35" s="278"/>
      <c r="AN35" s="278"/>
      <c r="AO35" s="278"/>
      <c r="AP35" s="278"/>
      <c r="AQ35" s="278"/>
      <c r="AR35" s="278"/>
    </row>
    <row r="36" spans="1:44" s="267" customFormat="1" ht="13.5">
      <c r="A36" s="415" t="s">
        <v>368</v>
      </c>
      <c r="B36" s="415">
        <v>14382</v>
      </c>
      <c r="C36" s="415" t="s">
        <v>432</v>
      </c>
      <c r="D36" s="297">
        <f t="shared" si="1"/>
        <v>20360</v>
      </c>
      <c r="E36" s="297">
        <f t="shared" si="2"/>
        <v>17140</v>
      </c>
      <c r="F36" s="297">
        <f t="shared" si="3"/>
        <v>3215</v>
      </c>
      <c r="G36" s="278">
        <v>3128</v>
      </c>
      <c r="H36" s="278"/>
      <c r="I36" s="278"/>
      <c r="J36" s="278"/>
      <c r="K36" s="278"/>
      <c r="L36" s="278">
        <v>87</v>
      </c>
      <c r="M36" s="278"/>
      <c r="N36" s="297">
        <f t="shared" si="4"/>
        <v>0</v>
      </c>
      <c r="O36" s="298">
        <f>'資源化量内訳'!R36</f>
        <v>5</v>
      </c>
      <c r="P36" s="298">
        <f>'資源化量内訳'!S36</f>
        <v>0</v>
      </c>
      <c r="Q36" s="298">
        <f>'資源化量内訳'!T36</f>
        <v>0</v>
      </c>
      <c r="R36" s="298">
        <f>'資源化量内訳'!U36</f>
        <v>0</v>
      </c>
      <c r="S36" s="298">
        <f>'資源化量内訳'!V36</f>
        <v>0</v>
      </c>
      <c r="T36" s="298">
        <f>'資源化量内訳'!W36</f>
        <v>0</v>
      </c>
      <c r="U36" s="298">
        <f>'資源化量内訳'!X36</f>
        <v>0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5</v>
      </c>
      <c r="Y36" s="297">
        <f t="shared" si="5"/>
        <v>19339</v>
      </c>
      <c r="Z36" s="278">
        <v>17140</v>
      </c>
      <c r="AA36" s="278">
        <v>2190</v>
      </c>
      <c r="AB36" s="278"/>
      <c r="AC36" s="278"/>
      <c r="AD36" s="278"/>
      <c r="AE36" s="278"/>
      <c r="AF36" s="278">
        <v>9</v>
      </c>
      <c r="AG36" s="278"/>
      <c r="AH36" s="297">
        <f t="shared" si="6"/>
        <v>2370</v>
      </c>
      <c r="AI36" s="278"/>
      <c r="AJ36" s="278">
        <v>2370</v>
      </c>
      <c r="AK36" s="297">
        <f t="shared" si="7"/>
        <v>0</v>
      </c>
      <c r="AL36" s="278"/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368</v>
      </c>
      <c r="B37" s="415">
        <v>14383</v>
      </c>
      <c r="C37" s="415" t="s">
        <v>433</v>
      </c>
      <c r="D37" s="297">
        <f t="shared" si="1"/>
        <v>4216</v>
      </c>
      <c r="E37" s="297">
        <f t="shared" si="2"/>
        <v>3442</v>
      </c>
      <c r="F37" s="297">
        <f t="shared" si="3"/>
        <v>404</v>
      </c>
      <c r="G37" s="278">
        <v>277</v>
      </c>
      <c r="H37" s="278"/>
      <c r="I37" s="278"/>
      <c r="J37" s="278"/>
      <c r="K37" s="278"/>
      <c r="L37" s="278">
        <v>127</v>
      </c>
      <c r="M37" s="278"/>
      <c r="N37" s="297">
        <f t="shared" si="4"/>
        <v>0</v>
      </c>
      <c r="O37" s="298">
        <f>'資源化量内訳'!R37</f>
        <v>370</v>
      </c>
      <c r="P37" s="298">
        <f>'資源化量内訳'!S37</f>
        <v>370</v>
      </c>
      <c r="Q37" s="298">
        <f>'資源化量内訳'!T37</f>
        <v>0</v>
      </c>
      <c r="R37" s="298">
        <f>'資源化量内訳'!U37</f>
        <v>0</v>
      </c>
      <c r="S37" s="298">
        <f>'資源化量内訳'!V37</f>
        <v>0</v>
      </c>
      <c r="T37" s="298">
        <f>'資源化量内訳'!W37</f>
        <v>0</v>
      </c>
      <c r="U37" s="298">
        <f>'資源化量内訳'!X37</f>
        <v>0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0</v>
      </c>
      <c r="Y37" s="297">
        <f t="shared" si="5"/>
        <v>3552</v>
      </c>
      <c r="Z37" s="278">
        <v>3442</v>
      </c>
      <c r="AA37" s="278">
        <v>91</v>
      </c>
      <c r="AB37" s="278"/>
      <c r="AC37" s="278"/>
      <c r="AD37" s="278"/>
      <c r="AE37" s="278"/>
      <c r="AF37" s="278">
        <v>19</v>
      </c>
      <c r="AG37" s="278"/>
      <c r="AH37" s="297">
        <f t="shared" si="6"/>
        <v>617</v>
      </c>
      <c r="AI37" s="278"/>
      <c r="AJ37" s="278">
        <v>531</v>
      </c>
      <c r="AK37" s="297">
        <f t="shared" si="7"/>
        <v>86</v>
      </c>
      <c r="AL37" s="278">
        <v>62</v>
      </c>
      <c r="AM37" s="278"/>
      <c r="AN37" s="278"/>
      <c r="AO37" s="278"/>
      <c r="AP37" s="278"/>
      <c r="AQ37" s="278">
        <v>24</v>
      </c>
      <c r="AR37" s="278"/>
    </row>
    <row r="38" spans="1:44" s="267" customFormat="1" ht="13.5">
      <c r="A38" s="415" t="s">
        <v>368</v>
      </c>
      <c r="B38" s="415">
        <v>14384</v>
      </c>
      <c r="C38" s="415" t="s">
        <v>434</v>
      </c>
      <c r="D38" s="297">
        <f t="shared" si="1"/>
        <v>15765</v>
      </c>
      <c r="E38" s="297">
        <f t="shared" si="2"/>
        <v>12997</v>
      </c>
      <c r="F38" s="297">
        <f t="shared" si="3"/>
        <v>1440</v>
      </c>
      <c r="G38" s="278">
        <v>944</v>
      </c>
      <c r="H38" s="278"/>
      <c r="I38" s="278"/>
      <c r="J38" s="278"/>
      <c r="K38" s="278"/>
      <c r="L38" s="278">
        <v>496</v>
      </c>
      <c r="M38" s="278"/>
      <c r="N38" s="297">
        <f t="shared" si="4"/>
        <v>0</v>
      </c>
      <c r="O38" s="298">
        <f>'資源化量内訳'!R38</f>
        <v>1328</v>
      </c>
      <c r="P38" s="298">
        <f>'資源化量内訳'!S38</f>
        <v>1328</v>
      </c>
      <c r="Q38" s="298">
        <f>'資源化量内訳'!T38</f>
        <v>0</v>
      </c>
      <c r="R38" s="298">
        <f>'資源化量内訳'!U38</f>
        <v>0</v>
      </c>
      <c r="S38" s="298">
        <f>'資源化量内訳'!V38</f>
        <v>0</v>
      </c>
      <c r="T38" s="298">
        <f>'資源化量内訳'!W38</f>
        <v>0</v>
      </c>
      <c r="U38" s="298">
        <f>'資源化量内訳'!X38</f>
        <v>0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0</v>
      </c>
      <c r="Y38" s="297">
        <f t="shared" si="5"/>
        <v>13357</v>
      </c>
      <c r="Z38" s="278">
        <v>12997</v>
      </c>
      <c r="AA38" s="278">
        <v>310</v>
      </c>
      <c r="AB38" s="278"/>
      <c r="AC38" s="278"/>
      <c r="AD38" s="278"/>
      <c r="AE38" s="278"/>
      <c r="AF38" s="278">
        <v>50</v>
      </c>
      <c r="AG38" s="278"/>
      <c r="AH38" s="297">
        <f t="shared" si="6"/>
        <v>2346</v>
      </c>
      <c r="AI38" s="278"/>
      <c r="AJ38" s="278">
        <v>1999</v>
      </c>
      <c r="AK38" s="297">
        <f t="shared" si="7"/>
        <v>347</v>
      </c>
      <c r="AL38" s="278">
        <v>231</v>
      </c>
      <c r="AM38" s="278"/>
      <c r="AN38" s="278"/>
      <c r="AO38" s="278"/>
      <c r="AP38" s="278"/>
      <c r="AQ38" s="278">
        <v>116</v>
      </c>
      <c r="AR38" s="278"/>
    </row>
    <row r="39" spans="1:44" s="267" customFormat="1" ht="13.5">
      <c r="A39" s="415" t="s">
        <v>368</v>
      </c>
      <c r="B39" s="415">
        <v>14401</v>
      </c>
      <c r="C39" s="415" t="s">
        <v>435</v>
      </c>
      <c r="D39" s="297">
        <f t="shared" si="1"/>
        <v>15074</v>
      </c>
      <c r="E39" s="297">
        <f t="shared" si="2"/>
        <v>13271</v>
      </c>
      <c r="F39" s="297">
        <f t="shared" si="3"/>
        <v>986</v>
      </c>
      <c r="G39" s="278">
        <v>967</v>
      </c>
      <c r="H39" s="278"/>
      <c r="I39" s="278"/>
      <c r="J39" s="278"/>
      <c r="K39" s="278"/>
      <c r="L39" s="278"/>
      <c r="M39" s="278">
        <v>19</v>
      </c>
      <c r="N39" s="297">
        <f t="shared" si="4"/>
        <v>35</v>
      </c>
      <c r="O39" s="298">
        <f>'資源化量内訳'!R39</f>
        <v>782</v>
      </c>
      <c r="P39" s="298">
        <f>'資源化量内訳'!S39</f>
        <v>496</v>
      </c>
      <c r="Q39" s="298">
        <f>'資源化量内訳'!T39</f>
        <v>19</v>
      </c>
      <c r="R39" s="298">
        <f>'資源化量内訳'!U39</f>
        <v>0</v>
      </c>
      <c r="S39" s="298">
        <f>'資源化量内訳'!V39</f>
        <v>150</v>
      </c>
      <c r="T39" s="298">
        <f>'資源化量内訳'!W39</f>
        <v>0</v>
      </c>
      <c r="U39" s="298">
        <f>'資源化量内訳'!X39</f>
        <v>87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30</v>
      </c>
      <c r="Y39" s="297">
        <f t="shared" si="5"/>
        <v>13576</v>
      </c>
      <c r="Z39" s="278">
        <v>13271</v>
      </c>
      <c r="AA39" s="278">
        <v>305</v>
      </c>
      <c r="AB39" s="278"/>
      <c r="AC39" s="278"/>
      <c r="AD39" s="278"/>
      <c r="AE39" s="278"/>
      <c r="AF39" s="278"/>
      <c r="AG39" s="278"/>
      <c r="AH39" s="297">
        <f t="shared" si="6"/>
        <v>1897</v>
      </c>
      <c r="AI39" s="278">
        <v>35</v>
      </c>
      <c r="AJ39" s="278">
        <v>1514</v>
      </c>
      <c r="AK39" s="297">
        <f t="shared" si="7"/>
        <v>348</v>
      </c>
      <c r="AL39" s="278">
        <v>348</v>
      </c>
      <c r="AM39" s="278"/>
      <c r="AN39" s="278"/>
      <c r="AO39" s="278"/>
      <c r="AP39" s="278"/>
      <c r="AQ39" s="278"/>
      <c r="AR39" s="278"/>
    </row>
    <row r="40" spans="1:44" s="267" customFormat="1" ht="13.5">
      <c r="A40" s="415" t="s">
        <v>368</v>
      </c>
      <c r="B40" s="415">
        <v>14402</v>
      </c>
      <c r="C40" s="415" t="s">
        <v>436</v>
      </c>
      <c r="D40" s="297">
        <f t="shared" si="1"/>
        <v>1125</v>
      </c>
      <c r="E40" s="297">
        <f t="shared" si="2"/>
        <v>840</v>
      </c>
      <c r="F40" s="297">
        <f t="shared" si="3"/>
        <v>242</v>
      </c>
      <c r="G40" s="278">
        <v>68</v>
      </c>
      <c r="H40" s="278"/>
      <c r="I40" s="278"/>
      <c r="J40" s="278"/>
      <c r="K40" s="278"/>
      <c r="L40" s="278">
        <v>173</v>
      </c>
      <c r="M40" s="278">
        <v>1</v>
      </c>
      <c r="N40" s="297">
        <f t="shared" si="4"/>
        <v>20</v>
      </c>
      <c r="O40" s="298">
        <f>'資源化量内訳'!R40</f>
        <v>23</v>
      </c>
      <c r="P40" s="298">
        <f>'資源化量内訳'!S40</f>
        <v>0</v>
      </c>
      <c r="Q40" s="298">
        <f>'資源化量内訳'!T40</f>
        <v>23</v>
      </c>
      <c r="R40" s="298">
        <f>'資源化量内訳'!U40</f>
        <v>0</v>
      </c>
      <c r="S40" s="298">
        <f>'資源化量内訳'!V40</f>
        <v>0</v>
      </c>
      <c r="T40" s="298">
        <f>'資源化量内訳'!W40</f>
        <v>0</v>
      </c>
      <c r="U40" s="298">
        <f>'資源化量内訳'!X40</f>
        <v>0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0</v>
      </c>
      <c r="Y40" s="297">
        <f t="shared" si="5"/>
        <v>840</v>
      </c>
      <c r="Z40" s="278">
        <v>840</v>
      </c>
      <c r="AA40" s="278"/>
      <c r="AB40" s="278"/>
      <c r="AC40" s="278"/>
      <c r="AD40" s="278"/>
      <c r="AE40" s="278"/>
      <c r="AF40" s="278"/>
      <c r="AG40" s="278"/>
      <c r="AH40" s="297">
        <f t="shared" si="6"/>
        <v>117</v>
      </c>
      <c r="AI40" s="278">
        <v>20</v>
      </c>
      <c r="AJ40" s="278">
        <v>97</v>
      </c>
      <c r="AK40" s="297">
        <f t="shared" si="7"/>
        <v>0</v>
      </c>
      <c r="AL40" s="278"/>
      <c r="AM40" s="278"/>
      <c r="AN40" s="278"/>
      <c r="AO40" s="278"/>
      <c r="AP40" s="278"/>
      <c r="AQ40" s="278"/>
      <c r="AR40" s="278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神奈川県</v>
      </c>
      <c r="B7" s="280">
        <f>INT(B8/1000)*1000</f>
        <v>14000</v>
      </c>
      <c r="C7" s="280" t="s">
        <v>354</v>
      </c>
      <c r="D7" s="278">
        <f aca="true" t="shared" si="0" ref="D7:AI7">SUM(D8:D200)</f>
        <v>835461</v>
      </c>
      <c r="E7" s="278">
        <f t="shared" si="0"/>
        <v>476214</v>
      </c>
      <c r="F7" s="278">
        <f t="shared" si="0"/>
        <v>73395</v>
      </c>
      <c r="G7" s="278">
        <f t="shared" si="0"/>
        <v>63572</v>
      </c>
      <c r="H7" s="278">
        <f t="shared" si="0"/>
        <v>26495</v>
      </c>
      <c r="I7" s="278">
        <f t="shared" si="0"/>
        <v>81077</v>
      </c>
      <c r="J7" s="278">
        <f t="shared" si="0"/>
        <v>26960</v>
      </c>
      <c r="K7" s="278">
        <f t="shared" si="0"/>
        <v>6681</v>
      </c>
      <c r="L7" s="278">
        <f t="shared" si="0"/>
        <v>0</v>
      </c>
      <c r="M7" s="278">
        <f t="shared" si="0"/>
        <v>35022</v>
      </c>
      <c r="N7" s="278">
        <f t="shared" si="0"/>
        <v>18490</v>
      </c>
      <c r="O7" s="278">
        <f t="shared" si="0"/>
        <v>0</v>
      </c>
      <c r="P7" s="278">
        <f t="shared" si="0"/>
        <v>0</v>
      </c>
      <c r="Q7" s="278">
        <f t="shared" si="0"/>
        <v>27555</v>
      </c>
      <c r="R7" s="278">
        <f t="shared" si="0"/>
        <v>228245</v>
      </c>
      <c r="S7" s="278">
        <f t="shared" si="0"/>
        <v>129624</v>
      </c>
      <c r="T7" s="278">
        <f t="shared" si="0"/>
        <v>8707</v>
      </c>
      <c r="U7" s="278">
        <f t="shared" si="0"/>
        <v>5720</v>
      </c>
      <c r="V7" s="278">
        <f t="shared" si="0"/>
        <v>3968</v>
      </c>
      <c r="W7" s="278">
        <f t="shared" si="0"/>
        <v>54971</v>
      </c>
      <c r="X7" s="278">
        <f t="shared" si="0"/>
        <v>11265</v>
      </c>
      <c r="Y7" s="278">
        <f t="shared" si="0"/>
        <v>0</v>
      </c>
      <c r="Z7" s="278">
        <f t="shared" si="0"/>
        <v>0</v>
      </c>
      <c r="AA7" s="278">
        <f t="shared" si="0"/>
        <v>13990</v>
      </c>
      <c r="AB7" s="278">
        <f t="shared" si="0"/>
        <v>242195</v>
      </c>
      <c r="AC7" s="278">
        <f t="shared" si="0"/>
        <v>16805</v>
      </c>
      <c r="AD7" s="278">
        <f t="shared" si="0"/>
        <v>54980</v>
      </c>
      <c r="AE7" s="278">
        <f t="shared" si="0"/>
        <v>46965</v>
      </c>
      <c r="AF7" s="278">
        <f t="shared" si="0"/>
        <v>22527</v>
      </c>
      <c r="AG7" s="278">
        <f t="shared" si="0"/>
        <v>26106</v>
      </c>
      <c r="AH7" s="278">
        <f t="shared" si="0"/>
        <v>1222</v>
      </c>
      <c r="AI7" s="278">
        <f t="shared" si="0"/>
        <v>6681</v>
      </c>
      <c r="AJ7" s="278">
        <f aca="true" t="shared" si="1" ref="AJ7:BO7">SUM(AJ8:AJ200)</f>
        <v>0</v>
      </c>
      <c r="AK7" s="278">
        <f t="shared" si="1"/>
        <v>35022</v>
      </c>
      <c r="AL7" s="278">
        <f t="shared" si="1"/>
        <v>18490</v>
      </c>
      <c r="AM7" s="278">
        <f t="shared" si="1"/>
        <v>0</v>
      </c>
      <c r="AN7" s="278">
        <f t="shared" si="1"/>
        <v>0</v>
      </c>
      <c r="AO7" s="278">
        <f t="shared" si="1"/>
        <v>13397</v>
      </c>
      <c r="AP7" s="278">
        <f t="shared" si="1"/>
        <v>59313</v>
      </c>
      <c r="AQ7" s="278">
        <f t="shared" si="1"/>
        <v>0</v>
      </c>
      <c r="AR7" s="278">
        <f t="shared" si="1"/>
        <v>1363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35022</v>
      </c>
      <c r="AZ7" s="278">
        <f t="shared" si="1"/>
        <v>18490</v>
      </c>
      <c r="BA7" s="278">
        <f t="shared" si="1"/>
        <v>0</v>
      </c>
      <c r="BB7" s="278">
        <f t="shared" si="1"/>
        <v>4438</v>
      </c>
      <c r="BC7" s="278">
        <f t="shared" si="1"/>
        <v>22051</v>
      </c>
      <c r="BD7" s="278">
        <f t="shared" si="1"/>
        <v>99</v>
      </c>
      <c r="BE7" s="278">
        <f t="shared" si="1"/>
        <v>18267</v>
      </c>
      <c r="BF7" s="278">
        <f t="shared" si="1"/>
        <v>913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2772</v>
      </c>
      <c r="BO7" s="278">
        <f t="shared" si="1"/>
        <v>4255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4255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6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0</v>
      </c>
      <c r="DK7" s="278">
        <f t="shared" si="3"/>
        <v>6</v>
      </c>
      <c r="DL7" s="278">
        <f t="shared" si="3"/>
        <v>156570</v>
      </c>
      <c r="DM7" s="278">
        <f t="shared" si="3"/>
        <v>16706</v>
      </c>
      <c r="DN7" s="278">
        <f t="shared" si="3"/>
        <v>35350</v>
      </c>
      <c r="DO7" s="278">
        <f t="shared" si="3"/>
        <v>46052</v>
      </c>
      <c r="DP7" s="278">
        <f t="shared" si="3"/>
        <v>22527</v>
      </c>
      <c r="DQ7" s="278">
        <f t="shared" si="3"/>
        <v>26106</v>
      </c>
      <c r="DR7" s="278">
        <f t="shared" si="3"/>
        <v>1222</v>
      </c>
      <c r="DS7" s="278">
        <f t="shared" si="3"/>
        <v>2426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6181</v>
      </c>
      <c r="DX7" s="278">
        <f t="shared" si="3"/>
        <v>365021</v>
      </c>
      <c r="DY7" s="278">
        <f t="shared" si="3"/>
        <v>329785</v>
      </c>
      <c r="DZ7" s="278">
        <f t="shared" si="3"/>
        <v>9708</v>
      </c>
      <c r="EA7" s="278">
        <f t="shared" si="3"/>
        <v>10887</v>
      </c>
      <c r="EB7" s="278">
        <f>SUM(EB8:EB200)</f>
        <v>0</v>
      </c>
      <c r="EC7" s="278">
        <f>SUM(EC8:EC200)</f>
        <v>0</v>
      </c>
      <c r="ED7" s="278">
        <f>SUM(ED8:ED200)</f>
        <v>14473</v>
      </c>
      <c r="EE7" s="278">
        <f>SUM(EE8:EE200)</f>
        <v>0</v>
      </c>
      <c r="EF7" s="278">
        <f>SUM(EF8:EF200)</f>
        <v>0</v>
      </c>
      <c r="EG7" s="278">
        <f>SUM(EG8:EG200)</f>
        <v>168</v>
      </c>
      <c r="EH7" s="281"/>
    </row>
    <row r="8" spans="1:138" s="267" customFormat="1" ht="13.5">
      <c r="A8" s="415" t="s">
        <v>368</v>
      </c>
      <c r="B8" s="415">
        <v>14100</v>
      </c>
      <c r="C8" s="415" t="s">
        <v>402</v>
      </c>
      <c r="D8" s="297">
        <f aca="true" t="shared" si="4" ref="D8:D40">SUM(E8:Q8)</f>
        <v>357476</v>
      </c>
      <c r="E8" s="297">
        <f aca="true" t="shared" si="5" ref="E8:J40">SUM(S8,AC8,DY8)</f>
        <v>224295</v>
      </c>
      <c r="F8" s="297">
        <f t="shared" si="5"/>
        <v>24612</v>
      </c>
      <c r="G8" s="297">
        <f t="shared" si="5"/>
        <v>23028</v>
      </c>
      <c r="H8" s="297">
        <f t="shared" si="5"/>
        <v>11668</v>
      </c>
      <c r="I8" s="297">
        <f t="shared" si="5"/>
        <v>45956</v>
      </c>
      <c r="J8" s="297">
        <f t="shared" si="5"/>
        <v>9878</v>
      </c>
      <c r="K8" s="297">
        <f aca="true" t="shared" si="6" ref="K8:M40">AI8</f>
        <v>4255</v>
      </c>
      <c r="L8" s="297">
        <f t="shared" si="6"/>
        <v>0</v>
      </c>
      <c r="M8" s="297">
        <f t="shared" si="6"/>
        <v>10369</v>
      </c>
      <c r="N8" s="297">
        <f aca="true" t="shared" si="7" ref="N8:O40">SUM(Y8,AL8,EE8)</f>
        <v>2991</v>
      </c>
      <c r="O8" s="297">
        <f t="shared" si="7"/>
        <v>0</v>
      </c>
      <c r="P8" s="297">
        <f aca="true" t="shared" si="8" ref="P8:P40">AN8</f>
        <v>0</v>
      </c>
      <c r="Q8" s="297">
        <f aca="true" t="shared" si="9" ref="Q8:Q40">SUM(AA8,AO8,EG8)</f>
        <v>424</v>
      </c>
      <c r="R8" s="297">
        <f aca="true" t="shared" si="10" ref="R8:R40">SUM(S8:AA8)</f>
        <v>105296</v>
      </c>
      <c r="S8" s="416">
        <v>48555</v>
      </c>
      <c r="T8" s="416">
        <v>4807</v>
      </c>
      <c r="U8" s="416"/>
      <c r="V8" s="416"/>
      <c r="W8" s="416">
        <v>45956</v>
      </c>
      <c r="X8" s="416">
        <v>5554</v>
      </c>
      <c r="Y8" s="416"/>
      <c r="Z8" s="416"/>
      <c r="AA8" s="416">
        <v>424</v>
      </c>
      <c r="AB8" s="297">
        <f aca="true" t="shared" si="11" ref="AB8:AB40">SUM(AC8:AO8)</f>
        <v>71317</v>
      </c>
      <c r="AC8" s="297">
        <f aca="true" t="shared" si="12" ref="AC8:AJ40">SUM(AQ8,BD8,BP8,CB8,CN8,CZ8,DM8)</f>
        <v>0</v>
      </c>
      <c r="AD8" s="297">
        <f t="shared" si="12"/>
        <v>19028</v>
      </c>
      <c r="AE8" s="297">
        <f t="shared" si="12"/>
        <v>23006</v>
      </c>
      <c r="AF8" s="297">
        <f t="shared" si="12"/>
        <v>11668</v>
      </c>
      <c r="AG8" s="297">
        <f t="shared" si="12"/>
        <v>0</v>
      </c>
      <c r="AH8" s="297">
        <f t="shared" si="12"/>
        <v>0</v>
      </c>
      <c r="AI8" s="297">
        <f t="shared" si="12"/>
        <v>4255</v>
      </c>
      <c r="AJ8" s="297">
        <f t="shared" si="12"/>
        <v>0</v>
      </c>
      <c r="AK8" s="297">
        <f aca="true" t="shared" si="13" ref="AK8:AK40">AY8</f>
        <v>10369</v>
      </c>
      <c r="AL8" s="297">
        <f aca="true" t="shared" si="14" ref="AL8:AM40">SUM(AZ8,BL8,BX8,CJ8,CV8,DH8,DU8)</f>
        <v>2991</v>
      </c>
      <c r="AM8" s="297">
        <f t="shared" si="14"/>
        <v>0</v>
      </c>
      <c r="AN8" s="297">
        <f aca="true" t="shared" si="15" ref="AN8:AN40">DJ8</f>
        <v>0</v>
      </c>
      <c r="AO8" s="297">
        <f aca="true" t="shared" si="16" ref="AO8:AO40">SUM(BB8,BN8,BZ8,CL8,CX8,DK8,DW8)</f>
        <v>0</v>
      </c>
      <c r="AP8" s="297">
        <f aca="true" t="shared" si="17" ref="AP8:AP40">SUM(AQ8:BB8)</f>
        <v>14193</v>
      </c>
      <c r="AQ8" s="416"/>
      <c r="AR8" s="416">
        <v>833</v>
      </c>
      <c r="AS8" s="416"/>
      <c r="AT8" s="416"/>
      <c r="AU8" s="416"/>
      <c r="AV8" s="416"/>
      <c r="AW8" s="416"/>
      <c r="AX8" s="416"/>
      <c r="AY8" s="416">
        <v>10369</v>
      </c>
      <c r="AZ8" s="416">
        <v>2991</v>
      </c>
      <c r="BA8" s="416"/>
      <c r="BB8" s="416"/>
      <c r="BC8" s="297">
        <f aca="true" t="shared" si="18" ref="BC8:BC40">SUM(BD8:BN8)</f>
        <v>0</v>
      </c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40">SUM(BP8:BZ8)</f>
        <v>4255</v>
      </c>
      <c r="BP8" s="416"/>
      <c r="BQ8" s="416"/>
      <c r="BR8" s="416"/>
      <c r="BS8" s="416"/>
      <c r="BT8" s="416"/>
      <c r="BU8" s="416"/>
      <c r="BV8" s="416">
        <v>4255</v>
      </c>
      <c r="BW8" s="416"/>
      <c r="BX8" s="416"/>
      <c r="BY8" s="416"/>
      <c r="BZ8" s="416"/>
      <c r="CA8" s="297">
        <f aca="true" t="shared" si="20" ref="CA8:CA40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40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40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40">SUM(DM8:DW8)</f>
        <v>52869</v>
      </c>
      <c r="DM8" s="416"/>
      <c r="DN8" s="416">
        <v>18195</v>
      </c>
      <c r="DO8" s="416">
        <v>23006</v>
      </c>
      <c r="DP8" s="416">
        <v>11668</v>
      </c>
      <c r="DQ8" s="416"/>
      <c r="DR8" s="416"/>
      <c r="DS8" s="416"/>
      <c r="DT8" s="416"/>
      <c r="DU8" s="416"/>
      <c r="DV8" s="416"/>
      <c r="DW8" s="416"/>
      <c r="DX8" s="297">
        <f aca="true" t="shared" si="24" ref="DX8:DX40">SUM(DY8:EG8)</f>
        <v>180863</v>
      </c>
      <c r="DY8" s="416">
        <v>175740</v>
      </c>
      <c r="DZ8" s="416">
        <v>777</v>
      </c>
      <c r="EA8" s="416">
        <v>22</v>
      </c>
      <c r="EB8" s="416"/>
      <c r="EC8" s="416"/>
      <c r="ED8" s="416">
        <v>4324</v>
      </c>
      <c r="EE8" s="416"/>
      <c r="EF8" s="416"/>
      <c r="EG8" s="416"/>
      <c r="EH8" s="417" t="s">
        <v>403</v>
      </c>
    </row>
    <row r="9" spans="1:138" s="267" customFormat="1" ht="13.5">
      <c r="A9" s="415" t="s">
        <v>368</v>
      </c>
      <c r="B9" s="415">
        <v>14130</v>
      </c>
      <c r="C9" s="415" t="s">
        <v>404</v>
      </c>
      <c r="D9" s="297">
        <f t="shared" si="4"/>
        <v>78666</v>
      </c>
      <c r="E9" s="297">
        <f t="shared" si="5"/>
        <v>51337</v>
      </c>
      <c r="F9" s="297">
        <f t="shared" si="5"/>
        <v>11345</v>
      </c>
      <c r="G9" s="297">
        <f t="shared" si="5"/>
        <v>10956</v>
      </c>
      <c r="H9" s="297">
        <f t="shared" si="5"/>
        <v>4149</v>
      </c>
      <c r="I9" s="297">
        <f t="shared" si="5"/>
        <v>0</v>
      </c>
      <c r="J9" s="297">
        <f t="shared" si="5"/>
        <v>646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233</v>
      </c>
      <c r="R9" s="297">
        <f t="shared" si="10"/>
        <v>494</v>
      </c>
      <c r="S9" s="416">
        <v>494</v>
      </c>
      <c r="T9" s="416"/>
      <c r="U9" s="416"/>
      <c r="V9" s="416"/>
      <c r="W9" s="416"/>
      <c r="X9" s="416"/>
      <c r="Y9" s="416"/>
      <c r="Z9" s="416"/>
      <c r="AA9" s="416"/>
      <c r="AB9" s="297">
        <f t="shared" si="11"/>
        <v>26653</v>
      </c>
      <c r="AC9" s="297">
        <f t="shared" si="12"/>
        <v>0</v>
      </c>
      <c r="AD9" s="297">
        <f t="shared" si="12"/>
        <v>11345</v>
      </c>
      <c r="AE9" s="297">
        <f t="shared" si="12"/>
        <v>10926</v>
      </c>
      <c r="AF9" s="297">
        <f t="shared" si="12"/>
        <v>4149</v>
      </c>
      <c r="AG9" s="297">
        <f t="shared" si="12"/>
        <v>0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233</v>
      </c>
      <c r="AP9" s="297">
        <f t="shared" si="17"/>
        <v>0</v>
      </c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4441</v>
      </c>
      <c r="BD9" s="416"/>
      <c r="BE9" s="416">
        <v>4441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22212</v>
      </c>
      <c r="DM9" s="416"/>
      <c r="DN9" s="416">
        <v>6904</v>
      </c>
      <c r="DO9" s="416">
        <v>10926</v>
      </c>
      <c r="DP9" s="416">
        <v>4149</v>
      </c>
      <c r="DQ9" s="416"/>
      <c r="DR9" s="416"/>
      <c r="DS9" s="416"/>
      <c r="DT9" s="416"/>
      <c r="DU9" s="416"/>
      <c r="DV9" s="416"/>
      <c r="DW9" s="416">
        <v>233</v>
      </c>
      <c r="DX9" s="297">
        <f t="shared" si="24"/>
        <v>51519</v>
      </c>
      <c r="DY9" s="416">
        <v>50843</v>
      </c>
      <c r="DZ9" s="416"/>
      <c r="EA9" s="416">
        <v>30</v>
      </c>
      <c r="EB9" s="416"/>
      <c r="EC9" s="416"/>
      <c r="ED9" s="416">
        <v>646</v>
      </c>
      <c r="EE9" s="416"/>
      <c r="EF9" s="416"/>
      <c r="EG9" s="416"/>
      <c r="EH9" s="417" t="s">
        <v>403</v>
      </c>
    </row>
    <row r="10" spans="1:138" s="267" customFormat="1" ht="13.5">
      <c r="A10" s="415" t="s">
        <v>368</v>
      </c>
      <c r="B10" s="415">
        <v>14201</v>
      </c>
      <c r="C10" s="415" t="s">
        <v>405</v>
      </c>
      <c r="D10" s="297">
        <f t="shared" si="4"/>
        <v>67802</v>
      </c>
      <c r="E10" s="297">
        <f t="shared" si="5"/>
        <v>31659</v>
      </c>
      <c r="F10" s="297">
        <f t="shared" si="5"/>
        <v>3905</v>
      </c>
      <c r="G10" s="297">
        <f t="shared" si="5"/>
        <v>2285</v>
      </c>
      <c r="H10" s="297">
        <f t="shared" si="5"/>
        <v>1576</v>
      </c>
      <c r="I10" s="297">
        <f t="shared" si="5"/>
        <v>10524</v>
      </c>
      <c r="J10" s="297">
        <f t="shared" si="5"/>
        <v>2687</v>
      </c>
      <c r="K10" s="297">
        <f t="shared" si="6"/>
        <v>0</v>
      </c>
      <c r="L10" s="297">
        <f t="shared" si="6"/>
        <v>0</v>
      </c>
      <c r="M10" s="297">
        <f t="shared" si="6"/>
        <v>13286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1880</v>
      </c>
      <c r="R10" s="297">
        <f t="shared" si="10"/>
        <v>103</v>
      </c>
      <c r="S10" s="416"/>
      <c r="T10" s="416"/>
      <c r="U10" s="416"/>
      <c r="V10" s="416"/>
      <c r="W10" s="416"/>
      <c r="X10" s="416"/>
      <c r="Y10" s="416"/>
      <c r="Z10" s="416"/>
      <c r="AA10" s="416">
        <v>103</v>
      </c>
      <c r="AB10" s="297">
        <f t="shared" si="11"/>
        <v>31654</v>
      </c>
      <c r="AC10" s="297">
        <f t="shared" si="12"/>
        <v>12</v>
      </c>
      <c r="AD10" s="297">
        <f t="shared" si="12"/>
        <v>2194</v>
      </c>
      <c r="AE10" s="297">
        <f t="shared" si="12"/>
        <v>2285</v>
      </c>
      <c r="AF10" s="297">
        <f t="shared" si="12"/>
        <v>1576</v>
      </c>
      <c r="AG10" s="297">
        <f t="shared" si="12"/>
        <v>10524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13286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1777</v>
      </c>
      <c r="AP10" s="297">
        <f t="shared" si="17"/>
        <v>13286</v>
      </c>
      <c r="AQ10" s="416"/>
      <c r="AR10" s="416"/>
      <c r="AS10" s="416"/>
      <c r="AT10" s="416"/>
      <c r="AU10" s="416"/>
      <c r="AV10" s="416"/>
      <c r="AW10" s="416"/>
      <c r="AX10" s="416"/>
      <c r="AY10" s="416">
        <v>13286</v>
      </c>
      <c r="AZ10" s="416"/>
      <c r="BA10" s="416"/>
      <c r="BB10" s="416"/>
      <c r="BC10" s="297">
        <f t="shared" si="18"/>
        <v>256</v>
      </c>
      <c r="BD10" s="416"/>
      <c r="BE10" s="416">
        <v>256</v>
      </c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18112</v>
      </c>
      <c r="DM10" s="416">
        <v>12</v>
      </c>
      <c r="DN10" s="416">
        <v>1938</v>
      </c>
      <c r="DO10" s="416">
        <v>2285</v>
      </c>
      <c r="DP10" s="416">
        <v>1576</v>
      </c>
      <c r="DQ10" s="416">
        <v>10524</v>
      </c>
      <c r="DR10" s="416"/>
      <c r="DS10" s="416"/>
      <c r="DT10" s="416"/>
      <c r="DU10" s="416"/>
      <c r="DV10" s="416"/>
      <c r="DW10" s="416">
        <v>1777</v>
      </c>
      <c r="DX10" s="297">
        <f t="shared" si="24"/>
        <v>36045</v>
      </c>
      <c r="DY10" s="416">
        <v>31647</v>
      </c>
      <c r="DZ10" s="416">
        <v>1711</v>
      </c>
      <c r="EA10" s="416"/>
      <c r="EB10" s="416"/>
      <c r="EC10" s="416"/>
      <c r="ED10" s="416">
        <v>2687</v>
      </c>
      <c r="EE10" s="416"/>
      <c r="EF10" s="416"/>
      <c r="EG10" s="416"/>
      <c r="EH10" s="417"/>
    </row>
    <row r="11" spans="1:138" s="267" customFormat="1" ht="13.5">
      <c r="A11" s="415" t="s">
        <v>368</v>
      </c>
      <c r="B11" s="415">
        <v>14203</v>
      </c>
      <c r="C11" s="415" t="s">
        <v>406</v>
      </c>
      <c r="D11" s="297">
        <f t="shared" si="4"/>
        <v>21115</v>
      </c>
      <c r="E11" s="297">
        <f t="shared" si="5"/>
        <v>10701</v>
      </c>
      <c r="F11" s="297">
        <f t="shared" si="5"/>
        <v>3099</v>
      </c>
      <c r="G11" s="297">
        <f t="shared" si="5"/>
        <v>2263</v>
      </c>
      <c r="H11" s="297">
        <f t="shared" si="5"/>
        <v>762</v>
      </c>
      <c r="I11" s="297">
        <f t="shared" si="5"/>
        <v>3033</v>
      </c>
      <c r="J11" s="297">
        <f t="shared" si="5"/>
        <v>1122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135</v>
      </c>
      <c r="R11" s="297">
        <f t="shared" si="10"/>
        <v>0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297">
        <f t="shared" si="11"/>
        <v>4990</v>
      </c>
      <c r="AC11" s="297">
        <f t="shared" si="12"/>
        <v>0</v>
      </c>
      <c r="AD11" s="297">
        <f t="shared" si="12"/>
        <v>1195</v>
      </c>
      <c r="AE11" s="297">
        <f t="shared" si="12"/>
        <v>0</v>
      </c>
      <c r="AF11" s="297">
        <f t="shared" si="12"/>
        <v>762</v>
      </c>
      <c r="AG11" s="297">
        <f t="shared" si="12"/>
        <v>3033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0</v>
      </c>
      <c r="AP11" s="297">
        <f t="shared" si="17"/>
        <v>162</v>
      </c>
      <c r="AQ11" s="416"/>
      <c r="AR11" s="416">
        <v>162</v>
      </c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297">
        <f t="shared" si="18"/>
        <v>1033</v>
      </c>
      <c r="BD11" s="416"/>
      <c r="BE11" s="416">
        <v>1033</v>
      </c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3795</v>
      </c>
      <c r="DM11" s="416"/>
      <c r="DN11" s="416"/>
      <c r="DO11" s="416"/>
      <c r="DP11" s="416">
        <v>762</v>
      </c>
      <c r="DQ11" s="416">
        <v>3033</v>
      </c>
      <c r="DR11" s="416"/>
      <c r="DS11" s="416"/>
      <c r="DT11" s="416"/>
      <c r="DU11" s="416"/>
      <c r="DV11" s="416"/>
      <c r="DW11" s="416"/>
      <c r="DX11" s="297">
        <f t="shared" si="24"/>
        <v>16125</v>
      </c>
      <c r="DY11" s="416">
        <v>10701</v>
      </c>
      <c r="DZ11" s="416">
        <v>1904</v>
      </c>
      <c r="EA11" s="416">
        <v>2263</v>
      </c>
      <c r="EB11" s="416"/>
      <c r="EC11" s="416"/>
      <c r="ED11" s="416">
        <v>1122</v>
      </c>
      <c r="EE11" s="416"/>
      <c r="EF11" s="416"/>
      <c r="EG11" s="416">
        <v>135</v>
      </c>
      <c r="EH11" s="417" t="s">
        <v>403</v>
      </c>
    </row>
    <row r="12" spans="1:138" s="267" customFormat="1" ht="13.5">
      <c r="A12" s="415" t="s">
        <v>368</v>
      </c>
      <c r="B12" s="415">
        <v>14204</v>
      </c>
      <c r="C12" s="415" t="s">
        <v>407</v>
      </c>
      <c r="D12" s="297">
        <f t="shared" si="4"/>
        <v>36827</v>
      </c>
      <c r="E12" s="297">
        <f t="shared" si="5"/>
        <v>12288</v>
      </c>
      <c r="F12" s="297">
        <f t="shared" si="5"/>
        <v>1504</v>
      </c>
      <c r="G12" s="297">
        <f t="shared" si="5"/>
        <v>1700</v>
      </c>
      <c r="H12" s="297">
        <f t="shared" si="5"/>
        <v>466</v>
      </c>
      <c r="I12" s="297">
        <f t="shared" si="5"/>
        <v>2230</v>
      </c>
      <c r="J12" s="297">
        <f t="shared" si="5"/>
        <v>1086</v>
      </c>
      <c r="K12" s="297">
        <f t="shared" si="6"/>
        <v>0</v>
      </c>
      <c r="L12" s="297">
        <f t="shared" si="6"/>
        <v>0</v>
      </c>
      <c r="M12" s="297">
        <f t="shared" si="6"/>
        <v>4621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12932</v>
      </c>
      <c r="R12" s="297">
        <f t="shared" si="10"/>
        <v>11120</v>
      </c>
      <c r="S12" s="416"/>
      <c r="T12" s="416"/>
      <c r="U12" s="416"/>
      <c r="V12" s="416"/>
      <c r="W12" s="416"/>
      <c r="X12" s="416"/>
      <c r="Y12" s="416"/>
      <c r="Z12" s="416"/>
      <c r="AA12" s="416">
        <v>11120</v>
      </c>
      <c r="AB12" s="297">
        <f t="shared" si="11"/>
        <v>25707</v>
      </c>
      <c r="AC12" s="297">
        <f t="shared" si="12"/>
        <v>12288</v>
      </c>
      <c r="AD12" s="297">
        <f t="shared" si="12"/>
        <v>1504</v>
      </c>
      <c r="AE12" s="297">
        <f t="shared" si="12"/>
        <v>1700</v>
      </c>
      <c r="AF12" s="297">
        <f t="shared" si="12"/>
        <v>466</v>
      </c>
      <c r="AG12" s="297">
        <f t="shared" si="12"/>
        <v>2230</v>
      </c>
      <c r="AH12" s="297">
        <f t="shared" si="12"/>
        <v>1086</v>
      </c>
      <c r="AI12" s="297">
        <f t="shared" si="12"/>
        <v>0</v>
      </c>
      <c r="AJ12" s="297">
        <f t="shared" si="12"/>
        <v>0</v>
      </c>
      <c r="AK12" s="297">
        <f t="shared" si="13"/>
        <v>4621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1812</v>
      </c>
      <c r="AP12" s="297">
        <f t="shared" si="17"/>
        <v>4621</v>
      </c>
      <c r="AQ12" s="416"/>
      <c r="AR12" s="416"/>
      <c r="AS12" s="416"/>
      <c r="AT12" s="416"/>
      <c r="AU12" s="416"/>
      <c r="AV12" s="416"/>
      <c r="AW12" s="416"/>
      <c r="AX12" s="416"/>
      <c r="AY12" s="416">
        <v>4621</v>
      </c>
      <c r="AZ12" s="416"/>
      <c r="BA12" s="416"/>
      <c r="BB12" s="416"/>
      <c r="BC12" s="297">
        <f t="shared" si="18"/>
        <v>327</v>
      </c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>
        <v>327</v>
      </c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20759</v>
      </c>
      <c r="DM12" s="416">
        <v>12288</v>
      </c>
      <c r="DN12" s="416">
        <v>1504</v>
      </c>
      <c r="DO12" s="416">
        <v>1700</v>
      </c>
      <c r="DP12" s="416">
        <v>466</v>
      </c>
      <c r="DQ12" s="416">
        <v>2230</v>
      </c>
      <c r="DR12" s="416">
        <v>1086</v>
      </c>
      <c r="DS12" s="416"/>
      <c r="DT12" s="416"/>
      <c r="DU12" s="416"/>
      <c r="DV12" s="416"/>
      <c r="DW12" s="416">
        <v>1485</v>
      </c>
      <c r="DX12" s="297">
        <f t="shared" si="24"/>
        <v>0</v>
      </c>
      <c r="DY12" s="416"/>
      <c r="DZ12" s="416"/>
      <c r="EA12" s="416"/>
      <c r="EB12" s="416"/>
      <c r="EC12" s="416"/>
      <c r="ED12" s="416"/>
      <c r="EE12" s="416"/>
      <c r="EF12" s="416"/>
      <c r="EG12" s="416"/>
      <c r="EH12" s="417" t="s">
        <v>408</v>
      </c>
    </row>
    <row r="13" spans="1:138" s="267" customFormat="1" ht="13.5">
      <c r="A13" s="415" t="s">
        <v>368</v>
      </c>
      <c r="B13" s="415">
        <v>14205</v>
      </c>
      <c r="C13" s="415" t="s">
        <v>409</v>
      </c>
      <c r="D13" s="297">
        <f t="shared" si="4"/>
        <v>48035</v>
      </c>
      <c r="E13" s="297">
        <f t="shared" si="5"/>
        <v>16811</v>
      </c>
      <c r="F13" s="297">
        <f t="shared" si="5"/>
        <v>3710</v>
      </c>
      <c r="G13" s="297">
        <f t="shared" si="5"/>
        <v>3194</v>
      </c>
      <c r="H13" s="297">
        <f t="shared" si="5"/>
        <v>1131</v>
      </c>
      <c r="I13" s="297">
        <f t="shared" si="5"/>
        <v>6618</v>
      </c>
      <c r="J13" s="297">
        <f t="shared" si="5"/>
        <v>2216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11244</v>
      </c>
      <c r="O13" s="297">
        <f t="shared" si="7"/>
        <v>0</v>
      </c>
      <c r="P13" s="297">
        <f t="shared" si="8"/>
        <v>0</v>
      </c>
      <c r="Q13" s="297">
        <f t="shared" si="9"/>
        <v>3111</v>
      </c>
      <c r="R13" s="297">
        <f t="shared" si="10"/>
        <v>0</v>
      </c>
      <c r="S13" s="416"/>
      <c r="T13" s="416"/>
      <c r="U13" s="416"/>
      <c r="V13" s="416"/>
      <c r="W13" s="416"/>
      <c r="X13" s="416"/>
      <c r="Y13" s="416"/>
      <c r="Z13" s="416"/>
      <c r="AA13" s="416"/>
      <c r="AB13" s="297">
        <f t="shared" si="11"/>
        <v>24451</v>
      </c>
      <c r="AC13" s="297">
        <f t="shared" si="12"/>
        <v>0</v>
      </c>
      <c r="AD13" s="297">
        <f t="shared" si="12"/>
        <v>2347</v>
      </c>
      <c r="AE13" s="297">
        <f t="shared" si="12"/>
        <v>0</v>
      </c>
      <c r="AF13" s="297">
        <f t="shared" si="12"/>
        <v>1131</v>
      </c>
      <c r="AG13" s="297">
        <f t="shared" si="12"/>
        <v>6618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11244</v>
      </c>
      <c r="AM13" s="297">
        <f t="shared" si="14"/>
        <v>0</v>
      </c>
      <c r="AN13" s="297">
        <f t="shared" si="15"/>
        <v>0</v>
      </c>
      <c r="AO13" s="297">
        <f t="shared" si="16"/>
        <v>3111</v>
      </c>
      <c r="AP13" s="297">
        <f t="shared" si="17"/>
        <v>13402</v>
      </c>
      <c r="AQ13" s="416"/>
      <c r="AR13" s="416">
        <v>312</v>
      </c>
      <c r="AS13" s="416"/>
      <c r="AT13" s="416"/>
      <c r="AU13" s="416"/>
      <c r="AV13" s="416"/>
      <c r="AW13" s="416"/>
      <c r="AX13" s="416"/>
      <c r="AY13" s="416"/>
      <c r="AZ13" s="416">
        <v>11244</v>
      </c>
      <c r="BA13" s="416"/>
      <c r="BB13" s="416">
        <v>1846</v>
      </c>
      <c r="BC13" s="297">
        <f t="shared" si="18"/>
        <v>2369</v>
      </c>
      <c r="BD13" s="416"/>
      <c r="BE13" s="416">
        <v>2035</v>
      </c>
      <c r="BF13" s="416"/>
      <c r="BG13" s="416"/>
      <c r="BH13" s="416"/>
      <c r="BI13" s="416"/>
      <c r="BJ13" s="416"/>
      <c r="BK13" s="416"/>
      <c r="BL13" s="416"/>
      <c r="BM13" s="416"/>
      <c r="BN13" s="416">
        <v>334</v>
      </c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8680</v>
      </c>
      <c r="DM13" s="416"/>
      <c r="DN13" s="416"/>
      <c r="DO13" s="416"/>
      <c r="DP13" s="416">
        <v>1131</v>
      </c>
      <c r="DQ13" s="416">
        <v>6618</v>
      </c>
      <c r="DR13" s="416"/>
      <c r="DS13" s="416"/>
      <c r="DT13" s="416"/>
      <c r="DU13" s="416"/>
      <c r="DV13" s="416"/>
      <c r="DW13" s="416">
        <v>931</v>
      </c>
      <c r="DX13" s="297">
        <f t="shared" si="24"/>
        <v>23584</v>
      </c>
      <c r="DY13" s="416">
        <v>16811</v>
      </c>
      <c r="DZ13" s="416">
        <v>1363</v>
      </c>
      <c r="EA13" s="416">
        <v>3194</v>
      </c>
      <c r="EB13" s="416"/>
      <c r="EC13" s="416"/>
      <c r="ED13" s="416">
        <v>2216</v>
      </c>
      <c r="EE13" s="416"/>
      <c r="EF13" s="416"/>
      <c r="EG13" s="416"/>
      <c r="EH13" s="417" t="s">
        <v>408</v>
      </c>
    </row>
    <row r="14" spans="1:138" s="267" customFormat="1" ht="13.5">
      <c r="A14" s="415" t="s">
        <v>368</v>
      </c>
      <c r="B14" s="415">
        <v>14206</v>
      </c>
      <c r="C14" s="415" t="s">
        <v>410</v>
      </c>
      <c r="D14" s="297">
        <f t="shared" si="4"/>
        <v>26772</v>
      </c>
      <c r="E14" s="297">
        <f t="shared" si="5"/>
        <v>14732</v>
      </c>
      <c r="F14" s="297">
        <f t="shared" si="5"/>
        <v>2054</v>
      </c>
      <c r="G14" s="297">
        <f t="shared" si="5"/>
        <v>1251</v>
      </c>
      <c r="H14" s="297">
        <f t="shared" si="5"/>
        <v>606</v>
      </c>
      <c r="I14" s="297">
        <f t="shared" si="5"/>
        <v>1866</v>
      </c>
      <c r="J14" s="297">
        <f t="shared" si="5"/>
        <v>364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3507</v>
      </c>
      <c r="O14" s="297">
        <f t="shared" si="7"/>
        <v>0</v>
      </c>
      <c r="P14" s="297">
        <f t="shared" si="8"/>
        <v>0</v>
      </c>
      <c r="Q14" s="297">
        <f t="shared" si="9"/>
        <v>2392</v>
      </c>
      <c r="R14" s="297">
        <f t="shared" si="10"/>
        <v>16813</v>
      </c>
      <c r="S14" s="416">
        <v>14682</v>
      </c>
      <c r="T14" s="416"/>
      <c r="U14" s="416"/>
      <c r="V14" s="416"/>
      <c r="W14" s="416">
        <v>1707</v>
      </c>
      <c r="X14" s="416">
        <v>364</v>
      </c>
      <c r="Y14" s="416"/>
      <c r="Z14" s="416"/>
      <c r="AA14" s="416">
        <v>60</v>
      </c>
      <c r="AB14" s="297">
        <f t="shared" si="11"/>
        <v>9959</v>
      </c>
      <c r="AC14" s="297">
        <f t="shared" si="12"/>
        <v>50</v>
      </c>
      <c r="AD14" s="297">
        <f t="shared" si="12"/>
        <v>2054</v>
      </c>
      <c r="AE14" s="297">
        <f t="shared" si="12"/>
        <v>1251</v>
      </c>
      <c r="AF14" s="297">
        <f t="shared" si="12"/>
        <v>606</v>
      </c>
      <c r="AG14" s="297">
        <f t="shared" si="12"/>
        <v>159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3507</v>
      </c>
      <c r="AM14" s="297">
        <f t="shared" si="14"/>
        <v>0</v>
      </c>
      <c r="AN14" s="297">
        <f t="shared" si="15"/>
        <v>0</v>
      </c>
      <c r="AO14" s="297">
        <f t="shared" si="16"/>
        <v>2332</v>
      </c>
      <c r="AP14" s="297">
        <f t="shared" si="17"/>
        <v>3507</v>
      </c>
      <c r="AQ14" s="416"/>
      <c r="AR14" s="416"/>
      <c r="AS14" s="416"/>
      <c r="AT14" s="416"/>
      <c r="AU14" s="416"/>
      <c r="AV14" s="416"/>
      <c r="AW14" s="416"/>
      <c r="AX14" s="416"/>
      <c r="AY14" s="416"/>
      <c r="AZ14" s="416">
        <v>3507</v>
      </c>
      <c r="BA14" s="416"/>
      <c r="BB14" s="416"/>
      <c r="BC14" s="297">
        <f t="shared" si="18"/>
        <v>3594</v>
      </c>
      <c r="BD14" s="416"/>
      <c r="BE14" s="416">
        <v>1530</v>
      </c>
      <c r="BF14" s="416"/>
      <c r="BG14" s="416"/>
      <c r="BH14" s="416"/>
      <c r="BI14" s="416"/>
      <c r="BJ14" s="416"/>
      <c r="BK14" s="416"/>
      <c r="BL14" s="416"/>
      <c r="BM14" s="416"/>
      <c r="BN14" s="416">
        <v>2064</v>
      </c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2858</v>
      </c>
      <c r="DM14" s="416">
        <v>50</v>
      </c>
      <c r="DN14" s="416">
        <v>524</v>
      </c>
      <c r="DO14" s="416">
        <v>1251</v>
      </c>
      <c r="DP14" s="416">
        <v>606</v>
      </c>
      <c r="DQ14" s="416">
        <v>159</v>
      </c>
      <c r="DR14" s="416"/>
      <c r="DS14" s="416"/>
      <c r="DT14" s="416"/>
      <c r="DU14" s="416"/>
      <c r="DV14" s="416"/>
      <c r="DW14" s="416">
        <v>268</v>
      </c>
      <c r="DX14" s="297">
        <f t="shared" si="24"/>
        <v>0</v>
      </c>
      <c r="DY14" s="416"/>
      <c r="DZ14" s="416"/>
      <c r="EA14" s="416"/>
      <c r="EB14" s="416"/>
      <c r="EC14" s="416"/>
      <c r="ED14" s="416"/>
      <c r="EE14" s="416"/>
      <c r="EF14" s="416"/>
      <c r="EG14" s="416"/>
      <c r="EH14" s="417" t="s">
        <v>408</v>
      </c>
    </row>
    <row r="15" spans="1:138" s="267" customFormat="1" ht="13.5">
      <c r="A15" s="415" t="s">
        <v>368</v>
      </c>
      <c r="B15" s="415">
        <v>14207</v>
      </c>
      <c r="C15" s="415" t="s">
        <v>411</v>
      </c>
      <c r="D15" s="297">
        <f t="shared" si="4"/>
        <v>14986</v>
      </c>
      <c r="E15" s="297">
        <f t="shared" si="5"/>
        <v>9006</v>
      </c>
      <c r="F15" s="297">
        <f t="shared" si="5"/>
        <v>2009</v>
      </c>
      <c r="G15" s="297">
        <f t="shared" si="5"/>
        <v>1627</v>
      </c>
      <c r="H15" s="297">
        <f t="shared" si="5"/>
        <v>743</v>
      </c>
      <c r="I15" s="297">
        <f t="shared" si="5"/>
        <v>0</v>
      </c>
      <c r="J15" s="297">
        <f t="shared" si="5"/>
        <v>848</v>
      </c>
      <c r="K15" s="297">
        <f t="shared" si="6"/>
        <v>0</v>
      </c>
      <c r="L15" s="297">
        <f t="shared" si="6"/>
        <v>0</v>
      </c>
      <c r="M15" s="297">
        <f t="shared" si="6"/>
        <v>697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56</v>
      </c>
      <c r="R15" s="297">
        <f t="shared" si="10"/>
        <v>8231</v>
      </c>
      <c r="S15" s="416">
        <v>6628</v>
      </c>
      <c r="T15" s="416">
        <v>97</v>
      </c>
      <c r="U15" s="416"/>
      <c r="V15" s="416">
        <v>743</v>
      </c>
      <c r="W15" s="416"/>
      <c r="X15" s="416">
        <v>763</v>
      </c>
      <c r="Y15" s="416"/>
      <c r="Z15" s="416"/>
      <c r="AA15" s="416"/>
      <c r="AB15" s="297">
        <f t="shared" si="11"/>
        <v>4229</v>
      </c>
      <c r="AC15" s="297">
        <f t="shared" si="12"/>
        <v>0</v>
      </c>
      <c r="AD15" s="297">
        <f t="shared" si="12"/>
        <v>1860</v>
      </c>
      <c r="AE15" s="297">
        <f t="shared" si="12"/>
        <v>1616</v>
      </c>
      <c r="AF15" s="297">
        <f t="shared" si="12"/>
        <v>0</v>
      </c>
      <c r="AG15" s="297">
        <f t="shared" si="12"/>
        <v>0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697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56</v>
      </c>
      <c r="AP15" s="297">
        <f t="shared" si="17"/>
        <v>697</v>
      </c>
      <c r="AQ15" s="416"/>
      <c r="AR15" s="416"/>
      <c r="AS15" s="416"/>
      <c r="AT15" s="416"/>
      <c r="AU15" s="416"/>
      <c r="AV15" s="416"/>
      <c r="AW15" s="416"/>
      <c r="AX15" s="416"/>
      <c r="AY15" s="416">
        <v>697</v>
      </c>
      <c r="AZ15" s="416"/>
      <c r="BA15" s="416"/>
      <c r="BB15" s="416"/>
      <c r="BC15" s="297">
        <f t="shared" si="18"/>
        <v>1034</v>
      </c>
      <c r="BD15" s="416"/>
      <c r="BE15" s="416">
        <v>1033</v>
      </c>
      <c r="BF15" s="416"/>
      <c r="BG15" s="416"/>
      <c r="BH15" s="416"/>
      <c r="BI15" s="416"/>
      <c r="BJ15" s="416"/>
      <c r="BK15" s="416"/>
      <c r="BL15" s="416"/>
      <c r="BM15" s="416"/>
      <c r="BN15" s="416">
        <v>1</v>
      </c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6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>
        <v>6</v>
      </c>
      <c r="DL15" s="297">
        <f t="shared" si="23"/>
        <v>2492</v>
      </c>
      <c r="DM15" s="416"/>
      <c r="DN15" s="416">
        <v>827</v>
      </c>
      <c r="DO15" s="416">
        <v>1616</v>
      </c>
      <c r="DP15" s="416"/>
      <c r="DQ15" s="416"/>
      <c r="DR15" s="416"/>
      <c r="DS15" s="416"/>
      <c r="DT15" s="416"/>
      <c r="DU15" s="416"/>
      <c r="DV15" s="416"/>
      <c r="DW15" s="416">
        <v>49</v>
      </c>
      <c r="DX15" s="297">
        <f t="shared" si="24"/>
        <v>2526</v>
      </c>
      <c r="DY15" s="416">
        <v>2378</v>
      </c>
      <c r="DZ15" s="416">
        <v>52</v>
      </c>
      <c r="EA15" s="416">
        <v>11</v>
      </c>
      <c r="EB15" s="416"/>
      <c r="EC15" s="416"/>
      <c r="ED15" s="416">
        <v>85</v>
      </c>
      <c r="EE15" s="416"/>
      <c r="EF15" s="416"/>
      <c r="EG15" s="416"/>
      <c r="EH15" s="417" t="s">
        <v>403</v>
      </c>
    </row>
    <row r="16" spans="1:138" s="267" customFormat="1" ht="13.5">
      <c r="A16" s="415" t="s">
        <v>368</v>
      </c>
      <c r="B16" s="415">
        <v>14208</v>
      </c>
      <c r="C16" s="415" t="s">
        <v>412</v>
      </c>
      <c r="D16" s="297">
        <f t="shared" si="4"/>
        <v>5940</v>
      </c>
      <c r="E16" s="297">
        <f t="shared" si="5"/>
        <v>4039</v>
      </c>
      <c r="F16" s="297">
        <f t="shared" si="5"/>
        <v>494</v>
      </c>
      <c r="G16" s="297">
        <f t="shared" si="5"/>
        <v>370</v>
      </c>
      <c r="H16" s="297">
        <f t="shared" si="5"/>
        <v>171</v>
      </c>
      <c r="I16" s="297">
        <f t="shared" si="5"/>
        <v>617</v>
      </c>
      <c r="J16" s="297">
        <f t="shared" si="5"/>
        <v>245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4</v>
      </c>
      <c r="R16" s="297">
        <f t="shared" si="10"/>
        <v>881</v>
      </c>
      <c r="S16" s="416">
        <v>807</v>
      </c>
      <c r="T16" s="416"/>
      <c r="U16" s="416"/>
      <c r="V16" s="416"/>
      <c r="W16" s="416"/>
      <c r="X16" s="416">
        <v>70</v>
      </c>
      <c r="Y16" s="416"/>
      <c r="Z16" s="416"/>
      <c r="AA16" s="416">
        <v>4</v>
      </c>
      <c r="AB16" s="297">
        <f t="shared" si="11"/>
        <v>1652</v>
      </c>
      <c r="AC16" s="297">
        <f t="shared" si="12"/>
        <v>0</v>
      </c>
      <c r="AD16" s="297">
        <f t="shared" si="12"/>
        <v>494</v>
      </c>
      <c r="AE16" s="297">
        <f t="shared" si="12"/>
        <v>370</v>
      </c>
      <c r="AF16" s="297">
        <f t="shared" si="12"/>
        <v>171</v>
      </c>
      <c r="AG16" s="297">
        <f t="shared" si="12"/>
        <v>617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0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243</v>
      </c>
      <c r="BD16" s="416"/>
      <c r="BE16" s="416">
        <v>243</v>
      </c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1409</v>
      </c>
      <c r="DM16" s="416"/>
      <c r="DN16" s="416">
        <v>251</v>
      </c>
      <c r="DO16" s="416">
        <v>370</v>
      </c>
      <c r="DP16" s="416">
        <v>171</v>
      </c>
      <c r="DQ16" s="416">
        <v>617</v>
      </c>
      <c r="DR16" s="416"/>
      <c r="DS16" s="416"/>
      <c r="DT16" s="416"/>
      <c r="DU16" s="416"/>
      <c r="DV16" s="416"/>
      <c r="DW16" s="416"/>
      <c r="DX16" s="297">
        <f t="shared" si="24"/>
        <v>3407</v>
      </c>
      <c r="DY16" s="416">
        <v>3232</v>
      </c>
      <c r="DZ16" s="416"/>
      <c r="EA16" s="416"/>
      <c r="EB16" s="416"/>
      <c r="EC16" s="416"/>
      <c r="ED16" s="416">
        <v>175</v>
      </c>
      <c r="EE16" s="416"/>
      <c r="EF16" s="416"/>
      <c r="EG16" s="416"/>
      <c r="EH16" s="417" t="s">
        <v>408</v>
      </c>
    </row>
    <row r="17" spans="1:138" s="267" customFormat="1" ht="13.5">
      <c r="A17" s="415" t="s">
        <v>368</v>
      </c>
      <c r="B17" s="415">
        <v>14209</v>
      </c>
      <c r="C17" s="415" t="s">
        <v>413</v>
      </c>
      <c r="D17" s="297">
        <f t="shared" si="4"/>
        <v>49976</v>
      </c>
      <c r="E17" s="297">
        <f t="shared" si="5"/>
        <v>31069</v>
      </c>
      <c r="F17" s="297">
        <f t="shared" si="5"/>
        <v>5800</v>
      </c>
      <c r="G17" s="297">
        <f t="shared" si="5"/>
        <v>5383</v>
      </c>
      <c r="H17" s="297">
        <f t="shared" si="5"/>
        <v>1528</v>
      </c>
      <c r="I17" s="297">
        <f t="shared" si="5"/>
        <v>1946</v>
      </c>
      <c r="J17" s="297">
        <f t="shared" si="5"/>
        <v>2809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1441</v>
      </c>
      <c r="R17" s="297">
        <f t="shared" si="10"/>
        <v>6852</v>
      </c>
      <c r="S17" s="416">
        <v>1370</v>
      </c>
      <c r="T17" s="416">
        <v>255</v>
      </c>
      <c r="U17" s="416">
        <v>130</v>
      </c>
      <c r="V17" s="416">
        <v>1528</v>
      </c>
      <c r="W17" s="416">
        <v>1946</v>
      </c>
      <c r="X17" s="416">
        <v>244</v>
      </c>
      <c r="Y17" s="416"/>
      <c r="Z17" s="416"/>
      <c r="AA17" s="416">
        <v>1379</v>
      </c>
      <c r="AB17" s="297">
        <f t="shared" si="11"/>
        <v>2164</v>
      </c>
      <c r="AC17" s="297">
        <f t="shared" si="12"/>
        <v>0</v>
      </c>
      <c r="AD17" s="297">
        <f t="shared" si="12"/>
        <v>2102</v>
      </c>
      <c r="AE17" s="297">
        <f t="shared" si="12"/>
        <v>0</v>
      </c>
      <c r="AF17" s="297">
        <f t="shared" si="12"/>
        <v>0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62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1325</v>
      </c>
      <c r="BD17" s="416"/>
      <c r="BE17" s="416">
        <v>1325</v>
      </c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839</v>
      </c>
      <c r="DM17" s="416"/>
      <c r="DN17" s="416">
        <v>777</v>
      </c>
      <c r="DO17" s="416"/>
      <c r="DP17" s="416"/>
      <c r="DQ17" s="416"/>
      <c r="DR17" s="416"/>
      <c r="DS17" s="416"/>
      <c r="DT17" s="416"/>
      <c r="DU17" s="416"/>
      <c r="DV17" s="416"/>
      <c r="DW17" s="416">
        <v>62</v>
      </c>
      <c r="DX17" s="297">
        <f t="shared" si="24"/>
        <v>40960</v>
      </c>
      <c r="DY17" s="416">
        <v>29699</v>
      </c>
      <c r="DZ17" s="416">
        <v>3443</v>
      </c>
      <c r="EA17" s="416">
        <v>5253</v>
      </c>
      <c r="EB17" s="416"/>
      <c r="EC17" s="416"/>
      <c r="ED17" s="416">
        <v>2565</v>
      </c>
      <c r="EE17" s="416"/>
      <c r="EF17" s="416"/>
      <c r="EG17" s="416"/>
      <c r="EH17" s="417" t="s">
        <v>403</v>
      </c>
    </row>
    <row r="18" spans="1:138" s="267" customFormat="1" ht="13.5">
      <c r="A18" s="415" t="s">
        <v>368</v>
      </c>
      <c r="B18" s="415">
        <v>14210</v>
      </c>
      <c r="C18" s="415" t="s">
        <v>414</v>
      </c>
      <c r="D18" s="297">
        <f t="shared" si="4"/>
        <v>7205</v>
      </c>
      <c r="E18" s="297">
        <f t="shared" si="5"/>
        <v>2261</v>
      </c>
      <c r="F18" s="297">
        <f t="shared" si="5"/>
        <v>551</v>
      </c>
      <c r="G18" s="297">
        <f t="shared" si="5"/>
        <v>634</v>
      </c>
      <c r="H18" s="297">
        <f t="shared" si="5"/>
        <v>178</v>
      </c>
      <c r="I18" s="297">
        <f t="shared" si="5"/>
        <v>812</v>
      </c>
      <c r="J18" s="297">
        <f t="shared" si="5"/>
        <v>327</v>
      </c>
      <c r="K18" s="297">
        <f t="shared" si="6"/>
        <v>2426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16</v>
      </c>
      <c r="R18" s="297">
        <f t="shared" si="10"/>
        <v>0</v>
      </c>
      <c r="S18" s="416"/>
      <c r="T18" s="416"/>
      <c r="U18" s="416"/>
      <c r="V18" s="416"/>
      <c r="W18" s="416"/>
      <c r="X18" s="416"/>
      <c r="Y18" s="416"/>
      <c r="Z18" s="416"/>
      <c r="AA18" s="416"/>
      <c r="AB18" s="297">
        <f t="shared" si="11"/>
        <v>6344</v>
      </c>
      <c r="AC18" s="297">
        <f t="shared" si="12"/>
        <v>1752</v>
      </c>
      <c r="AD18" s="297">
        <f t="shared" si="12"/>
        <v>537</v>
      </c>
      <c r="AE18" s="297">
        <f t="shared" si="12"/>
        <v>624</v>
      </c>
      <c r="AF18" s="297">
        <f t="shared" si="12"/>
        <v>178</v>
      </c>
      <c r="AG18" s="297">
        <f t="shared" si="12"/>
        <v>812</v>
      </c>
      <c r="AH18" s="297">
        <f t="shared" si="12"/>
        <v>0</v>
      </c>
      <c r="AI18" s="297">
        <f t="shared" si="12"/>
        <v>2426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15</v>
      </c>
      <c r="AP18" s="297">
        <f t="shared" si="17"/>
        <v>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297">
        <f t="shared" si="18"/>
        <v>0</v>
      </c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6344</v>
      </c>
      <c r="DM18" s="416">
        <v>1752</v>
      </c>
      <c r="DN18" s="416">
        <v>537</v>
      </c>
      <c r="DO18" s="416">
        <v>624</v>
      </c>
      <c r="DP18" s="416">
        <v>178</v>
      </c>
      <c r="DQ18" s="416">
        <v>812</v>
      </c>
      <c r="DR18" s="416"/>
      <c r="DS18" s="416">
        <v>2426</v>
      </c>
      <c r="DT18" s="416"/>
      <c r="DU18" s="416"/>
      <c r="DV18" s="416"/>
      <c r="DW18" s="416">
        <v>15</v>
      </c>
      <c r="DX18" s="297">
        <f t="shared" si="24"/>
        <v>861</v>
      </c>
      <c r="DY18" s="416">
        <v>509</v>
      </c>
      <c r="DZ18" s="416">
        <v>14</v>
      </c>
      <c r="EA18" s="416">
        <v>10</v>
      </c>
      <c r="EB18" s="416"/>
      <c r="EC18" s="416"/>
      <c r="ED18" s="416">
        <v>327</v>
      </c>
      <c r="EE18" s="416"/>
      <c r="EF18" s="416"/>
      <c r="EG18" s="416">
        <v>1</v>
      </c>
      <c r="EH18" s="417" t="s">
        <v>408</v>
      </c>
    </row>
    <row r="19" spans="1:138" s="267" customFormat="1" ht="13.5">
      <c r="A19" s="415" t="s">
        <v>368</v>
      </c>
      <c r="B19" s="415">
        <v>14211</v>
      </c>
      <c r="C19" s="415" t="s">
        <v>415</v>
      </c>
      <c r="D19" s="297">
        <f t="shared" si="4"/>
        <v>12428</v>
      </c>
      <c r="E19" s="297">
        <f t="shared" si="5"/>
        <v>7403</v>
      </c>
      <c r="F19" s="297">
        <f t="shared" si="5"/>
        <v>1259</v>
      </c>
      <c r="G19" s="297">
        <f t="shared" si="5"/>
        <v>1261</v>
      </c>
      <c r="H19" s="297">
        <f t="shared" si="5"/>
        <v>418</v>
      </c>
      <c r="I19" s="297">
        <f t="shared" si="5"/>
        <v>1644</v>
      </c>
      <c r="J19" s="297">
        <f t="shared" si="5"/>
        <v>228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215</v>
      </c>
      <c r="R19" s="297">
        <f t="shared" si="10"/>
        <v>10846</v>
      </c>
      <c r="S19" s="416">
        <v>6304</v>
      </c>
      <c r="T19" s="416">
        <v>1233</v>
      </c>
      <c r="U19" s="416">
        <v>1261</v>
      </c>
      <c r="V19" s="416"/>
      <c r="W19" s="416">
        <v>1644</v>
      </c>
      <c r="X19" s="416">
        <v>228</v>
      </c>
      <c r="Y19" s="416"/>
      <c r="Z19" s="416"/>
      <c r="AA19" s="416">
        <v>176</v>
      </c>
      <c r="AB19" s="297">
        <f t="shared" si="11"/>
        <v>457</v>
      </c>
      <c r="AC19" s="297">
        <f t="shared" si="12"/>
        <v>0</v>
      </c>
      <c r="AD19" s="297">
        <f t="shared" si="12"/>
        <v>0</v>
      </c>
      <c r="AE19" s="297">
        <f t="shared" si="12"/>
        <v>0</v>
      </c>
      <c r="AF19" s="297">
        <f t="shared" si="12"/>
        <v>418</v>
      </c>
      <c r="AG19" s="297">
        <f t="shared" si="12"/>
        <v>0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39</v>
      </c>
      <c r="AP19" s="297">
        <f t="shared" si="17"/>
        <v>0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0</v>
      </c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457</v>
      </c>
      <c r="DM19" s="416"/>
      <c r="DN19" s="416"/>
      <c r="DO19" s="416"/>
      <c r="DP19" s="416">
        <v>418</v>
      </c>
      <c r="DQ19" s="416"/>
      <c r="DR19" s="416"/>
      <c r="DS19" s="416"/>
      <c r="DT19" s="416"/>
      <c r="DU19" s="416"/>
      <c r="DV19" s="416"/>
      <c r="DW19" s="416">
        <v>39</v>
      </c>
      <c r="DX19" s="297">
        <f t="shared" si="24"/>
        <v>1125</v>
      </c>
      <c r="DY19" s="416">
        <v>1099</v>
      </c>
      <c r="DZ19" s="416">
        <v>26</v>
      </c>
      <c r="EA19" s="416"/>
      <c r="EB19" s="416"/>
      <c r="EC19" s="416"/>
      <c r="ED19" s="416"/>
      <c r="EE19" s="416"/>
      <c r="EF19" s="416"/>
      <c r="EG19" s="416"/>
      <c r="EH19" s="417" t="s">
        <v>403</v>
      </c>
    </row>
    <row r="20" spans="1:138" s="267" customFormat="1" ht="13.5">
      <c r="A20" s="415" t="s">
        <v>368</v>
      </c>
      <c r="B20" s="415">
        <v>14212</v>
      </c>
      <c r="C20" s="415" t="s">
        <v>416</v>
      </c>
      <c r="D20" s="297">
        <f t="shared" si="4"/>
        <v>13335</v>
      </c>
      <c r="E20" s="297">
        <f t="shared" si="5"/>
        <v>8215</v>
      </c>
      <c r="F20" s="297">
        <f t="shared" si="5"/>
        <v>2234</v>
      </c>
      <c r="G20" s="297">
        <f t="shared" si="5"/>
        <v>1740</v>
      </c>
      <c r="H20" s="297">
        <f t="shared" si="5"/>
        <v>409</v>
      </c>
      <c r="I20" s="297">
        <f t="shared" si="5"/>
        <v>40</v>
      </c>
      <c r="J20" s="297">
        <f t="shared" si="5"/>
        <v>689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8</v>
      </c>
      <c r="R20" s="297">
        <f t="shared" si="10"/>
        <v>8270</v>
      </c>
      <c r="S20" s="416">
        <v>7551</v>
      </c>
      <c r="T20" s="416"/>
      <c r="U20" s="416"/>
      <c r="V20" s="416"/>
      <c r="W20" s="416">
        <v>40</v>
      </c>
      <c r="X20" s="416">
        <v>679</v>
      </c>
      <c r="Y20" s="416"/>
      <c r="Z20" s="416"/>
      <c r="AA20" s="416"/>
      <c r="AB20" s="297">
        <f t="shared" si="11"/>
        <v>4302</v>
      </c>
      <c r="AC20" s="297">
        <f t="shared" si="12"/>
        <v>0</v>
      </c>
      <c r="AD20" s="297">
        <f t="shared" si="12"/>
        <v>2229</v>
      </c>
      <c r="AE20" s="297">
        <f t="shared" si="12"/>
        <v>1664</v>
      </c>
      <c r="AF20" s="297">
        <f t="shared" si="12"/>
        <v>409</v>
      </c>
      <c r="AG20" s="297">
        <f t="shared" si="12"/>
        <v>0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0</v>
      </c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297">
        <f t="shared" si="18"/>
        <v>1694</v>
      </c>
      <c r="BD20" s="416"/>
      <c r="BE20" s="416">
        <v>1694</v>
      </c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2608</v>
      </c>
      <c r="DM20" s="416"/>
      <c r="DN20" s="416">
        <v>535</v>
      </c>
      <c r="DO20" s="416">
        <v>1664</v>
      </c>
      <c r="DP20" s="416">
        <v>409</v>
      </c>
      <c r="DQ20" s="416"/>
      <c r="DR20" s="416"/>
      <c r="DS20" s="416"/>
      <c r="DT20" s="416"/>
      <c r="DU20" s="416"/>
      <c r="DV20" s="416"/>
      <c r="DW20" s="416"/>
      <c r="DX20" s="297">
        <f t="shared" si="24"/>
        <v>763</v>
      </c>
      <c r="DY20" s="416">
        <v>664</v>
      </c>
      <c r="DZ20" s="416">
        <v>5</v>
      </c>
      <c r="EA20" s="416">
        <v>76</v>
      </c>
      <c r="EB20" s="416"/>
      <c r="EC20" s="416"/>
      <c r="ED20" s="416">
        <v>10</v>
      </c>
      <c r="EE20" s="416"/>
      <c r="EF20" s="416"/>
      <c r="EG20" s="416">
        <v>8</v>
      </c>
      <c r="EH20" s="417"/>
    </row>
    <row r="21" spans="1:138" s="267" customFormat="1" ht="13.5">
      <c r="A21" s="415" t="s">
        <v>368</v>
      </c>
      <c r="B21" s="415">
        <v>14213</v>
      </c>
      <c r="C21" s="415" t="s">
        <v>417</v>
      </c>
      <c r="D21" s="297">
        <f t="shared" si="4"/>
        <v>18805</v>
      </c>
      <c r="E21" s="297">
        <f t="shared" si="5"/>
        <v>12618</v>
      </c>
      <c r="F21" s="297">
        <f t="shared" si="5"/>
        <v>2288</v>
      </c>
      <c r="G21" s="297">
        <f t="shared" si="5"/>
        <v>1671</v>
      </c>
      <c r="H21" s="297">
        <f t="shared" si="5"/>
        <v>538</v>
      </c>
      <c r="I21" s="297">
        <f t="shared" si="5"/>
        <v>37</v>
      </c>
      <c r="J21" s="297">
        <f t="shared" si="5"/>
        <v>853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748</v>
      </c>
      <c r="O21" s="297">
        <f t="shared" si="7"/>
        <v>0</v>
      </c>
      <c r="P21" s="297">
        <f t="shared" si="8"/>
        <v>0</v>
      </c>
      <c r="Q21" s="297">
        <f t="shared" si="9"/>
        <v>52</v>
      </c>
      <c r="R21" s="297">
        <f t="shared" si="10"/>
        <v>15590</v>
      </c>
      <c r="S21" s="416">
        <v>12618</v>
      </c>
      <c r="T21" s="416">
        <v>7</v>
      </c>
      <c r="U21" s="416">
        <v>1535</v>
      </c>
      <c r="V21" s="416">
        <v>538</v>
      </c>
      <c r="W21" s="416">
        <v>37</v>
      </c>
      <c r="X21" s="416">
        <v>853</v>
      </c>
      <c r="Y21" s="416"/>
      <c r="Z21" s="416"/>
      <c r="AA21" s="416">
        <v>2</v>
      </c>
      <c r="AB21" s="297">
        <f t="shared" si="11"/>
        <v>3215</v>
      </c>
      <c r="AC21" s="297">
        <f t="shared" si="12"/>
        <v>0</v>
      </c>
      <c r="AD21" s="297">
        <f t="shared" si="12"/>
        <v>2281</v>
      </c>
      <c r="AE21" s="297">
        <f t="shared" si="12"/>
        <v>136</v>
      </c>
      <c r="AF21" s="297">
        <f t="shared" si="12"/>
        <v>0</v>
      </c>
      <c r="AG21" s="297">
        <f t="shared" si="12"/>
        <v>0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748</v>
      </c>
      <c r="AM21" s="297">
        <f t="shared" si="14"/>
        <v>0</v>
      </c>
      <c r="AN21" s="297">
        <f t="shared" si="15"/>
        <v>0</v>
      </c>
      <c r="AO21" s="297">
        <f t="shared" si="16"/>
        <v>50</v>
      </c>
      <c r="AP21" s="297">
        <f t="shared" si="17"/>
        <v>748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>
        <v>748</v>
      </c>
      <c r="BA21" s="416"/>
      <c r="BB21" s="416"/>
      <c r="BC21" s="297">
        <f t="shared" si="18"/>
        <v>1647</v>
      </c>
      <c r="BD21" s="416"/>
      <c r="BE21" s="416">
        <v>1511</v>
      </c>
      <c r="BF21" s="416">
        <v>136</v>
      </c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820</v>
      </c>
      <c r="DM21" s="416"/>
      <c r="DN21" s="416">
        <v>770</v>
      </c>
      <c r="DO21" s="416"/>
      <c r="DP21" s="416"/>
      <c r="DQ21" s="416"/>
      <c r="DR21" s="416"/>
      <c r="DS21" s="416"/>
      <c r="DT21" s="416"/>
      <c r="DU21" s="416"/>
      <c r="DV21" s="416"/>
      <c r="DW21" s="416">
        <v>50</v>
      </c>
      <c r="DX21" s="297">
        <f t="shared" si="24"/>
        <v>0</v>
      </c>
      <c r="DY21" s="416"/>
      <c r="DZ21" s="416"/>
      <c r="EA21" s="416"/>
      <c r="EB21" s="416"/>
      <c r="EC21" s="416"/>
      <c r="ED21" s="416"/>
      <c r="EE21" s="416"/>
      <c r="EF21" s="416"/>
      <c r="EG21" s="416"/>
      <c r="EH21" s="417" t="s">
        <v>403</v>
      </c>
    </row>
    <row r="22" spans="1:138" s="267" customFormat="1" ht="13.5">
      <c r="A22" s="415" t="s">
        <v>368</v>
      </c>
      <c r="B22" s="415">
        <v>14214</v>
      </c>
      <c r="C22" s="415" t="s">
        <v>418</v>
      </c>
      <c r="D22" s="297">
        <f t="shared" si="4"/>
        <v>6126</v>
      </c>
      <c r="E22" s="297">
        <f t="shared" si="5"/>
        <v>4091</v>
      </c>
      <c r="F22" s="297">
        <f t="shared" si="5"/>
        <v>968</v>
      </c>
      <c r="G22" s="297">
        <f t="shared" si="5"/>
        <v>566</v>
      </c>
      <c r="H22" s="297">
        <f t="shared" si="5"/>
        <v>219</v>
      </c>
      <c r="I22" s="297">
        <f t="shared" si="5"/>
        <v>0</v>
      </c>
      <c r="J22" s="297">
        <f t="shared" si="5"/>
        <v>226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56</v>
      </c>
      <c r="R22" s="297">
        <f t="shared" si="10"/>
        <v>948</v>
      </c>
      <c r="S22" s="416">
        <v>897</v>
      </c>
      <c r="T22" s="416"/>
      <c r="U22" s="416"/>
      <c r="V22" s="416"/>
      <c r="W22" s="416"/>
      <c r="X22" s="416">
        <v>44</v>
      </c>
      <c r="Y22" s="416"/>
      <c r="Z22" s="416"/>
      <c r="AA22" s="416">
        <v>7</v>
      </c>
      <c r="AB22" s="297">
        <f t="shared" si="11"/>
        <v>1460</v>
      </c>
      <c r="AC22" s="297">
        <f t="shared" si="12"/>
        <v>0</v>
      </c>
      <c r="AD22" s="297">
        <f t="shared" si="12"/>
        <v>649</v>
      </c>
      <c r="AE22" s="297">
        <f t="shared" si="12"/>
        <v>566</v>
      </c>
      <c r="AF22" s="297">
        <f t="shared" si="12"/>
        <v>219</v>
      </c>
      <c r="AG22" s="297">
        <f t="shared" si="12"/>
        <v>0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26</v>
      </c>
      <c r="AP22" s="297">
        <f t="shared" si="17"/>
        <v>0</v>
      </c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297">
        <f t="shared" si="18"/>
        <v>649</v>
      </c>
      <c r="BD22" s="416"/>
      <c r="BE22" s="416">
        <v>649</v>
      </c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811</v>
      </c>
      <c r="DM22" s="416"/>
      <c r="DN22" s="416"/>
      <c r="DO22" s="416">
        <v>566</v>
      </c>
      <c r="DP22" s="416">
        <v>219</v>
      </c>
      <c r="DQ22" s="416"/>
      <c r="DR22" s="416"/>
      <c r="DS22" s="416"/>
      <c r="DT22" s="416"/>
      <c r="DU22" s="416"/>
      <c r="DV22" s="416"/>
      <c r="DW22" s="416">
        <v>26</v>
      </c>
      <c r="DX22" s="297">
        <f t="shared" si="24"/>
        <v>3718</v>
      </c>
      <c r="DY22" s="416">
        <v>3194</v>
      </c>
      <c r="DZ22" s="416">
        <v>319</v>
      </c>
      <c r="EA22" s="416"/>
      <c r="EB22" s="416"/>
      <c r="EC22" s="416"/>
      <c r="ED22" s="416">
        <v>182</v>
      </c>
      <c r="EE22" s="416"/>
      <c r="EF22" s="416"/>
      <c r="EG22" s="416">
        <v>23</v>
      </c>
      <c r="EH22" s="417" t="s">
        <v>408</v>
      </c>
    </row>
    <row r="23" spans="1:138" s="267" customFormat="1" ht="13.5">
      <c r="A23" s="415" t="s">
        <v>368</v>
      </c>
      <c r="B23" s="415">
        <v>14215</v>
      </c>
      <c r="C23" s="415" t="s">
        <v>419</v>
      </c>
      <c r="D23" s="297">
        <f t="shared" si="4"/>
        <v>18088</v>
      </c>
      <c r="E23" s="297">
        <f t="shared" si="5"/>
        <v>9818</v>
      </c>
      <c r="F23" s="297">
        <f t="shared" si="5"/>
        <v>1223</v>
      </c>
      <c r="G23" s="297">
        <f t="shared" si="5"/>
        <v>1062</v>
      </c>
      <c r="H23" s="297">
        <f t="shared" si="5"/>
        <v>379</v>
      </c>
      <c r="I23" s="297">
        <f t="shared" si="5"/>
        <v>1853</v>
      </c>
      <c r="J23" s="297">
        <f t="shared" si="5"/>
        <v>895</v>
      </c>
      <c r="K23" s="297">
        <f t="shared" si="6"/>
        <v>0</v>
      </c>
      <c r="L23" s="297">
        <f t="shared" si="6"/>
        <v>0</v>
      </c>
      <c r="M23" s="297">
        <f t="shared" si="6"/>
        <v>2530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328</v>
      </c>
      <c r="R23" s="297">
        <f t="shared" si="10"/>
        <v>10884</v>
      </c>
      <c r="S23" s="416">
        <v>9274</v>
      </c>
      <c r="T23" s="416"/>
      <c r="U23" s="416"/>
      <c r="V23" s="416"/>
      <c r="W23" s="416">
        <v>710</v>
      </c>
      <c r="X23" s="416">
        <v>855</v>
      </c>
      <c r="Y23" s="416"/>
      <c r="Z23" s="416"/>
      <c r="AA23" s="416">
        <v>45</v>
      </c>
      <c r="AB23" s="297">
        <f t="shared" si="11"/>
        <v>6583</v>
      </c>
      <c r="AC23" s="297">
        <f t="shared" si="12"/>
        <v>0</v>
      </c>
      <c r="AD23" s="297">
        <f t="shared" si="12"/>
        <v>1201</v>
      </c>
      <c r="AE23" s="297">
        <f t="shared" si="12"/>
        <v>1047</v>
      </c>
      <c r="AF23" s="297">
        <f t="shared" si="12"/>
        <v>379</v>
      </c>
      <c r="AG23" s="297">
        <f t="shared" si="12"/>
        <v>1143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2530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283</v>
      </c>
      <c r="AP23" s="297">
        <f t="shared" si="17"/>
        <v>2530</v>
      </c>
      <c r="AQ23" s="416"/>
      <c r="AR23" s="416"/>
      <c r="AS23" s="416"/>
      <c r="AT23" s="416"/>
      <c r="AU23" s="416"/>
      <c r="AV23" s="416"/>
      <c r="AW23" s="416"/>
      <c r="AX23" s="416"/>
      <c r="AY23" s="416">
        <v>2530</v>
      </c>
      <c r="AZ23" s="416"/>
      <c r="BA23" s="416"/>
      <c r="BB23" s="416"/>
      <c r="BC23" s="297">
        <f t="shared" si="18"/>
        <v>19</v>
      </c>
      <c r="BD23" s="416"/>
      <c r="BE23" s="416">
        <v>19</v>
      </c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4034</v>
      </c>
      <c r="DM23" s="416"/>
      <c r="DN23" s="416">
        <v>1182</v>
      </c>
      <c r="DO23" s="416">
        <v>1047</v>
      </c>
      <c r="DP23" s="416">
        <v>379</v>
      </c>
      <c r="DQ23" s="416">
        <v>1143</v>
      </c>
      <c r="DR23" s="416"/>
      <c r="DS23" s="416"/>
      <c r="DT23" s="416"/>
      <c r="DU23" s="416"/>
      <c r="DV23" s="416"/>
      <c r="DW23" s="416">
        <v>283</v>
      </c>
      <c r="DX23" s="297">
        <f t="shared" si="24"/>
        <v>621</v>
      </c>
      <c r="DY23" s="416">
        <v>544</v>
      </c>
      <c r="DZ23" s="416">
        <v>22</v>
      </c>
      <c r="EA23" s="416">
        <v>15</v>
      </c>
      <c r="EB23" s="416"/>
      <c r="EC23" s="416"/>
      <c r="ED23" s="416">
        <v>40</v>
      </c>
      <c r="EE23" s="416"/>
      <c r="EF23" s="416"/>
      <c r="EG23" s="416"/>
      <c r="EH23" s="417"/>
    </row>
    <row r="24" spans="1:138" s="267" customFormat="1" ht="13.5">
      <c r="A24" s="415" t="s">
        <v>368</v>
      </c>
      <c r="B24" s="415">
        <v>14216</v>
      </c>
      <c r="C24" s="415" t="s">
        <v>420</v>
      </c>
      <c r="D24" s="297">
        <f t="shared" si="4"/>
        <v>13262</v>
      </c>
      <c r="E24" s="297">
        <f t="shared" si="5"/>
        <v>6668</v>
      </c>
      <c r="F24" s="297">
        <f t="shared" si="5"/>
        <v>1195</v>
      </c>
      <c r="G24" s="297">
        <f t="shared" si="5"/>
        <v>884</v>
      </c>
      <c r="H24" s="297">
        <f t="shared" si="5"/>
        <v>431</v>
      </c>
      <c r="I24" s="297">
        <f t="shared" si="5"/>
        <v>1010</v>
      </c>
      <c r="J24" s="297">
        <f t="shared" si="5"/>
        <v>741</v>
      </c>
      <c r="K24" s="297">
        <f t="shared" si="6"/>
        <v>0</v>
      </c>
      <c r="L24" s="297">
        <f t="shared" si="6"/>
        <v>0</v>
      </c>
      <c r="M24" s="297">
        <f t="shared" si="6"/>
        <v>2309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24</v>
      </c>
      <c r="R24" s="297">
        <f t="shared" si="10"/>
        <v>8757</v>
      </c>
      <c r="S24" s="416">
        <v>5260</v>
      </c>
      <c r="T24" s="416">
        <v>482</v>
      </c>
      <c r="U24" s="416">
        <v>883</v>
      </c>
      <c r="V24" s="416">
        <v>431</v>
      </c>
      <c r="W24" s="416">
        <v>1010</v>
      </c>
      <c r="X24" s="416">
        <v>691</v>
      </c>
      <c r="Y24" s="416"/>
      <c r="Z24" s="416"/>
      <c r="AA24" s="416"/>
      <c r="AB24" s="297">
        <f t="shared" si="11"/>
        <v>3019</v>
      </c>
      <c r="AC24" s="297">
        <f t="shared" si="12"/>
        <v>0</v>
      </c>
      <c r="AD24" s="297">
        <f t="shared" si="12"/>
        <v>686</v>
      </c>
      <c r="AE24" s="297">
        <f t="shared" si="12"/>
        <v>0</v>
      </c>
      <c r="AF24" s="297">
        <f t="shared" si="12"/>
        <v>0</v>
      </c>
      <c r="AG24" s="297">
        <f t="shared" si="12"/>
        <v>0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2309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24</v>
      </c>
      <c r="AP24" s="297">
        <f t="shared" si="17"/>
        <v>2309</v>
      </c>
      <c r="AQ24" s="416"/>
      <c r="AR24" s="416"/>
      <c r="AS24" s="416"/>
      <c r="AT24" s="416"/>
      <c r="AU24" s="416"/>
      <c r="AV24" s="416"/>
      <c r="AW24" s="416"/>
      <c r="AX24" s="416"/>
      <c r="AY24" s="416">
        <v>2309</v>
      </c>
      <c r="AZ24" s="416"/>
      <c r="BA24" s="416"/>
      <c r="BB24" s="416"/>
      <c r="BC24" s="297">
        <f t="shared" si="18"/>
        <v>121</v>
      </c>
      <c r="BD24" s="416"/>
      <c r="BE24" s="416">
        <v>121</v>
      </c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589</v>
      </c>
      <c r="DM24" s="416"/>
      <c r="DN24" s="416">
        <v>565</v>
      </c>
      <c r="DO24" s="416"/>
      <c r="DP24" s="416"/>
      <c r="DQ24" s="416"/>
      <c r="DR24" s="416"/>
      <c r="DS24" s="416"/>
      <c r="DT24" s="416"/>
      <c r="DU24" s="416"/>
      <c r="DV24" s="416"/>
      <c r="DW24" s="416">
        <v>24</v>
      </c>
      <c r="DX24" s="297">
        <f t="shared" si="24"/>
        <v>1486</v>
      </c>
      <c r="DY24" s="416">
        <v>1408</v>
      </c>
      <c r="DZ24" s="416">
        <v>27</v>
      </c>
      <c r="EA24" s="416">
        <v>1</v>
      </c>
      <c r="EB24" s="416"/>
      <c r="EC24" s="416"/>
      <c r="ED24" s="416">
        <v>50</v>
      </c>
      <c r="EE24" s="416"/>
      <c r="EF24" s="416"/>
      <c r="EG24" s="416"/>
      <c r="EH24" s="417"/>
    </row>
    <row r="25" spans="1:138" s="267" customFormat="1" ht="13.5">
      <c r="A25" s="415" t="s">
        <v>368</v>
      </c>
      <c r="B25" s="415">
        <v>14217</v>
      </c>
      <c r="C25" s="415" t="s">
        <v>421</v>
      </c>
      <c r="D25" s="297">
        <f t="shared" si="4"/>
        <v>4085</v>
      </c>
      <c r="E25" s="297">
        <f t="shared" si="5"/>
        <v>2692</v>
      </c>
      <c r="F25" s="297">
        <f t="shared" si="5"/>
        <v>503</v>
      </c>
      <c r="G25" s="297">
        <f t="shared" si="5"/>
        <v>370</v>
      </c>
      <c r="H25" s="297">
        <f t="shared" si="5"/>
        <v>128</v>
      </c>
      <c r="I25" s="297">
        <f t="shared" si="5"/>
        <v>362</v>
      </c>
      <c r="J25" s="297">
        <f t="shared" si="5"/>
        <v>21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9</v>
      </c>
      <c r="R25" s="297">
        <f t="shared" si="10"/>
        <v>3762</v>
      </c>
      <c r="S25" s="416">
        <v>2692</v>
      </c>
      <c r="T25" s="416">
        <v>189</v>
      </c>
      <c r="U25" s="416">
        <v>370</v>
      </c>
      <c r="V25" s="416">
        <v>128</v>
      </c>
      <c r="W25" s="416">
        <v>362</v>
      </c>
      <c r="X25" s="416">
        <v>21</v>
      </c>
      <c r="Y25" s="416"/>
      <c r="Z25" s="416"/>
      <c r="AA25" s="416"/>
      <c r="AB25" s="297">
        <f t="shared" si="11"/>
        <v>323</v>
      </c>
      <c r="AC25" s="297">
        <f t="shared" si="12"/>
        <v>0</v>
      </c>
      <c r="AD25" s="297">
        <f t="shared" si="12"/>
        <v>314</v>
      </c>
      <c r="AE25" s="297">
        <f t="shared" si="12"/>
        <v>0</v>
      </c>
      <c r="AF25" s="297">
        <f t="shared" si="12"/>
        <v>0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9</v>
      </c>
      <c r="AP25" s="297">
        <f t="shared" si="17"/>
        <v>0</v>
      </c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297">
        <f t="shared" si="18"/>
        <v>0</v>
      </c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323</v>
      </c>
      <c r="DM25" s="416"/>
      <c r="DN25" s="416">
        <v>314</v>
      </c>
      <c r="DO25" s="416"/>
      <c r="DP25" s="416"/>
      <c r="DQ25" s="416"/>
      <c r="DR25" s="416"/>
      <c r="DS25" s="416"/>
      <c r="DT25" s="416"/>
      <c r="DU25" s="416"/>
      <c r="DV25" s="416"/>
      <c r="DW25" s="416">
        <v>9</v>
      </c>
      <c r="DX25" s="297">
        <f t="shared" si="24"/>
        <v>0</v>
      </c>
      <c r="DY25" s="416"/>
      <c r="DZ25" s="416"/>
      <c r="EA25" s="416"/>
      <c r="EB25" s="416"/>
      <c r="EC25" s="416"/>
      <c r="ED25" s="416"/>
      <c r="EE25" s="416"/>
      <c r="EF25" s="416"/>
      <c r="EG25" s="416"/>
      <c r="EH25" s="417" t="s">
        <v>408</v>
      </c>
    </row>
    <row r="26" spans="1:138" s="267" customFormat="1" ht="13.5">
      <c r="A26" s="415" t="s">
        <v>368</v>
      </c>
      <c r="B26" s="415">
        <v>14218</v>
      </c>
      <c r="C26" s="415" t="s">
        <v>422</v>
      </c>
      <c r="D26" s="297">
        <f t="shared" si="4"/>
        <v>8325</v>
      </c>
      <c r="E26" s="297">
        <f t="shared" si="5"/>
        <v>3211</v>
      </c>
      <c r="F26" s="297">
        <f t="shared" si="5"/>
        <v>929</v>
      </c>
      <c r="G26" s="297">
        <f t="shared" si="5"/>
        <v>842</v>
      </c>
      <c r="H26" s="297">
        <f t="shared" si="5"/>
        <v>239</v>
      </c>
      <c r="I26" s="297">
        <f t="shared" si="5"/>
        <v>724</v>
      </c>
      <c r="J26" s="297">
        <f t="shared" si="5"/>
        <v>473</v>
      </c>
      <c r="K26" s="297">
        <f t="shared" si="6"/>
        <v>0</v>
      </c>
      <c r="L26" s="297">
        <f t="shared" si="6"/>
        <v>0</v>
      </c>
      <c r="M26" s="297">
        <f t="shared" si="6"/>
        <v>116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1791</v>
      </c>
      <c r="R26" s="297">
        <f t="shared" si="10"/>
        <v>6347</v>
      </c>
      <c r="S26" s="416">
        <v>3211</v>
      </c>
      <c r="T26" s="416">
        <v>849</v>
      </c>
      <c r="U26" s="416">
        <v>842</v>
      </c>
      <c r="V26" s="416">
        <v>239</v>
      </c>
      <c r="W26" s="416">
        <v>724</v>
      </c>
      <c r="X26" s="416">
        <v>473</v>
      </c>
      <c r="Y26" s="416"/>
      <c r="Z26" s="416"/>
      <c r="AA26" s="416">
        <v>9</v>
      </c>
      <c r="AB26" s="297">
        <f t="shared" si="11"/>
        <v>1977</v>
      </c>
      <c r="AC26" s="297">
        <f t="shared" si="12"/>
        <v>0</v>
      </c>
      <c r="AD26" s="297">
        <f t="shared" si="12"/>
        <v>79</v>
      </c>
      <c r="AE26" s="297">
        <f t="shared" si="12"/>
        <v>0</v>
      </c>
      <c r="AF26" s="297">
        <f t="shared" si="12"/>
        <v>0</v>
      </c>
      <c r="AG26" s="297">
        <f t="shared" si="12"/>
        <v>0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116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1782</v>
      </c>
      <c r="AP26" s="297">
        <f t="shared" si="17"/>
        <v>1871</v>
      </c>
      <c r="AQ26" s="416"/>
      <c r="AR26" s="416"/>
      <c r="AS26" s="416"/>
      <c r="AT26" s="416"/>
      <c r="AU26" s="416"/>
      <c r="AV26" s="416"/>
      <c r="AW26" s="416"/>
      <c r="AX26" s="416"/>
      <c r="AY26" s="416">
        <v>116</v>
      </c>
      <c r="AZ26" s="416"/>
      <c r="BA26" s="416"/>
      <c r="BB26" s="416">
        <v>1755</v>
      </c>
      <c r="BC26" s="297">
        <f t="shared" si="18"/>
        <v>79</v>
      </c>
      <c r="BD26" s="416"/>
      <c r="BE26" s="416">
        <v>79</v>
      </c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0</v>
      </c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27</v>
      </c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>
        <v>27</v>
      </c>
      <c r="DX26" s="297">
        <f t="shared" si="24"/>
        <v>1</v>
      </c>
      <c r="DY26" s="416"/>
      <c r="DZ26" s="416">
        <v>1</v>
      </c>
      <c r="EA26" s="416"/>
      <c r="EB26" s="416"/>
      <c r="EC26" s="416"/>
      <c r="ED26" s="416"/>
      <c r="EE26" s="416"/>
      <c r="EF26" s="416"/>
      <c r="EG26" s="416"/>
      <c r="EH26" s="417"/>
    </row>
    <row r="27" spans="1:138" s="267" customFormat="1" ht="13.5">
      <c r="A27" s="415" t="s">
        <v>368</v>
      </c>
      <c r="B27" s="415">
        <v>14301</v>
      </c>
      <c r="C27" s="415" t="s">
        <v>423</v>
      </c>
      <c r="D27" s="297">
        <f t="shared" si="4"/>
        <v>3177</v>
      </c>
      <c r="E27" s="297">
        <f t="shared" si="5"/>
        <v>1460</v>
      </c>
      <c r="F27" s="297">
        <f t="shared" si="5"/>
        <v>359</v>
      </c>
      <c r="G27" s="297">
        <f t="shared" si="5"/>
        <v>102</v>
      </c>
      <c r="H27" s="297">
        <f t="shared" si="5"/>
        <v>67</v>
      </c>
      <c r="I27" s="297">
        <f t="shared" si="5"/>
        <v>1</v>
      </c>
      <c r="J27" s="297">
        <f t="shared" si="5"/>
        <v>21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1167</v>
      </c>
      <c r="R27" s="297">
        <f t="shared" si="10"/>
        <v>1546</v>
      </c>
      <c r="S27" s="416">
        <v>1215</v>
      </c>
      <c r="T27" s="416"/>
      <c r="U27" s="416"/>
      <c r="V27" s="416"/>
      <c r="W27" s="416">
        <v>1</v>
      </c>
      <c r="X27" s="416"/>
      <c r="Y27" s="416"/>
      <c r="Z27" s="416"/>
      <c r="AA27" s="416">
        <v>330</v>
      </c>
      <c r="AB27" s="297">
        <f t="shared" si="11"/>
        <v>1365</v>
      </c>
      <c r="AC27" s="297">
        <f t="shared" si="12"/>
        <v>0</v>
      </c>
      <c r="AD27" s="297">
        <f t="shared" si="12"/>
        <v>359</v>
      </c>
      <c r="AE27" s="297">
        <f t="shared" si="12"/>
        <v>102</v>
      </c>
      <c r="AF27" s="297">
        <f t="shared" si="12"/>
        <v>67</v>
      </c>
      <c r="AG27" s="297">
        <f t="shared" si="12"/>
        <v>0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837</v>
      </c>
      <c r="AP27" s="297">
        <f t="shared" si="17"/>
        <v>837</v>
      </c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>
        <v>837</v>
      </c>
      <c r="BC27" s="297">
        <f t="shared" si="18"/>
        <v>359</v>
      </c>
      <c r="BD27" s="416"/>
      <c r="BE27" s="416">
        <v>359</v>
      </c>
      <c r="BF27" s="416"/>
      <c r="BG27" s="416"/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169</v>
      </c>
      <c r="DM27" s="416"/>
      <c r="DN27" s="416"/>
      <c r="DO27" s="416">
        <v>102</v>
      </c>
      <c r="DP27" s="416">
        <v>67</v>
      </c>
      <c r="DQ27" s="416"/>
      <c r="DR27" s="416"/>
      <c r="DS27" s="416"/>
      <c r="DT27" s="416"/>
      <c r="DU27" s="416"/>
      <c r="DV27" s="416"/>
      <c r="DW27" s="416"/>
      <c r="DX27" s="297">
        <f t="shared" si="24"/>
        <v>266</v>
      </c>
      <c r="DY27" s="416">
        <v>245</v>
      </c>
      <c r="DZ27" s="416"/>
      <c r="EA27" s="416"/>
      <c r="EB27" s="416"/>
      <c r="EC27" s="416"/>
      <c r="ED27" s="416">
        <v>21</v>
      </c>
      <c r="EE27" s="416"/>
      <c r="EF27" s="416"/>
      <c r="EG27" s="416"/>
      <c r="EH27" s="417"/>
    </row>
    <row r="28" spans="1:138" s="267" customFormat="1" ht="13.5">
      <c r="A28" s="415" t="s">
        <v>368</v>
      </c>
      <c r="B28" s="415">
        <v>14321</v>
      </c>
      <c r="C28" s="415" t="s">
        <v>424</v>
      </c>
      <c r="D28" s="297">
        <f t="shared" si="4"/>
        <v>3308</v>
      </c>
      <c r="E28" s="297">
        <f t="shared" si="5"/>
        <v>1599</v>
      </c>
      <c r="F28" s="297">
        <f t="shared" si="5"/>
        <v>336</v>
      </c>
      <c r="G28" s="297">
        <f t="shared" si="5"/>
        <v>356</v>
      </c>
      <c r="H28" s="297">
        <f t="shared" si="5"/>
        <v>122</v>
      </c>
      <c r="I28" s="297">
        <f t="shared" si="5"/>
        <v>717</v>
      </c>
      <c r="J28" s="297">
        <f t="shared" si="5"/>
        <v>148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30</v>
      </c>
      <c r="R28" s="297">
        <f t="shared" si="10"/>
        <v>3296</v>
      </c>
      <c r="S28" s="416">
        <v>1599</v>
      </c>
      <c r="T28" s="416">
        <v>336</v>
      </c>
      <c r="U28" s="416">
        <v>356</v>
      </c>
      <c r="V28" s="416">
        <v>122</v>
      </c>
      <c r="W28" s="416">
        <v>717</v>
      </c>
      <c r="X28" s="416">
        <v>148</v>
      </c>
      <c r="Y28" s="416"/>
      <c r="Z28" s="416"/>
      <c r="AA28" s="416">
        <v>18</v>
      </c>
      <c r="AB28" s="297">
        <f t="shared" si="11"/>
        <v>12</v>
      </c>
      <c r="AC28" s="297">
        <f t="shared" si="12"/>
        <v>0</v>
      </c>
      <c r="AD28" s="297">
        <f t="shared" si="12"/>
        <v>0</v>
      </c>
      <c r="AE28" s="297">
        <f t="shared" si="12"/>
        <v>0</v>
      </c>
      <c r="AF28" s="297">
        <f t="shared" si="12"/>
        <v>0</v>
      </c>
      <c r="AG28" s="297">
        <f t="shared" si="12"/>
        <v>0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12</v>
      </c>
      <c r="AP28" s="297">
        <f t="shared" si="17"/>
        <v>0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0</v>
      </c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12</v>
      </c>
      <c r="DM28" s="416"/>
      <c r="DN28" s="416"/>
      <c r="DO28" s="416"/>
      <c r="DP28" s="416"/>
      <c r="DQ28" s="416"/>
      <c r="DR28" s="416"/>
      <c r="DS28" s="416"/>
      <c r="DT28" s="416"/>
      <c r="DU28" s="416"/>
      <c r="DV28" s="416"/>
      <c r="DW28" s="416">
        <v>12</v>
      </c>
      <c r="DX28" s="297">
        <f t="shared" si="24"/>
        <v>0</v>
      </c>
      <c r="DY28" s="416"/>
      <c r="DZ28" s="416"/>
      <c r="EA28" s="416"/>
      <c r="EB28" s="416"/>
      <c r="EC28" s="416"/>
      <c r="ED28" s="416"/>
      <c r="EE28" s="416"/>
      <c r="EF28" s="416"/>
      <c r="EG28" s="416"/>
      <c r="EH28" s="417"/>
    </row>
    <row r="29" spans="1:138" s="267" customFormat="1" ht="13.5">
      <c r="A29" s="415" t="s">
        <v>368</v>
      </c>
      <c r="B29" s="415">
        <v>14341</v>
      </c>
      <c r="C29" s="415" t="s">
        <v>425</v>
      </c>
      <c r="D29" s="297">
        <f t="shared" si="4"/>
        <v>3148</v>
      </c>
      <c r="E29" s="297">
        <f t="shared" si="5"/>
        <v>1708</v>
      </c>
      <c r="F29" s="297">
        <f t="shared" si="5"/>
        <v>364</v>
      </c>
      <c r="G29" s="297">
        <f t="shared" si="5"/>
        <v>207</v>
      </c>
      <c r="H29" s="297">
        <f t="shared" si="5"/>
        <v>84</v>
      </c>
      <c r="I29" s="297">
        <f t="shared" si="5"/>
        <v>722</v>
      </c>
      <c r="J29" s="297">
        <f t="shared" si="5"/>
        <v>61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2</v>
      </c>
      <c r="R29" s="297">
        <f t="shared" si="10"/>
        <v>1855</v>
      </c>
      <c r="S29" s="416">
        <v>1568</v>
      </c>
      <c r="T29" s="416">
        <v>224</v>
      </c>
      <c r="U29" s="416">
        <v>6</v>
      </c>
      <c r="V29" s="416"/>
      <c r="W29" s="416"/>
      <c r="X29" s="416">
        <v>57</v>
      </c>
      <c r="Y29" s="416"/>
      <c r="Z29" s="416"/>
      <c r="AA29" s="416"/>
      <c r="AB29" s="297">
        <f t="shared" si="11"/>
        <v>1149</v>
      </c>
      <c r="AC29" s="297">
        <f t="shared" si="12"/>
        <v>0</v>
      </c>
      <c r="AD29" s="297">
        <f t="shared" si="12"/>
        <v>140</v>
      </c>
      <c r="AE29" s="297">
        <f t="shared" si="12"/>
        <v>201</v>
      </c>
      <c r="AF29" s="297">
        <f t="shared" si="12"/>
        <v>84</v>
      </c>
      <c r="AG29" s="297">
        <f t="shared" si="12"/>
        <v>722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2</v>
      </c>
      <c r="AP29" s="297">
        <f t="shared" si="17"/>
        <v>13</v>
      </c>
      <c r="AQ29" s="416"/>
      <c r="AR29" s="416">
        <v>13</v>
      </c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297">
        <f t="shared" si="18"/>
        <v>0</v>
      </c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1136</v>
      </c>
      <c r="DM29" s="416"/>
      <c r="DN29" s="416">
        <v>127</v>
      </c>
      <c r="DO29" s="416">
        <v>201</v>
      </c>
      <c r="DP29" s="416">
        <v>84</v>
      </c>
      <c r="DQ29" s="416">
        <v>722</v>
      </c>
      <c r="DR29" s="416"/>
      <c r="DS29" s="416"/>
      <c r="DT29" s="416"/>
      <c r="DU29" s="416"/>
      <c r="DV29" s="416"/>
      <c r="DW29" s="416">
        <v>2</v>
      </c>
      <c r="DX29" s="297">
        <f t="shared" si="24"/>
        <v>144</v>
      </c>
      <c r="DY29" s="416">
        <v>140</v>
      </c>
      <c r="DZ29" s="416"/>
      <c r="EA29" s="416"/>
      <c r="EB29" s="416"/>
      <c r="EC29" s="416"/>
      <c r="ED29" s="416">
        <v>4</v>
      </c>
      <c r="EE29" s="416"/>
      <c r="EF29" s="416"/>
      <c r="EG29" s="416"/>
      <c r="EH29" s="417"/>
    </row>
    <row r="30" spans="1:138" s="267" customFormat="1" ht="13.5">
      <c r="A30" s="415" t="s">
        <v>368</v>
      </c>
      <c r="B30" s="415">
        <v>14342</v>
      </c>
      <c r="C30" s="415" t="s">
        <v>426</v>
      </c>
      <c r="D30" s="297">
        <f t="shared" si="4"/>
        <v>4192</v>
      </c>
      <c r="E30" s="297">
        <f t="shared" si="5"/>
        <v>1970</v>
      </c>
      <c r="F30" s="297">
        <f t="shared" si="5"/>
        <v>317</v>
      </c>
      <c r="G30" s="297">
        <f t="shared" si="5"/>
        <v>143</v>
      </c>
      <c r="H30" s="297">
        <f t="shared" si="5"/>
        <v>0</v>
      </c>
      <c r="I30" s="297">
        <f t="shared" si="5"/>
        <v>0</v>
      </c>
      <c r="J30" s="297">
        <f t="shared" si="5"/>
        <v>81</v>
      </c>
      <c r="K30" s="297">
        <f t="shared" si="6"/>
        <v>0</v>
      </c>
      <c r="L30" s="297">
        <f t="shared" si="6"/>
        <v>0</v>
      </c>
      <c r="M30" s="297">
        <f t="shared" si="6"/>
        <v>955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726</v>
      </c>
      <c r="R30" s="297">
        <f t="shared" si="10"/>
        <v>0</v>
      </c>
      <c r="S30" s="416"/>
      <c r="T30" s="416"/>
      <c r="U30" s="416"/>
      <c r="V30" s="416"/>
      <c r="W30" s="416"/>
      <c r="X30" s="416"/>
      <c r="Y30" s="416"/>
      <c r="Z30" s="416"/>
      <c r="AA30" s="416"/>
      <c r="AB30" s="297">
        <f t="shared" si="11"/>
        <v>4192</v>
      </c>
      <c r="AC30" s="297">
        <f t="shared" si="12"/>
        <v>1970</v>
      </c>
      <c r="AD30" s="297">
        <f t="shared" si="12"/>
        <v>317</v>
      </c>
      <c r="AE30" s="297">
        <f t="shared" si="12"/>
        <v>143</v>
      </c>
      <c r="AF30" s="297">
        <f t="shared" si="12"/>
        <v>0</v>
      </c>
      <c r="AG30" s="297">
        <f t="shared" si="12"/>
        <v>0</v>
      </c>
      <c r="AH30" s="297">
        <f t="shared" si="12"/>
        <v>81</v>
      </c>
      <c r="AI30" s="297">
        <f t="shared" si="12"/>
        <v>0</v>
      </c>
      <c r="AJ30" s="297">
        <f t="shared" si="12"/>
        <v>0</v>
      </c>
      <c r="AK30" s="297">
        <f t="shared" si="13"/>
        <v>955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726</v>
      </c>
      <c r="AP30" s="297">
        <f t="shared" si="17"/>
        <v>957</v>
      </c>
      <c r="AQ30" s="416"/>
      <c r="AR30" s="416">
        <v>2</v>
      </c>
      <c r="AS30" s="416"/>
      <c r="AT30" s="416"/>
      <c r="AU30" s="416"/>
      <c r="AV30" s="416"/>
      <c r="AW30" s="416"/>
      <c r="AX30" s="416"/>
      <c r="AY30" s="416">
        <v>955</v>
      </c>
      <c r="AZ30" s="416"/>
      <c r="BA30" s="416"/>
      <c r="BB30" s="416"/>
      <c r="BC30" s="297">
        <f t="shared" si="18"/>
        <v>0</v>
      </c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0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297">
        <f t="shared" si="23"/>
        <v>3235</v>
      </c>
      <c r="DM30" s="416">
        <v>1970</v>
      </c>
      <c r="DN30" s="416">
        <v>315</v>
      </c>
      <c r="DO30" s="416">
        <v>143</v>
      </c>
      <c r="DP30" s="416"/>
      <c r="DQ30" s="416"/>
      <c r="DR30" s="416">
        <v>81</v>
      </c>
      <c r="DS30" s="416"/>
      <c r="DT30" s="416"/>
      <c r="DU30" s="416"/>
      <c r="DV30" s="416"/>
      <c r="DW30" s="416">
        <v>726</v>
      </c>
      <c r="DX30" s="297">
        <f t="shared" si="24"/>
        <v>0</v>
      </c>
      <c r="DY30" s="416"/>
      <c r="DZ30" s="416"/>
      <c r="EA30" s="416"/>
      <c r="EB30" s="416"/>
      <c r="EC30" s="416"/>
      <c r="ED30" s="416"/>
      <c r="EE30" s="416"/>
      <c r="EF30" s="416"/>
      <c r="EG30" s="416"/>
      <c r="EH30" s="417" t="s">
        <v>403</v>
      </c>
    </row>
    <row r="31" spans="1:138" s="267" customFormat="1" ht="13.5">
      <c r="A31" s="415" t="s">
        <v>368</v>
      </c>
      <c r="B31" s="415">
        <v>14361</v>
      </c>
      <c r="C31" s="415" t="s">
        <v>427</v>
      </c>
      <c r="D31" s="297">
        <f t="shared" si="4"/>
        <v>818</v>
      </c>
      <c r="E31" s="297">
        <f t="shared" si="5"/>
        <v>446</v>
      </c>
      <c r="F31" s="297">
        <f t="shared" si="5"/>
        <v>113</v>
      </c>
      <c r="G31" s="297">
        <f t="shared" si="5"/>
        <v>84</v>
      </c>
      <c r="H31" s="297">
        <f t="shared" si="5"/>
        <v>28</v>
      </c>
      <c r="I31" s="297">
        <f t="shared" si="5"/>
        <v>61</v>
      </c>
      <c r="J31" s="297">
        <f t="shared" si="5"/>
        <v>35</v>
      </c>
      <c r="K31" s="297">
        <f t="shared" si="6"/>
        <v>0</v>
      </c>
      <c r="L31" s="297">
        <f t="shared" si="6"/>
        <v>0</v>
      </c>
      <c r="M31" s="297">
        <f t="shared" si="6"/>
        <v>48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3</v>
      </c>
      <c r="R31" s="297">
        <f t="shared" si="10"/>
        <v>532</v>
      </c>
      <c r="S31" s="416">
        <v>414</v>
      </c>
      <c r="T31" s="416">
        <v>35</v>
      </c>
      <c r="U31" s="416">
        <v>83</v>
      </c>
      <c r="V31" s="416"/>
      <c r="W31" s="416"/>
      <c r="X31" s="416"/>
      <c r="Y31" s="416"/>
      <c r="Z31" s="416"/>
      <c r="AA31" s="416"/>
      <c r="AB31" s="297">
        <f t="shared" si="11"/>
        <v>243</v>
      </c>
      <c r="AC31" s="297">
        <f t="shared" si="12"/>
        <v>0</v>
      </c>
      <c r="AD31" s="297">
        <f t="shared" si="12"/>
        <v>68</v>
      </c>
      <c r="AE31" s="297">
        <f t="shared" si="12"/>
        <v>0</v>
      </c>
      <c r="AF31" s="297">
        <f t="shared" si="12"/>
        <v>28</v>
      </c>
      <c r="AG31" s="297">
        <f t="shared" si="12"/>
        <v>61</v>
      </c>
      <c r="AH31" s="297">
        <f t="shared" si="12"/>
        <v>35</v>
      </c>
      <c r="AI31" s="297">
        <f t="shared" si="12"/>
        <v>0</v>
      </c>
      <c r="AJ31" s="297">
        <f t="shared" si="12"/>
        <v>0</v>
      </c>
      <c r="AK31" s="297">
        <f t="shared" si="13"/>
        <v>48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3</v>
      </c>
      <c r="AP31" s="297">
        <f t="shared" si="17"/>
        <v>48</v>
      </c>
      <c r="AQ31" s="416"/>
      <c r="AR31" s="416"/>
      <c r="AS31" s="416"/>
      <c r="AT31" s="416"/>
      <c r="AU31" s="416"/>
      <c r="AV31" s="416"/>
      <c r="AW31" s="416"/>
      <c r="AX31" s="416"/>
      <c r="AY31" s="416">
        <v>48</v>
      </c>
      <c r="AZ31" s="416"/>
      <c r="BA31" s="416"/>
      <c r="BB31" s="416"/>
      <c r="BC31" s="297">
        <f t="shared" si="18"/>
        <v>68</v>
      </c>
      <c r="BD31" s="416"/>
      <c r="BE31" s="416">
        <v>68</v>
      </c>
      <c r="BF31" s="416"/>
      <c r="BG31" s="416"/>
      <c r="BH31" s="416"/>
      <c r="BI31" s="416"/>
      <c r="BJ31" s="416"/>
      <c r="BK31" s="416"/>
      <c r="BL31" s="416"/>
      <c r="BM31" s="416"/>
      <c r="BN31" s="416"/>
      <c r="BO31" s="297">
        <f t="shared" si="19"/>
        <v>0</v>
      </c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297">
        <f t="shared" si="20"/>
        <v>0</v>
      </c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297">
        <f t="shared" si="21"/>
        <v>0</v>
      </c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297">
        <f t="shared" si="22"/>
        <v>0</v>
      </c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297">
        <f t="shared" si="23"/>
        <v>127</v>
      </c>
      <c r="DM31" s="416"/>
      <c r="DN31" s="416"/>
      <c r="DO31" s="416"/>
      <c r="DP31" s="416">
        <v>28</v>
      </c>
      <c r="DQ31" s="416">
        <v>61</v>
      </c>
      <c r="DR31" s="416">
        <v>35</v>
      </c>
      <c r="DS31" s="416"/>
      <c r="DT31" s="416"/>
      <c r="DU31" s="416"/>
      <c r="DV31" s="416"/>
      <c r="DW31" s="416">
        <v>3</v>
      </c>
      <c r="DX31" s="297">
        <f t="shared" si="24"/>
        <v>43</v>
      </c>
      <c r="DY31" s="416">
        <v>32</v>
      </c>
      <c r="DZ31" s="416">
        <v>10</v>
      </c>
      <c r="EA31" s="416">
        <v>1</v>
      </c>
      <c r="EB31" s="416"/>
      <c r="EC31" s="416"/>
      <c r="ED31" s="416"/>
      <c r="EE31" s="416"/>
      <c r="EF31" s="416"/>
      <c r="EG31" s="416"/>
      <c r="EH31" s="417" t="s">
        <v>408</v>
      </c>
    </row>
    <row r="32" spans="1:138" s="267" customFormat="1" ht="13.5">
      <c r="A32" s="415" t="s">
        <v>368</v>
      </c>
      <c r="B32" s="415">
        <v>14362</v>
      </c>
      <c r="C32" s="415" t="s">
        <v>428</v>
      </c>
      <c r="D32" s="297">
        <f t="shared" si="4"/>
        <v>1772</v>
      </c>
      <c r="E32" s="297">
        <f t="shared" si="5"/>
        <v>1012</v>
      </c>
      <c r="F32" s="297">
        <f t="shared" si="5"/>
        <v>190</v>
      </c>
      <c r="G32" s="297">
        <f t="shared" si="5"/>
        <v>137</v>
      </c>
      <c r="H32" s="297">
        <f t="shared" si="5"/>
        <v>55</v>
      </c>
      <c r="I32" s="297">
        <f t="shared" si="5"/>
        <v>111</v>
      </c>
      <c r="J32" s="297">
        <f t="shared" si="5"/>
        <v>36</v>
      </c>
      <c r="K32" s="297">
        <f t="shared" si="6"/>
        <v>0</v>
      </c>
      <c r="L32" s="297">
        <f t="shared" si="6"/>
        <v>0</v>
      </c>
      <c r="M32" s="297">
        <f t="shared" si="6"/>
        <v>91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140</v>
      </c>
      <c r="R32" s="297">
        <f t="shared" si="10"/>
        <v>1318</v>
      </c>
      <c r="S32" s="416">
        <v>892</v>
      </c>
      <c r="T32" s="416">
        <v>90</v>
      </c>
      <c r="U32" s="416">
        <v>136</v>
      </c>
      <c r="V32" s="416">
        <v>55</v>
      </c>
      <c r="W32" s="416">
        <v>111</v>
      </c>
      <c r="X32" s="416">
        <v>34</v>
      </c>
      <c r="Y32" s="416"/>
      <c r="Z32" s="416"/>
      <c r="AA32" s="416"/>
      <c r="AB32" s="297">
        <f t="shared" si="11"/>
        <v>327</v>
      </c>
      <c r="AC32" s="297">
        <f t="shared" si="12"/>
        <v>0</v>
      </c>
      <c r="AD32" s="297">
        <f t="shared" si="12"/>
        <v>96</v>
      </c>
      <c r="AE32" s="297">
        <f t="shared" si="12"/>
        <v>0</v>
      </c>
      <c r="AF32" s="297">
        <f t="shared" si="12"/>
        <v>0</v>
      </c>
      <c r="AG32" s="297">
        <f t="shared" si="12"/>
        <v>0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91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140</v>
      </c>
      <c r="AP32" s="297">
        <f t="shared" si="17"/>
        <v>91</v>
      </c>
      <c r="AQ32" s="416"/>
      <c r="AR32" s="416"/>
      <c r="AS32" s="416"/>
      <c r="AT32" s="416"/>
      <c r="AU32" s="416"/>
      <c r="AV32" s="416"/>
      <c r="AW32" s="416"/>
      <c r="AX32" s="416"/>
      <c r="AY32" s="416">
        <v>91</v>
      </c>
      <c r="AZ32" s="416"/>
      <c r="BA32" s="416"/>
      <c r="BB32" s="416"/>
      <c r="BC32" s="297">
        <f t="shared" si="18"/>
        <v>11</v>
      </c>
      <c r="BD32" s="416"/>
      <c r="BE32" s="416">
        <v>11</v>
      </c>
      <c r="BF32" s="416"/>
      <c r="BG32" s="416"/>
      <c r="BH32" s="416"/>
      <c r="BI32" s="416"/>
      <c r="BJ32" s="416"/>
      <c r="BK32" s="416"/>
      <c r="BL32" s="416"/>
      <c r="BM32" s="416"/>
      <c r="BN32" s="416"/>
      <c r="BO32" s="297">
        <f t="shared" si="19"/>
        <v>0</v>
      </c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297">
        <f t="shared" si="20"/>
        <v>0</v>
      </c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297">
        <f t="shared" si="21"/>
        <v>0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297">
        <f t="shared" si="22"/>
        <v>0</v>
      </c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297">
        <f t="shared" si="23"/>
        <v>225</v>
      </c>
      <c r="DM32" s="416"/>
      <c r="DN32" s="416">
        <v>85</v>
      </c>
      <c r="DO32" s="416"/>
      <c r="DP32" s="416"/>
      <c r="DQ32" s="416"/>
      <c r="DR32" s="416"/>
      <c r="DS32" s="416"/>
      <c r="DT32" s="416"/>
      <c r="DU32" s="416"/>
      <c r="DV32" s="416"/>
      <c r="DW32" s="416">
        <v>140</v>
      </c>
      <c r="DX32" s="297">
        <f t="shared" si="24"/>
        <v>127</v>
      </c>
      <c r="DY32" s="416">
        <v>120</v>
      </c>
      <c r="DZ32" s="416">
        <v>4</v>
      </c>
      <c r="EA32" s="416">
        <v>1</v>
      </c>
      <c r="EB32" s="416"/>
      <c r="EC32" s="416"/>
      <c r="ED32" s="416">
        <v>2</v>
      </c>
      <c r="EE32" s="416"/>
      <c r="EF32" s="416"/>
      <c r="EG32" s="416"/>
      <c r="EH32" s="417" t="s">
        <v>403</v>
      </c>
    </row>
    <row r="33" spans="1:138" s="267" customFormat="1" ht="13.5">
      <c r="A33" s="415" t="s">
        <v>368</v>
      </c>
      <c r="B33" s="415">
        <v>14363</v>
      </c>
      <c r="C33" s="415" t="s">
        <v>429</v>
      </c>
      <c r="D33" s="297">
        <f t="shared" si="4"/>
        <v>1254</v>
      </c>
      <c r="E33" s="297">
        <f t="shared" si="5"/>
        <v>758</v>
      </c>
      <c r="F33" s="297">
        <f t="shared" si="5"/>
        <v>157</v>
      </c>
      <c r="G33" s="297">
        <f t="shared" si="5"/>
        <v>121</v>
      </c>
      <c r="H33" s="297">
        <f t="shared" si="5"/>
        <v>39</v>
      </c>
      <c r="I33" s="297">
        <f t="shared" si="5"/>
        <v>92</v>
      </c>
      <c r="J33" s="297">
        <f t="shared" si="5"/>
        <v>76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11</v>
      </c>
      <c r="R33" s="297">
        <f t="shared" si="10"/>
        <v>865</v>
      </c>
      <c r="S33" s="416">
        <v>612</v>
      </c>
      <c r="T33" s="416">
        <v>61</v>
      </c>
      <c r="U33" s="416">
        <v>118</v>
      </c>
      <c r="V33" s="416"/>
      <c r="W33" s="416"/>
      <c r="X33" s="416">
        <v>68</v>
      </c>
      <c r="Y33" s="416"/>
      <c r="Z33" s="416"/>
      <c r="AA33" s="416">
        <v>6</v>
      </c>
      <c r="AB33" s="297">
        <f t="shared" si="11"/>
        <v>226</v>
      </c>
      <c r="AC33" s="297">
        <f t="shared" si="12"/>
        <v>0</v>
      </c>
      <c r="AD33" s="297">
        <f t="shared" si="12"/>
        <v>91</v>
      </c>
      <c r="AE33" s="297">
        <f t="shared" si="12"/>
        <v>0</v>
      </c>
      <c r="AF33" s="297">
        <f t="shared" si="12"/>
        <v>39</v>
      </c>
      <c r="AG33" s="297">
        <f t="shared" si="12"/>
        <v>92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4</v>
      </c>
      <c r="AP33" s="297">
        <f t="shared" si="17"/>
        <v>30</v>
      </c>
      <c r="AQ33" s="416"/>
      <c r="AR33" s="416">
        <v>30</v>
      </c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297">
        <f t="shared" si="18"/>
        <v>61</v>
      </c>
      <c r="BD33" s="416"/>
      <c r="BE33" s="416">
        <v>61</v>
      </c>
      <c r="BF33" s="416"/>
      <c r="BG33" s="416"/>
      <c r="BH33" s="416"/>
      <c r="BI33" s="416"/>
      <c r="BJ33" s="416"/>
      <c r="BK33" s="416"/>
      <c r="BL33" s="416"/>
      <c r="BM33" s="416"/>
      <c r="BN33" s="416"/>
      <c r="BO33" s="297">
        <f t="shared" si="19"/>
        <v>0</v>
      </c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297">
        <f t="shared" si="20"/>
        <v>0</v>
      </c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297">
        <f t="shared" si="21"/>
        <v>0</v>
      </c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297">
        <f t="shared" si="22"/>
        <v>0</v>
      </c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297">
        <f t="shared" si="23"/>
        <v>135</v>
      </c>
      <c r="DM33" s="416"/>
      <c r="DN33" s="416"/>
      <c r="DO33" s="416"/>
      <c r="DP33" s="416">
        <v>39</v>
      </c>
      <c r="DQ33" s="416">
        <v>92</v>
      </c>
      <c r="DR33" s="416"/>
      <c r="DS33" s="416"/>
      <c r="DT33" s="416"/>
      <c r="DU33" s="416"/>
      <c r="DV33" s="416"/>
      <c r="DW33" s="416">
        <v>4</v>
      </c>
      <c r="DX33" s="297">
        <f t="shared" si="24"/>
        <v>163</v>
      </c>
      <c r="DY33" s="416">
        <v>146</v>
      </c>
      <c r="DZ33" s="416">
        <v>5</v>
      </c>
      <c r="EA33" s="416">
        <v>3</v>
      </c>
      <c r="EB33" s="416"/>
      <c r="EC33" s="416"/>
      <c r="ED33" s="416">
        <v>8</v>
      </c>
      <c r="EE33" s="416"/>
      <c r="EF33" s="416"/>
      <c r="EG33" s="416">
        <v>1</v>
      </c>
      <c r="EH33" s="417" t="s">
        <v>403</v>
      </c>
    </row>
    <row r="34" spans="1:138" s="267" customFormat="1" ht="13.5">
      <c r="A34" s="415" t="s">
        <v>368</v>
      </c>
      <c r="B34" s="415">
        <v>14364</v>
      </c>
      <c r="C34" s="415" t="s">
        <v>430</v>
      </c>
      <c r="D34" s="297">
        <f t="shared" si="4"/>
        <v>956</v>
      </c>
      <c r="E34" s="297">
        <f t="shared" si="5"/>
        <v>634</v>
      </c>
      <c r="F34" s="297">
        <f t="shared" si="5"/>
        <v>151</v>
      </c>
      <c r="G34" s="297">
        <f t="shared" si="5"/>
        <v>104</v>
      </c>
      <c r="H34" s="297">
        <f t="shared" si="5"/>
        <v>35</v>
      </c>
      <c r="I34" s="297">
        <f t="shared" si="5"/>
        <v>5</v>
      </c>
      <c r="J34" s="297">
        <f t="shared" si="5"/>
        <v>16</v>
      </c>
      <c r="K34" s="297">
        <f t="shared" si="6"/>
        <v>0</v>
      </c>
      <c r="L34" s="297">
        <f t="shared" si="6"/>
        <v>0</v>
      </c>
      <c r="M34" s="297">
        <f t="shared" si="6"/>
        <v>0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11</v>
      </c>
      <c r="R34" s="297">
        <f t="shared" si="10"/>
        <v>0</v>
      </c>
      <c r="S34" s="416"/>
      <c r="T34" s="416"/>
      <c r="U34" s="416"/>
      <c r="V34" s="416"/>
      <c r="W34" s="416"/>
      <c r="X34" s="416"/>
      <c r="Y34" s="416"/>
      <c r="Z34" s="416"/>
      <c r="AA34" s="416"/>
      <c r="AB34" s="297">
        <f t="shared" si="11"/>
        <v>811</v>
      </c>
      <c r="AC34" s="297">
        <f t="shared" si="12"/>
        <v>506</v>
      </c>
      <c r="AD34" s="297">
        <f t="shared" si="12"/>
        <v>144</v>
      </c>
      <c r="AE34" s="297">
        <f t="shared" si="12"/>
        <v>100</v>
      </c>
      <c r="AF34" s="297">
        <f t="shared" si="12"/>
        <v>35</v>
      </c>
      <c r="AG34" s="297">
        <f t="shared" si="12"/>
        <v>5</v>
      </c>
      <c r="AH34" s="297">
        <f t="shared" si="12"/>
        <v>10</v>
      </c>
      <c r="AI34" s="297">
        <f t="shared" si="12"/>
        <v>0</v>
      </c>
      <c r="AJ34" s="297">
        <f t="shared" si="12"/>
        <v>0</v>
      </c>
      <c r="AK34" s="297">
        <f t="shared" si="13"/>
        <v>0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11</v>
      </c>
      <c r="AP34" s="297">
        <f t="shared" si="17"/>
        <v>0</v>
      </c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297">
        <f t="shared" si="18"/>
        <v>144</v>
      </c>
      <c r="BD34" s="416"/>
      <c r="BE34" s="416">
        <v>144</v>
      </c>
      <c r="BF34" s="416"/>
      <c r="BG34" s="416"/>
      <c r="BH34" s="416"/>
      <c r="BI34" s="416"/>
      <c r="BJ34" s="416"/>
      <c r="BK34" s="416"/>
      <c r="BL34" s="416"/>
      <c r="BM34" s="416"/>
      <c r="BN34" s="416"/>
      <c r="BO34" s="297">
        <f t="shared" si="19"/>
        <v>0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297">
        <f t="shared" si="20"/>
        <v>0</v>
      </c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297">
        <f t="shared" si="21"/>
        <v>0</v>
      </c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297">
        <f t="shared" si="22"/>
        <v>0</v>
      </c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297">
        <f t="shared" si="23"/>
        <v>667</v>
      </c>
      <c r="DM34" s="416">
        <v>506</v>
      </c>
      <c r="DN34" s="416"/>
      <c r="DO34" s="416">
        <v>100</v>
      </c>
      <c r="DP34" s="416">
        <v>35</v>
      </c>
      <c r="DQ34" s="416">
        <v>5</v>
      </c>
      <c r="DR34" s="416">
        <v>10</v>
      </c>
      <c r="DS34" s="416"/>
      <c r="DT34" s="416"/>
      <c r="DU34" s="416"/>
      <c r="DV34" s="416"/>
      <c r="DW34" s="416">
        <v>11</v>
      </c>
      <c r="DX34" s="297">
        <f t="shared" si="24"/>
        <v>145</v>
      </c>
      <c r="DY34" s="416">
        <v>128</v>
      </c>
      <c r="DZ34" s="416">
        <v>7</v>
      </c>
      <c r="EA34" s="416">
        <v>4</v>
      </c>
      <c r="EB34" s="416"/>
      <c r="EC34" s="416"/>
      <c r="ED34" s="416">
        <v>6</v>
      </c>
      <c r="EE34" s="416"/>
      <c r="EF34" s="416"/>
      <c r="EG34" s="416"/>
      <c r="EH34" s="417"/>
    </row>
    <row r="35" spans="1:138" s="267" customFormat="1" ht="13.5">
      <c r="A35" s="415" t="s">
        <v>368</v>
      </c>
      <c r="B35" s="415">
        <v>14366</v>
      </c>
      <c r="C35" s="415" t="s">
        <v>431</v>
      </c>
      <c r="D35" s="297">
        <f t="shared" si="4"/>
        <v>1509</v>
      </c>
      <c r="E35" s="297">
        <f t="shared" si="5"/>
        <v>847</v>
      </c>
      <c r="F35" s="297">
        <f t="shared" si="5"/>
        <v>117</v>
      </c>
      <c r="G35" s="297">
        <f t="shared" si="5"/>
        <v>107</v>
      </c>
      <c r="H35" s="297">
        <f t="shared" si="5"/>
        <v>34</v>
      </c>
      <c r="I35" s="297">
        <f t="shared" si="5"/>
        <v>95</v>
      </c>
      <c r="J35" s="297">
        <f t="shared" si="5"/>
        <v>32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0</v>
      </c>
      <c r="O35" s="297">
        <f t="shared" si="7"/>
        <v>0</v>
      </c>
      <c r="P35" s="297">
        <f t="shared" si="8"/>
        <v>0</v>
      </c>
      <c r="Q35" s="297">
        <f t="shared" si="9"/>
        <v>277</v>
      </c>
      <c r="R35" s="297">
        <f t="shared" si="10"/>
        <v>1131</v>
      </c>
      <c r="S35" s="416">
        <v>787</v>
      </c>
      <c r="T35" s="416"/>
      <c r="U35" s="416"/>
      <c r="V35" s="416">
        <v>34</v>
      </c>
      <c r="W35" s="416">
        <v>6</v>
      </c>
      <c r="X35" s="416">
        <v>32</v>
      </c>
      <c r="Y35" s="416"/>
      <c r="Z35" s="416"/>
      <c r="AA35" s="416">
        <v>272</v>
      </c>
      <c r="AB35" s="297">
        <f t="shared" si="11"/>
        <v>315</v>
      </c>
      <c r="AC35" s="297">
        <f t="shared" si="12"/>
        <v>0</v>
      </c>
      <c r="AD35" s="297">
        <f t="shared" si="12"/>
        <v>115</v>
      </c>
      <c r="AE35" s="297">
        <f t="shared" si="12"/>
        <v>106</v>
      </c>
      <c r="AF35" s="297">
        <f t="shared" si="12"/>
        <v>0</v>
      </c>
      <c r="AG35" s="297">
        <f t="shared" si="12"/>
        <v>89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0</v>
      </c>
      <c r="AM35" s="297">
        <f t="shared" si="14"/>
        <v>0</v>
      </c>
      <c r="AN35" s="297">
        <f t="shared" si="15"/>
        <v>0</v>
      </c>
      <c r="AO35" s="297">
        <f t="shared" si="16"/>
        <v>5</v>
      </c>
      <c r="AP35" s="297">
        <f t="shared" si="17"/>
        <v>11</v>
      </c>
      <c r="AQ35" s="416"/>
      <c r="AR35" s="416">
        <v>11</v>
      </c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297">
        <f t="shared" si="18"/>
        <v>104</v>
      </c>
      <c r="BD35" s="416"/>
      <c r="BE35" s="416">
        <v>104</v>
      </c>
      <c r="BF35" s="416"/>
      <c r="BG35" s="416"/>
      <c r="BH35" s="416"/>
      <c r="BI35" s="416"/>
      <c r="BJ35" s="416"/>
      <c r="BK35" s="416"/>
      <c r="BL35" s="416"/>
      <c r="BM35" s="416"/>
      <c r="BN35" s="416"/>
      <c r="BO35" s="297">
        <f t="shared" si="19"/>
        <v>0</v>
      </c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297">
        <f t="shared" si="20"/>
        <v>0</v>
      </c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297">
        <f t="shared" si="21"/>
        <v>0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297">
        <f t="shared" si="22"/>
        <v>0</v>
      </c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297">
        <f t="shared" si="23"/>
        <v>200</v>
      </c>
      <c r="DM35" s="416"/>
      <c r="DN35" s="416"/>
      <c r="DO35" s="416">
        <v>106</v>
      </c>
      <c r="DP35" s="416"/>
      <c r="DQ35" s="416">
        <v>89</v>
      </c>
      <c r="DR35" s="416"/>
      <c r="DS35" s="416"/>
      <c r="DT35" s="416"/>
      <c r="DU35" s="416"/>
      <c r="DV35" s="416"/>
      <c r="DW35" s="416">
        <v>5</v>
      </c>
      <c r="DX35" s="297">
        <f t="shared" si="24"/>
        <v>63</v>
      </c>
      <c r="DY35" s="416">
        <v>60</v>
      </c>
      <c r="DZ35" s="416">
        <v>2</v>
      </c>
      <c r="EA35" s="416">
        <v>1</v>
      </c>
      <c r="EB35" s="416"/>
      <c r="EC35" s="416"/>
      <c r="ED35" s="416"/>
      <c r="EE35" s="416"/>
      <c r="EF35" s="416"/>
      <c r="EG35" s="416"/>
      <c r="EH35" s="417"/>
    </row>
    <row r="36" spans="1:138" s="267" customFormat="1" ht="13.5">
      <c r="A36" s="415" t="s">
        <v>368</v>
      </c>
      <c r="B36" s="415">
        <v>14382</v>
      </c>
      <c r="C36" s="415" t="s">
        <v>432</v>
      </c>
      <c r="D36" s="297">
        <f t="shared" si="4"/>
        <v>1334</v>
      </c>
      <c r="E36" s="297">
        <f t="shared" si="5"/>
        <v>345</v>
      </c>
      <c r="F36" s="297">
        <f t="shared" si="5"/>
        <v>542</v>
      </c>
      <c r="G36" s="297">
        <f t="shared" si="5"/>
        <v>376</v>
      </c>
      <c r="H36" s="297">
        <f t="shared" si="5"/>
        <v>39</v>
      </c>
      <c r="I36" s="297">
        <f t="shared" si="5"/>
        <v>0</v>
      </c>
      <c r="J36" s="297">
        <f t="shared" si="5"/>
        <v>1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7"/>
        <v>0</v>
      </c>
      <c r="O36" s="297">
        <f t="shared" si="7"/>
        <v>0</v>
      </c>
      <c r="P36" s="297">
        <f t="shared" si="8"/>
        <v>0</v>
      </c>
      <c r="Q36" s="297">
        <f t="shared" si="9"/>
        <v>31</v>
      </c>
      <c r="R36" s="297">
        <f t="shared" si="10"/>
        <v>5</v>
      </c>
      <c r="S36" s="416"/>
      <c r="T36" s="416"/>
      <c r="U36" s="416"/>
      <c r="V36" s="416"/>
      <c r="W36" s="416"/>
      <c r="X36" s="416"/>
      <c r="Y36" s="416"/>
      <c r="Z36" s="416"/>
      <c r="AA36" s="416">
        <v>5</v>
      </c>
      <c r="AB36" s="297">
        <f t="shared" si="11"/>
        <v>977</v>
      </c>
      <c r="AC36" s="297">
        <f t="shared" si="12"/>
        <v>0</v>
      </c>
      <c r="AD36" s="297">
        <f t="shared" si="12"/>
        <v>537</v>
      </c>
      <c r="AE36" s="297">
        <f t="shared" si="12"/>
        <v>375</v>
      </c>
      <c r="AF36" s="297">
        <f t="shared" si="12"/>
        <v>39</v>
      </c>
      <c r="AG36" s="297">
        <f t="shared" si="12"/>
        <v>0</v>
      </c>
      <c r="AH36" s="297">
        <f t="shared" si="12"/>
        <v>0</v>
      </c>
      <c r="AI36" s="297">
        <f t="shared" si="12"/>
        <v>0</v>
      </c>
      <c r="AJ36" s="297">
        <f t="shared" si="12"/>
        <v>0</v>
      </c>
      <c r="AK36" s="297">
        <f t="shared" si="13"/>
        <v>0</v>
      </c>
      <c r="AL36" s="297">
        <f t="shared" si="14"/>
        <v>0</v>
      </c>
      <c r="AM36" s="297">
        <f t="shared" si="14"/>
        <v>0</v>
      </c>
      <c r="AN36" s="297">
        <f t="shared" si="15"/>
        <v>0</v>
      </c>
      <c r="AO36" s="297">
        <f t="shared" si="16"/>
        <v>26</v>
      </c>
      <c r="AP36" s="297">
        <f t="shared" si="17"/>
        <v>0</v>
      </c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297">
        <f t="shared" si="18"/>
        <v>938</v>
      </c>
      <c r="BD36" s="416"/>
      <c r="BE36" s="416">
        <v>537</v>
      </c>
      <c r="BF36" s="416">
        <v>375</v>
      </c>
      <c r="BG36" s="416"/>
      <c r="BH36" s="416"/>
      <c r="BI36" s="416"/>
      <c r="BJ36" s="416"/>
      <c r="BK36" s="416"/>
      <c r="BL36" s="416"/>
      <c r="BM36" s="416"/>
      <c r="BN36" s="416">
        <v>26</v>
      </c>
      <c r="BO36" s="297">
        <f t="shared" si="19"/>
        <v>0</v>
      </c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297">
        <f t="shared" si="20"/>
        <v>0</v>
      </c>
      <c r="CB36" s="416"/>
      <c r="CC36" s="416"/>
      <c r="CD36" s="416"/>
      <c r="CE36" s="416"/>
      <c r="CF36" s="416"/>
      <c r="CG36" s="416"/>
      <c r="CH36" s="416"/>
      <c r="CI36" s="416"/>
      <c r="CJ36" s="416"/>
      <c r="CK36" s="416"/>
      <c r="CL36" s="416"/>
      <c r="CM36" s="297">
        <f t="shared" si="21"/>
        <v>0</v>
      </c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297">
        <f t="shared" si="22"/>
        <v>0</v>
      </c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/>
      <c r="DL36" s="297">
        <f t="shared" si="23"/>
        <v>39</v>
      </c>
      <c r="DM36" s="416"/>
      <c r="DN36" s="416"/>
      <c r="DO36" s="416"/>
      <c r="DP36" s="416">
        <v>39</v>
      </c>
      <c r="DQ36" s="416"/>
      <c r="DR36" s="416"/>
      <c r="DS36" s="416"/>
      <c r="DT36" s="416"/>
      <c r="DU36" s="416"/>
      <c r="DV36" s="416"/>
      <c r="DW36" s="416"/>
      <c r="DX36" s="297">
        <f t="shared" si="24"/>
        <v>352</v>
      </c>
      <c r="DY36" s="416">
        <v>345</v>
      </c>
      <c r="DZ36" s="416">
        <v>5</v>
      </c>
      <c r="EA36" s="416">
        <v>1</v>
      </c>
      <c r="EB36" s="416"/>
      <c r="EC36" s="416"/>
      <c r="ED36" s="416">
        <v>1</v>
      </c>
      <c r="EE36" s="416"/>
      <c r="EF36" s="416"/>
      <c r="EG36" s="416"/>
      <c r="EH36" s="417" t="s">
        <v>408</v>
      </c>
    </row>
    <row r="37" spans="1:138" s="267" customFormat="1" ht="13.5">
      <c r="A37" s="415" t="s">
        <v>368</v>
      </c>
      <c r="B37" s="415">
        <v>14383</v>
      </c>
      <c r="C37" s="415" t="s">
        <v>433</v>
      </c>
      <c r="D37" s="297">
        <f t="shared" si="4"/>
        <v>651</v>
      </c>
      <c r="E37" s="297">
        <f t="shared" si="5"/>
        <v>432</v>
      </c>
      <c r="F37" s="297">
        <f t="shared" si="5"/>
        <v>129</v>
      </c>
      <c r="G37" s="297">
        <f t="shared" si="5"/>
        <v>56</v>
      </c>
      <c r="H37" s="297">
        <f t="shared" si="5"/>
        <v>29</v>
      </c>
      <c r="I37" s="297">
        <f t="shared" si="5"/>
        <v>0</v>
      </c>
      <c r="J37" s="297">
        <f t="shared" si="5"/>
        <v>1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0</v>
      </c>
      <c r="O37" s="297">
        <f t="shared" si="7"/>
        <v>0</v>
      </c>
      <c r="P37" s="297">
        <f t="shared" si="8"/>
        <v>0</v>
      </c>
      <c r="Q37" s="297">
        <f t="shared" si="9"/>
        <v>4</v>
      </c>
      <c r="R37" s="297">
        <f t="shared" si="10"/>
        <v>370</v>
      </c>
      <c r="S37" s="416">
        <v>370</v>
      </c>
      <c r="T37" s="416"/>
      <c r="U37" s="416"/>
      <c r="V37" s="416"/>
      <c r="W37" s="416"/>
      <c r="X37" s="416"/>
      <c r="Y37" s="416"/>
      <c r="Z37" s="416"/>
      <c r="AA37" s="416"/>
      <c r="AB37" s="297">
        <f t="shared" si="11"/>
        <v>208</v>
      </c>
      <c r="AC37" s="297">
        <f t="shared" si="12"/>
        <v>0</v>
      </c>
      <c r="AD37" s="297">
        <f t="shared" si="12"/>
        <v>120</v>
      </c>
      <c r="AE37" s="297">
        <f t="shared" si="12"/>
        <v>55</v>
      </c>
      <c r="AF37" s="297">
        <f t="shared" si="12"/>
        <v>29</v>
      </c>
      <c r="AG37" s="297">
        <f t="shared" si="12"/>
        <v>0</v>
      </c>
      <c r="AH37" s="297">
        <f t="shared" si="12"/>
        <v>0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0</v>
      </c>
      <c r="AM37" s="297">
        <f t="shared" si="14"/>
        <v>0</v>
      </c>
      <c r="AN37" s="297">
        <f t="shared" si="15"/>
        <v>0</v>
      </c>
      <c r="AO37" s="297">
        <f t="shared" si="16"/>
        <v>4</v>
      </c>
      <c r="AP37" s="297">
        <f t="shared" si="17"/>
        <v>0</v>
      </c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297">
        <f t="shared" si="18"/>
        <v>124</v>
      </c>
      <c r="BD37" s="416"/>
      <c r="BE37" s="416">
        <v>120</v>
      </c>
      <c r="BF37" s="416"/>
      <c r="BG37" s="416"/>
      <c r="BH37" s="416"/>
      <c r="BI37" s="416"/>
      <c r="BJ37" s="416"/>
      <c r="BK37" s="416"/>
      <c r="BL37" s="416"/>
      <c r="BM37" s="416"/>
      <c r="BN37" s="416">
        <v>4</v>
      </c>
      <c r="BO37" s="297">
        <f t="shared" si="19"/>
        <v>0</v>
      </c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297">
        <f t="shared" si="20"/>
        <v>0</v>
      </c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297">
        <f t="shared" si="21"/>
        <v>0</v>
      </c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297">
        <f t="shared" si="22"/>
        <v>0</v>
      </c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297">
        <f t="shared" si="23"/>
        <v>84</v>
      </c>
      <c r="DM37" s="416"/>
      <c r="DN37" s="416"/>
      <c r="DO37" s="416">
        <v>55</v>
      </c>
      <c r="DP37" s="416">
        <v>29</v>
      </c>
      <c r="DQ37" s="416"/>
      <c r="DR37" s="416"/>
      <c r="DS37" s="416"/>
      <c r="DT37" s="416"/>
      <c r="DU37" s="416"/>
      <c r="DV37" s="416"/>
      <c r="DW37" s="416"/>
      <c r="DX37" s="297">
        <f t="shared" si="24"/>
        <v>73</v>
      </c>
      <c r="DY37" s="416">
        <v>62</v>
      </c>
      <c r="DZ37" s="416">
        <v>9</v>
      </c>
      <c r="EA37" s="416">
        <v>1</v>
      </c>
      <c r="EB37" s="416"/>
      <c r="EC37" s="416"/>
      <c r="ED37" s="416">
        <v>1</v>
      </c>
      <c r="EE37" s="416"/>
      <c r="EF37" s="416"/>
      <c r="EG37" s="416"/>
      <c r="EH37" s="417" t="s">
        <v>408</v>
      </c>
    </row>
    <row r="38" spans="1:138" s="267" customFormat="1" ht="13.5">
      <c r="A38" s="415" t="s">
        <v>368</v>
      </c>
      <c r="B38" s="415">
        <v>14384</v>
      </c>
      <c r="C38" s="415" t="s">
        <v>434</v>
      </c>
      <c r="D38" s="297">
        <f t="shared" si="4"/>
        <v>2102</v>
      </c>
      <c r="E38" s="297">
        <f t="shared" si="5"/>
        <v>1366</v>
      </c>
      <c r="F38" s="297">
        <f t="shared" si="5"/>
        <v>389</v>
      </c>
      <c r="G38" s="297">
        <f t="shared" si="5"/>
        <v>263</v>
      </c>
      <c r="H38" s="297">
        <f t="shared" si="5"/>
        <v>67</v>
      </c>
      <c r="I38" s="297">
        <f t="shared" si="5"/>
        <v>0</v>
      </c>
      <c r="J38" s="297">
        <f t="shared" si="5"/>
        <v>1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0</v>
      </c>
      <c r="O38" s="297">
        <f t="shared" si="7"/>
        <v>0</v>
      </c>
      <c r="P38" s="297">
        <f t="shared" si="8"/>
        <v>0</v>
      </c>
      <c r="Q38" s="297">
        <f t="shared" si="9"/>
        <v>16</v>
      </c>
      <c r="R38" s="297">
        <f t="shared" si="10"/>
        <v>1328</v>
      </c>
      <c r="S38" s="416">
        <v>1328</v>
      </c>
      <c r="T38" s="416"/>
      <c r="U38" s="416"/>
      <c r="V38" s="416"/>
      <c r="W38" s="416"/>
      <c r="X38" s="416"/>
      <c r="Y38" s="416"/>
      <c r="Z38" s="416"/>
      <c r="AA38" s="416"/>
      <c r="AB38" s="297">
        <f t="shared" si="11"/>
        <v>733</v>
      </c>
      <c r="AC38" s="297">
        <f t="shared" si="12"/>
        <v>0</v>
      </c>
      <c r="AD38" s="297">
        <f t="shared" si="12"/>
        <v>387</v>
      </c>
      <c r="AE38" s="297">
        <f t="shared" si="12"/>
        <v>263</v>
      </c>
      <c r="AF38" s="297">
        <f t="shared" si="12"/>
        <v>67</v>
      </c>
      <c r="AG38" s="297">
        <f t="shared" si="12"/>
        <v>0</v>
      </c>
      <c r="AH38" s="297">
        <f t="shared" si="12"/>
        <v>0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0</v>
      </c>
      <c r="AM38" s="297">
        <f t="shared" si="14"/>
        <v>0</v>
      </c>
      <c r="AN38" s="297">
        <f t="shared" si="15"/>
        <v>0</v>
      </c>
      <c r="AO38" s="297">
        <f t="shared" si="16"/>
        <v>16</v>
      </c>
      <c r="AP38" s="297">
        <f t="shared" si="17"/>
        <v>0</v>
      </c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297">
        <f t="shared" si="18"/>
        <v>403</v>
      </c>
      <c r="BD38" s="416"/>
      <c r="BE38" s="416">
        <v>387</v>
      </c>
      <c r="BF38" s="416"/>
      <c r="BG38" s="416"/>
      <c r="BH38" s="416"/>
      <c r="BI38" s="416"/>
      <c r="BJ38" s="416"/>
      <c r="BK38" s="416"/>
      <c r="BL38" s="416"/>
      <c r="BM38" s="416"/>
      <c r="BN38" s="416">
        <v>16</v>
      </c>
      <c r="BO38" s="297">
        <f t="shared" si="19"/>
        <v>0</v>
      </c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297">
        <f t="shared" si="20"/>
        <v>0</v>
      </c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297">
        <f t="shared" si="21"/>
        <v>0</v>
      </c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297">
        <f t="shared" si="22"/>
        <v>0</v>
      </c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297">
        <f t="shared" si="23"/>
        <v>330</v>
      </c>
      <c r="DM38" s="416"/>
      <c r="DN38" s="416"/>
      <c r="DO38" s="416">
        <v>263</v>
      </c>
      <c r="DP38" s="416">
        <v>67</v>
      </c>
      <c r="DQ38" s="416"/>
      <c r="DR38" s="416"/>
      <c r="DS38" s="416"/>
      <c r="DT38" s="416"/>
      <c r="DU38" s="416"/>
      <c r="DV38" s="416"/>
      <c r="DW38" s="416"/>
      <c r="DX38" s="297">
        <f t="shared" si="24"/>
        <v>41</v>
      </c>
      <c r="DY38" s="416">
        <v>38</v>
      </c>
      <c r="DZ38" s="416">
        <v>2</v>
      </c>
      <c r="EA38" s="416"/>
      <c r="EB38" s="416"/>
      <c r="EC38" s="416"/>
      <c r="ED38" s="416">
        <v>1</v>
      </c>
      <c r="EE38" s="416"/>
      <c r="EF38" s="416"/>
      <c r="EG38" s="416"/>
      <c r="EH38" s="417" t="s">
        <v>408</v>
      </c>
    </row>
    <row r="39" spans="1:138" s="267" customFormat="1" ht="13.5">
      <c r="A39" s="415" t="s">
        <v>368</v>
      </c>
      <c r="B39" s="415">
        <v>14401</v>
      </c>
      <c r="C39" s="415" t="s">
        <v>435</v>
      </c>
      <c r="D39" s="297">
        <f t="shared" si="4"/>
        <v>1749</v>
      </c>
      <c r="E39" s="297">
        <f t="shared" si="5"/>
        <v>595</v>
      </c>
      <c r="F39" s="297">
        <f t="shared" si="5"/>
        <v>485</v>
      </c>
      <c r="G39" s="297">
        <f t="shared" si="5"/>
        <v>402</v>
      </c>
      <c r="H39" s="297">
        <f t="shared" si="5"/>
        <v>150</v>
      </c>
      <c r="I39" s="297">
        <f t="shared" si="5"/>
        <v>0</v>
      </c>
      <c r="J39" s="297">
        <f t="shared" si="5"/>
        <v>87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0</v>
      </c>
      <c r="O39" s="297">
        <f t="shared" si="7"/>
        <v>0</v>
      </c>
      <c r="P39" s="297">
        <f t="shared" si="8"/>
        <v>0</v>
      </c>
      <c r="Q39" s="297">
        <f t="shared" si="9"/>
        <v>30</v>
      </c>
      <c r="R39" s="297">
        <f t="shared" si="10"/>
        <v>782</v>
      </c>
      <c r="S39" s="416">
        <v>496</v>
      </c>
      <c r="T39" s="416">
        <v>19</v>
      </c>
      <c r="U39" s="416"/>
      <c r="V39" s="416">
        <v>150</v>
      </c>
      <c r="W39" s="416"/>
      <c r="X39" s="416">
        <v>87</v>
      </c>
      <c r="Y39" s="416"/>
      <c r="Z39" s="416"/>
      <c r="AA39" s="416">
        <v>30</v>
      </c>
      <c r="AB39" s="297">
        <f t="shared" si="11"/>
        <v>967</v>
      </c>
      <c r="AC39" s="297">
        <f t="shared" si="12"/>
        <v>99</v>
      </c>
      <c r="AD39" s="297">
        <f t="shared" si="12"/>
        <v>466</v>
      </c>
      <c r="AE39" s="297">
        <f t="shared" si="12"/>
        <v>402</v>
      </c>
      <c r="AF39" s="297">
        <f t="shared" si="12"/>
        <v>0</v>
      </c>
      <c r="AG39" s="297">
        <f t="shared" si="12"/>
        <v>0</v>
      </c>
      <c r="AH39" s="297">
        <f t="shared" si="12"/>
        <v>0</v>
      </c>
      <c r="AI39" s="297">
        <f t="shared" si="12"/>
        <v>0</v>
      </c>
      <c r="AJ39" s="297">
        <f>SUM(AX39,BK39,BW39,CI39,CU39,DG39,DT39)</f>
        <v>0</v>
      </c>
      <c r="AK39" s="297">
        <f t="shared" si="13"/>
        <v>0</v>
      </c>
      <c r="AL39" s="297">
        <f t="shared" si="14"/>
        <v>0</v>
      </c>
      <c r="AM39" s="297">
        <f t="shared" si="14"/>
        <v>0</v>
      </c>
      <c r="AN39" s="297">
        <f t="shared" si="15"/>
        <v>0</v>
      </c>
      <c r="AO39" s="297">
        <f t="shared" si="16"/>
        <v>0</v>
      </c>
      <c r="AP39" s="297">
        <f t="shared" si="17"/>
        <v>0</v>
      </c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297">
        <f t="shared" si="18"/>
        <v>967</v>
      </c>
      <c r="BD39" s="416">
        <v>99</v>
      </c>
      <c r="BE39" s="416">
        <v>466</v>
      </c>
      <c r="BF39" s="416">
        <v>402</v>
      </c>
      <c r="BG39" s="416"/>
      <c r="BH39" s="416"/>
      <c r="BI39" s="416"/>
      <c r="BJ39" s="416"/>
      <c r="BK39" s="416"/>
      <c r="BL39" s="416"/>
      <c r="BM39" s="416"/>
      <c r="BN39" s="416"/>
      <c r="BO39" s="297">
        <f t="shared" si="19"/>
        <v>0</v>
      </c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297">
        <f t="shared" si="20"/>
        <v>0</v>
      </c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297">
        <f t="shared" si="21"/>
        <v>0</v>
      </c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297">
        <f t="shared" si="22"/>
        <v>0</v>
      </c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297">
        <f t="shared" si="23"/>
        <v>0</v>
      </c>
      <c r="DM39" s="416"/>
      <c r="DN39" s="416"/>
      <c r="DO39" s="416"/>
      <c r="DP39" s="416"/>
      <c r="DQ39" s="416"/>
      <c r="DR39" s="416"/>
      <c r="DS39" s="416"/>
      <c r="DT39" s="416"/>
      <c r="DU39" s="416"/>
      <c r="DV39" s="416"/>
      <c r="DW39" s="416"/>
      <c r="DX39" s="297">
        <f t="shared" si="24"/>
        <v>0</v>
      </c>
      <c r="DY39" s="416"/>
      <c r="DZ39" s="416"/>
      <c r="EA39" s="416"/>
      <c r="EB39" s="416"/>
      <c r="EC39" s="416"/>
      <c r="ED39" s="416"/>
      <c r="EE39" s="416"/>
      <c r="EF39" s="416"/>
      <c r="EG39" s="416"/>
      <c r="EH39" s="417"/>
    </row>
    <row r="40" spans="1:138" s="267" customFormat="1" ht="13.5">
      <c r="A40" s="415" t="s">
        <v>368</v>
      </c>
      <c r="B40" s="415">
        <v>14402</v>
      </c>
      <c r="C40" s="415" t="s">
        <v>436</v>
      </c>
      <c r="D40" s="297">
        <f t="shared" si="4"/>
        <v>237</v>
      </c>
      <c r="E40" s="297">
        <f t="shared" si="5"/>
        <v>128</v>
      </c>
      <c r="F40" s="297">
        <f t="shared" si="5"/>
        <v>64</v>
      </c>
      <c r="G40" s="297">
        <f t="shared" si="5"/>
        <v>27</v>
      </c>
      <c r="H40" s="297">
        <f t="shared" si="5"/>
        <v>7</v>
      </c>
      <c r="I40" s="297">
        <f t="shared" si="5"/>
        <v>1</v>
      </c>
      <c r="J40" s="297">
        <f t="shared" si="5"/>
        <v>10</v>
      </c>
      <c r="K40" s="297">
        <f t="shared" si="6"/>
        <v>0</v>
      </c>
      <c r="L40" s="297">
        <f t="shared" si="6"/>
        <v>0</v>
      </c>
      <c r="M40" s="297">
        <f t="shared" si="6"/>
        <v>0</v>
      </c>
      <c r="N40" s="297">
        <f t="shared" si="7"/>
        <v>0</v>
      </c>
      <c r="O40" s="297">
        <f t="shared" si="7"/>
        <v>0</v>
      </c>
      <c r="P40" s="297">
        <f t="shared" si="8"/>
        <v>0</v>
      </c>
      <c r="Q40" s="297">
        <f t="shared" si="9"/>
        <v>0</v>
      </c>
      <c r="R40" s="297">
        <f t="shared" si="10"/>
        <v>23</v>
      </c>
      <c r="S40" s="416"/>
      <c r="T40" s="416">
        <v>23</v>
      </c>
      <c r="U40" s="416"/>
      <c r="V40" s="416"/>
      <c r="W40" s="416"/>
      <c r="X40" s="416"/>
      <c r="Y40" s="416"/>
      <c r="Z40" s="416"/>
      <c r="AA40" s="416"/>
      <c r="AB40" s="297">
        <f t="shared" si="11"/>
        <v>214</v>
      </c>
      <c r="AC40" s="297">
        <f aca="true" t="shared" si="25" ref="AC40:AI40">SUM(AQ40,BD40,BP40,CB40,CN40,CZ40,DM40)</f>
        <v>128</v>
      </c>
      <c r="AD40" s="297">
        <f t="shared" si="25"/>
        <v>41</v>
      </c>
      <c r="AE40" s="297">
        <f t="shared" si="25"/>
        <v>27</v>
      </c>
      <c r="AF40" s="297">
        <f t="shared" si="25"/>
        <v>7</v>
      </c>
      <c r="AG40" s="297">
        <f t="shared" si="25"/>
        <v>1</v>
      </c>
      <c r="AH40" s="297">
        <f t="shared" si="25"/>
        <v>10</v>
      </c>
      <c r="AI40" s="297">
        <f t="shared" si="25"/>
        <v>0</v>
      </c>
      <c r="AJ40" s="297">
        <f>SUM(AX40,BK40,BW40,CI40,CU40,DG40,DT40)</f>
        <v>0</v>
      </c>
      <c r="AK40" s="297">
        <f t="shared" si="13"/>
        <v>0</v>
      </c>
      <c r="AL40" s="297">
        <f t="shared" si="14"/>
        <v>0</v>
      </c>
      <c r="AM40" s="297">
        <f t="shared" si="14"/>
        <v>0</v>
      </c>
      <c r="AN40" s="297">
        <f t="shared" si="15"/>
        <v>0</v>
      </c>
      <c r="AO40" s="297">
        <f t="shared" si="16"/>
        <v>0</v>
      </c>
      <c r="AP40" s="297">
        <f t="shared" si="17"/>
        <v>0</v>
      </c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297">
        <f t="shared" si="18"/>
        <v>41</v>
      </c>
      <c r="BD40" s="416"/>
      <c r="BE40" s="416">
        <v>41</v>
      </c>
      <c r="BF40" s="416"/>
      <c r="BG40" s="416"/>
      <c r="BH40" s="416"/>
      <c r="BI40" s="416"/>
      <c r="BJ40" s="416"/>
      <c r="BK40" s="416"/>
      <c r="BL40" s="416"/>
      <c r="BM40" s="416"/>
      <c r="BN40" s="416"/>
      <c r="BO40" s="297">
        <f t="shared" si="19"/>
        <v>0</v>
      </c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297">
        <f t="shared" si="20"/>
        <v>0</v>
      </c>
      <c r="CB40" s="416"/>
      <c r="CC40" s="416"/>
      <c r="CD40" s="416"/>
      <c r="CE40" s="416"/>
      <c r="CF40" s="416"/>
      <c r="CG40" s="416"/>
      <c r="CH40" s="416"/>
      <c r="CI40" s="416"/>
      <c r="CJ40" s="416"/>
      <c r="CK40" s="416"/>
      <c r="CL40" s="416"/>
      <c r="CM40" s="297">
        <f t="shared" si="21"/>
        <v>0</v>
      </c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297">
        <f t="shared" si="22"/>
        <v>0</v>
      </c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297">
        <f t="shared" si="23"/>
        <v>173</v>
      </c>
      <c r="DM40" s="416">
        <v>128</v>
      </c>
      <c r="DN40" s="416"/>
      <c r="DO40" s="416">
        <v>27</v>
      </c>
      <c r="DP40" s="416">
        <v>7</v>
      </c>
      <c r="DQ40" s="416">
        <v>1</v>
      </c>
      <c r="DR40" s="416">
        <v>10</v>
      </c>
      <c r="DS40" s="416"/>
      <c r="DT40" s="416"/>
      <c r="DU40" s="416"/>
      <c r="DV40" s="416"/>
      <c r="DW40" s="416"/>
      <c r="DX40" s="297">
        <f t="shared" si="24"/>
        <v>0</v>
      </c>
      <c r="DY40" s="416"/>
      <c r="DZ40" s="416"/>
      <c r="EA40" s="416"/>
      <c r="EB40" s="416"/>
      <c r="EC40" s="416"/>
      <c r="ED40" s="416"/>
      <c r="EE40" s="416"/>
      <c r="EF40" s="416"/>
      <c r="EG40" s="416"/>
      <c r="EH40" s="417" t="s">
        <v>408</v>
      </c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4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神奈川県</v>
      </c>
      <c r="B7" s="280">
        <f>INT(B8/1000)*1000</f>
        <v>14000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368</v>
      </c>
      <c r="B8" s="415">
        <v>14100</v>
      </c>
      <c r="C8" s="415" t="s">
        <v>402</v>
      </c>
      <c r="D8" s="297">
        <f aca="true" t="shared" si="3" ref="D8:D40">SUM(E8,F8,N8,O8)</f>
        <v>0</v>
      </c>
      <c r="E8" s="297">
        <f aca="true" t="shared" si="4" ref="E8:E40">X8</f>
        <v>0</v>
      </c>
      <c r="F8" s="297">
        <f aca="true" t="shared" si="5" ref="F8:F40">SUM(G8:M8)</f>
        <v>0</v>
      </c>
      <c r="G8" s="297">
        <f aca="true" t="shared" si="6" ref="G8:G40">AF8</f>
        <v>0</v>
      </c>
      <c r="H8" s="297">
        <f aca="true" t="shared" si="7" ref="H8:H40">AN8</f>
        <v>0</v>
      </c>
      <c r="I8" s="297">
        <f aca="true" t="shared" si="8" ref="I8:I40">AV8</f>
        <v>0</v>
      </c>
      <c r="J8" s="297">
        <f aca="true" t="shared" si="9" ref="J8:J40">BD8</f>
        <v>0</v>
      </c>
      <c r="K8" s="297">
        <f aca="true" t="shared" si="10" ref="K8:K40">BL8</f>
        <v>0</v>
      </c>
      <c r="L8" s="297">
        <f aca="true" t="shared" si="11" ref="L8:L40">BT8</f>
        <v>0</v>
      </c>
      <c r="M8" s="297">
        <f aca="true" t="shared" si="12" ref="M8:M40">CB8</f>
        <v>0</v>
      </c>
      <c r="N8" s="297">
        <f aca="true" t="shared" si="13" ref="N8:N40">CJ8</f>
        <v>0</v>
      </c>
      <c r="O8" s="297">
        <f aca="true" t="shared" si="14" ref="O8:O40">CR8</f>
        <v>0</v>
      </c>
      <c r="P8" s="297">
        <f aca="true" t="shared" si="15" ref="P8:P40">SUM(Q8:W8)</f>
        <v>0</v>
      </c>
      <c r="Q8" s="297">
        <f aca="true" t="shared" si="16" ref="Q8:W40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40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40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40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40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40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40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40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40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40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40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368</v>
      </c>
      <c r="B9" s="415">
        <v>14130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368</v>
      </c>
      <c r="B10" s="415">
        <v>14201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368</v>
      </c>
      <c r="B11" s="415">
        <v>14203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368</v>
      </c>
      <c r="B12" s="415">
        <v>14204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368</v>
      </c>
      <c r="B13" s="415">
        <v>14205</v>
      </c>
      <c r="C13" s="415" t="s">
        <v>409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368</v>
      </c>
      <c r="B14" s="415">
        <v>14206</v>
      </c>
      <c r="C14" s="415" t="s">
        <v>410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368</v>
      </c>
      <c r="B15" s="415">
        <v>14207</v>
      </c>
      <c r="C15" s="415" t="s">
        <v>411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368</v>
      </c>
      <c r="B16" s="415">
        <v>14208</v>
      </c>
      <c r="C16" s="415" t="s">
        <v>412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368</v>
      </c>
      <c r="B17" s="415">
        <v>14209</v>
      </c>
      <c r="C17" s="415" t="s">
        <v>413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368</v>
      </c>
      <c r="B18" s="415">
        <v>14210</v>
      </c>
      <c r="C18" s="415" t="s">
        <v>414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368</v>
      </c>
      <c r="B19" s="415">
        <v>14211</v>
      </c>
      <c r="C19" s="415" t="s">
        <v>415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368</v>
      </c>
      <c r="B20" s="415">
        <v>14212</v>
      </c>
      <c r="C20" s="415" t="s">
        <v>416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368</v>
      </c>
      <c r="B21" s="415">
        <v>14213</v>
      </c>
      <c r="C21" s="415" t="s">
        <v>417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368</v>
      </c>
      <c r="B22" s="415">
        <v>14214</v>
      </c>
      <c r="C22" s="415" t="s">
        <v>418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368</v>
      </c>
      <c r="B23" s="415">
        <v>14215</v>
      </c>
      <c r="C23" s="415" t="s">
        <v>419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368</v>
      </c>
      <c r="B24" s="415">
        <v>14216</v>
      </c>
      <c r="C24" s="415" t="s">
        <v>420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368</v>
      </c>
      <c r="B25" s="415">
        <v>14217</v>
      </c>
      <c r="C25" s="415" t="s">
        <v>421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368</v>
      </c>
      <c r="B26" s="415">
        <v>14218</v>
      </c>
      <c r="C26" s="415" t="s">
        <v>422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368</v>
      </c>
      <c r="B27" s="415">
        <v>14301</v>
      </c>
      <c r="C27" s="415" t="s">
        <v>423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368</v>
      </c>
      <c r="B28" s="415">
        <v>14321</v>
      </c>
      <c r="C28" s="415" t="s">
        <v>424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368</v>
      </c>
      <c r="B29" s="415">
        <v>14341</v>
      </c>
      <c r="C29" s="415" t="s">
        <v>425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368</v>
      </c>
      <c r="B30" s="415">
        <v>14342</v>
      </c>
      <c r="C30" s="415" t="s">
        <v>426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415" t="s">
        <v>368</v>
      </c>
      <c r="B31" s="415">
        <v>14361</v>
      </c>
      <c r="C31" s="415" t="s">
        <v>427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8"/>
      <c r="Z31" s="418"/>
      <c r="AA31" s="418"/>
      <c r="AB31" s="418"/>
      <c r="AC31" s="418"/>
      <c r="AD31" s="418"/>
      <c r="AE31" s="418"/>
      <c r="AF31" s="297">
        <f t="shared" si="18"/>
        <v>0</v>
      </c>
      <c r="AG31" s="418"/>
      <c r="AH31" s="418"/>
      <c r="AI31" s="418"/>
      <c r="AJ31" s="418"/>
      <c r="AK31" s="418"/>
      <c r="AL31" s="418"/>
      <c r="AM31" s="418"/>
      <c r="AN31" s="297">
        <f t="shared" si="19"/>
        <v>0</v>
      </c>
      <c r="AO31" s="418"/>
      <c r="AP31" s="418"/>
      <c r="AQ31" s="418"/>
      <c r="AR31" s="418"/>
      <c r="AS31" s="418"/>
      <c r="AT31" s="418"/>
      <c r="AU31" s="418"/>
      <c r="AV31" s="297">
        <f t="shared" si="20"/>
        <v>0</v>
      </c>
      <c r="AW31" s="418"/>
      <c r="AX31" s="418"/>
      <c r="AY31" s="418"/>
      <c r="AZ31" s="418"/>
      <c r="BA31" s="418"/>
      <c r="BB31" s="418"/>
      <c r="BC31" s="418"/>
      <c r="BD31" s="297">
        <f t="shared" si="21"/>
        <v>0</v>
      </c>
      <c r="BE31" s="418"/>
      <c r="BF31" s="418"/>
      <c r="BG31" s="418"/>
      <c r="BH31" s="418"/>
      <c r="BI31" s="418"/>
      <c r="BJ31" s="418"/>
      <c r="BK31" s="418"/>
      <c r="BL31" s="297">
        <f t="shared" si="22"/>
        <v>0</v>
      </c>
      <c r="BM31" s="418"/>
      <c r="BN31" s="418"/>
      <c r="BO31" s="418"/>
      <c r="BP31" s="418"/>
      <c r="BQ31" s="418"/>
      <c r="BR31" s="418"/>
      <c r="BS31" s="418"/>
      <c r="BT31" s="297">
        <f t="shared" si="23"/>
        <v>0</v>
      </c>
      <c r="BU31" s="418"/>
      <c r="BV31" s="418"/>
      <c r="BW31" s="418"/>
      <c r="BX31" s="418"/>
      <c r="BY31" s="418"/>
      <c r="BZ31" s="418"/>
      <c r="CA31" s="418"/>
      <c r="CB31" s="297">
        <f t="shared" si="24"/>
        <v>0</v>
      </c>
      <c r="CC31" s="418"/>
      <c r="CD31" s="418"/>
      <c r="CE31" s="418"/>
      <c r="CF31" s="418"/>
      <c r="CG31" s="418"/>
      <c r="CH31" s="418"/>
      <c r="CI31" s="418"/>
      <c r="CJ31" s="297">
        <f t="shared" si="25"/>
        <v>0</v>
      </c>
      <c r="CK31" s="418"/>
      <c r="CL31" s="418"/>
      <c r="CM31" s="418"/>
      <c r="CN31" s="418"/>
      <c r="CO31" s="418"/>
      <c r="CP31" s="418"/>
      <c r="CQ31" s="418"/>
      <c r="CR31" s="297">
        <f t="shared" si="26"/>
        <v>0</v>
      </c>
      <c r="CS31" s="418"/>
      <c r="CT31" s="418"/>
      <c r="CU31" s="418"/>
      <c r="CV31" s="418"/>
      <c r="CW31" s="418"/>
      <c r="CX31" s="418"/>
      <c r="CY31" s="418"/>
    </row>
    <row r="32" spans="1:103" s="272" customFormat="1" ht="13.5">
      <c r="A32" s="415" t="s">
        <v>368</v>
      </c>
      <c r="B32" s="415">
        <v>14362</v>
      </c>
      <c r="C32" s="415" t="s">
        <v>428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8"/>
      <c r="Z32" s="418"/>
      <c r="AA32" s="418"/>
      <c r="AB32" s="418"/>
      <c r="AC32" s="418"/>
      <c r="AD32" s="418"/>
      <c r="AE32" s="418"/>
      <c r="AF32" s="297">
        <f t="shared" si="18"/>
        <v>0</v>
      </c>
      <c r="AG32" s="418"/>
      <c r="AH32" s="418"/>
      <c r="AI32" s="418"/>
      <c r="AJ32" s="418"/>
      <c r="AK32" s="418"/>
      <c r="AL32" s="418"/>
      <c r="AM32" s="418"/>
      <c r="AN32" s="297">
        <f t="shared" si="19"/>
        <v>0</v>
      </c>
      <c r="AO32" s="418"/>
      <c r="AP32" s="418"/>
      <c r="AQ32" s="418"/>
      <c r="AR32" s="418"/>
      <c r="AS32" s="418"/>
      <c r="AT32" s="418"/>
      <c r="AU32" s="418"/>
      <c r="AV32" s="297">
        <f t="shared" si="20"/>
        <v>0</v>
      </c>
      <c r="AW32" s="418"/>
      <c r="AX32" s="418"/>
      <c r="AY32" s="418"/>
      <c r="AZ32" s="418"/>
      <c r="BA32" s="418"/>
      <c r="BB32" s="418"/>
      <c r="BC32" s="418"/>
      <c r="BD32" s="297">
        <f t="shared" si="21"/>
        <v>0</v>
      </c>
      <c r="BE32" s="418"/>
      <c r="BF32" s="418"/>
      <c r="BG32" s="418"/>
      <c r="BH32" s="418"/>
      <c r="BI32" s="418"/>
      <c r="BJ32" s="418"/>
      <c r="BK32" s="418"/>
      <c r="BL32" s="297">
        <f t="shared" si="22"/>
        <v>0</v>
      </c>
      <c r="BM32" s="418"/>
      <c r="BN32" s="418"/>
      <c r="BO32" s="418"/>
      <c r="BP32" s="418"/>
      <c r="BQ32" s="418"/>
      <c r="BR32" s="418"/>
      <c r="BS32" s="418"/>
      <c r="BT32" s="297">
        <f t="shared" si="23"/>
        <v>0</v>
      </c>
      <c r="BU32" s="418"/>
      <c r="BV32" s="418"/>
      <c r="BW32" s="418"/>
      <c r="BX32" s="418"/>
      <c r="BY32" s="418"/>
      <c r="BZ32" s="418"/>
      <c r="CA32" s="418"/>
      <c r="CB32" s="297">
        <f t="shared" si="24"/>
        <v>0</v>
      </c>
      <c r="CC32" s="418"/>
      <c r="CD32" s="418"/>
      <c r="CE32" s="418"/>
      <c r="CF32" s="418"/>
      <c r="CG32" s="418"/>
      <c r="CH32" s="418"/>
      <c r="CI32" s="418"/>
      <c r="CJ32" s="297">
        <f t="shared" si="25"/>
        <v>0</v>
      </c>
      <c r="CK32" s="418"/>
      <c r="CL32" s="418"/>
      <c r="CM32" s="418"/>
      <c r="CN32" s="418"/>
      <c r="CO32" s="418"/>
      <c r="CP32" s="418"/>
      <c r="CQ32" s="418"/>
      <c r="CR32" s="297">
        <f t="shared" si="26"/>
        <v>0</v>
      </c>
      <c r="CS32" s="418"/>
      <c r="CT32" s="418"/>
      <c r="CU32" s="418"/>
      <c r="CV32" s="418"/>
      <c r="CW32" s="418"/>
      <c r="CX32" s="418"/>
      <c r="CY32" s="418"/>
    </row>
    <row r="33" spans="1:103" s="272" customFormat="1" ht="13.5">
      <c r="A33" s="415" t="s">
        <v>368</v>
      </c>
      <c r="B33" s="415">
        <v>14363</v>
      </c>
      <c r="C33" s="415" t="s">
        <v>429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8"/>
      <c r="Z33" s="418"/>
      <c r="AA33" s="418"/>
      <c r="AB33" s="418"/>
      <c r="AC33" s="418"/>
      <c r="AD33" s="418"/>
      <c r="AE33" s="418"/>
      <c r="AF33" s="297">
        <f t="shared" si="18"/>
        <v>0</v>
      </c>
      <c r="AG33" s="418"/>
      <c r="AH33" s="418"/>
      <c r="AI33" s="418"/>
      <c r="AJ33" s="418"/>
      <c r="AK33" s="418"/>
      <c r="AL33" s="418"/>
      <c r="AM33" s="418"/>
      <c r="AN33" s="297">
        <f t="shared" si="19"/>
        <v>0</v>
      </c>
      <c r="AO33" s="418"/>
      <c r="AP33" s="418"/>
      <c r="AQ33" s="418"/>
      <c r="AR33" s="418"/>
      <c r="AS33" s="418"/>
      <c r="AT33" s="418"/>
      <c r="AU33" s="418"/>
      <c r="AV33" s="297">
        <f t="shared" si="20"/>
        <v>0</v>
      </c>
      <c r="AW33" s="418"/>
      <c r="AX33" s="418"/>
      <c r="AY33" s="418"/>
      <c r="AZ33" s="418"/>
      <c r="BA33" s="418"/>
      <c r="BB33" s="418"/>
      <c r="BC33" s="418"/>
      <c r="BD33" s="297">
        <f t="shared" si="21"/>
        <v>0</v>
      </c>
      <c r="BE33" s="418"/>
      <c r="BF33" s="418"/>
      <c r="BG33" s="418"/>
      <c r="BH33" s="418"/>
      <c r="BI33" s="418"/>
      <c r="BJ33" s="418"/>
      <c r="BK33" s="418"/>
      <c r="BL33" s="297">
        <f t="shared" si="22"/>
        <v>0</v>
      </c>
      <c r="BM33" s="418"/>
      <c r="BN33" s="418"/>
      <c r="BO33" s="418"/>
      <c r="BP33" s="418"/>
      <c r="BQ33" s="418"/>
      <c r="BR33" s="418"/>
      <c r="BS33" s="418"/>
      <c r="BT33" s="297">
        <f t="shared" si="23"/>
        <v>0</v>
      </c>
      <c r="BU33" s="418"/>
      <c r="BV33" s="418"/>
      <c r="BW33" s="418"/>
      <c r="BX33" s="418"/>
      <c r="BY33" s="418"/>
      <c r="BZ33" s="418"/>
      <c r="CA33" s="418"/>
      <c r="CB33" s="297">
        <f t="shared" si="24"/>
        <v>0</v>
      </c>
      <c r="CC33" s="418"/>
      <c r="CD33" s="418"/>
      <c r="CE33" s="418"/>
      <c r="CF33" s="418"/>
      <c r="CG33" s="418"/>
      <c r="CH33" s="418"/>
      <c r="CI33" s="418"/>
      <c r="CJ33" s="297">
        <f t="shared" si="25"/>
        <v>0</v>
      </c>
      <c r="CK33" s="418"/>
      <c r="CL33" s="418"/>
      <c r="CM33" s="418"/>
      <c r="CN33" s="418"/>
      <c r="CO33" s="418"/>
      <c r="CP33" s="418"/>
      <c r="CQ33" s="418"/>
      <c r="CR33" s="297">
        <f t="shared" si="26"/>
        <v>0</v>
      </c>
      <c r="CS33" s="418"/>
      <c r="CT33" s="418"/>
      <c r="CU33" s="418"/>
      <c r="CV33" s="418"/>
      <c r="CW33" s="418"/>
      <c r="CX33" s="418"/>
      <c r="CY33" s="418"/>
    </row>
    <row r="34" spans="1:103" s="272" customFormat="1" ht="13.5">
      <c r="A34" s="415" t="s">
        <v>368</v>
      </c>
      <c r="B34" s="415">
        <v>14364</v>
      </c>
      <c r="C34" s="415" t="s">
        <v>430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8"/>
      <c r="Z34" s="418"/>
      <c r="AA34" s="418"/>
      <c r="AB34" s="418"/>
      <c r="AC34" s="418"/>
      <c r="AD34" s="418"/>
      <c r="AE34" s="418"/>
      <c r="AF34" s="297">
        <f t="shared" si="18"/>
        <v>0</v>
      </c>
      <c r="AG34" s="418"/>
      <c r="AH34" s="418"/>
      <c r="AI34" s="418"/>
      <c r="AJ34" s="418"/>
      <c r="AK34" s="418"/>
      <c r="AL34" s="418"/>
      <c r="AM34" s="418"/>
      <c r="AN34" s="297">
        <f t="shared" si="19"/>
        <v>0</v>
      </c>
      <c r="AO34" s="418"/>
      <c r="AP34" s="418"/>
      <c r="AQ34" s="418"/>
      <c r="AR34" s="418"/>
      <c r="AS34" s="418"/>
      <c r="AT34" s="418"/>
      <c r="AU34" s="418"/>
      <c r="AV34" s="297">
        <f t="shared" si="20"/>
        <v>0</v>
      </c>
      <c r="AW34" s="418"/>
      <c r="AX34" s="418"/>
      <c r="AY34" s="418"/>
      <c r="AZ34" s="418"/>
      <c r="BA34" s="418"/>
      <c r="BB34" s="418"/>
      <c r="BC34" s="418"/>
      <c r="BD34" s="297">
        <f t="shared" si="21"/>
        <v>0</v>
      </c>
      <c r="BE34" s="418"/>
      <c r="BF34" s="418"/>
      <c r="BG34" s="418"/>
      <c r="BH34" s="418"/>
      <c r="BI34" s="418"/>
      <c r="BJ34" s="418"/>
      <c r="BK34" s="418"/>
      <c r="BL34" s="297">
        <f t="shared" si="22"/>
        <v>0</v>
      </c>
      <c r="BM34" s="418"/>
      <c r="BN34" s="418"/>
      <c r="BO34" s="418"/>
      <c r="BP34" s="418"/>
      <c r="BQ34" s="418"/>
      <c r="BR34" s="418"/>
      <c r="BS34" s="418"/>
      <c r="BT34" s="297">
        <f t="shared" si="23"/>
        <v>0</v>
      </c>
      <c r="BU34" s="418"/>
      <c r="BV34" s="418"/>
      <c r="BW34" s="418"/>
      <c r="BX34" s="418"/>
      <c r="BY34" s="418"/>
      <c r="BZ34" s="418"/>
      <c r="CA34" s="418"/>
      <c r="CB34" s="297">
        <f t="shared" si="24"/>
        <v>0</v>
      </c>
      <c r="CC34" s="418"/>
      <c r="CD34" s="418"/>
      <c r="CE34" s="418"/>
      <c r="CF34" s="418"/>
      <c r="CG34" s="418"/>
      <c r="CH34" s="418"/>
      <c r="CI34" s="418"/>
      <c r="CJ34" s="297">
        <f t="shared" si="25"/>
        <v>0</v>
      </c>
      <c r="CK34" s="418"/>
      <c r="CL34" s="418"/>
      <c r="CM34" s="418"/>
      <c r="CN34" s="418"/>
      <c r="CO34" s="418"/>
      <c r="CP34" s="418"/>
      <c r="CQ34" s="418"/>
      <c r="CR34" s="297">
        <f t="shared" si="26"/>
        <v>0</v>
      </c>
      <c r="CS34" s="418"/>
      <c r="CT34" s="418"/>
      <c r="CU34" s="418"/>
      <c r="CV34" s="418"/>
      <c r="CW34" s="418"/>
      <c r="CX34" s="418"/>
      <c r="CY34" s="418"/>
    </row>
    <row r="35" spans="1:103" s="272" customFormat="1" ht="13.5">
      <c r="A35" s="415" t="s">
        <v>368</v>
      </c>
      <c r="B35" s="415">
        <v>14366</v>
      </c>
      <c r="C35" s="415" t="s">
        <v>431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8"/>
      <c r="Z35" s="418"/>
      <c r="AA35" s="418"/>
      <c r="AB35" s="418"/>
      <c r="AC35" s="418"/>
      <c r="AD35" s="418"/>
      <c r="AE35" s="418"/>
      <c r="AF35" s="297">
        <f t="shared" si="18"/>
        <v>0</v>
      </c>
      <c r="AG35" s="418"/>
      <c r="AH35" s="418"/>
      <c r="AI35" s="418"/>
      <c r="AJ35" s="418"/>
      <c r="AK35" s="418"/>
      <c r="AL35" s="418"/>
      <c r="AM35" s="418"/>
      <c r="AN35" s="297">
        <f t="shared" si="19"/>
        <v>0</v>
      </c>
      <c r="AO35" s="418"/>
      <c r="AP35" s="418"/>
      <c r="AQ35" s="418"/>
      <c r="AR35" s="418"/>
      <c r="AS35" s="418"/>
      <c r="AT35" s="418"/>
      <c r="AU35" s="418"/>
      <c r="AV35" s="297">
        <f t="shared" si="20"/>
        <v>0</v>
      </c>
      <c r="AW35" s="418"/>
      <c r="AX35" s="418"/>
      <c r="AY35" s="418"/>
      <c r="AZ35" s="418"/>
      <c r="BA35" s="418"/>
      <c r="BB35" s="418"/>
      <c r="BC35" s="418"/>
      <c r="BD35" s="297">
        <f t="shared" si="21"/>
        <v>0</v>
      </c>
      <c r="BE35" s="418"/>
      <c r="BF35" s="418"/>
      <c r="BG35" s="418"/>
      <c r="BH35" s="418"/>
      <c r="BI35" s="418"/>
      <c r="BJ35" s="418"/>
      <c r="BK35" s="418"/>
      <c r="BL35" s="297">
        <f t="shared" si="22"/>
        <v>0</v>
      </c>
      <c r="BM35" s="418"/>
      <c r="BN35" s="418"/>
      <c r="BO35" s="418"/>
      <c r="BP35" s="418"/>
      <c r="BQ35" s="418"/>
      <c r="BR35" s="418"/>
      <c r="BS35" s="418"/>
      <c r="BT35" s="297">
        <f t="shared" si="23"/>
        <v>0</v>
      </c>
      <c r="BU35" s="418"/>
      <c r="BV35" s="418"/>
      <c r="BW35" s="418"/>
      <c r="BX35" s="418"/>
      <c r="BY35" s="418"/>
      <c r="BZ35" s="418"/>
      <c r="CA35" s="418"/>
      <c r="CB35" s="297">
        <f t="shared" si="24"/>
        <v>0</v>
      </c>
      <c r="CC35" s="418"/>
      <c r="CD35" s="418"/>
      <c r="CE35" s="418"/>
      <c r="CF35" s="418"/>
      <c r="CG35" s="418"/>
      <c r="CH35" s="418"/>
      <c r="CI35" s="418"/>
      <c r="CJ35" s="297">
        <f t="shared" si="25"/>
        <v>0</v>
      </c>
      <c r="CK35" s="418"/>
      <c r="CL35" s="418"/>
      <c r="CM35" s="418"/>
      <c r="CN35" s="418"/>
      <c r="CO35" s="418"/>
      <c r="CP35" s="418"/>
      <c r="CQ35" s="418"/>
      <c r="CR35" s="297">
        <f t="shared" si="26"/>
        <v>0</v>
      </c>
      <c r="CS35" s="418"/>
      <c r="CT35" s="418"/>
      <c r="CU35" s="418"/>
      <c r="CV35" s="418"/>
      <c r="CW35" s="418"/>
      <c r="CX35" s="418"/>
      <c r="CY35" s="418"/>
    </row>
    <row r="36" spans="1:103" s="272" customFormat="1" ht="13.5">
      <c r="A36" s="415" t="s">
        <v>368</v>
      </c>
      <c r="B36" s="415">
        <v>14382</v>
      </c>
      <c r="C36" s="415" t="s">
        <v>432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8"/>
      <c r="Z36" s="418"/>
      <c r="AA36" s="418"/>
      <c r="AB36" s="418"/>
      <c r="AC36" s="418"/>
      <c r="AD36" s="418"/>
      <c r="AE36" s="418"/>
      <c r="AF36" s="297">
        <f t="shared" si="18"/>
        <v>0</v>
      </c>
      <c r="AG36" s="418"/>
      <c r="AH36" s="418"/>
      <c r="AI36" s="418"/>
      <c r="AJ36" s="418"/>
      <c r="AK36" s="418"/>
      <c r="AL36" s="418"/>
      <c r="AM36" s="418"/>
      <c r="AN36" s="297">
        <f t="shared" si="19"/>
        <v>0</v>
      </c>
      <c r="AO36" s="418"/>
      <c r="AP36" s="418"/>
      <c r="AQ36" s="418"/>
      <c r="AR36" s="418"/>
      <c r="AS36" s="418"/>
      <c r="AT36" s="418"/>
      <c r="AU36" s="418"/>
      <c r="AV36" s="297">
        <f t="shared" si="20"/>
        <v>0</v>
      </c>
      <c r="AW36" s="418"/>
      <c r="AX36" s="418"/>
      <c r="AY36" s="418"/>
      <c r="AZ36" s="418"/>
      <c r="BA36" s="418"/>
      <c r="BB36" s="418"/>
      <c r="BC36" s="418"/>
      <c r="BD36" s="297">
        <f t="shared" si="21"/>
        <v>0</v>
      </c>
      <c r="BE36" s="418"/>
      <c r="BF36" s="418"/>
      <c r="BG36" s="418"/>
      <c r="BH36" s="418"/>
      <c r="BI36" s="418"/>
      <c r="BJ36" s="418"/>
      <c r="BK36" s="418"/>
      <c r="BL36" s="297">
        <f t="shared" si="22"/>
        <v>0</v>
      </c>
      <c r="BM36" s="418"/>
      <c r="BN36" s="418"/>
      <c r="BO36" s="418"/>
      <c r="BP36" s="418"/>
      <c r="BQ36" s="418"/>
      <c r="BR36" s="418"/>
      <c r="BS36" s="418"/>
      <c r="BT36" s="297">
        <f t="shared" si="23"/>
        <v>0</v>
      </c>
      <c r="BU36" s="418"/>
      <c r="BV36" s="418"/>
      <c r="BW36" s="418"/>
      <c r="BX36" s="418"/>
      <c r="BY36" s="418"/>
      <c r="BZ36" s="418"/>
      <c r="CA36" s="418"/>
      <c r="CB36" s="297">
        <f t="shared" si="24"/>
        <v>0</v>
      </c>
      <c r="CC36" s="418"/>
      <c r="CD36" s="418"/>
      <c r="CE36" s="418"/>
      <c r="CF36" s="418"/>
      <c r="CG36" s="418"/>
      <c r="CH36" s="418"/>
      <c r="CI36" s="418"/>
      <c r="CJ36" s="297">
        <f t="shared" si="25"/>
        <v>0</v>
      </c>
      <c r="CK36" s="418"/>
      <c r="CL36" s="418"/>
      <c r="CM36" s="418"/>
      <c r="CN36" s="418"/>
      <c r="CO36" s="418"/>
      <c r="CP36" s="418"/>
      <c r="CQ36" s="418"/>
      <c r="CR36" s="297">
        <f t="shared" si="26"/>
        <v>0</v>
      </c>
      <c r="CS36" s="418"/>
      <c r="CT36" s="418"/>
      <c r="CU36" s="418"/>
      <c r="CV36" s="418"/>
      <c r="CW36" s="418"/>
      <c r="CX36" s="418"/>
      <c r="CY36" s="418"/>
    </row>
    <row r="37" spans="1:103" s="272" customFormat="1" ht="13.5">
      <c r="A37" s="415" t="s">
        <v>368</v>
      </c>
      <c r="B37" s="415">
        <v>14383</v>
      </c>
      <c r="C37" s="415" t="s">
        <v>433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8"/>
      <c r="Z37" s="418"/>
      <c r="AA37" s="418"/>
      <c r="AB37" s="418"/>
      <c r="AC37" s="418"/>
      <c r="AD37" s="418"/>
      <c r="AE37" s="418"/>
      <c r="AF37" s="297">
        <f t="shared" si="18"/>
        <v>0</v>
      </c>
      <c r="AG37" s="418"/>
      <c r="AH37" s="418"/>
      <c r="AI37" s="418"/>
      <c r="AJ37" s="418"/>
      <c r="AK37" s="418"/>
      <c r="AL37" s="418"/>
      <c r="AM37" s="418"/>
      <c r="AN37" s="297">
        <f t="shared" si="19"/>
        <v>0</v>
      </c>
      <c r="AO37" s="418"/>
      <c r="AP37" s="418"/>
      <c r="AQ37" s="418"/>
      <c r="AR37" s="418"/>
      <c r="AS37" s="418"/>
      <c r="AT37" s="418"/>
      <c r="AU37" s="418"/>
      <c r="AV37" s="297">
        <f t="shared" si="20"/>
        <v>0</v>
      </c>
      <c r="AW37" s="418"/>
      <c r="AX37" s="418"/>
      <c r="AY37" s="418"/>
      <c r="AZ37" s="418"/>
      <c r="BA37" s="418"/>
      <c r="BB37" s="418"/>
      <c r="BC37" s="418"/>
      <c r="BD37" s="297">
        <f t="shared" si="21"/>
        <v>0</v>
      </c>
      <c r="BE37" s="418"/>
      <c r="BF37" s="418"/>
      <c r="BG37" s="418"/>
      <c r="BH37" s="418"/>
      <c r="BI37" s="418"/>
      <c r="BJ37" s="418"/>
      <c r="BK37" s="418"/>
      <c r="BL37" s="297">
        <f t="shared" si="22"/>
        <v>0</v>
      </c>
      <c r="BM37" s="418"/>
      <c r="BN37" s="418"/>
      <c r="BO37" s="418"/>
      <c r="BP37" s="418"/>
      <c r="BQ37" s="418"/>
      <c r="BR37" s="418"/>
      <c r="BS37" s="418"/>
      <c r="BT37" s="297">
        <f t="shared" si="23"/>
        <v>0</v>
      </c>
      <c r="BU37" s="418"/>
      <c r="BV37" s="418"/>
      <c r="BW37" s="418"/>
      <c r="BX37" s="418"/>
      <c r="BY37" s="418"/>
      <c r="BZ37" s="418"/>
      <c r="CA37" s="418"/>
      <c r="CB37" s="297">
        <f t="shared" si="24"/>
        <v>0</v>
      </c>
      <c r="CC37" s="418"/>
      <c r="CD37" s="418"/>
      <c r="CE37" s="418"/>
      <c r="CF37" s="418"/>
      <c r="CG37" s="418"/>
      <c r="CH37" s="418"/>
      <c r="CI37" s="418"/>
      <c r="CJ37" s="297">
        <f t="shared" si="25"/>
        <v>0</v>
      </c>
      <c r="CK37" s="418"/>
      <c r="CL37" s="418"/>
      <c r="CM37" s="418"/>
      <c r="CN37" s="418"/>
      <c r="CO37" s="418"/>
      <c r="CP37" s="418"/>
      <c r="CQ37" s="418"/>
      <c r="CR37" s="297">
        <f t="shared" si="26"/>
        <v>0</v>
      </c>
      <c r="CS37" s="418"/>
      <c r="CT37" s="418"/>
      <c r="CU37" s="418"/>
      <c r="CV37" s="418"/>
      <c r="CW37" s="418"/>
      <c r="CX37" s="418"/>
      <c r="CY37" s="418"/>
    </row>
    <row r="38" spans="1:103" s="272" customFormat="1" ht="13.5">
      <c r="A38" s="415" t="s">
        <v>368</v>
      </c>
      <c r="B38" s="415">
        <v>14384</v>
      </c>
      <c r="C38" s="415" t="s">
        <v>434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8"/>
      <c r="Z38" s="418"/>
      <c r="AA38" s="418"/>
      <c r="AB38" s="418"/>
      <c r="AC38" s="418"/>
      <c r="AD38" s="418"/>
      <c r="AE38" s="418"/>
      <c r="AF38" s="297">
        <f t="shared" si="18"/>
        <v>0</v>
      </c>
      <c r="AG38" s="418"/>
      <c r="AH38" s="418"/>
      <c r="AI38" s="418"/>
      <c r="AJ38" s="418"/>
      <c r="AK38" s="418"/>
      <c r="AL38" s="418"/>
      <c r="AM38" s="418"/>
      <c r="AN38" s="297">
        <f t="shared" si="19"/>
        <v>0</v>
      </c>
      <c r="AO38" s="418"/>
      <c r="AP38" s="418"/>
      <c r="AQ38" s="418"/>
      <c r="AR38" s="418"/>
      <c r="AS38" s="418"/>
      <c r="AT38" s="418"/>
      <c r="AU38" s="418"/>
      <c r="AV38" s="297">
        <f t="shared" si="20"/>
        <v>0</v>
      </c>
      <c r="AW38" s="418"/>
      <c r="AX38" s="418"/>
      <c r="AY38" s="418"/>
      <c r="AZ38" s="418"/>
      <c r="BA38" s="418"/>
      <c r="BB38" s="418"/>
      <c r="BC38" s="418"/>
      <c r="BD38" s="297">
        <f t="shared" si="21"/>
        <v>0</v>
      </c>
      <c r="BE38" s="418"/>
      <c r="BF38" s="418"/>
      <c r="BG38" s="418"/>
      <c r="BH38" s="418"/>
      <c r="BI38" s="418"/>
      <c r="BJ38" s="418"/>
      <c r="BK38" s="418"/>
      <c r="BL38" s="297">
        <f t="shared" si="22"/>
        <v>0</v>
      </c>
      <c r="BM38" s="418"/>
      <c r="BN38" s="418"/>
      <c r="BO38" s="418"/>
      <c r="BP38" s="418"/>
      <c r="BQ38" s="418"/>
      <c r="BR38" s="418"/>
      <c r="BS38" s="418"/>
      <c r="BT38" s="297">
        <f t="shared" si="23"/>
        <v>0</v>
      </c>
      <c r="BU38" s="418"/>
      <c r="BV38" s="418"/>
      <c r="BW38" s="418"/>
      <c r="BX38" s="418"/>
      <c r="BY38" s="418"/>
      <c r="BZ38" s="418"/>
      <c r="CA38" s="418"/>
      <c r="CB38" s="297">
        <f t="shared" si="24"/>
        <v>0</v>
      </c>
      <c r="CC38" s="418"/>
      <c r="CD38" s="418"/>
      <c r="CE38" s="418"/>
      <c r="CF38" s="418"/>
      <c r="CG38" s="418"/>
      <c r="CH38" s="418"/>
      <c r="CI38" s="418"/>
      <c r="CJ38" s="297">
        <f t="shared" si="25"/>
        <v>0</v>
      </c>
      <c r="CK38" s="418"/>
      <c r="CL38" s="418"/>
      <c r="CM38" s="418"/>
      <c r="CN38" s="418"/>
      <c r="CO38" s="418"/>
      <c r="CP38" s="418"/>
      <c r="CQ38" s="418"/>
      <c r="CR38" s="297">
        <f t="shared" si="26"/>
        <v>0</v>
      </c>
      <c r="CS38" s="418"/>
      <c r="CT38" s="418"/>
      <c r="CU38" s="418"/>
      <c r="CV38" s="418"/>
      <c r="CW38" s="418"/>
      <c r="CX38" s="418"/>
      <c r="CY38" s="418"/>
    </row>
    <row r="39" spans="1:103" s="272" customFormat="1" ht="13.5">
      <c r="A39" s="415" t="s">
        <v>368</v>
      </c>
      <c r="B39" s="415">
        <v>14401</v>
      </c>
      <c r="C39" s="415" t="s">
        <v>435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8"/>
      <c r="Z39" s="418"/>
      <c r="AA39" s="418"/>
      <c r="AB39" s="418"/>
      <c r="AC39" s="418"/>
      <c r="AD39" s="418"/>
      <c r="AE39" s="418"/>
      <c r="AF39" s="297">
        <f t="shared" si="18"/>
        <v>0</v>
      </c>
      <c r="AG39" s="418"/>
      <c r="AH39" s="418"/>
      <c r="AI39" s="418"/>
      <c r="AJ39" s="418"/>
      <c r="AK39" s="418"/>
      <c r="AL39" s="418"/>
      <c r="AM39" s="418"/>
      <c r="AN39" s="297">
        <f t="shared" si="19"/>
        <v>0</v>
      </c>
      <c r="AO39" s="418"/>
      <c r="AP39" s="418"/>
      <c r="AQ39" s="418"/>
      <c r="AR39" s="418"/>
      <c r="AS39" s="418"/>
      <c r="AT39" s="418"/>
      <c r="AU39" s="418"/>
      <c r="AV39" s="297">
        <f t="shared" si="20"/>
        <v>0</v>
      </c>
      <c r="AW39" s="418"/>
      <c r="AX39" s="418"/>
      <c r="AY39" s="418"/>
      <c r="AZ39" s="418"/>
      <c r="BA39" s="418"/>
      <c r="BB39" s="418"/>
      <c r="BC39" s="418"/>
      <c r="BD39" s="297">
        <f t="shared" si="21"/>
        <v>0</v>
      </c>
      <c r="BE39" s="418"/>
      <c r="BF39" s="418"/>
      <c r="BG39" s="418"/>
      <c r="BH39" s="418"/>
      <c r="BI39" s="418"/>
      <c r="BJ39" s="418"/>
      <c r="BK39" s="418"/>
      <c r="BL39" s="297">
        <f t="shared" si="22"/>
        <v>0</v>
      </c>
      <c r="BM39" s="418"/>
      <c r="BN39" s="418"/>
      <c r="BO39" s="418"/>
      <c r="BP39" s="418"/>
      <c r="BQ39" s="418"/>
      <c r="BR39" s="418"/>
      <c r="BS39" s="418"/>
      <c r="BT39" s="297">
        <f t="shared" si="23"/>
        <v>0</v>
      </c>
      <c r="BU39" s="418"/>
      <c r="BV39" s="418"/>
      <c r="BW39" s="418"/>
      <c r="BX39" s="418"/>
      <c r="BY39" s="418"/>
      <c r="BZ39" s="418"/>
      <c r="CA39" s="418"/>
      <c r="CB39" s="297">
        <f t="shared" si="24"/>
        <v>0</v>
      </c>
      <c r="CC39" s="418"/>
      <c r="CD39" s="418"/>
      <c r="CE39" s="418"/>
      <c r="CF39" s="418"/>
      <c r="CG39" s="418"/>
      <c r="CH39" s="418"/>
      <c r="CI39" s="418"/>
      <c r="CJ39" s="297">
        <f t="shared" si="25"/>
        <v>0</v>
      </c>
      <c r="CK39" s="418"/>
      <c r="CL39" s="418"/>
      <c r="CM39" s="418"/>
      <c r="CN39" s="418"/>
      <c r="CO39" s="418"/>
      <c r="CP39" s="418"/>
      <c r="CQ39" s="418"/>
      <c r="CR39" s="297">
        <f t="shared" si="26"/>
        <v>0</v>
      </c>
      <c r="CS39" s="418"/>
      <c r="CT39" s="418"/>
      <c r="CU39" s="418"/>
      <c r="CV39" s="418"/>
      <c r="CW39" s="418"/>
      <c r="CX39" s="418"/>
      <c r="CY39" s="418"/>
    </row>
    <row r="40" spans="1:103" s="272" customFormat="1" ht="13.5">
      <c r="A40" s="415" t="s">
        <v>368</v>
      </c>
      <c r="B40" s="415">
        <v>14402</v>
      </c>
      <c r="C40" s="415" t="s">
        <v>436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t="shared" si="16"/>
        <v>0</v>
      </c>
      <c r="R40" s="297">
        <f t="shared" si="16"/>
        <v>0</v>
      </c>
      <c r="S40" s="297">
        <f t="shared" si="16"/>
        <v>0</v>
      </c>
      <c r="T40" s="297">
        <f t="shared" si="16"/>
        <v>0</v>
      </c>
      <c r="U40" s="297">
        <f t="shared" si="16"/>
        <v>0</v>
      </c>
      <c r="V40" s="297">
        <f t="shared" si="16"/>
        <v>0</v>
      </c>
      <c r="W40" s="297">
        <f t="shared" si="16"/>
        <v>0</v>
      </c>
      <c r="X40" s="297">
        <f t="shared" si="17"/>
        <v>0</v>
      </c>
      <c r="Y40" s="418"/>
      <c r="Z40" s="418"/>
      <c r="AA40" s="418"/>
      <c r="AB40" s="418"/>
      <c r="AC40" s="418"/>
      <c r="AD40" s="418"/>
      <c r="AE40" s="418"/>
      <c r="AF40" s="297">
        <f t="shared" si="18"/>
        <v>0</v>
      </c>
      <c r="AG40" s="418"/>
      <c r="AH40" s="418"/>
      <c r="AI40" s="418"/>
      <c r="AJ40" s="418"/>
      <c r="AK40" s="418"/>
      <c r="AL40" s="418"/>
      <c r="AM40" s="418"/>
      <c r="AN40" s="297">
        <f t="shared" si="19"/>
        <v>0</v>
      </c>
      <c r="AO40" s="418"/>
      <c r="AP40" s="418"/>
      <c r="AQ40" s="418"/>
      <c r="AR40" s="418"/>
      <c r="AS40" s="418"/>
      <c r="AT40" s="418"/>
      <c r="AU40" s="418"/>
      <c r="AV40" s="297">
        <f t="shared" si="20"/>
        <v>0</v>
      </c>
      <c r="AW40" s="418"/>
      <c r="AX40" s="418"/>
      <c r="AY40" s="418"/>
      <c r="AZ40" s="418"/>
      <c r="BA40" s="418"/>
      <c r="BB40" s="418"/>
      <c r="BC40" s="418"/>
      <c r="BD40" s="297">
        <f t="shared" si="21"/>
        <v>0</v>
      </c>
      <c r="BE40" s="418"/>
      <c r="BF40" s="418"/>
      <c r="BG40" s="418"/>
      <c r="BH40" s="418"/>
      <c r="BI40" s="418"/>
      <c r="BJ40" s="418"/>
      <c r="BK40" s="418"/>
      <c r="BL40" s="297">
        <f t="shared" si="22"/>
        <v>0</v>
      </c>
      <c r="BM40" s="418"/>
      <c r="BN40" s="418"/>
      <c r="BO40" s="418"/>
      <c r="BP40" s="418"/>
      <c r="BQ40" s="418"/>
      <c r="BR40" s="418"/>
      <c r="BS40" s="418"/>
      <c r="BT40" s="297">
        <f t="shared" si="23"/>
        <v>0</v>
      </c>
      <c r="BU40" s="418"/>
      <c r="BV40" s="418"/>
      <c r="BW40" s="418"/>
      <c r="BX40" s="418"/>
      <c r="BY40" s="418"/>
      <c r="BZ40" s="418"/>
      <c r="CA40" s="418"/>
      <c r="CB40" s="297">
        <f t="shared" si="24"/>
        <v>0</v>
      </c>
      <c r="CC40" s="418"/>
      <c r="CD40" s="418"/>
      <c r="CE40" s="418"/>
      <c r="CF40" s="418"/>
      <c r="CG40" s="418"/>
      <c r="CH40" s="418"/>
      <c r="CI40" s="418"/>
      <c r="CJ40" s="297">
        <f t="shared" si="25"/>
        <v>0</v>
      </c>
      <c r="CK40" s="418"/>
      <c r="CL40" s="418"/>
      <c r="CM40" s="418"/>
      <c r="CN40" s="418"/>
      <c r="CO40" s="418"/>
      <c r="CP40" s="418"/>
      <c r="CQ40" s="418"/>
      <c r="CR40" s="297">
        <f t="shared" si="26"/>
        <v>0</v>
      </c>
      <c r="CS40" s="418"/>
      <c r="CT40" s="418"/>
      <c r="CU40" s="418"/>
      <c r="CV40" s="418"/>
      <c r="CW40" s="418"/>
      <c r="CX40" s="418"/>
      <c r="CY40" s="418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14000</v>
      </c>
      <c r="D2" s="211" t="s">
        <v>259</v>
      </c>
      <c r="L2" s="52" t="str">
        <f>'ごみ処理概要'!A7</f>
        <v>神奈川県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40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8840650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8840650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7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2547472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7</v>
      </c>
      <c r="Y7" s="277">
        <f>'ごみ処理概要'!B7</f>
        <v>14000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8840657</v>
      </c>
      <c r="F8" s="383"/>
      <c r="G8" s="385"/>
      <c r="H8" s="397" t="s">
        <v>137</v>
      </c>
      <c r="I8" s="65" t="s">
        <v>138</v>
      </c>
      <c r="J8" s="66">
        <f t="shared" si="1"/>
        <v>65075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445514</v>
      </c>
      <c r="Y8" s="277">
        <f>'ごみ処理概要'!B8</f>
        <v>14100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1968251</v>
      </c>
      <c r="Y9" s="277">
        <f>'ごみ処理概要'!B9</f>
        <v>14130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445514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54621</v>
      </c>
      <c r="Y10" s="277">
        <f>'ごみ処理概要'!B10</f>
        <v>14201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1968251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379338</v>
      </c>
      <c r="Y11" s="277">
        <f>'ごみ処理概要'!B11</f>
        <v>14203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54621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1253</v>
      </c>
      <c r="Y12" s="277">
        <f>'ごみ処理概要'!B12</f>
        <v>14204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379338</v>
      </c>
      <c r="F13" s="383"/>
      <c r="G13" s="385"/>
      <c r="H13" s="398"/>
      <c r="I13" s="76" t="s">
        <v>149</v>
      </c>
      <c r="J13" s="72">
        <f t="shared" si="1"/>
        <v>10955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46990</v>
      </c>
      <c r="Y13" s="277">
        <f>'ごみ処理概要'!B13</f>
        <v>14205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1253</v>
      </c>
      <c r="F14" s="383"/>
      <c r="G14" s="385"/>
      <c r="H14" s="399"/>
      <c r="I14" s="77" t="s">
        <v>151</v>
      </c>
      <c r="J14" s="78">
        <f t="shared" si="1"/>
        <v>160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177511</v>
      </c>
      <c r="Y14" s="277">
        <f>'ごみ処理概要'!B14</f>
        <v>14206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46990</v>
      </c>
      <c r="F15" s="383"/>
      <c r="G15" s="80"/>
      <c r="H15" s="81" t="s">
        <v>153</v>
      </c>
      <c r="I15" s="82"/>
      <c r="J15" s="83">
        <f>SUM(J7:J14)</f>
        <v>2623662</v>
      </c>
      <c r="K15" s="84" t="s">
        <v>135</v>
      </c>
      <c r="L15" s="85">
        <f aca="true" t="shared" si="3" ref="L15:L22">W35</f>
        <v>306436</v>
      </c>
      <c r="M15" s="86">
        <f aca="true" t="shared" si="4" ref="M15:M21">W43</f>
        <v>59313</v>
      </c>
      <c r="T15" s="53" t="s">
        <v>164</v>
      </c>
      <c r="U15" s="210" t="s">
        <v>244</v>
      </c>
      <c r="V15" s="214" t="s">
        <v>351</v>
      </c>
      <c r="W15" s="274">
        <f ca="1" t="shared" si="0"/>
        <v>365021</v>
      </c>
      <c r="Y15" s="277">
        <f>'ごみ処理概要'!B15</f>
        <v>14207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2895967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92913</v>
      </c>
      <c r="K16" s="232">
        <f aca="true" t="shared" si="6" ref="K16:K22">J8</f>
        <v>65075</v>
      </c>
      <c r="L16" s="233">
        <f t="shared" si="3"/>
        <v>7135</v>
      </c>
      <c r="M16" s="91">
        <f t="shared" si="4"/>
        <v>22051</v>
      </c>
      <c r="T16" s="53" t="s">
        <v>246</v>
      </c>
      <c r="U16" s="210" t="s">
        <v>245</v>
      </c>
      <c r="V16" s="53" t="s">
        <v>307</v>
      </c>
      <c r="W16" s="274">
        <f ca="1" t="shared" si="0"/>
        <v>2215026</v>
      </c>
      <c r="Y16" s="277">
        <f>'ごみ処理概要'!B16</f>
        <v>14208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177511</v>
      </c>
      <c r="F17" s="383"/>
      <c r="G17" s="385"/>
      <c r="H17" s="92" t="s">
        <v>139</v>
      </c>
      <c r="I17" s="93"/>
      <c r="J17" s="72">
        <f t="shared" si="5"/>
        <v>4685</v>
      </c>
      <c r="K17" s="234">
        <f t="shared" si="6"/>
        <v>0</v>
      </c>
      <c r="L17" s="55">
        <f t="shared" si="3"/>
        <v>0</v>
      </c>
      <c r="M17" s="94">
        <f t="shared" si="4"/>
        <v>4255</v>
      </c>
      <c r="T17" s="53" t="s">
        <v>247</v>
      </c>
      <c r="U17" s="210" t="s">
        <v>245</v>
      </c>
      <c r="V17" s="53" t="s">
        <v>308</v>
      </c>
      <c r="W17" s="274">
        <f ca="1" t="shared" si="0"/>
        <v>858452</v>
      </c>
      <c r="Y17" s="277">
        <f>'ごみ処理概要'!B17</f>
        <v>14209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365021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2547472</v>
      </c>
      <c r="Y18" s="277">
        <f>'ごみ処理概要'!B18</f>
        <v>14210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3438499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65075</v>
      </c>
      <c r="Y19" s="277">
        <f>'ごみ処理概要'!B19</f>
        <v>14211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6</v>
      </c>
      <c r="K20" s="234">
        <f t="shared" si="6"/>
        <v>0</v>
      </c>
      <c r="L20" s="55">
        <f t="shared" si="3"/>
        <v>0</v>
      </c>
      <c r="M20" s="94">
        <f t="shared" si="4"/>
        <v>6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14212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2215026</v>
      </c>
      <c r="F21" s="383"/>
      <c r="G21" s="385"/>
      <c r="H21" s="92" t="s">
        <v>149</v>
      </c>
      <c r="I21" s="93"/>
      <c r="J21" s="72">
        <f t="shared" si="5"/>
        <v>173934</v>
      </c>
      <c r="K21" s="234">
        <f t="shared" si="6"/>
        <v>10955</v>
      </c>
      <c r="L21" s="55">
        <f t="shared" si="3"/>
        <v>5516</v>
      </c>
      <c r="M21" s="94">
        <f t="shared" si="4"/>
        <v>156570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14213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858452</v>
      </c>
      <c r="F22" s="383"/>
      <c r="G22" s="385"/>
      <c r="H22" s="96" t="s">
        <v>151</v>
      </c>
      <c r="I22" s="97"/>
      <c r="J22" s="78">
        <f t="shared" si="5"/>
        <v>9811</v>
      </c>
      <c r="K22" s="235">
        <f t="shared" si="6"/>
        <v>160</v>
      </c>
      <c r="L22" s="98">
        <f t="shared" si="3"/>
        <v>6424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14214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365021</v>
      </c>
      <c r="F23" s="383"/>
      <c r="G23" s="80"/>
      <c r="H23" s="99" t="s">
        <v>153</v>
      </c>
      <c r="I23" s="100"/>
      <c r="J23" s="101">
        <f>SUM(J16:J22)</f>
        <v>281349</v>
      </c>
      <c r="K23" s="102">
        <f>SUM(K16:K22)</f>
        <v>76190</v>
      </c>
      <c r="L23" s="103">
        <f>SUM(L16:L22)</f>
        <v>19075</v>
      </c>
      <c r="M23" s="104">
        <f>SUM(M16:M21)</f>
        <v>182882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14215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3438499</v>
      </c>
      <c r="F24" s="105"/>
      <c r="G24" s="106" t="s">
        <v>159</v>
      </c>
      <c r="H24" s="99"/>
      <c r="I24" s="99"/>
      <c r="J24" s="61">
        <f>SUM(J7,J23)</f>
        <v>2828821</v>
      </c>
      <c r="K24" s="107">
        <f>K23</f>
        <v>76190</v>
      </c>
      <c r="L24" s="108">
        <f>SUM(L15,L23)</f>
        <v>325511</v>
      </c>
      <c r="M24" s="109">
        <f>SUM(M15,M23)</f>
        <v>242195</v>
      </c>
      <c r="T24" s="53" t="s">
        <v>149</v>
      </c>
      <c r="U24" s="210" t="s">
        <v>248</v>
      </c>
      <c r="V24" s="53" t="s">
        <v>321</v>
      </c>
      <c r="W24" s="274">
        <f ca="1" t="shared" si="0"/>
        <v>10955</v>
      </c>
      <c r="Y24" s="277">
        <f>'ごみ処理概要'!B24</f>
        <v>14216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228245</v>
      </c>
      <c r="K25" s="113" t="s">
        <v>135</v>
      </c>
      <c r="L25" s="114" t="s">
        <v>135</v>
      </c>
      <c r="M25" s="91">
        <f>J25</f>
        <v>228245</v>
      </c>
      <c r="T25" s="53" t="s">
        <v>151</v>
      </c>
      <c r="U25" s="210" t="s">
        <v>248</v>
      </c>
      <c r="V25" s="53" t="s">
        <v>315</v>
      </c>
      <c r="W25" s="274">
        <f ca="1" t="shared" si="0"/>
        <v>160</v>
      </c>
      <c r="Y25" s="277">
        <f>'ごみ処理概要'!B25</f>
        <v>14217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17892</v>
      </c>
      <c r="K26" s="119" t="s">
        <v>135</v>
      </c>
      <c r="L26" s="120">
        <f>J26</f>
        <v>17892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92913</v>
      </c>
      <c r="Y26" s="277">
        <f>'ごみ処理概要'!B26</f>
        <v>14218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3074958</v>
      </c>
      <c r="K27" s="123">
        <f>SUM(K24:K26)</f>
        <v>76190</v>
      </c>
      <c r="L27" s="124">
        <f>SUM(L24:L26)</f>
        <v>343403</v>
      </c>
      <c r="M27" s="125">
        <f>SUM(M24:M26)</f>
        <v>470440</v>
      </c>
      <c r="T27" s="53" t="s">
        <v>139</v>
      </c>
      <c r="U27" s="210" t="s">
        <v>248</v>
      </c>
      <c r="V27" s="53" t="s">
        <v>323</v>
      </c>
      <c r="W27" s="274">
        <f ca="1" t="shared" si="0"/>
        <v>4685</v>
      </c>
      <c r="Y27" s="277">
        <f>'ごみ処理概要'!B27</f>
        <v>14301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14321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14341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収集ごみ（混合ごみ＋可燃ごみ＋不燃ごみ＋資源ごみ＋粗大ごみ＋その他）＝2,895,967t/年</v>
      </c>
      <c r="K30" s="219" t="s">
        <v>165</v>
      </c>
      <c r="L30" s="220">
        <f aca="true" t="shared" si="7" ref="L30:L42">W50-W63</f>
        <v>146429</v>
      </c>
      <c r="M30" s="216">
        <f aca="true" t="shared" si="8" ref="M30:M35">W63</f>
        <v>329785</v>
      </c>
      <c r="T30" s="53" t="s">
        <v>147</v>
      </c>
      <c r="U30" s="210" t="s">
        <v>248</v>
      </c>
      <c r="V30" s="53" t="s">
        <v>325</v>
      </c>
      <c r="W30" s="274">
        <f ca="1" t="shared" si="0"/>
        <v>6</v>
      </c>
      <c r="Y30" s="277">
        <f>'ごみ処理概要'!B30</f>
        <v>14342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計画収集量（収集ごみ＋直接搬入ごみ）＝3,073,478t/年</v>
      </c>
      <c r="K31" s="221" t="s">
        <v>166</v>
      </c>
      <c r="L31" s="222">
        <f t="shared" si="7"/>
        <v>63687</v>
      </c>
      <c r="M31" s="215">
        <f t="shared" si="8"/>
        <v>9708</v>
      </c>
      <c r="T31" s="53" t="s">
        <v>149</v>
      </c>
      <c r="U31" s="210" t="s">
        <v>248</v>
      </c>
      <c r="V31" s="53" t="s">
        <v>326</v>
      </c>
      <c r="W31" s="274">
        <f ca="1" t="shared" si="0"/>
        <v>173934</v>
      </c>
      <c r="Y31" s="277">
        <f>'ごみ処理概要'!B31</f>
        <v>14361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ごみ総排出量（計画収集量＋集団回収量）＝3,438,499t/年</v>
      </c>
      <c r="K32" s="221" t="s">
        <v>167</v>
      </c>
      <c r="L32" s="222">
        <f t="shared" si="7"/>
        <v>52685</v>
      </c>
      <c r="M32" s="215">
        <f t="shared" si="8"/>
        <v>10887</v>
      </c>
      <c r="T32" s="53" t="s">
        <v>151</v>
      </c>
      <c r="U32" s="210" t="s">
        <v>248</v>
      </c>
      <c r="V32" s="53" t="s">
        <v>310</v>
      </c>
      <c r="W32" s="274">
        <f ca="1" t="shared" si="0"/>
        <v>9811</v>
      </c>
      <c r="Y32" s="277">
        <f>'ごみ処理概要'!B32</f>
        <v>14362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ごみ処理量（直接最終処分量＋直接焼却量＋焼却以外の中間処理量＋直接資源化量）＝3,074,958t/年</v>
      </c>
      <c r="K33" s="221" t="s">
        <v>168</v>
      </c>
      <c r="L33" s="222">
        <f t="shared" si="7"/>
        <v>26495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228245</v>
      </c>
      <c r="Y33" s="277">
        <f>'ごみ処理概要'!B33</f>
        <v>14363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１人１日あたりごみ排出量（ごみ総排出量/総人口）＝1,066g/人日</v>
      </c>
      <c r="K34" s="221" t="s">
        <v>169</v>
      </c>
      <c r="L34" s="222">
        <f t="shared" si="7"/>
        <v>81077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17892</v>
      </c>
      <c r="Y34" s="277">
        <f>'ごみ処理概要'!B34</f>
        <v>14364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リサイクル率（[資源化量合計＋集団回収量]/[ごみ処理量＋集団回収量]）＝24.29％</v>
      </c>
      <c r="K35" s="221" t="s">
        <v>170</v>
      </c>
      <c r="L35" s="222">
        <f t="shared" si="7"/>
        <v>12487</v>
      </c>
      <c r="M35" s="215">
        <f t="shared" si="8"/>
        <v>14473</v>
      </c>
      <c r="T35" s="53" t="s">
        <v>252</v>
      </c>
      <c r="U35" s="210" t="s">
        <v>248</v>
      </c>
      <c r="V35" s="53" t="s">
        <v>329</v>
      </c>
      <c r="W35" s="274">
        <f ca="1" t="shared" si="0"/>
        <v>306436</v>
      </c>
      <c r="Y35" s="277">
        <f>'ごみ処理概要'!B35</f>
        <v>14366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中間処理による減量化量（施設処理量-施設処理後資源化量-施設処理後残渣処分量）＝2,261,115t/年</v>
      </c>
      <c r="K36" s="221" t="s">
        <v>171</v>
      </c>
      <c r="L36" s="222">
        <f t="shared" si="7"/>
        <v>6681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7135</v>
      </c>
      <c r="Y36" s="277">
        <f>'ごみ処理概要'!B36</f>
        <v>14382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14383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35022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14384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18490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14401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14402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5516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27387</v>
      </c>
      <c r="M42" s="225">
        <f>W75</f>
        <v>168</v>
      </c>
      <c r="T42" s="53" t="s">
        <v>151</v>
      </c>
      <c r="U42" s="210" t="s">
        <v>248</v>
      </c>
      <c r="V42" s="53" t="s">
        <v>336</v>
      </c>
      <c r="W42" s="274">
        <f ca="1" t="shared" si="9"/>
        <v>6424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470440</v>
      </c>
      <c r="M43" s="228">
        <f>SUM(M30:M42)</f>
        <v>365021</v>
      </c>
      <c r="T43" s="53" t="s">
        <v>253</v>
      </c>
      <c r="U43" s="210" t="s">
        <v>244</v>
      </c>
      <c r="V43" s="53" t="s">
        <v>337</v>
      </c>
      <c r="W43" s="274">
        <f ca="1" t="shared" si="9"/>
        <v>59313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22051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4255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6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156570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476214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73395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63572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26495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81077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26960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6681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35022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18490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0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27555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329785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9708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10887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14473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168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1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神奈川県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17892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343403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306436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2547472</v>
      </c>
      <c r="H8" s="138"/>
      <c r="I8" s="148" t="s">
        <v>184</v>
      </c>
      <c r="J8" s="149">
        <f>'ごみ集計結果'!J15</f>
        <v>2623662</v>
      </c>
      <c r="K8" s="138"/>
      <c r="L8" s="156" t="s">
        <v>185</v>
      </c>
      <c r="M8" s="157" t="s">
        <v>186</v>
      </c>
      <c r="N8" s="158">
        <f>'ごみ集計結果'!M15</f>
        <v>59313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445514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76190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19075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1968251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65075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92913</v>
      </c>
      <c r="K13" s="138"/>
      <c r="L13" s="168" t="s">
        <v>190</v>
      </c>
      <c r="M13" s="169" t="s">
        <v>194</v>
      </c>
      <c r="N13" s="170">
        <f>'ごみ集計結果'!L16</f>
        <v>7135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54621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22051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379338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4685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1253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4255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46990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281349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177511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1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365021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6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6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10955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173934</v>
      </c>
      <c r="K33" s="138"/>
      <c r="L33" s="168" t="s">
        <v>190</v>
      </c>
      <c r="M33" s="169" t="s">
        <v>227</v>
      </c>
      <c r="N33" s="170">
        <f>'ごみ集計結果'!L21</f>
        <v>5516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156570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160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9811</v>
      </c>
      <c r="K37" s="138"/>
      <c r="L37" s="171" t="s">
        <v>190</v>
      </c>
      <c r="M37" s="172" t="s">
        <v>233</v>
      </c>
      <c r="N37" s="158">
        <f>'ごみ集計結果'!L22</f>
        <v>6424</v>
      </c>
      <c r="O37" s="138"/>
      <c r="P37" s="412">
        <f>'ごみ集計結果'!M24</f>
        <v>242195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8840650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7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8840657</v>
      </c>
      <c r="E40" s="138"/>
      <c r="F40" s="148" t="s">
        <v>242</v>
      </c>
      <c r="G40" s="149">
        <f>'ごみ集計結果'!J25</f>
        <v>228245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470440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2008-09-16T07:26:08Z</dcterms:modified>
  <cp:category/>
  <cp:version/>
  <cp:contentType/>
  <cp:contentStatus/>
</cp:coreProperties>
</file>