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'市町村分担金内訳'!$A$7:$DU$15</definedName>
    <definedName name="_xlnm.Print_Area" localSheetId="4">'組合分担金内訳'!$A$7:$BE$42</definedName>
    <definedName name="_xlnm.Print_Area" localSheetId="3">'廃棄物事業経費（歳出）'!$A$7:$BW$50</definedName>
    <definedName name="_xlnm.Print_Area" localSheetId="2">'廃棄物事業経費（歳入）'!$A$7:$AD$50</definedName>
    <definedName name="_xlnm.Print_Area" localSheetId="0">'廃棄物事業経費（市町村）'!$A$7:$CX$42</definedName>
    <definedName name="_xlnm.Print_Area" localSheetId="1">'廃棄物事業経費（組合）'!$A$7:$CX$15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<sst xmlns="http://schemas.openxmlformats.org/spreadsheetml/2006/main" count="1671" uniqueCount="278">
  <si>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</si>
  <si>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</si>
  <si>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</si>
  <si>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</si>
  <si>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</si>
  <si>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</si>
  <si>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</si>
  <si>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</si>
  <si>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</si>
  <si>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</si>
  <si>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</si>
  <si>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</si>
  <si>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</si>
  <si>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</si>
  <si>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</si>
  <si>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</si>
  <si>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</si>
  <si>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</si>
  <si>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</si>
  <si>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</si>
  <si>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</si>
  <si>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</si>
  <si>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</si>
  <si>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</si>
  <si>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</si>
  <si>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</si>
  <si>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</si>
  <si>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</si>
  <si>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</si>
  <si>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</si>
  <si>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</si>
  <si>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</si>
  <si>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</si>
  <si>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</si>
  <si>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</si>
  <si>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</si>
  <si>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</si>
  <si>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</si>
  <si>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</si>
  <si>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</si>
  <si>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</si>
  <si>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</si>
  <si>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</si>
  <si>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</si>
  <si>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</si>
  <si>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</si>
  <si>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</si>
  <si>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</si>
  <si>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</si>
  <si>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</si>
  <si>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</si>
  <si>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</si>
  <si>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</si>
  <si>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</si>
  <si>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</si>
  <si>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</si>
  <si>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</si>
  <si>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</si>
  <si>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</si>
  <si>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</si>
  <si>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</si>
  <si>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</si>
  <si>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</si>
  <si>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</si>
  <si>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</si>
  <si>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</si>
  <si>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</si>
  <si>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</si>
  <si>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</si>
  <si>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</si>
  <si>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</si>
  <si>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</si>
  <si>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</si>
  <si>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</si>
  <si>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</si>
  <si>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</si>
  <si>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</si>
  <si>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</si>
  <si>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</si>
  <si>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</si>
  <si>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</si>
  <si>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</si>
  <si>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</si>
  <si>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</si>
  <si>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</si>
  <si>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</si>
  <si>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</si>
  <si>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</si>
  <si>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</si>
  <si>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</si>
  <si>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</si>
  <si>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</si>
  <si>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</si>
  <si>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</si>
  <si>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</si>
  <si>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</si>
  <si>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</si>
  <si>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</si>
  <si>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</si>
  <si>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</si>
  <si>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</si>
  <si>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</si>
  <si>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</si>
  <si>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</si>
  <si>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</si>
  <si>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</si>
  <si>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</si>
  <si>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</si>
  <si>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</si>
  <si>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</si>
  <si>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</si>
  <si>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</si>
  <si>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</si>
  <si>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</si>
  <si>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</si>
  <si>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</si>
  <si>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</si>
  <si>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</si>
  <si>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</si>
  <si>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</si>
  <si>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</si>
  <si>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</si>
  <si>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</si>
  <si>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</si>
  <si>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</si>
  <si>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</si>
  <si>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</si>
  <si>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</si>
  <si>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</si>
  <si>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</si>
  <si>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</si>
  <si>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</si>
  <si>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</si>
  <si>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</si>
  <si>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</si>
  <si>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</si>
  <si>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</si>
  <si>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</si>
  <si>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</si>
  <si>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</si>
  <si>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</si>
  <si>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</si>
  <si>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</si>
  <si>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</si>
  <si>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</si>
  <si>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</si>
  <si>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</si>
  <si>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</si>
  <si>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</si>
  <si>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</si>
  <si>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</si>
  <si>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</si>
  <si>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</si>
  <si>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</si>
  <si>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</si>
  <si>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</si>
  <si>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</si>
  <si>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</si>
  <si>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</si>
  <si>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</si>
  <si>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</si>
  <si>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</si>
  <si>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</si>
  <si>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</si>
  <si>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</si>
  <si>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</si>
  <si>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</si>
  <si>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</si>
  <si>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</si>
  <si>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</si>
  <si>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</si>
  <si>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</si>
  <si>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</si>
  <si>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</si>
  <si>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</si>
  <si>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</si>
  <si>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</si>
  <si>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</si>
  <si>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</si>
  <si>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</si>
  <si>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</si>
  <si>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</si>
  <si>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</si>
  <si>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</si>
  <si>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</si>
  <si>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</si>
  <si>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</si>
  <si>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</si>
  <si>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</si>
  <si>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</si>
  <si>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</si>
  <si>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</si>
  <si>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</si>
  <si>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</si>
  <si>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</si>
  <si>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</si>
  <si>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</si>
  <si>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</si>
  <si>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</si>
  <si>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</si>
  <si>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</si>
  <si>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</si>
  <si>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</si>
  <si>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</si>
  <si>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</si>
  <si>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</si>
  <si>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</si>
  <si>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</si>
  <si>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</si>
  <si>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</si>
  <si>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</si>
  <si>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</si>
  <si>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</si>
  <si>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</si>
  <si>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</si>
  <si>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</si>
  <si>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</si>
  <si>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</si>
  <si>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</si>
  <si>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</si>
  <si>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</si>
  <si>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</si>
  <si>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</si>
  <si>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</si>
  <si>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</si>
  <si>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</si>
  <si>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</si>
  <si>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</si>
  <si>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</si>
  <si>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</si>
  <si>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</si>
  <si>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</si>
  <si>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</si>
  <si>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</si>
  <si>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</si>
  <si>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</si>
  <si>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</si>
  <si>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</si>
  <si>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</si>
  <si>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</si>
  <si>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</si>
  <si>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</si>
  <si>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</si>
  <si>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</si>
  <si>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</si>
  <si>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</si>
  <si>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</si>
  <si>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</si>
  <si>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</si>
  <si>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</si>
  <si>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</si>
  <si>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</si>
  <si>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</si>
  <si>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</si>
  <si>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</si>
  <si>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</si>
  <si>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</si>
  <si>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</si>
  <si>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</si>
  <si>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</si>
  <si>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</si>
  <si>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</si>
  <si>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</si>
  <si>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</si>
  <si>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</si>
  <si>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</si>
  <si>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</si>
  <si>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</si>
  <si>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</si>
  <si>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東根市外二市一町共立衛生処理組合</t>
  </si>
  <si>
    <t>酒田地区クリーン組合</t>
  </si>
  <si>
    <t>山形広域環境事務組合</t>
  </si>
  <si>
    <t>鶴岡地区衛生処理組合</t>
  </si>
  <si>
    <t>最上広域市町村圏事務組合</t>
  </si>
  <si>
    <t>置賜広域行政事務組合</t>
  </si>
  <si>
    <t>西村山広域行政事務組合</t>
  </si>
  <si>
    <t>尾花沢市大石田町環境衛生事業組合</t>
  </si>
  <si>
    <t>鶴岡市衛生処理組合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</si>
</sst>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" fontId="5" fillId="0" borderId="9" xfId="16" applyNumberFormat="1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山形県</v>
      </c>
      <c r="B7" s="140">
        <f>INT(B8/1000)*1000</f>
        <v>6000</v>
      </c>
      <c r="C7" s="140" t="s">
        <v>179</v>
      </c>
      <c r="D7" s="141">
        <f>SUM(D8:D200)</f>
        <v>7623649</v>
      </c>
      <c r="E7" s="141">
        <f aca="true" t="shared" si="0" ref="E7:BP7">SUM(E8:E200)</f>
        <v>829063</v>
      </c>
      <c r="F7" s="141">
        <f t="shared" si="0"/>
        <v>0</v>
      </c>
      <c r="G7" s="141">
        <f t="shared" si="0"/>
        <v>47</v>
      </c>
      <c r="H7" s="141">
        <f t="shared" si="0"/>
        <v>97100</v>
      </c>
      <c r="I7" s="141">
        <f t="shared" si="0"/>
        <v>395962</v>
      </c>
      <c r="J7" s="141">
        <f t="shared" si="0"/>
        <v>0</v>
      </c>
      <c r="K7" s="141">
        <f t="shared" si="0"/>
        <v>335954</v>
      </c>
      <c r="L7" s="141">
        <f t="shared" si="0"/>
        <v>6794586</v>
      </c>
      <c r="M7" s="141">
        <f t="shared" si="0"/>
        <v>2378111</v>
      </c>
      <c r="N7" s="141">
        <f t="shared" si="0"/>
        <v>168016</v>
      </c>
      <c r="O7" s="141">
        <f t="shared" si="0"/>
        <v>1043</v>
      </c>
      <c r="P7" s="141">
        <f t="shared" si="0"/>
        <v>0</v>
      </c>
      <c r="Q7" s="141">
        <f t="shared" si="0"/>
        <v>0</v>
      </c>
      <c r="R7" s="141">
        <f t="shared" si="0"/>
        <v>166818</v>
      </c>
      <c r="S7" s="141">
        <f t="shared" si="0"/>
        <v>0</v>
      </c>
      <c r="T7" s="141">
        <f t="shared" si="0"/>
        <v>155</v>
      </c>
      <c r="U7" s="141">
        <f t="shared" si="0"/>
        <v>2210095</v>
      </c>
      <c r="V7" s="141">
        <f t="shared" si="0"/>
        <v>10001760</v>
      </c>
      <c r="W7" s="141">
        <f t="shared" si="0"/>
        <v>997079</v>
      </c>
      <c r="X7" s="141">
        <f t="shared" si="0"/>
        <v>1043</v>
      </c>
      <c r="Y7" s="141">
        <f t="shared" si="0"/>
        <v>47</v>
      </c>
      <c r="Z7" s="141">
        <f t="shared" si="0"/>
        <v>97100</v>
      </c>
      <c r="AA7" s="141">
        <f t="shared" si="0"/>
        <v>562780</v>
      </c>
      <c r="AB7" s="141">
        <f t="shared" si="0"/>
        <v>0</v>
      </c>
      <c r="AC7" s="141">
        <f t="shared" si="0"/>
        <v>336109</v>
      </c>
      <c r="AD7" s="141">
        <f t="shared" si="0"/>
        <v>9004681</v>
      </c>
      <c r="AE7" s="141">
        <f t="shared" si="0"/>
        <v>146108</v>
      </c>
      <c r="AF7" s="141">
        <f t="shared" si="0"/>
        <v>146108</v>
      </c>
      <c r="AG7" s="141">
        <f t="shared" si="0"/>
        <v>146108</v>
      </c>
      <c r="AH7" s="141">
        <f t="shared" si="0"/>
        <v>0</v>
      </c>
      <c r="AI7" s="141">
        <f t="shared" si="0"/>
        <v>0</v>
      </c>
      <c r="AJ7" s="141">
        <f t="shared" si="0"/>
        <v>0</v>
      </c>
      <c r="AK7" s="141">
        <f t="shared" si="0"/>
        <v>0</v>
      </c>
      <c r="AL7" s="141">
        <f t="shared" si="0"/>
        <v>149415</v>
      </c>
      <c r="AM7" s="141">
        <f t="shared" si="0"/>
        <v>4288602</v>
      </c>
      <c r="AN7" s="141">
        <f t="shared" si="0"/>
        <v>1101344</v>
      </c>
      <c r="AO7" s="141">
        <f t="shared" si="0"/>
        <v>713258</v>
      </c>
      <c r="AP7" s="141">
        <f t="shared" si="0"/>
        <v>94319</v>
      </c>
      <c r="AQ7" s="141">
        <f t="shared" si="0"/>
        <v>562974</v>
      </c>
      <c r="AR7" s="141">
        <f t="shared" si="0"/>
        <v>55965</v>
      </c>
      <c r="AS7" s="141">
        <f t="shared" si="0"/>
        <v>94500</v>
      </c>
      <c r="AT7" s="141">
        <f t="shared" si="0"/>
        <v>2379500</v>
      </c>
      <c r="AU7" s="141">
        <f t="shared" si="0"/>
        <v>2048407</v>
      </c>
      <c r="AV7" s="141">
        <f t="shared" si="0"/>
        <v>273248</v>
      </c>
      <c r="AW7" s="141">
        <f t="shared" si="0"/>
        <v>56457</v>
      </c>
      <c r="AX7" s="141">
        <f t="shared" si="0"/>
        <v>1388</v>
      </c>
      <c r="AY7" s="141">
        <f t="shared" si="0"/>
        <v>2943547</v>
      </c>
      <c r="AZ7" s="141">
        <f t="shared" si="0"/>
        <v>0</v>
      </c>
      <c r="BA7" s="141">
        <f t="shared" si="0"/>
        <v>95977</v>
      </c>
      <c r="BB7" s="141">
        <f t="shared" si="0"/>
        <v>4530687</v>
      </c>
      <c r="BC7" s="141">
        <f t="shared" si="0"/>
        <v>0</v>
      </c>
      <c r="BD7" s="141">
        <f t="shared" si="0"/>
        <v>0</v>
      </c>
      <c r="BE7" s="141">
        <f t="shared" si="0"/>
        <v>0</v>
      </c>
      <c r="BF7" s="141">
        <f t="shared" si="0"/>
        <v>0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359824</v>
      </c>
      <c r="BL7" s="141">
        <f t="shared" si="0"/>
        <v>61060</v>
      </c>
      <c r="BM7" s="141">
        <f t="shared" si="0"/>
        <v>18920</v>
      </c>
      <c r="BN7" s="141">
        <f t="shared" si="0"/>
        <v>8878</v>
      </c>
      <c r="BO7" s="141">
        <f t="shared" si="0"/>
        <v>10042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279844</v>
      </c>
      <c r="BS7" s="141">
        <f t="shared" si="1"/>
        <v>277795</v>
      </c>
      <c r="BT7" s="141">
        <f t="shared" si="1"/>
        <v>1266</v>
      </c>
      <c r="BU7" s="141">
        <f t="shared" si="1"/>
        <v>36</v>
      </c>
      <c r="BV7" s="141">
        <f t="shared" si="1"/>
        <v>747</v>
      </c>
      <c r="BW7" s="141">
        <f t="shared" si="1"/>
        <v>1650484</v>
      </c>
      <c r="BX7" s="141">
        <f t="shared" si="1"/>
        <v>0</v>
      </c>
      <c r="BY7" s="141">
        <f t="shared" si="1"/>
        <v>367803</v>
      </c>
      <c r="BZ7" s="141">
        <f t="shared" si="1"/>
        <v>727627</v>
      </c>
      <c r="CA7" s="141">
        <f t="shared" si="1"/>
        <v>146108</v>
      </c>
      <c r="CB7" s="141">
        <f t="shared" si="1"/>
        <v>146108</v>
      </c>
      <c r="CC7" s="141">
        <f t="shared" si="1"/>
        <v>146108</v>
      </c>
      <c r="CD7" s="141">
        <f t="shared" si="1"/>
        <v>0</v>
      </c>
      <c r="CE7" s="141">
        <f t="shared" si="1"/>
        <v>0</v>
      </c>
      <c r="CF7" s="141">
        <f t="shared" si="1"/>
        <v>0</v>
      </c>
      <c r="CG7" s="141">
        <f t="shared" si="1"/>
        <v>0</v>
      </c>
      <c r="CH7" s="141">
        <f t="shared" si="1"/>
        <v>149415</v>
      </c>
      <c r="CI7" s="141">
        <f t="shared" si="1"/>
        <v>4648426</v>
      </c>
      <c r="CJ7" s="141">
        <f t="shared" si="1"/>
        <v>1162404</v>
      </c>
      <c r="CK7" s="141">
        <f t="shared" si="1"/>
        <v>732178</v>
      </c>
      <c r="CL7" s="141">
        <f t="shared" si="1"/>
        <v>103197</v>
      </c>
      <c r="CM7" s="141">
        <f t="shared" si="1"/>
        <v>573016</v>
      </c>
      <c r="CN7" s="141">
        <f t="shared" si="1"/>
        <v>55965</v>
      </c>
      <c r="CO7" s="141">
        <f t="shared" si="1"/>
        <v>94500</v>
      </c>
      <c r="CP7" s="141">
        <f t="shared" si="1"/>
        <v>2659344</v>
      </c>
      <c r="CQ7" s="141">
        <f t="shared" si="1"/>
        <v>2326202</v>
      </c>
      <c r="CR7" s="141">
        <f t="shared" si="1"/>
        <v>274514</v>
      </c>
      <c r="CS7" s="141">
        <f t="shared" si="1"/>
        <v>56493</v>
      </c>
      <c r="CT7" s="141">
        <f t="shared" si="1"/>
        <v>2135</v>
      </c>
      <c r="CU7" s="141">
        <f t="shared" si="1"/>
        <v>4594031</v>
      </c>
      <c r="CV7" s="141">
        <f t="shared" si="1"/>
        <v>0</v>
      </c>
      <c r="CW7" s="141">
        <f t="shared" si="1"/>
        <v>463780</v>
      </c>
      <c r="CX7" s="141">
        <f t="shared" si="1"/>
        <v>5258314</v>
      </c>
    </row>
    <row r="8" spans="1:102" ht="13.5">
      <c r="A8" s="208" t="s">
        <v>185</v>
      </c>
      <c r="B8" s="208">
        <v>6201</v>
      </c>
      <c r="C8" s="208" t="s">
        <v>234</v>
      </c>
      <c r="D8" s="209">
        <f aca="true" t="shared" si="2" ref="D8:D42">SUM(E8,L8)</f>
        <v>2356781</v>
      </c>
      <c r="E8" s="209">
        <f aca="true" t="shared" si="3" ref="E8:E42">SUM(F8:K8)-J8</f>
        <v>637361</v>
      </c>
      <c r="F8" s="210"/>
      <c r="G8" s="210"/>
      <c r="H8" s="210">
        <v>97100</v>
      </c>
      <c r="I8" s="210">
        <v>225766</v>
      </c>
      <c r="J8" s="210"/>
      <c r="K8" s="210">
        <v>314495</v>
      </c>
      <c r="L8" s="210">
        <v>1719420</v>
      </c>
      <c r="M8" s="209">
        <f aca="true" t="shared" si="4" ref="M8:M42">SUM(N8,U8)</f>
        <v>856653</v>
      </c>
      <c r="N8" s="209">
        <f aca="true" t="shared" si="5" ref="N8:N42">SUM(O8:T8)-S8</f>
        <v>163713</v>
      </c>
      <c r="O8" s="210">
        <v>413</v>
      </c>
      <c r="P8" s="210"/>
      <c r="Q8" s="210"/>
      <c r="R8" s="210">
        <v>163300</v>
      </c>
      <c r="S8" s="210"/>
      <c r="T8" s="210"/>
      <c r="U8" s="210">
        <v>692940</v>
      </c>
      <c r="V8" s="209">
        <f aca="true" t="shared" si="6" ref="V8:V42">SUM(W8,AD8)</f>
        <v>3213434</v>
      </c>
      <c r="W8" s="209">
        <f aca="true" t="shared" si="7" ref="W8:W42">SUM(X8:AC8)-AB8</f>
        <v>801074</v>
      </c>
      <c r="X8" s="209">
        <f aca="true" t="shared" si="8" ref="X8:AA42">SUM(F8,O8)</f>
        <v>413</v>
      </c>
      <c r="Y8" s="209">
        <f t="shared" si="8"/>
        <v>0</v>
      </c>
      <c r="Z8" s="209">
        <f t="shared" si="8"/>
        <v>97100</v>
      </c>
      <c r="AA8" s="209">
        <f t="shared" si="8"/>
        <v>389066</v>
      </c>
      <c r="AB8" s="210"/>
      <c r="AC8" s="209">
        <f aca="true" t="shared" si="9" ref="AC8:AD42">SUM(K8,T8)</f>
        <v>314495</v>
      </c>
      <c r="AD8" s="209">
        <f t="shared" si="9"/>
        <v>2412360</v>
      </c>
      <c r="AE8" s="209">
        <f aca="true" t="shared" si="10" ref="AE8:AE42">SUM(AF8,AK8)</f>
        <v>146108</v>
      </c>
      <c r="AF8" s="209">
        <f aca="true" t="shared" si="11" ref="AF8:AF42">SUM(AG8:AJ8)</f>
        <v>146108</v>
      </c>
      <c r="AG8" s="210">
        <v>146108</v>
      </c>
      <c r="AH8" s="210"/>
      <c r="AI8" s="210"/>
      <c r="AJ8" s="210"/>
      <c r="AK8" s="210"/>
      <c r="AL8" s="210">
        <v>78442</v>
      </c>
      <c r="AM8" s="209">
        <f aca="true" t="shared" si="12" ref="AM8:AM42">SUM(AN8:AO8,AS8:AT8,AZ8)</f>
        <v>1818827</v>
      </c>
      <c r="AN8" s="210">
        <v>527026</v>
      </c>
      <c r="AO8" s="209">
        <f aca="true" t="shared" si="13" ref="AO8:AO42">SUM(AP8:AR8)</f>
        <v>545106</v>
      </c>
      <c r="AP8" s="210">
        <v>3234</v>
      </c>
      <c r="AQ8" s="210">
        <v>488988</v>
      </c>
      <c r="AR8" s="210">
        <v>52884</v>
      </c>
      <c r="AS8" s="210">
        <v>94500</v>
      </c>
      <c r="AT8" s="209">
        <f aca="true" t="shared" si="14" ref="AT8:AT42">SUM(AU8:AX8)</f>
        <v>652195</v>
      </c>
      <c r="AU8" s="210">
        <v>578279</v>
      </c>
      <c r="AV8" s="210">
        <v>25936</v>
      </c>
      <c r="AW8" s="210">
        <v>47980</v>
      </c>
      <c r="AX8" s="210"/>
      <c r="AY8" s="210">
        <v>313404</v>
      </c>
      <c r="AZ8" s="210"/>
      <c r="BA8" s="210"/>
      <c r="BB8" s="209">
        <f aca="true" t="shared" si="15" ref="BB8:BB42">SUM(AE8,AM8,BA8)</f>
        <v>1964935</v>
      </c>
      <c r="BC8" s="209">
        <f aca="true" t="shared" si="16" ref="BC8:BC42">SUM(BD8,BI8)</f>
        <v>0</v>
      </c>
      <c r="BD8" s="209">
        <f aca="true" t="shared" si="17" ref="BD8:BD42">SUM(BE8:BH8)</f>
        <v>0</v>
      </c>
      <c r="BE8" s="210"/>
      <c r="BF8" s="210"/>
      <c r="BG8" s="210"/>
      <c r="BH8" s="210"/>
      <c r="BI8" s="210"/>
      <c r="BJ8" s="210"/>
      <c r="BK8" s="209">
        <f aca="true" t="shared" si="18" ref="BK8:BK42">SUM(BL8:BM8,BQ8:BR8,BX8)</f>
        <v>256410</v>
      </c>
      <c r="BL8" s="210"/>
      <c r="BM8" s="209">
        <f aca="true" t="shared" si="19" ref="BM8:BM42">SUM(BN8:BP8)</f>
        <v>0</v>
      </c>
      <c r="BN8" s="210"/>
      <c r="BO8" s="210"/>
      <c r="BP8" s="210"/>
      <c r="BQ8" s="210"/>
      <c r="BR8" s="209">
        <f aca="true" t="shared" si="20" ref="BR8:BR42">SUM(BS8:BV8)</f>
        <v>256410</v>
      </c>
      <c r="BS8" s="210">
        <v>256410</v>
      </c>
      <c r="BT8" s="210"/>
      <c r="BU8" s="210"/>
      <c r="BV8" s="210"/>
      <c r="BW8" s="210">
        <v>246485</v>
      </c>
      <c r="BX8" s="210"/>
      <c r="BY8" s="210">
        <v>353758</v>
      </c>
      <c r="BZ8" s="209">
        <f aca="true" t="shared" si="21" ref="BZ8:BZ42">SUM(BC8,BK8,BY8)</f>
        <v>610168</v>
      </c>
      <c r="CA8" s="209">
        <f aca="true" t="shared" si="22" ref="CA8:CA42">SUM(CB8,CG8)</f>
        <v>146108</v>
      </c>
      <c r="CB8" s="209">
        <f aca="true" t="shared" si="23" ref="CB8:CB42">SUM(CC8:CF8)</f>
        <v>146108</v>
      </c>
      <c r="CC8" s="209">
        <f aca="true" t="shared" si="24" ref="CC8:CH42">SUM(AG8,BE8)</f>
        <v>146108</v>
      </c>
      <c r="CD8" s="209">
        <f t="shared" si="24"/>
        <v>0</v>
      </c>
      <c r="CE8" s="209">
        <f t="shared" si="24"/>
        <v>0</v>
      </c>
      <c r="CF8" s="209">
        <f t="shared" si="24"/>
        <v>0</v>
      </c>
      <c r="CG8" s="209">
        <f t="shared" si="24"/>
        <v>0</v>
      </c>
      <c r="CH8" s="209">
        <f t="shared" si="24"/>
        <v>78442</v>
      </c>
      <c r="CI8" s="209">
        <f aca="true" t="shared" si="25" ref="CI8:CI42">SUM(CJ8:CK8,CO8:CP8,CV8)</f>
        <v>2075237</v>
      </c>
      <c r="CJ8" s="209">
        <f aca="true" t="shared" si="26" ref="CJ8:CJ42">SUM(AN8,BL8)</f>
        <v>527026</v>
      </c>
      <c r="CK8" s="209">
        <f aca="true" t="shared" si="27" ref="CK8:CK42">SUM(CL8:CN8)</f>
        <v>545106</v>
      </c>
      <c r="CL8" s="209">
        <f aca="true" t="shared" si="28" ref="CL8:CO42">SUM(AP8,BN8)</f>
        <v>3234</v>
      </c>
      <c r="CM8" s="209">
        <f t="shared" si="28"/>
        <v>488988</v>
      </c>
      <c r="CN8" s="209">
        <f t="shared" si="28"/>
        <v>52884</v>
      </c>
      <c r="CO8" s="209">
        <f t="shared" si="28"/>
        <v>94500</v>
      </c>
      <c r="CP8" s="209">
        <f aca="true" t="shared" si="29" ref="CP8:CP42">SUM(CQ8:CT8)</f>
        <v>908605</v>
      </c>
      <c r="CQ8" s="209">
        <f aca="true" t="shared" si="30" ref="CQ8:CW42">SUM(AU8,BS8)</f>
        <v>834689</v>
      </c>
      <c r="CR8" s="209">
        <f t="shared" si="30"/>
        <v>25936</v>
      </c>
      <c r="CS8" s="209">
        <f t="shared" si="30"/>
        <v>47980</v>
      </c>
      <c r="CT8" s="209">
        <f t="shared" si="30"/>
        <v>0</v>
      </c>
      <c r="CU8" s="209">
        <f t="shared" si="30"/>
        <v>559889</v>
      </c>
      <c r="CV8" s="209">
        <f t="shared" si="30"/>
        <v>0</v>
      </c>
      <c r="CW8" s="209">
        <f t="shared" si="30"/>
        <v>353758</v>
      </c>
      <c r="CX8" s="209">
        <f aca="true" t="shared" si="31" ref="CX8:CX42">SUM(CA8,CI8,CW8)</f>
        <v>2575103</v>
      </c>
    </row>
    <row r="9" spans="1:102" ht="13.5">
      <c r="A9" s="208" t="s">
        <v>185</v>
      </c>
      <c r="B9" s="208">
        <v>6202</v>
      </c>
      <c r="C9" s="208" t="s">
        <v>235</v>
      </c>
      <c r="D9" s="209">
        <f t="shared" si="2"/>
        <v>430019</v>
      </c>
      <c r="E9" s="209">
        <f t="shared" si="3"/>
        <v>0</v>
      </c>
      <c r="F9" s="210"/>
      <c r="G9" s="210"/>
      <c r="H9" s="210"/>
      <c r="I9" s="210"/>
      <c r="J9" s="210"/>
      <c r="K9" s="210"/>
      <c r="L9" s="210">
        <v>430019</v>
      </c>
      <c r="M9" s="209">
        <f t="shared" si="4"/>
        <v>128551</v>
      </c>
      <c r="N9" s="209">
        <f t="shared" si="5"/>
        <v>0</v>
      </c>
      <c r="O9" s="210"/>
      <c r="P9" s="210"/>
      <c r="Q9" s="210"/>
      <c r="R9" s="210"/>
      <c r="S9" s="210"/>
      <c r="T9" s="210"/>
      <c r="U9" s="210">
        <v>128551</v>
      </c>
      <c r="V9" s="209">
        <f t="shared" si="6"/>
        <v>558570</v>
      </c>
      <c r="W9" s="209">
        <f t="shared" si="7"/>
        <v>0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0</v>
      </c>
      <c r="AB9" s="210"/>
      <c r="AC9" s="209">
        <f t="shared" si="9"/>
        <v>0</v>
      </c>
      <c r="AD9" s="209">
        <f t="shared" si="9"/>
        <v>558570</v>
      </c>
      <c r="AE9" s="209">
        <f t="shared" si="10"/>
        <v>0</v>
      </c>
      <c r="AF9" s="209">
        <f t="shared" si="11"/>
        <v>0</v>
      </c>
      <c r="AG9" s="210"/>
      <c r="AH9" s="210"/>
      <c r="AI9" s="210"/>
      <c r="AJ9" s="210"/>
      <c r="AK9" s="210"/>
      <c r="AL9" s="210">
        <v>15994</v>
      </c>
      <c r="AM9" s="209">
        <f t="shared" si="12"/>
        <v>239526</v>
      </c>
      <c r="AN9" s="210"/>
      <c r="AO9" s="209">
        <f t="shared" si="13"/>
        <v>0</v>
      </c>
      <c r="AP9" s="210"/>
      <c r="AQ9" s="210"/>
      <c r="AR9" s="210"/>
      <c r="AS9" s="210"/>
      <c r="AT9" s="209">
        <f t="shared" si="14"/>
        <v>239526</v>
      </c>
      <c r="AU9" s="210">
        <v>239526</v>
      </c>
      <c r="AV9" s="210"/>
      <c r="AW9" s="210"/>
      <c r="AX9" s="210"/>
      <c r="AY9" s="210">
        <v>174499</v>
      </c>
      <c r="AZ9" s="210"/>
      <c r="BA9" s="210"/>
      <c r="BB9" s="209">
        <f t="shared" si="15"/>
        <v>239526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0</v>
      </c>
      <c r="BL9" s="210"/>
      <c r="BM9" s="209">
        <f t="shared" si="19"/>
        <v>0</v>
      </c>
      <c r="BN9" s="210"/>
      <c r="BO9" s="210"/>
      <c r="BP9" s="210"/>
      <c r="BQ9" s="210"/>
      <c r="BR9" s="209">
        <f t="shared" si="20"/>
        <v>0</v>
      </c>
      <c r="BS9" s="210"/>
      <c r="BT9" s="210"/>
      <c r="BU9" s="210"/>
      <c r="BV9" s="210"/>
      <c r="BW9" s="210">
        <v>128551</v>
      </c>
      <c r="BX9" s="210"/>
      <c r="BY9" s="210"/>
      <c r="BZ9" s="209">
        <f t="shared" si="21"/>
        <v>0</v>
      </c>
      <c r="CA9" s="209">
        <f t="shared" si="22"/>
        <v>0</v>
      </c>
      <c r="CB9" s="209">
        <f t="shared" si="23"/>
        <v>0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15994</v>
      </c>
      <c r="CI9" s="209">
        <f t="shared" si="25"/>
        <v>239526</v>
      </c>
      <c r="CJ9" s="209">
        <f t="shared" si="26"/>
        <v>0</v>
      </c>
      <c r="CK9" s="209">
        <f t="shared" si="27"/>
        <v>0</v>
      </c>
      <c r="CL9" s="209">
        <f t="shared" si="28"/>
        <v>0</v>
      </c>
      <c r="CM9" s="209">
        <f t="shared" si="28"/>
        <v>0</v>
      </c>
      <c r="CN9" s="209">
        <f t="shared" si="28"/>
        <v>0</v>
      </c>
      <c r="CO9" s="209">
        <f t="shared" si="28"/>
        <v>0</v>
      </c>
      <c r="CP9" s="209">
        <f t="shared" si="29"/>
        <v>239526</v>
      </c>
      <c r="CQ9" s="209">
        <f t="shared" si="30"/>
        <v>239526</v>
      </c>
      <c r="CR9" s="209">
        <f t="shared" si="30"/>
        <v>0</v>
      </c>
      <c r="CS9" s="209">
        <f t="shared" si="30"/>
        <v>0</v>
      </c>
      <c r="CT9" s="209">
        <f t="shared" si="30"/>
        <v>0</v>
      </c>
      <c r="CU9" s="209">
        <f t="shared" si="30"/>
        <v>303050</v>
      </c>
      <c r="CV9" s="209">
        <f t="shared" si="30"/>
        <v>0</v>
      </c>
      <c r="CW9" s="209">
        <f t="shared" si="30"/>
        <v>0</v>
      </c>
      <c r="CX9" s="209">
        <f t="shared" si="31"/>
        <v>239526</v>
      </c>
    </row>
    <row r="10" spans="1:102" ht="13.5">
      <c r="A10" s="208" t="s">
        <v>185</v>
      </c>
      <c r="B10" s="208">
        <v>6203</v>
      </c>
      <c r="C10" s="208" t="s">
        <v>236</v>
      </c>
      <c r="D10" s="209">
        <f t="shared" si="2"/>
        <v>830818</v>
      </c>
      <c r="E10" s="209">
        <f t="shared" si="3"/>
        <v>189</v>
      </c>
      <c r="F10" s="210"/>
      <c r="G10" s="210"/>
      <c r="H10" s="210"/>
      <c r="I10" s="210">
        <v>189</v>
      </c>
      <c r="J10" s="210"/>
      <c r="K10" s="210"/>
      <c r="L10" s="210">
        <v>830629</v>
      </c>
      <c r="M10" s="209">
        <f t="shared" si="4"/>
        <v>116349</v>
      </c>
      <c r="N10" s="209">
        <f t="shared" si="5"/>
        <v>0</v>
      </c>
      <c r="O10" s="210"/>
      <c r="P10" s="210"/>
      <c r="Q10" s="210"/>
      <c r="R10" s="210"/>
      <c r="S10" s="210"/>
      <c r="T10" s="210"/>
      <c r="U10" s="210">
        <v>116349</v>
      </c>
      <c r="V10" s="209">
        <f t="shared" si="6"/>
        <v>947167</v>
      </c>
      <c r="W10" s="209">
        <f t="shared" si="7"/>
        <v>189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189</v>
      </c>
      <c r="AB10" s="210"/>
      <c r="AC10" s="209">
        <f t="shared" si="9"/>
        <v>0</v>
      </c>
      <c r="AD10" s="209">
        <f t="shared" si="9"/>
        <v>946978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426579</v>
      </c>
      <c r="AN10" s="210">
        <v>255475</v>
      </c>
      <c r="AO10" s="209">
        <f t="shared" si="13"/>
        <v>16589</v>
      </c>
      <c r="AP10" s="210">
        <v>16589</v>
      </c>
      <c r="AQ10" s="210"/>
      <c r="AR10" s="210"/>
      <c r="AS10" s="210"/>
      <c r="AT10" s="209">
        <f t="shared" si="14"/>
        <v>154515</v>
      </c>
      <c r="AU10" s="210">
        <v>154515</v>
      </c>
      <c r="AV10" s="210"/>
      <c r="AW10" s="210"/>
      <c r="AX10" s="210"/>
      <c r="AY10" s="210">
        <v>404239</v>
      </c>
      <c r="AZ10" s="210"/>
      <c r="BA10" s="210"/>
      <c r="BB10" s="209">
        <f t="shared" si="15"/>
        <v>426579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0</v>
      </c>
      <c r="BL10" s="210"/>
      <c r="BM10" s="209">
        <f t="shared" si="19"/>
        <v>0</v>
      </c>
      <c r="BN10" s="210"/>
      <c r="BO10" s="210"/>
      <c r="BP10" s="210"/>
      <c r="BQ10" s="210"/>
      <c r="BR10" s="209">
        <f t="shared" si="20"/>
        <v>0</v>
      </c>
      <c r="BS10" s="210"/>
      <c r="BT10" s="210"/>
      <c r="BU10" s="210"/>
      <c r="BV10" s="210"/>
      <c r="BW10" s="210">
        <v>116349</v>
      </c>
      <c r="BX10" s="210"/>
      <c r="BY10" s="210"/>
      <c r="BZ10" s="209">
        <f t="shared" si="21"/>
        <v>0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426579</v>
      </c>
      <c r="CJ10" s="209">
        <f t="shared" si="26"/>
        <v>255475</v>
      </c>
      <c r="CK10" s="209">
        <f t="shared" si="27"/>
        <v>16589</v>
      </c>
      <c r="CL10" s="209">
        <f t="shared" si="28"/>
        <v>16589</v>
      </c>
      <c r="CM10" s="209">
        <f t="shared" si="28"/>
        <v>0</v>
      </c>
      <c r="CN10" s="209">
        <f t="shared" si="28"/>
        <v>0</v>
      </c>
      <c r="CO10" s="209">
        <f t="shared" si="28"/>
        <v>0</v>
      </c>
      <c r="CP10" s="209">
        <f t="shared" si="29"/>
        <v>154515</v>
      </c>
      <c r="CQ10" s="209">
        <f t="shared" si="30"/>
        <v>154515</v>
      </c>
      <c r="CR10" s="209">
        <f t="shared" si="30"/>
        <v>0</v>
      </c>
      <c r="CS10" s="209">
        <f t="shared" si="30"/>
        <v>0</v>
      </c>
      <c r="CT10" s="209">
        <f t="shared" si="30"/>
        <v>0</v>
      </c>
      <c r="CU10" s="209">
        <f t="shared" si="30"/>
        <v>520588</v>
      </c>
      <c r="CV10" s="209">
        <f t="shared" si="30"/>
        <v>0</v>
      </c>
      <c r="CW10" s="209">
        <f t="shared" si="30"/>
        <v>0</v>
      </c>
      <c r="CX10" s="209">
        <f t="shared" si="31"/>
        <v>426579</v>
      </c>
    </row>
    <row r="11" spans="1:102" ht="13.5">
      <c r="A11" s="208" t="s">
        <v>185</v>
      </c>
      <c r="B11" s="208">
        <v>6204</v>
      </c>
      <c r="C11" s="208" t="s">
        <v>237</v>
      </c>
      <c r="D11" s="209">
        <f t="shared" si="2"/>
        <v>884267</v>
      </c>
      <c r="E11" s="209">
        <f t="shared" si="3"/>
        <v>8331</v>
      </c>
      <c r="F11" s="210"/>
      <c r="G11" s="210"/>
      <c r="H11" s="210"/>
      <c r="I11" s="210">
        <v>8119</v>
      </c>
      <c r="J11" s="210"/>
      <c r="K11" s="210">
        <v>212</v>
      </c>
      <c r="L11" s="210">
        <v>875936</v>
      </c>
      <c r="M11" s="209">
        <f t="shared" si="4"/>
        <v>229224</v>
      </c>
      <c r="N11" s="209">
        <f t="shared" si="5"/>
        <v>2004</v>
      </c>
      <c r="O11" s="210"/>
      <c r="P11" s="210"/>
      <c r="Q11" s="210"/>
      <c r="R11" s="210">
        <v>2004</v>
      </c>
      <c r="S11" s="210"/>
      <c r="T11" s="210"/>
      <c r="U11" s="210">
        <v>227220</v>
      </c>
      <c r="V11" s="209">
        <f t="shared" si="6"/>
        <v>1113491</v>
      </c>
      <c r="W11" s="209">
        <f t="shared" si="7"/>
        <v>10335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10123</v>
      </c>
      <c r="AB11" s="210"/>
      <c r="AC11" s="209">
        <f t="shared" si="9"/>
        <v>212</v>
      </c>
      <c r="AD11" s="209">
        <f t="shared" si="9"/>
        <v>1103156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>
        <v>2683</v>
      </c>
      <c r="AM11" s="209">
        <f t="shared" si="12"/>
        <v>435901</v>
      </c>
      <c r="AN11" s="210">
        <v>165508</v>
      </c>
      <c r="AO11" s="209">
        <f t="shared" si="13"/>
        <v>58213</v>
      </c>
      <c r="AP11" s="210">
        <v>55801</v>
      </c>
      <c r="AQ11" s="210"/>
      <c r="AR11" s="210">
        <v>2412</v>
      </c>
      <c r="AS11" s="210"/>
      <c r="AT11" s="209">
        <f t="shared" si="14"/>
        <v>212180</v>
      </c>
      <c r="AU11" s="210">
        <v>204230</v>
      </c>
      <c r="AV11" s="210">
        <v>4154</v>
      </c>
      <c r="AW11" s="210">
        <v>2676</v>
      </c>
      <c r="AX11" s="210">
        <v>1120</v>
      </c>
      <c r="AY11" s="210">
        <v>445683</v>
      </c>
      <c r="AZ11" s="210"/>
      <c r="BA11" s="210"/>
      <c r="BB11" s="209">
        <f t="shared" si="15"/>
        <v>435901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26042</v>
      </c>
      <c r="BL11" s="210">
        <v>7527</v>
      </c>
      <c r="BM11" s="209">
        <f t="shared" si="19"/>
        <v>8878</v>
      </c>
      <c r="BN11" s="210">
        <v>8878</v>
      </c>
      <c r="BO11" s="210"/>
      <c r="BP11" s="210"/>
      <c r="BQ11" s="210"/>
      <c r="BR11" s="209">
        <f t="shared" si="20"/>
        <v>9637</v>
      </c>
      <c r="BS11" s="210">
        <v>8854</v>
      </c>
      <c r="BT11" s="210"/>
      <c r="BU11" s="210">
        <v>36</v>
      </c>
      <c r="BV11" s="210">
        <v>747</v>
      </c>
      <c r="BW11" s="210">
        <v>203182</v>
      </c>
      <c r="BX11" s="210"/>
      <c r="BY11" s="210"/>
      <c r="BZ11" s="209">
        <f t="shared" si="21"/>
        <v>26042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2683</v>
      </c>
      <c r="CI11" s="209">
        <f t="shared" si="25"/>
        <v>461943</v>
      </c>
      <c r="CJ11" s="209">
        <f t="shared" si="26"/>
        <v>173035</v>
      </c>
      <c r="CK11" s="209">
        <f t="shared" si="27"/>
        <v>67091</v>
      </c>
      <c r="CL11" s="209">
        <f t="shared" si="28"/>
        <v>64679</v>
      </c>
      <c r="CM11" s="209">
        <f t="shared" si="28"/>
        <v>0</v>
      </c>
      <c r="CN11" s="209">
        <f t="shared" si="28"/>
        <v>2412</v>
      </c>
      <c r="CO11" s="209">
        <f t="shared" si="28"/>
        <v>0</v>
      </c>
      <c r="CP11" s="209">
        <f t="shared" si="29"/>
        <v>221817</v>
      </c>
      <c r="CQ11" s="209">
        <f t="shared" si="30"/>
        <v>213084</v>
      </c>
      <c r="CR11" s="209">
        <f t="shared" si="30"/>
        <v>4154</v>
      </c>
      <c r="CS11" s="209">
        <f t="shared" si="30"/>
        <v>2712</v>
      </c>
      <c r="CT11" s="209">
        <f t="shared" si="30"/>
        <v>1867</v>
      </c>
      <c r="CU11" s="209">
        <f t="shared" si="30"/>
        <v>648865</v>
      </c>
      <c r="CV11" s="209">
        <f t="shared" si="30"/>
        <v>0</v>
      </c>
      <c r="CW11" s="209">
        <f t="shared" si="30"/>
        <v>0</v>
      </c>
      <c r="CX11" s="209">
        <f t="shared" si="31"/>
        <v>461943</v>
      </c>
    </row>
    <row r="12" spans="1:102" ht="13.5">
      <c r="A12" s="208" t="s">
        <v>185</v>
      </c>
      <c r="B12" s="208">
        <v>6205</v>
      </c>
      <c r="C12" s="208" t="s">
        <v>238</v>
      </c>
      <c r="D12" s="209">
        <f t="shared" si="2"/>
        <v>247982</v>
      </c>
      <c r="E12" s="209">
        <f t="shared" si="3"/>
        <v>59275</v>
      </c>
      <c r="F12" s="210"/>
      <c r="G12" s="210"/>
      <c r="H12" s="210"/>
      <c r="I12" s="210">
        <v>59275</v>
      </c>
      <c r="J12" s="210"/>
      <c r="K12" s="210"/>
      <c r="L12" s="210">
        <v>188707</v>
      </c>
      <c r="M12" s="209">
        <f t="shared" si="4"/>
        <v>75500</v>
      </c>
      <c r="N12" s="209">
        <f t="shared" si="5"/>
        <v>230</v>
      </c>
      <c r="O12" s="210"/>
      <c r="P12" s="210"/>
      <c r="Q12" s="210"/>
      <c r="R12" s="210">
        <v>230</v>
      </c>
      <c r="S12" s="210"/>
      <c r="T12" s="210"/>
      <c r="U12" s="210">
        <v>75270</v>
      </c>
      <c r="V12" s="209">
        <f t="shared" si="6"/>
        <v>323482</v>
      </c>
      <c r="W12" s="209">
        <f t="shared" si="7"/>
        <v>59505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59505</v>
      </c>
      <c r="AB12" s="210"/>
      <c r="AC12" s="209">
        <f t="shared" si="9"/>
        <v>0</v>
      </c>
      <c r="AD12" s="209">
        <f t="shared" si="9"/>
        <v>263977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>
        <v>2569</v>
      </c>
      <c r="AM12" s="209">
        <f t="shared" si="12"/>
        <v>86849</v>
      </c>
      <c r="AN12" s="210"/>
      <c r="AO12" s="209">
        <f t="shared" si="13"/>
        <v>0</v>
      </c>
      <c r="AP12" s="210"/>
      <c r="AQ12" s="210"/>
      <c r="AR12" s="210"/>
      <c r="AS12" s="210"/>
      <c r="AT12" s="209">
        <f t="shared" si="14"/>
        <v>86849</v>
      </c>
      <c r="AU12" s="210">
        <v>85435</v>
      </c>
      <c r="AV12" s="210">
        <v>1414</v>
      </c>
      <c r="AW12" s="210"/>
      <c r="AX12" s="210"/>
      <c r="AY12" s="210">
        <v>158564</v>
      </c>
      <c r="AZ12" s="210"/>
      <c r="BA12" s="210"/>
      <c r="BB12" s="209">
        <f t="shared" si="15"/>
        <v>86849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0</v>
      </c>
      <c r="BL12" s="210"/>
      <c r="BM12" s="209">
        <f t="shared" si="19"/>
        <v>0</v>
      </c>
      <c r="BN12" s="210"/>
      <c r="BO12" s="210"/>
      <c r="BP12" s="210"/>
      <c r="BQ12" s="210"/>
      <c r="BR12" s="209">
        <f t="shared" si="20"/>
        <v>0</v>
      </c>
      <c r="BS12" s="210"/>
      <c r="BT12" s="210"/>
      <c r="BU12" s="210"/>
      <c r="BV12" s="210"/>
      <c r="BW12" s="210">
        <v>75500</v>
      </c>
      <c r="BX12" s="210"/>
      <c r="BY12" s="210"/>
      <c r="BZ12" s="209">
        <f t="shared" si="21"/>
        <v>0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2569</v>
      </c>
      <c r="CI12" s="209">
        <f t="shared" si="25"/>
        <v>86849</v>
      </c>
      <c r="CJ12" s="209">
        <f t="shared" si="26"/>
        <v>0</v>
      </c>
      <c r="CK12" s="209">
        <f t="shared" si="27"/>
        <v>0</v>
      </c>
      <c r="CL12" s="209">
        <f t="shared" si="28"/>
        <v>0</v>
      </c>
      <c r="CM12" s="209">
        <f t="shared" si="28"/>
        <v>0</v>
      </c>
      <c r="CN12" s="209">
        <f t="shared" si="28"/>
        <v>0</v>
      </c>
      <c r="CO12" s="209">
        <f t="shared" si="28"/>
        <v>0</v>
      </c>
      <c r="CP12" s="209">
        <f t="shared" si="29"/>
        <v>86849</v>
      </c>
      <c r="CQ12" s="209">
        <f t="shared" si="30"/>
        <v>85435</v>
      </c>
      <c r="CR12" s="209">
        <f t="shared" si="30"/>
        <v>1414</v>
      </c>
      <c r="CS12" s="209">
        <f t="shared" si="30"/>
        <v>0</v>
      </c>
      <c r="CT12" s="209">
        <f t="shared" si="30"/>
        <v>0</v>
      </c>
      <c r="CU12" s="209">
        <f t="shared" si="30"/>
        <v>234064</v>
      </c>
      <c r="CV12" s="209">
        <f t="shared" si="30"/>
        <v>0</v>
      </c>
      <c r="CW12" s="209">
        <f t="shared" si="30"/>
        <v>0</v>
      </c>
      <c r="CX12" s="209">
        <f t="shared" si="31"/>
        <v>86849</v>
      </c>
    </row>
    <row r="13" spans="1:102" ht="13.5">
      <c r="A13" s="208" t="s">
        <v>185</v>
      </c>
      <c r="B13" s="208">
        <v>6206</v>
      </c>
      <c r="C13" s="208" t="s">
        <v>239</v>
      </c>
      <c r="D13" s="209">
        <f t="shared" si="2"/>
        <v>308653</v>
      </c>
      <c r="E13" s="209">
        <f t="shared" si="3"/>
        <v>0</v>
      </c>
      <c r="F13" s="210"/>
      <c r="G13" s="210"/>
      <c r="H13" s="210"/>
      <c r="I13" s="210"/>
      <c r="J13" s="210"/>
      <c r="K13" s="210"/>
      <c r="L13" s="210">
        <v>308653</v>
      </c>
      <c r="M13" s="209">
        <f t="shared" si="4"/>
        <v>56536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>
        <v>56536</v>
      </c>
      <c r="V13" s="209">
        <f t="shared" si="6"/>
        <v>365189</v>
      </c>
      <c r="W13" s="209">
        <f t="shared" si="7"/>
        <v>0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0</v>
      </c>
      <c r="AB13" s="210"/>
      <c r="AC13" s="209">
        <f t="shared" si="9"/>
        <v>0</v>
      </c>
      <c r="AD13" s="209">
        <f t="shared" si="9"/>
        <v>365189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68500</v>
      </c>
      <c r="AN13" s="210"/>
      <c r="AO13" s="209">
        <f t="shared" si="13"/>
        <v>0</v>
      </c>
      <c r="AP13" s="210"/>
      <c r="AQ13" s="210"/>
      <c r="AR13" s="210"/>
      <c r="AS13" s="210"/>
      <c r="AT13" s="209">
        <f t="shared" si="14"/>
        <v>68500</v>
      </c>
      <c r="AU13" s="210">
        <v>68500</v>
      </c>
      <c r="AV13" s="210"/>
      <c r="AW13" s="210"/>
      <c r="AX13" s="210"/>
      <c r="AY13" s="210">
        <v>240153</v>
      </c>
      <c r="AZ13" s="210"/>
      <c r="BA13" s="210"/>
      <c r="BB13" s="209">
        <f t="shared" si="15"/>
        <v>68500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0</v>
      </c>
      <c r="BL13" s="210"/>
      <c r="BM13" s="209">
        <f t="shared" si="19"/>
        <v>0</v>
      </c>
      <c r="BN13" s="210"/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56536</v>
      </c>
      <c r="BX13" s="210"/>
      <c r="BY13" s="210"/>
      <c r="BZ13" s="209">
        <f t="shared" si="21"/>
        <v>0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68500</v>
      </c>
      <c r="CJ13" s="209">
        <f t="shared" si="26"/>
        <v>0</v>
      </c>
      <c r="CK13" s="209">
        <f t="shared" si="27"/>
        <v>0</v>
      </c>
      <c r="CL13" s="209">
        <f t="shared" si="28"/>
        <v>0</v>
      </c>
      <c r="CM13" s="209">
        <f t="shared" si="28"/>
        <v>0</v>
      </c>
      <c r="CN13" s="209">
        <f t="shared" si="28"/>
        <v>0</v>
      </c>
      <c r="CO13" s="209">
        <f t="shared" si="28"/>
        <v>0</v>
      </c>
      <c r="CP13" s="209">
        <f t="shared" si="29"/>
        <v>68500</v>
      </c>
      <c r="CQ13" s="209">
        <f t="shared" si="30"/>
        <v>68500</v>
      </c>
      <c r="CR13" s="209">
        <f t="shared" si="30"/>
        <v>0</v>
      </c>
      <c r="CS13" s="209">
        <f t="shared" si="30"/>
        <v>0</v>
      </c>
      <c r="CT13" s="209">
        <f t="shared" si="30"/>
        <v>0</v>
      </c>
      <c r="CU13" s="209">
        <f t="shared" si="30"/>
        <v>296689</v>
      </c>
      <c r="CV13" s="209">
        <f t="shared" si="30"/>
        <v>0</v>
      </c>
      <c r="CW13" s="209">
        <f t="shared" si="30"/>
        <v>0</v>
      </c>
      <c r="CX13" s="209">
        <f t="shared" si="31"/>
        <v>68500</v>
      </c>
    </row>
    <row r="14" spans="1:102" ht="13.5">
      <c r="A14" s="208" t="s">
        <v>185</v>
      </c>
      <c r="B14" s="208">
        <v>6207</v>
      </c>
      <c r="C14" s="208" t="s">
        <v>240</v>
      </c>
      <c r="D14" s="209">
        <f t="shared" si="2"/>
        <v>362271</v>
      </c>
      <c r="E14" s="209">
        <f t="shared" si="3"/>
        <v>43583</v>
      </c>
      <c r="F14" s="210"/>
      <c r="G14" s="210"/>
      <c r="H14" s="210"/>
      <c r="I14" s="210">
        <v>28594</v>
      </c>
      <c r="J14" s="210"/>
      <c r="K14" s="210">
        <v>14989</v>
      </c>
      <c r="L14" s="210">
        <v>318688</v>
      </c>
      <c r="M14" s="209">
        <f t="shared" si="4"/>
        <v>64605</v>
      </c>
      <c r="N14" s="209">
        <f t="shared" si="5"/>
        <v>961</v>
      </c>
      <c r="O14" s="210"/>
      <c r="P14" s="210"/>
      <c r="Q14" s="210"/>
      <c r="R14" s="210">
        <v>961</v>
      </c>
      <c r="S14" s="210"/>
      <c r="T14" s="210"/>
      <c r="U14" s="210">
        <v>63644</v>
      </c>
      <c r="V14" s="209">
        <f t="shared" si="6"/>
        <v>426876</v>
      </c>
      <c r="W14" s="209">
        <f t="shared" si="7"/>
        <v>44544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29555</v>
      </c>
      <c r="AB14" s="210"/>
      <c r="AC14" s="209">
        <f t="shared" si="9"/>
        <v>14989</v>
      </c>
      <c r="AD14" s="209">
        <f t="shared" si="9"/>
        <v>382332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>
        <v>12264</v>
      </c>
      <c r="AM14" s="209">
        <f t="shared" si="12"/>
        <v>306165</v>
      </c>
      <c r="AN14" s="210">
        <v>14063</v>
      </c>
      <c r="AO14" s="209">
        <f t="shared" si="13"/>
        <v>32612</v>
      </c>
      <c r="AP14" s="210"/>
      <c r="AQ14" s="210">
        <v>31943</v>
      </c>
      <c r="AR14" s="210">
        <v>669</v>
      </c>
      <c r="AS14" s="210"/>
      <c r="AT14" s="209">
        <f t="shared" si="14"/>
        <v>259490</v>
      </c>
      <c r="AU14" s="210">
        <v>111661</v>
      </c>
      <c r="AV14" s="210">
        <v>144070</v>
      </c>
      <c r="AW14" s="210">
        <v>3759</v>
      </c>
      <c r="AX14" s="210"/>
      <c r="AY14" s="210">
        <v>43842</v>
      </c>
      <c r="AZ14" s="210"/>
      <c r="BA14" s="210"/>
      <c r="BB14" s="209">
        <f t="shared" si="15"/>
        <v>306165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41127</v>
      </c>
      <c r="BL14" s="210">
        <v>29819</v>
      </c>
      <c r="BM14" s="209">
        <f t="shared" si="19"/>
        <v>10042</v>
      </c>
      <c r="BN14" s="210"/>
      <c r="BO14" s="210">
        <v>10042</v>
      </c>
      <c r="BP14" s="210"/>
      <c r="BQ14" s="210"/>
      <c r="BR14" s="209">
        <f t="shared" si="20"/>
        <v>1266</v>
      </c>
      <c r="BS14" s="210"/>
      <c r="BT14" s="210">
        <v>1266</v>
      </c>
      <c r="BU14" s="210"/>
      <c r="BV14" s="210"/>
      <c r="BW14" s="210">
        <v>23478</v>
      </c>
      <c r="BX14" s="210"/>
      <c r="BY14" s="210"/>
      <c r="BZ14" s="209">
        <f t="shared" si="21"/>
        <v>41127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12264</v>
      </c>
      <c r="CI14" s="209">
        <f t="shared" si="25"/>
        <v>347292</v>
      </c>
      <c r="CJ14" s="209">
        <f t="shared" si="26"/>
        <v>43882</v>
      </c>
      <c r="CK14" s="209">
        <f t="shared" si="27"/>
        <v>42654</v>
      </c>
      <c r="CL14" s="209">
        <f t="shared" si="28"/>
        <v>0</v>
      </c>
      <c r="CM14" s="209">
        <f t="shared" si="28"/>
        <v>41985</v>
      </c>
      <c r="CN14" s="209">
        <f t="shared" si="28"/>
        <v>669</v>
      </c>
      <c r="CO14" s="209">
        <f t="shared" si="28"/>
        <v>0</v>
      </c>
      <c r="CP14" s="209">
        <f t="shared" si="29"/>
        <v>260756</v>
      </c>
      <c r="CQ14" s="209">
        <f t="shared" si="30"/>
        <v>111661</v>
      </c>
      <c r="CR14" s="209">
        <f t="shared" si="30"/>
        <v>145336</v>
      </c>
      <c r="CS14" s="209">
        <f t="shared" si="30"/>
        <v>3759</v>
      </c>
      <c r="CT14" s="209">
        <f t="shared" si="30"/>
        <v>0</v>
      </c>
      <c r="CU14" s="209">
        <f t="shared" si="30"/>
        <v>67320</v>
      </c>
      <c r="CV14" s="209">
        <f t="shared" si="30"/>
        <v>0</v>
      </c>
      <c r="CW14" s="209">
        <f t="shared" si="30"/>
        <v>0</v>
      </c>
      <c r="CX14" s="209">
        <f t="shared" si="31"/>
        <v>347292</v>
      </c>
    </row>
    <row r="15" spans="1:102" ht="13.5">
      <c r="A15" s="208" t="s">
        <v>185</v>
      </c>
      <c r="B15" s="208">
        <v>6208</v>
      </c>
      <c r="C15" s="208" t="s">
        <v>241</v>
      </c>
      <c r="D15" s="209">
        <f t="shared" si="2"/>
        <v>35181</v>
      </c>
      <c r="E15" s="209">
        <f t="shared" si="3"/>
        <v>100</v>
      </c>
      <c r="F15" s="210"/>
      <c r="G15" s="210"/>
      <c r="H15" s="210"/>
      <c r="I15" s="210"/>
      <c r="J15" s="210"/>
      <c r="K15" s="210">
        <v>100</v>
      </c>
      <c r="L15" s="210">
        <v>35081</v>
      </c>
      <c r="M15" s="209">
        <f t="shared" si="4"/>
        <v>9067</v>
      </c>
      <c r="N15" s="209">
        <f t="shared" si="5"/>
        <v>120</v>
      </c>
      <c r="O15" s="210"/>
      <c r="P15" s="210"/>
      <c r="Q15" s="210"/>
      <c r="R15" s="210"/>
      <c r="S15" s="210"/>
      <c r="T15" s="210">
        <v>120</v>
      </c>
      <c r="U15" s="210">
        <v>8947</v>
      </c>
      <c r="V15" s="209">
        <f t="shared" si="6"/>
        <v>44248</v>
      </c>
      <c r="W15" s="209">
        <f t="shared" si="7"/>
        <v>220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0</v>
      </c>
      <c r="AB15" s="210"/>
      <c r="AC15" s="209">
        <f t="shared" si="9"/>
        <v>220</v>
      </c>
      <c r="AD15" s="209">
        <f t="shared" si="9"/>
        <v>44028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8896</v>
      </c>
      <c r="AN15" s="210">
        <v>8664</v>
      </c>
      <c r="AO15" s="209">
        <f t="shared" si="13"/>
        <v>0</v>
      </c>
      <c r="AP15" s="210"/>
      <c r="AQ15" s="210"/>
      <c r="AR15" s="210"/>
      <c r="AS15" s="210"/>
      <c r="AT15" s="209">
        <f t="shared" si="14"/>
        <v>232</v>
      </c>
      <c r="AU15" s="210"/>
      <c r="AV15" s="210"/>
      <c r="AW15" s="210"/>
      <c r="AX15" s="210">
        <v>232</v>
      </c>
      <c r="AY15" s="210">
        <v>21626</v>
      </c>
      <c r="AZ15" s="210"/>
      <c r="BA15" s="210">
        <v>4659</v>
      </c>
      <c r="BB15" s="209">
        <f t="shared" si="15"/>
        <v>13555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5841</v>
      </c>
      <c r="BL15" s="210">
        <v>5841</v>
      </c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3226</v>
      </c>
      <c r="BX15" s="210"/>
      <c r="BY15" s="210"/>
      <c r="BZ15" s="209">
        <f t="shared" si="21"/>
        <v>5841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14737</v>
      </c>
      <c r="CJ15" s="209">
        <f t="shared" si="26"/>
        <v>14505</v>
      </c>
      <c r="CK15" s="209">
        <f t="shared" si="27"/>
        <v>0</v>
      </c>
      <c r="CL15" s="209">
        <f t="shared" si="28"/>
        <v>0</v>
      </c>
      <c r="CM15" s="209">
        <f t="shared" si="28"/>
        <v>0</v>
      </c>
      <c r="CN15" s="209">
        <f t="shared" si="28"/>
        <v>0</v>
      </c>
      <c r="CO15" s="209">
        <f t="shared" si="28"/>
        <v>0</v>
      </c>
      <c r="CP15" s="209">
        <f t="shared" si="29"/>
        <v>232</v>
      </c>
      <c r="CQ15" s="209">
        <f t="shared" si="30"/>
        <v>0</v>
      </c>
      <c r="CR15" s="209">
        <f t="shared" si="30"/>
        <v>0</v>
      </c>
      <c r="CS15" s="209">
        <f t="shared" si="30"/>
        <v>0</v>
      </c>
      <c r="CT15" s="209">
        <f t="shared" si="30"/>
        <v>232</v>
      </c>
      <c r="CU15" s="209">
        <f t="shared" si="30"/>
        <v>24852</v>
      </c>
      <c r="CV15" s="209">
        <f t="shared" si="30"/>
        <v>0</v>
      </c>
      <c r="CW15" s="209">
        <f t="shared" si="30"/>
        <v>4659</v>
      </c>
      <c r="CX15" s="209">
        <f t="shared" si="31"/>
        <v>19396</v>
      </c>
    </row>
    <row r="16" spans="1:102" ht="13.5">
      <c r="A16" s="208" t="s">
        <v>185</v>
      </c>
      <c r="B16" s="208">
        <v>6209</v>
      </c>
      <c r="C16" s="208" t="s">
        <v>242</v>
      </c>
      <c r="D16" s="209">
        <f t="shared" si="2"/>
        <v>194192</v>
      </c>
      <c r="E16" s="209">
        <f t="shared" si="3"/>
        <v>1833</v>
      </c>
      <c r="F16" s="210"/>
      <c r="G16" s="210"/>
      <c r="H16" s="210"/>
      <c r="I16" s="210">
        <v>227</v>
      </c>
      <c r="J16" s="210"/>
      <c r="K16" s="210">
        <v>1606</v>
      </c>
      <c r="L16" s="210">
        <v>192359</v>
      </c>
      <c r="M16" s="209">
        <f t="shared" si="4"/>
        <v>78845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78845</v>
      </c>
      <c r="V16" s="209">
        <f t="shared" si="6"/>
        <v>273037</v>
      </c>
      <c r="W16" s="209">
        <f t="shared" si="7"/>
        <v>1833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227</v>
      </c>
      <c r="AB16" s="210"/>
      <c r="AC16" s="209">
        <f t="shared" si="9"/>
        <v>1606</v>
      </c>
      <c r="AD16" s="209">
        <f t="shared" si="9"/>
        <v>271204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>
        <v>4652</v>
      </c>
      <c r="AM16" s="209">
        <f t="shared" si="12"/>
        <v>138865</v>
      </c>
      <c r="AN16" s="210">
        <v>25215</v>
      </c>
      <c r="AO16" s="209">
        <f t="shared" si="13"/>
        <v>37658</v>
      </c>
      <c r="AP16" s="210"/>
      <c r="AQ16" s="210">
        <v>37658</v>
      </c>
      <c r="AR16" s="210"/>
      <c r="AS16" s="210"/>
      <c r="AT16" s="209">
        <f t="shared" si="14"/>
        <v>75992</v>
      </c>
      <c r="AU16" s="210">
        <v>75992</v>
      </c>
      <c r="AV16" s="210"/>
      <c r="AW16" s="210"/>
      <c r="AX16" s="210"/>
      <c r="AY16" s="210">
        <v>50675</v>
      </c>
      <c r="AZ16" s="210"/>
      <c r="BA16" s="210"/>
      <c r="BB16" s="209">
        <f t="shared" si="15"/>
        <v>138865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78845</v>
      </c>
      <c r="BX16" s="210"/>
      <c r="BY16" s="210"/>
      <c r="BZ16" s="209">
        <f t="shared" si="21"/>
        <v>0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4652</v>
      </c>
      <c r="CI16" s="209">
        <f t="shared" si="25"/>
        <v>138865</v>
      </c>
      <c r="CJ16" s="209">
        <f t="shared" si="26"/>
        <v>25215</v>
      </c>
      <c r="CK16" s="209">
        <f t="shared" si="27"/>
        <v>37658</v>
      </c>
      <c r="CL16" s="209">
        <f t="shared" si="28"/>
        <v>0</v>
      </c>
      <c r="CM16" s="209">
        <f t="shared" si="28"/>
        <v>37658</v>
      </c>
      <c r="CN16" s="209">
        <f t="shared" si="28"/>
        <v>0</v>
      </c>
      <c r="CO16" s="209">
        <f t="shared" si="28"/>
        <v>0</v>
      </c>
      <c r="CP16" s="209">
        <f t="shared" si="29"/>
        <v>75992</v>
      </c>
      <c r="CQ16" s="209">
        <f t="shared" si="30"/>
        <v>75992</v>
      </c>
      <c r="CR16" s="209">
        <f t="shared" si="30"/>
        <v>0</v>
      </c>
      <c r="CS16" s="209">
        <f t="shared" si="30"/>
        <v>0</v>
      </c>
      <c r="CT16" s="209">
        <f t="shared" si="30"/>
        <v>0</v>
      </c>
      <c r="CU16" s="209">
        <f t="shared" si="30"/>
        <v>129520</v>
      </c>
      <c r="CV16" s="209">
        <f t="shared" si="30"/>
        <v>0</v>
      </c>
      <c r="CW16" s="209">
        <f t="shared" si="30"/>
        <v>0</v>
      </c>
      <c r="CX16" s="209">
        <f t="shared" si="31"/>
        <v>138865</v>
      </c>
    </row>
    <row r="17" spans="1:102" ht="13.5">
      <c r="A17" s="208" t="s">
        <v>185</v>
      </c>
      <c r="B17" s="208">
        <v>6210</v>
      </c>
      <c r="C17" s="208" t="s">
        <v>243</v>
      </c>
      <c r="D17" s="209">
        <f t="shared" si="2"/>
        <v>97332</v>
      </c>
      <c r="E17" s="209">
        <f t="shared" si="3"/>
        <v>1573</v>
      </c>
      <c r="F17" s="210"/>
      <c r="G17" s="210">
        <v>47</v>
      </c>
      <c r="H17" s="210"/>
      <c r="I17" s="210">
        <v>130</v>
      </c>
      <c r="J17" s="210"/>
      <c r="K17" s="210">
        <v>1396</v>
      </c>
      <c r="L17" s="210">
        <v>95759</v>
      </c>
      <c r="M17" s="209">
        <f t="shared" si="4"/>
        <v>8241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8241</v>
      </c>
      <c r="V17" s="209">
        <f t="shared" si="6"/>
        <v>105573</v>
      </c>
      <c r="W17" s="209">
        <f t="shared" si="7"/>
        <v>1573</v>
      </c>
      <c r="X17" s="209">
        <f t="shared" si="8"/>
        <v>0</v>
      </c>
      <c r="Y17" s="209">
        <f t="shared" si="8"/>
        <v>47</v>
      </c>
      <c r="Z17" s="209">
        <f t="shared" si="8"/>
        <v>0</v>
      </c>
      <c r="AA17" s="209">
        <f t="shared" si="8"/>
        <v>130</v>
      </c>
      <c r="AB17" s="210"/>
      <c r="AC17" s="209">
        <f t="shared" si="9"/>
        <v>1396</v>
      </c>
      <c r="AD17" s="209">
        <f t="shared" si="9"/>
        <v>104000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/>
      <c r="AM17" s="209">
        <f t="shared" si="12"/>
        <v>15510</v>
      </c>
      <c r="AN17" s="210">
        <v>15510</v>
      </c>
      <c r="AO17" s="209">
        <f t="shared" si="13"/>
        <v>0</v>
      </c>
      <c r="AP17" s="210"/>
      <c r="AQ17" s="210"/>
      <c r="AR17" s="210"/>
      <c r="AS17" s="210"/>
      <c r="AT17" s="209">
        <f t="shared" si="14"/>
        <v>0</v>
      </c>
      <c r="AU17" s="210"/>
      <c r="AV17" s="210"/>
      <c r="AW17" s="210"/>
      <c r="AX17" s="210"/>
      <c r="AY17" s="210">
        <v>58745</v>
      </c>
      <c r="AZ17" s="210"/>
      <c r="BA17" s="210">
        <v>23077</v>
      </c>
      <c r="BB17" s="209">
        <f t="shared" si="15"/>
        <v>38587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3404</v>
      </c>
      <c r="BL17" s="210">
        <v>3404</v>
      </c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3894</v>
      </c>
      <c r="BX17" s="210"/>
      <c r="BY17" s="210">
        <v>943</v>
      </c>
      <c r="BZ17" s="209">
        <f t="shared" si="21"/>
        <v>4347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18914</v>
      </c>
      <c r="CJ17" s="209">
        <f t="shared" si="26"/>
        <v>18914</v>
      </c>
      <c r="CK17" s="209">
        <f t="shared" si="27"/>
        <v>0</v>
      </c>
      <c r="CL17" s="209">
        <f t="shared" si="28"/>
        <v>0</v>
      </c>
      <c r="CM17" s="209">
        <f t="shared" si="28"/>
        <v>0</v>
      </c>
      <c r="CN17" s="209">
        <f t="shared" si="28"/>
        <v>0</v>
      </c>
      <c r="CO17" s="209">
        <f t="shared" si="28"/>
        <v>0</v>
      </c>
      <c r="CP17" s="209">
        <f t="shared" si="29"/>
        <v>0</v>
      </c>
      <c r="CQ17" s="209">
        <f t="shared" si="30"/>
        <v>0</v>
      </c>
      <c r="CR17" s="209">
        <f t="shared" si="30"/>
        <v>0</v>
      </c>
      <c r="CS17" s="209">
        <f t="shared" si="30"/>
        <v>0</v>
      </c>
      <c r="CT17" s="209">
        <f t="shared" si="30"/>
        <v>0</v>
      </c>
      <c r="CU17" s="209">
        <f t="shared" si="30"/>
        <v>62639</v>
      </c>
      <c r="CV17" s="209">
        <f t="shared" si="30"/>
        <v>0</v>
      </c>
      <c r="CW17" s="209">
        <f t="shared" si="30"/>
        <v>24020</v>
      </c>
      <c r="CX17" s="209">
        <f t="shared" si="31"/>
        <v>42934</v>
      </c>
    </row>
    <row r="18" spans="1:102" ht="13.5">
      <c r="A18" s="208" t="s">
        <v>185</v>
      </c>
      <c r="B18" s="208">
        <v>6211</v>
      </c>
      <c r="C18" s="208" t="s">
        <v>244</v>
      </c>
      <c r="D18" s="209">
        <f t="shared" si="2"/>
        <v>64698</v>
      </c>
      <c r="E18" s="209">
        <f t="shared" si="3"/>
        <v>847</v>
      </c>
      <c r="F18" s="210"/>
      <c r="G18" s="210"/>
      <c r="H18" s="210"/>
      <c r="I18" s="210"/>
      <c r="J18" s="210"/>
      <c r="K18" s="210">
        <v>847</v>
      </c>
      <c r="L18" s="210">
        <v>63851</v>
      </c>
      <c r="M18" s="209">
        <f t="shared" si="4"/>
        <v>10228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>
        <v>10228</v>
      </c>
      <c r="V18" s="209">
        <f t="shared" si="6"/>
        <v>74926</v>
      </c>
      <c r="W18" s="209">
        <f t="shared" si="7"/>
        <v>847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0</v>
      </c>
      <c r="AB18" s="210"/>
      <c r="AC18" s="209">
        <f t="shared" si="9"/>
        <v>847</v>
      </c>
      <c r="AD18" s="209">
        <f t="shared" si="9"/>
        <v>74079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/>
      <c r="AM18" s="209">
        <f t="shared" si="12"/>
        <v>8305</v>
      </c>
      <c r="AN18" s="210">
        <v>8305</v>
      </c>
      <c r="AO18" s="209">
        <f t="shared" si="13"/>
        <v>0</v>
      </c>
      <c r="AP18" s="210"/>
      <c r="AQ18" s="210"/>
      <c r="AR18" s="210"/>
      <c r="AS18" s="210"/>
      <c r="AT18" s="209">
        <f t="shared" si="14"/>
        <v>0</v>
      </c>
      <c r="AU18" s="210"/>
      <c r="AV18" s="210"/>
      <c r="AW18" s="210"/>
      <c r="AX18" s="210"/>
      <c r="AY18" s="210">
        <v>41568</v>
      </c>
      <c r="AZ18" s="210"/>
      <c r="BA18" s="210">
        <v>14825</v>
      </c>
      <c r="BB18" s="209">
        <f t="shared" si="15"/>
        <v>23130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3440</v>
      </c>
      <c r="BL18" s="210">
        <v>3440</v>
      </c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6788</v>
      </c>
      <c r="BX18" s="210"/>
      <c r="BY18" s="210"/>
      <c r="BZ18" s="209">
        <f t="shared" si="21"/>
        <v>3440</v>
      </c>
      <c r="CA18" s="209">
        <f t="shared" si="22"/>
        <v>0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11745</v>
      </c>
      <c r="CJ18" s="209">
        <f t="shared" si="26"/>
        <v>11745</v>
      </c>
      <c r="CK18" s="209">
        <f t="shared" si="27"/>
        <v>0</v>
      </c>
      <c r="CL18" s="209">
        <f t="shared" si="28"/>
        <v>0</v>
      </c>
      <c r="CM18" s="209">
        <f t="shared" si="28"/>
        <v>0</v>
      </c>
      <c r="CN18" s="209">
        <f t="shared" si="28"/>
        <v>0</v>
      </c>
      <c r="CO18" s="209">
        <f t="shared" si="28"/>
        <v>0</v>
      </c>
      <c r="CP18" s="209">
        <f t="shared" si="29"/>
        <v>0</v>
      </c>
      <c r="CQ18" s="209">
        <f t="shared" si="30"/>
        <v>0</v>
      </c>
      <c r="CR18" s="209">
        <f t="shared" si="30"/>
        <v>0</v>
      </c>
      <c r="CS18" s="209">
        <f t="shared" si="30"/>
        <v>0</v>
      </c>
      <c r="CT18" s="209">
        <f t="shared" si="30"/>
        <v>0</v>
      </c>
      <c r="CU18" s="209">
        <f t="shared" si="30"/>
        <v>48356</v>
      </c>
      <c r="CV18" s="209">
        <f t="shared" si="30"/>
        <v>0</v>
      </c>
      <c r="CW18" s="209">
        <f t="shared" si="30"/>
        <v>14825</v>
      </c>
      <c r="CX18" s="209">
        <f t="shared" si="31"/>
        <v>26570</v>
      </c>
    </row>
    <row r="19" spans="1:102" ht="13.5">
      <c r="A19" s="208" t="s">
        <v>185</v>
      </c>
      <c r="B19" s="208">
        <v>6212</v>
      </c>
      <c r="C19" s="208" t="s">
        <v>245</v>
      </c>
      <c r="D19" s="209">
        <f t="shared" si="2"/>
        <v>188062</v>
      </c>
      <c r="E19" s="209">
        <f t="shared" si="3"/>
        <v>0</v>
      </c>
      <c r="F19" s="210"/>
      <c r="G19" s="210"/>
      <c r="H19" s="210"/>
      <c r="I19" s="210"/>
      <c r="J19" s="210"/>
      <c r="K19" s="210"/>
      <c r="L19" s="210">
        <v>188062</v>
      </c>
      <c r="M19" s="209">
        <f t="shared" si="4"/>
        <v>55957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55957</v>
      </c>
      <c r="V19" s="209">
        <f t="shared" si="6"/>
        <v>244019</v>
      </c>
      <c r="W19" s="209">
        <f t="shared" si="7"/>
        <v>0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0</v>
      </c>
      <c r="AB19" s="210"/>
      <c r="AC19" s="209">
        <f t="shared" si="9"/>
        <v>0</v>
      </c>
      <c r="AD19" s="209">
        <f t="shared" si="9"/>
        <v>244019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0</v>
      </c>
      <c r="AN19" s="210"/>
      <c r="AO19" s="209">
        <f t="shared" si="13"/>
        <v>0</v>
      </c>
      <c r="AP19" s="210"/>
      <c r="AQ19" s="210"/>
      <c r="AR19" s="210"/>
      <c r="AS19" s="210"/>
      <c r="AT19" s="209">
        <f t="shared" si="14"/>
        <v>0</v>
      </c>
      <c r="AU19" s="210"/>
      <c r="AV19" s="210"/>
      <c r="AW19" s="210"/>
      <c r="AX19" s="210"/>
      <c r="AY19" s="210">
        <v>188062</v>
      </c>
      <c r="AZ19" s="210"/>
      <c r="BA19" s="210"/>
      <c r="BB19" s="209">
        <f t="shared" si="15"/>
        <v>0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55957</v>
      </c>
      <c r="BX19" s="210"/>
      <c r="BY19" s="210"/>
      <c r="BZ19" s="209">
        <f t="shared" si="21"/>
        <v>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0</v>
      </c>
      <c r="CJ19" s="209">
        <f t="shared" si="26"/>
        <v>0</v>
      </c>
      <c r="CK19" s="209">
        <f t="shared" si="27"/>
        <v>0</v>
      </c>
      <c r="CL19" s="209">
        <f t="shared" si="28"/>
        <v>0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0</v>
      </c>
      <c r="CQ19" s="209">
        <f t="shared" si="30"/>
        <v>0</v>
      </c>
      <c r="CR19" s="209">
        <f t="shared" si="30"/>
        <v>0</v>
      </c>
      <c r="CS19" s="209">
        <f t="shared" si="30"/>
        <v>0</v>
      </c>
      <c r="CT19" s="209">
        <f t="shared" si="30"/>
        <v>0</v>
      </c>
      <c r="CU19" s="209">
        <f t="shared" si="30"/>
        <v>244019</v>
      </c>
      <c r="CV19" s="209">
        <f t="shared" si="30"/>
        <v>0</v>
      </c>
      <c r="CW19" s="209">
        <f t="shared" si="30"/>
        <v>0</v>
      </c>
      <c r="CX19" s="209">
        <f t="shared" si="31"/>
        <v>0</v>
      </c>
    </row>
    <row r="20" spans="1:102" ht="13.5">
      <c r="A20" s="208" t="s">
        <v>185</v>
      </c>
      <c r="B20" s="208">
        <v>6213</v>
      </c>
      <c r="C20" s="208" t="s">
        <v>246</v>
      </c>
      <c r="D20" s="209">
        <f t="shared" si="2"/>
        <v>164995</v>
      </c>
      <c r="E20" s="209">
        <f t="shared" si="3"/>
        <v>0</v>
      </c>
      <c r="F20" s="210"/>
      <c r="G20" s="210"/>
      <c r="H20" s="210"/>
      <c r="I20" s="210"/>
      <c r="J20" s="210"/>
      <c r="K20" s="210"/>
      <c r="L20" s="210">
        <v>164995</v>
      </c>
      <c r="M20" s="209">
        <f t="shared" si="4"/>
        <v>90054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90054</v>
      </c>
      <c r="V20" s="209">
        <f t="shared" si="6"/>
        <v>255049</v>
      </c>
      <c r="W20" s="209">
        <f t="shared" si="7"/>
        <v>0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0</v>
      </c>
      <c r="AB20" s="210"/>
      <c r="AC20" s="209">
        <f t="shared" si="9"/>
        <v>0</v>
      </c>
      <c r="AD20" s="209">
        <f t="shared" si="9"/>
        <v>255049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>
        <v>5856</v>
      </c>
      <c r="AM20" s="209">
        <f t="shared" si="12"/>
        <v>95382</v>
      </c>
      <c r="AN20" s="210"/>
      <c r="AO20" s="209">
        <f t="shared" si="13"/>
        <v>0</v>
      </c>
      <c r="AP20" s="210"/>
      <c r="AQ20" s="210"/>
      <c r="AR20" s="210"/>
      <c r="AS20" s="210"/>
      <c r="AT20" s="209">
        <f t="shared" si="14"/>
        <v>95382</v>
      </c>
      <c r="AU20" s="210">
        <v>95382</v>
      </c>
      <c r="AV20" s="210"/>
      <c r="AW20" s="210"/>
      <c r="AX20" s="210"/>
      <c r="AY20" s="210">
        <v>63757</v>
      </c>
      <c r="AZ20" s="210"/>
      <c r="BA20" s="210"/>
      <c r="BB20" s="209">
        <f t="shared" si="15"/>
        <v>95382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0</v>
      </c>
      <c r="BL20" s="210"/>
      <c r="BM20" s="209">
        <f t="shared" si="19"/>
        <v>0</v>
      </c>
      <c r="BN20" s="210"/>
      <c r="BO20" s="210"/>
      <c r="BP20" s="210"/>
      <c r="BQ20" s="210"/>
      <c r="BR20" s="209">
        <f t="shared" si="20"/>
        <v>0</v>
      </c>
      <c r="BS20" s="210"/>
      <c r="BT20" s="210"/>
      <c r="BU20" s="210"/>
      <c r="BV20" s="210"/>
      <c r="BW20" s="210">
        <v>90054</v>
      </c>
      <c r="BX20" s="210"/>
      <c r="BY20" s="210"/>
      <c r="BZ20" s="209">
        <f t="shared" si="21"/>
        <v>0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5856</v>
      </c>
      <c r="CI20" s="209">
        <f t="shared" si="25"/>
        <v>95382</v>
      </c>
      <c r="CJ20" s="209">
        <f t="shared" si="26"/>
        <v>0</v>
      </c>
      <c r="CK20" s="209">
        <f t="shared" si="27"/>
        <v>0</v>
      </c>
      <c r="CL20" s="209">
        <f t="shared" si="28"/>
        <v>0</v>
      </c>
      <c r="CM20" s="209">
        <f t="shared" si="28"/>
        <v>0</v>
      </c>
      <c r="CN20" s="209">
        <f t="shared" si="28"/>
        <v>0</v>
      </c>
      <c r="CO20" s="209">
        <f t="shared" si="28"/>
        <v>0</v>
      </c>
      <c r="CP20" s="209">
        <f t="shared" si="29"/>
        <v>95382</v>
      </c>
      <c r="CQ20" s="209">
        <f t="shared" si="30"/>
        <v>95382</v>
      </c>
      <c r="CR20" s="209">
        <f t="shared" si="30"/>
        <v>0</v>
      </c>
      <c r="CS20" s="209">
        <f t="shared" si="30"/>
        <v>0</v>
      </c>
      <c r="CT20" s="209">
        <f t="shared" si="30"/>
        <v>0</v>
      </c>
      <c r="CU20" s="209">
        <f t="shared" si="30"/>
        <v>153811</v>
      </c>
      <c r="CV20" s="209">
        <f t="shared" si="30"/>
        <v>0</v>
      </c>
      <c r="CW20" s="209">
        <f t="shared" si="30"/>
        <v>0</v>
      </c>
      <c r="CX20" s="209">
        <f t="shared" si="31"/>
        <v>95382</v>
      </c>
    </row>
    <row r="21" spans="1:102" ht="13.5">
      <c r="A21" s="208" t="s">
        <v>185</v>
      </c>
      <c r="B21" s="208">
        <v>6301</v>
      </c>
      <c r="C21" s="208" t="s">
        <v>247</v>
      </c>
      <c r="D21" s="209">
        <f t="shared" si="2"/>
        <v>120668</v>
      </c>
      <c r="E21" s="209">
        <f t="shared" si="3"/>
        <v>4003</v>
      </c>
      <c r="F21" s="210"/>
      <c r="G21" s="210"/>
      <c r="H21" s="210"/>
      <c r="I21" s="210">
        <v>3983</v>
      </c>
      <c r="J21" s="210"/>
      <c r="K21" s="210">
        <v>20</v>
      </c>
      <c r="L21" s="210">
        <v>116665</v>
      </c>
      <c r="M21" s="209">
        <f t="shared" si="4"/>
        <v>28760</v>
      </c>
      <c r="N21" s="209">
        <f t="shared" si="5"/>
        <v>773</v>
      </c>
      <c r="O21" s="210">
        <v>630</v>
      </c>
      <c r="P21" s="210"/>
      <c r="Q21" s="210"/>
      <c r="R21" s="210">
        <v>143</v>
      </c>
      <c r="S21" s="210"/>
      <c r="T21" s="210"/>
      <c r="U21" s="210">
        <v>27987</v>
      </c>
      <c r="V21" s="209">
        <f t="shared" si="6"/>
        <v>149428</v>
      </c>
      <c r="W21" s="209">
        <f t="shared" si="7"/>
        <v>4776</v>
      </c>
      <c r="X21" s="209">
        <f t="shared" si="8"/>
        <v>630</v>
      </c>
      <c r="Y21" s="209">
        <f t="shared" si="8"/>
        <v>0</v>
      </c>
      <c r="Z21" s="209">
        <f t="shared" si="8"/>
        <v>0</v>
      </c>
      <c r="AA21" s="209">
        <f t="shared" si="8"/>
        <v>4126</v>
      </c>
      <c r="AB21" s="210"/>
      <c r="AC21" s="209">
        <f t="shared" si="9"/>
        <v>20</v>
      </c>
      <c r="AD21" s="209">
        <f t="shared" si="9"/>
        <v>144652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>
        <v>6229</v>
      </c>
      <c r="AM21" s="209">
        <f t="shared" si="12"/>
        <v>91648</v>
      </c>
      <c r="AN21" s="210">
        <v>4574</v>
      </c>
      <c r="AO21" s="209">
        <f t="shared" si="13"/>
        <v>0</v>
      </c>
      <c r="AP21" s="210"/>
      <c r="AQ21" s="210"/>
      <c r="AR21" s="210"/>
      <c r="AS21" s="210"/>
      <c r="AT21" s="209">
        <f t="shared" si="14"/>
        <v>87074</v>
      </c>
      <c r="AU21" s="210">
        <v>36288</v>
      </c>
      <c r="AV21" s="210">
        <v>49626</v>
      </c>
      <c r="AW21" s="210">
        <v>1160</v>
      </c>
      <c r="AX21" s="210"/>
      <c r="AY21" s="210">
        <v>22791</v>
      </c>
      <c r="AZ21" s="210"/>
      <c r="BA21" s="210"/>
      <c r="BB21" s="209">
        <f t="shared" si="15"/>
        <v>91648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6862</v>
      </c>
      <c r="BL21" s="210">
        <v>6862</v>
      </c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21898</v>
      </c>
      <c r="BX21" s="210"/>
      <c r="BY21" s="210"/>
      <c r="BZ21" s="209">
        <f t="shared" si="21"/>
        <v>6862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6229</v>
      </c>
      <c r="CI21" s="209">
        <f t="shared" si="25"/>
        <v>98510</v>
      </c>
      <c r="CJ21" s="209">
        <f t="shared" si="26"/>
        <v>11436</v>
      </c>
      <c r="CK21" s="209">
        <f t="shared" si="27"/>
        <v>0</v>
      </c>
      <c r="CL21" s="209">
        <f t="shared" si="28"/>
        <v>0</v>
      </c>
      <c r="CM21" s="209">
        <f t="shared" si="28"/>
        <v>0</v>
      </c>
      <c r="CN21" s="209">
        <f t="shared" si="28"/>
        <v>0</v>
      </c>
      <c r="CO21" s="209">
        <f t="shared" si="28"/>
        <v>0</v>
      </c>
      <c r="CP21" s="209">
        <f t="shared" si="29"/>
        <v>87074</v>
      </c>
      <c r="CQ21" s="209">
        <f t="shared" si="30"/>
        <v>36288</v>
      </c>
      <c r="CR21" s="209">
        <f t="shared" si="30"/>
        <v>49626</v>
      </c>
      <c r="CS21" s="209">
        <f t="shared" si="30"/>
        <v>1160</v>
      </c>
      <c r="CT21" s="209">
        <f t="shared" si="30"/>
        <v>0</v>
      </c>
      <c r="CU21" s="209">
        <f t="shared" si="30"/>
        <v>44689</v>
      </c>
      <c r="CV21" s="209">
        <f t="shared" si="30"/>
        <v>0</v>
      </c>
      <c r="CW21" s="209">
        <f t="shared" si="30"/>
        <v>0</v>
      </c>
      <c r="CX21" s="209">
        <f t="shared" si="31"/>
        <v>98510</v>
      </c>
    </row>
    <row r="22" spans="1:102" ht="13.5">
      <c r="A22" s="208" t="s">
        <v>185</v>
      </c>
      <c r="B22" s="208">
        <v>6302</v>
      </c>
      <c r="C22" s="208" t="s">
        <v>248</v>
      </c>
      <c r="D22" s="209">
        <f t="shared" si="2"/>
        <v>111311</v>
      </c>
      <c r="E22" s="209">
        <f t="shared" si="3"/>
        <v>2595</v>
      </c>
      <c r="F22" s="210"/>
      <c r="G22" s="210"/>
      <c r="H22" s="210"/>
      <c r="I22" s="210">
        <v>1176</v>
      </c>
      <c r="J22" s="210"/>
      <c r="K22" s="210">
        <v>1419</v>
      </c>
      <c r="L22" s="210">
        <v>108716</v>
      </c>
      <c r="M22" s="209">
        <f t="shared" si="4"/>
        <v>22673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22673</v>
      </c>
      <c r="V22" s="209">
        <f t="shared" si="6"/>
        <v>133984</v>
      </c>
      <c r="W22" s="209">
        <f t="shared" si="7"/>
        <v>2595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1176</v>
      </c>
      <c r="AB22" s="210"/>
      <c r="AC22" s="209">
        <f t="shared" si="9"/>
        <v>1419</v>
      </c>
      <c r="AD22" s="209">
        <f t="shared" si="9"/>
        <v>131389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>
        <v>5349</v>
      </c>
      <c r="AM22" s="209">
        <f t="shared" si="12"/>
        <v>85354</v>
      </c>
      <c r="AN22" s="210">
        <v>13504</v>
      </c>
      <c r="AO22" s="209">
        <f t="shared" si="13"/>
        <v>0</v>
      </c>
      <c r="AP22" s="210"/>
      <c r="AQ22" s="210"/>
      <c r="AR22" s="210"/>
      <c r="AS22" s="210"/>
      <c r="AT22" s="209">
        <f t="shared" si="14"/>
        <v>71850</v>
      </c>
      <c r="AU22" s="210">
        <v>29138</v>
      </c>
      <c r="AV22" s="210">
        <v>41830</v>
      </c>
      <c r="AW22" s="210">
        <v>882</v>
      </c>
      <c r="AX22" s="210"/>
      <c r="AY22" s="210">
        <v>20608</v>
      </c>
      <c r="AZ22" s="210"/>
      <c r="BA22" s="210"/>
      <c r="BB22" s="209">
        <f t="shared" si="15"/>
        <v>85354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22673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5349</v>
      </c>
      <c r="CI22" s="209">
        <f t="shared" si="25"/>
        <v>85354</v>
      </c>
      <c r="CJ22" s="209">
        <f t="shared" si="26"/>
        <v>13504</v>
      </c>
      <c r="CK22" s="209">
        <f t="shared" si="27"/>
        <v>0</v>
      </c>
      <c r="CL22" s="209">
        <f t="shared" si="28"/>
        <v>0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71850</v>
      </c>
      <c r="CQ22" s="209">
        <f t="shared" si="30"/>
        <v>29138</v>
      </c>
      <c r="CR22" s="209">
        <f t="shared" si="30"/>
        <v>41830</v>
      </c>
      <c r="CS22" s="209">
        <f t="shared" si="30"/>
        <v>882</v>
      </c>
      <c r="CT22" s="209">
        <f t="shared" si="30"/>
        <v>0</v>
      </c>
      <c r="CU22" s="209">
        <f t="shared" si="30"/>
        <v>43281</v>
      </c>
      <c r="CV22" s="209">
        <f t="shared" si="30"/>
        <v>0</v>
      </c>
      <c r="CW22" s="209">
        <f t="shared" si="30"/>
        <v>0</v>
      </c>
      <c r="CX22" s="209">
        <f t="shared" si="31"/>
        <v>85354</v>
      </c>
    </row>
    <row r="23" spans="1:102" ht="13.5">
      <c r="A23" s="208" t="s">
        <v>185</v>
      </c>
      <c r="B23" s="208">
        <v>6321</v>
      </c>
      <c r="C23" s="208" t="s">
        <v>249</v>
      </c>
      <c r="D23" s="209">
        <f t="shared" si="2"/>
        <v>32058</v>
      </c>
      <c r="E23" s="209">
        <f t="shared" si="3"/>
        <v>80</v>
      </c>
      <c r="F23" s="210"/>
      <c r="G23" s="210"/>
      <c r="H23" s="210"/>
      <c r="I23" s="210">
        <v>80</v>
      </c>
      <c r="J23" s="210"/>
      <c r="K23" s="210"/>
      <c r="L23" s="210">
        <v>31978</v>
      </c>
      <c r="M23" s="209">
        <f t="shared" si="4"/>
        <v>5268</v>
      </c>
      <c r="N23" s="209">
        <f t="shared" si="5"/>
        <v>150</v>
      </c>
      <c r="O23" s="210"/>
      <c r="P23" s="210"/>
      <c r="Q23" s="210"/>
      <c r="R23" s="210">
        <v>150</v>
      </c>
      <c r="S23" s="210"/>
      <c r="T23" s="210"/>
      <c r="U23" s="210">
        <v>5118</v>
      </c>
      <c r="V23" s="209">
        <f t="shared" si="6"/>
        <v>37326</v>
      </c>
      <c r="W23" s="209">
        <f t="shared" si="7"/>
        <v>230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230</v>
      </c>
      <c r="AB23" s="210"/>
      <c r="AC23" s="209">
        <f t="shared" si="9"/>
        <v>0</v>
      </c>
      <c r="AD23" s="209">
        <f t="shared" si="9"/>
        <v>37096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9260</v>
      </c>
      <c r="AN23" s="210">
        <v>9260</v>
      </c>
      <c r="AO23" s="209">
        <f t="shared" si="13"/>
        <v>0</v>
      </c>
      <c r="AP23" s="210"/>
      <c r="AQ23" s="210"/>
      <c r="AR23" s="210"/>
      <c r="AS23" s="210"/>
      <c r="AT23" s="209">
        <f t="shared" si="14"/>
        <v>0</v>
      </c>
      <c r="AU23" s="210"/>
      <c r="AV23" s="210"/>
      <c r="AW23" s="210"/>
      <c r="AX23" s="210"/>
      <c r="AY23" s="210">
        <v>18398</v>
      </c>
      <c r="AZ23" s="210"/>
      <c r="BA23" s="210">
        <v>4400</v>
      </c>
      <c r="BB23" s="209">
        <f t="shared" si="15"/>
        <v>13660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2331</v>
      </c>
      <c r="BL23" s="210">
        <v>2331</v>
      </c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2920</v>
      </c>
      <c r="BX23" s="210"/>
      <c r="BY23" s="210">
        <v>17</v>
      </c>
      <c r="BZ23" s="209">
        <f t="shared" si="21"/>
        <v>2348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11591</v>
      </c>
      <c r="CJ23" s="209">
        <f t="shared" si="26"/>
        <v>11591</v>
      </c>
      <c r="CK23" s="209">
        <f t="shared" si="27"/>
        <v>0</v>
      </c>
      <c r="CL23" s="209">
        <f t="shared" si="28"/>
        <v>0</v>
      </c>
      <c r="CM23" s="209">
        <f t="shared" si="28"/>
        <v>0</v>
      </c>
      <c r="CN23" s="209">
        <f t="shared" si="28"/>
        <v>0</v>
      </c>
      <c r="CO23" s="209">
        <f t="shared" si="28"/>
        <v>0</v>
      </c>
      <c r="CP23" s="209">
        <f t="shared" si="29"/>
        <v>0</v>
      </c>
      <c r="CQ23" s="209">
        <f t="shared" si="30"/>
        <v>0</v>
      </c>
      <c r="CR23" s="209">
        <f t="shared" si="30"/>
        <v>0</v>
      </c>
      <c r="CS23" s="209">
        <f t="shared" si="30"/>
        <v>0</v>
      </c>
      <c r="CT23" s="209">
        <f t="shared" si="30"/>
        <v>0</v>
      </c>
      <c r="CU23" s="209">
        <f t="shared" si="30"/>
        <v>21318</v>
      </c>
      <c r="CV23" s="209">
        <f t="shared" si="30"/>
        <v>0</v>
      </c>
      <c r="CW23" s="209">
        <f t="shared" si="30"/>
        <v>4417</v>
      </c>
      <c r="CX23" s="209">
        <f t="shared" si="31"/>
        <v>16008</v>
      </c>
    </row>
    <row r="24" spans="1:102" ht="13.5">
      <c r="A24" s="208" t="s">
        <v>185</v>
      </c>
      <c r="B24" s="208">
        <v>6322</v>
      </c>
      <c r="C24" s="208" t="s">
        <v>250</v>
      </c>
      <c r="D24" s="209">
        <f t="shared" si="2"/>
        <v>81388</v>
      </c>
      <c r="E24" s="209">
        <f t="shared" si="3"/>
        <v>0</v>
      </c>
      <c r="F24" s="210"/>
      <c r="G24" s="210"/>
      <c r="H24" s="210"/>
      <c r="I24" s="210"/>
      <c r="J24" s="210"/>
      <c r="K24" s="210"/>
      <c r="L24" s="210">
        <v>81388</v>
      </c>
      <c r="M24" s="209">
        <f t="shared" si="4"/>
        <v>24103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>
        <v>24103</v>
      </c>
      <c r="V24" s="209">
        <f t="shared" si="6"/>
        <v>105491</v>
      </c>
      <c r="W24" s="209">
        <f t="shared" si="7"/>
        <v>0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0</v>
      </c>
      <c r="AB24" s="210"/>
      <c r="AC24" s="209">
        <f t="shared" si="9"/>
        <v>0</v>
      </c>
      <c r="AD24" s="209">
        <f t="shared" si="9"/>
        <v>105491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19740</v>
      </c>
      <c r="AN24" s="210"/>
      <c r="AO24" s="209">
        <f t="shared" si="13"/>
        <v>0</v>
      </c>
      <c r="AP24" s="210"/>
      <c r="AQ24" s="210"/>
      <c r="AR24" s="210"/>
      <c r="AS24" s="210"/>
      <c r="AT24" s="209">
        <f t="shared" si="14"/>
        <v>19740</v>
      </c>
      <c r="AU24" s="210">
        <v>19740</v>
      </c>
      <c r="AV24" s="210"/>
      <c r="AW24" s="210"/>
      <c r="AX24" s="210"/>
      <c r="AY24" s="210">
        <v>61648</v>
      </c>
      <c r="AZ24" s="210"/>
      <c r="BA24" s="210"/>
      <c r="BB24" s="209">
        <f t="shared" si="15"/>
        <v>19740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0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>
        <v>24103</v>
      </c>
      <c r="BX24" s="210"/>
      <c r="BY24" s="210"/>
      <c r="BZ24" s="209">
        <f t="shared" si="21"/>
        <v>0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19740</v>
      </c>
      <c r="CJ24" s="209">
        <f t="shared" si="26"/>
        <v>0</v>
      </c>
      <c r="CK24" s="209">
        <f t="shared" si="27"/>
        <v>0</v>
      </c>
      <c r="CL24" s="209">
        <f t="shared" si="28"/>
        <v>0</v>
      </c>
      <c r="CM24" s="209">
        <f t="shared" si="28"/>
        <v>0</v>
      </c>
      <c r="CN24" s="209">
        <f t="shared" si="28"/>
        <v>0</v>
      </c>
      <c r="CO24" s="209">
        <f t="shared" si="28"/>
        <v>0</v>
      </c>
      <c r="CP24" s="209">
        <f t="shared" si="29"/>
        <v>19740</v>
      </c>
      <c r="CQ24" s="209">
        <f t="shared" si="30"/>
        <v>19740</v>
      </c>
      <c r="CR24" s="209">
        <f t="shared" si="30"/>
        <v>0</v>
      </c>
      <c r="CS24" s="209">
        <f t="shared" si="30"/>
        <v>0</v>
      </c>
      <c r="CT24" s="209">
        <f t="shared" si="30"/>
        <v>0</v>
      </c>
      <c r="CU24" s="209">
        <f t="shared" si="30"/>
        <v>85751</v>
      </c>
      <c r="CV24" s="209">
        <f t="shared" si="30"/>
        <v>0</v>
      </c>
      <c r="CW24" s="209">
        <f t="shared" si="30"/>
        <v>0</v>
      </c>
      <c r="CX24" s="209">
        <f t="shared" si="31"/>
        <v>19740</v>
      </c>
    </row>
    <row r="25" spans="1:102" ht="13.5">
      <c r="A25" s="208" t="s">
        <v>185</v>
      </c>
      <c r="B25" s="208">
        <v>6323</v>
      </c>
      <c r="C25" s="208" t="s">
        <v>251</v>
      </c>
      <c r="D25" s="209">
        <f t="shared" si="2"/>
        <v>81038</v>
      </c>
      <c r="E25" s="209">
        <f t="shared" si="3"/>
        <v>5</v>
      </c>
      <c r="F25" s="210"/>
      <c r="G25" s="210"/>
      <c r="H25" s="210"/>
      <c r="I25" s="210"/>
      <c r="J25" s="210"/>
      <c r="K25" s="210">
        <v>5</v>
      </c>
      <c r="L25" s="210">
        <v>81033</v>
      </c>
      <c r="M25" s="209">
        <f t="shared" si="4"/>
        <v>26728</v>
      </c>
      <c r="N25" s="209">
        <f t="shared" si="5"/>
        <v>10</v>
      </c>
      <c r="O25" s="210"/>
      <c r="P25" s="210"/>
      <c r="Q25" s="210"/>
      <c r="R25" s="210"/>
      <c r="S25" s="210"/>
      <c r="T25" s="210">
        <v>10</v>
      </c>
      <c r="U25" s="210">
        <v>26718</v>
      </c>
      <c r="V25" s="209">
        <f t="shared" si="6"/>
        <v>107766</v>
      </c>
      <c r="W25" s="209">
        <f t="shared" si="7"/>
        <v>15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0</v>
      </c>
      <c r="AB25" s="210"/>
      <c r="AC25" s="209">
        <f t="shared" si="9"/>
        <v>15</v>
      </c>
      <c r="AD25" s="209">
        <f t="shared" si="9"/>
        <v>107751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21193</v>
      </c>
      <c r="AN25" s="210"/>
      <c r="AO25" s="209">
        <f t="shared" si="13"/>
        <v>0</v>
      </c>
      <c r="AP25" s="210"/>
      <c r="AQ25" s="210"/>
      <c r="AR25" s="210"/>
      <c r="AS25" s="210"/>
      <c r="AT25" s="209">
        <f t="shared" si="14"/>
        <v>21193</v>
      </c>
      <c r="AU25" s="210">
        <v>21193</v>
      </c>
      <c r="AV25" s="210"/>
      <c r="AW25" s="210"/>
      <c r="AX25" s="210"/>
      <c r="AY25" s="210">
        <v>59845</v>
      </c>
      <c r="AZ25" s="210"/>
      <c r="BA25" s="210"/>
      <c r="BB25" s="209">
        <f t="shared" si="15"/>
        <v>21193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0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0</v>
      </c>
      <c r="BS25" s="210"/>
      <c r="BT25" s="210"/>
      <c r="BU25" s="210"/>
      <c r="BV25" s="210"/>
      <c r="BW25" s="210">
        <v>26728</v>
      </c>
      <c r="BX25" s="210"/>
      <c r="BY25" s="210"/>
      <c r="BZ25" s="209">
        <f t="shared" si="21"/>
        <v>0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21193</v>
      </c>
      <c r="CJ25" s="209">
        <f t="shared" si="26"/>
        <v>0</v>
      </c>
      <c r="CK25" s="209">
        <f t="shared" si="27"/>
        <v>0</v>
      </c>
      <c r="CL25" s="209">
        <f t="shared" si="28"/>
        <v>0</v>
      </c>
      <c r="CM25" s="209">
        <f t="shared" si="28"/>
        <v>0</v>
      </c>
      <c r="CN25" s="209">
        <f t="shared" si="28"/>
        <v>0</v>
      </c>
      <c r="CO25" s="209">
        <f t="shared" si="28"/>
        <v>0</v>
      </c>
      <c r="CP25" s="209">
        <f t="shared" si="29"/>
        <v>21193</v>
      </c>
      <c r="CQ25" s="209">
        <f t="shared" si="30"/>
        <v>21193</v>
      </c>
      <c r="CR25" s="209">
        <f t="shared" si="30"/>
        <v>0</v>
      </c>
      <c r="CS25" s="209">
        <f t="shared" si="30"/>
        <v>0</v>
      </c>
      <c r="CT25" s="209">
        <f t="shared" si="30"/>
        <v>0</v>
      </c>
      <c r="CU25" s="209">
        <f t="shared" si="30"/>
        <v>86573</v>
      </c>
      <c r="CV25" s="209">
        <f t="shared" si="30"/>
        <v>0</v>
      </c>
      <c r="CW25" s="209">
        <f t="shared" si="30"/>
        <v>0</v>
      </c>
      <c r="CX25" s="209">
        <f t="shared" si="31"/>
        <v>21193</v>
      </c>
    </row>
    <row r="26" spans="1:102" ht="13.5">
      <c r="A26" s="208" t="s">
        <v>185</v>
      </c>
      <c r="B26" s="208">
        <v>6324</v>
      </c>
      <c r="C26" s="208" t="s">
        <v>252</v>
      </c>
      <c r="D26" s="209">
        <f t="shared" si="2"/>
        <v>81078</v>
      </c>
      <c r="E26" s="209">
        <f t="shared" si="3"/>
        <v>0</v>
      </c>
      <c r="F26" s="210"/>
      <c r="G26" s="210"/>
      <c r="H26" s="210"/>
      <c r="I26" s="210"/>
      <c r="J26" s="210"/>
      <c r="K26" s="210"/>
      <c r="L26" s="210">
        <v>81078</v>
      </c>
      <c r="M26" s="209">
        <f t="shared" si="4"/>
        <v>26541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26541</v>
      </c>
      <c r="V26" s="209">
        <f t="shared" si="6"/>
        <v>107619</v>
      </c>
      <c r="W26" s="209">
        <f t="shared" si="7"/>
        <v>0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0</v>
      </c>
      <c r="AB26" s="210"/>
      <c r="AC26" s="209">
        <f t="shared" si="9"/>
        <v>0</v>
      </c>
      <c r="AD26" s="209">
        <f t="shared" si="9"/>
        <v>107619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/>
      <c r="AM26" s="209">
        <f t="shared" si="12"/>
        <v>13419</v>
      </c>
      <c r="AN26" s="210"/>
      <c r="AO26" s="209">
        <f t="shared" si="13"/>
        <v>0</v>
      </c>
      <c r="AP26" s="210"/>
      <c r="AQ26" s="210"/>
      <c r="AR26" s="210"/>
      <c r="AS26" s="210"/>
      <c r="AT26" s="209">
        <f t="shared" si="14"/>
        <v>13419</v>
      </c>
      <c r="AU26" s="210">
        <v>13419</v>
      </c>
      <c r="AV26" s="210"/>
      <c r="AW26" s="210"/>
      <c r="AX26" s="210"/>
      <c r="AY26" s="210">
        <v>67659</v>
      </c>
      <c r="AZ26" s="210"/>
      <c r="BA26" s="210"/>
      <c r="BB26" s="209">
        <f t="shared" si="15"/>
        <v>13419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26541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13419</v>
      </c>
      <c r="CJ26" s="209">
        <f t="shared" si="26"/>
        <v>0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0</v>
      </c>
      <c r="CP26" s="209">
        <f t="shared" si="29"/>
        <v>13419</v>
      </c>
      <c r="CQ26" s="209">
        <f t="shared" si="30"/>
        <v>13419</v>
      </c>
      <c r="CR26" s="209">
        <f t="shared" si="30"/>
        <v>0</v>
      </c>
      <c r="CS26" s="209">
        <f t="shared" si="30"/>
        <v>0</v>
      </c>
      <c r="CT26" s="209">
        <f t="shared" si="30"/>
        <v>0</v>
      </c>
      <c r="CU26" s="209">
        <f t="shared" si="30"/>
        <v>94200</v>
      </c>
      <c r="CV26" s="209">
        <f t="shared" si="30"/>
        <v>0</v>
      </c>
      <c r="CW26" s="209">
        <f t="shared" si="30"/>
        <v>0</v>
      </c>
      <c r="CX26" s="209">
        <f t="shared" si="31"/>
        <v>13419</v>
      </c>
    </row>
    <row r="27" spans="1:102" ht="13.5">
      <c r="A27" s="208" t="s">
        <v>185</v>
      </c>
      <c r="B27" s="208">
        <v>6341</v>
      </c>
      <c r="C27" s="208" t="s">
        <v>253</v>
      </c>
      <c r="D27" s="209">
        <f t="shared" si="2"/>
        <v>94031</v>
      </c>
      <c r="E27" s="209">
        <f t="shared" si="3"/>
        <v>0</v>
      </c>
      <c r="F27" s="210"/>
      <c r="G27" s="210"/>
      <c r="H27" s="210"/>
      <c r="I27" s="210"/>
      <c r="J27" s="210"/>
      <c r="K27" s="210"/>
      <c r="L27" s="210">
        <v>94031</v>
      </c>
      <c r="M27" s="209">
        <f t="shared" si="4"/>
        <v>27978</v>
      </c>
      <c r="N27" s="209">
        <f t="shared" si="5"/>
        <v>0</v>
      </c>
      <c r="O27" s="210"/>
      <c r="P27" s="210"/>
      <c r="Q27" s="210"/>
      <c r="R27" s="210"/>
      <c r="S27" s="210"/>
      <c r="T27" s="210"/>
      <c r="U27" s="210">
        <v>27978</v>
      </c>
      <c r="V27" s="209">
        <f t="shared" si="6"/>
        <v>122009</v>
      </c>
      <c r="W27" s="209">
        <f t="shared" si="7"/>
        <v>0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0</v>
      </c>
      <c r="AB27" s="210"/>
      <c r="AC27" s="209">
        <f t="shared" si="9"/>
        <v>0</v>
      </c>
      <c r="AD27" s="209">
        <f t="shared" si="9"/>
        <v>122009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0</v>
      </c>
      <c r="AN27" s="210"/>
      <c r="AO27" s="209">
        <f t="shared" si="13"/>
        <v>0</v>
      </c>
      <c r="AP27" s="210"/>
      <c r="AQ27" s="210"/>
      <c r="AR27" s="210"/>
      <c r="AS27" s="210"/>
      <c r="AT27" s="209">
        <f t="shared" si="14"/>
        <v>0</v>
      </c>
      <c r="AU27" s="210"/>
      <c r="AV27" s="210"/>
      <c r="AW27" s="210"/>
      <c r="AX27" s="210"/>
      <c r="AY27" s="210">
        <v>94031</v>
      </c>
      <c r="AZ27" s="210"/>
      <c r="BA27" s="210"/>
      <c r="BB27" s="209">
        <f t="shared" si="15"/>
        <v>0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0</v>
      </c>
      <c r="BL27" s="210"/>
      <c r="BM27" s="209">
        <f t="shared" si="19"/>
        <v>0</v>
      </c>
      <c r="BN27" s="210"/>
      <c r="BO27" s="210"/>
      <c r="BP27" s="210"/>
      <c r="BQ27" s="210"/>
      <c r="BR27" s="209">
        <f t="shared" si="20"/>
        <v>0</v>
      </c>
      <c r="BS27" s="210"/>
      <c r="BT27" s="210"/>
      <c r="BU27" s="210"/>
      <c r="BV27" s="210"/>
      <c r="BW27" s="210">
        <v>27978</v>
      </c>
      <c r="BX27" s="210"/>
      <c r="BY27" s="210"/>
      <c r="BZ27" s="209">
        <f t="shared" si="21"/>
        <v>0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0</v>
      </c>
      <c r="CJ27" s="209">
        <f t="shared" si="26"/>
        <v>0</v>
      </c>
      <c r="CK27" s="209">
        <f t="shared" si="27"/>
        <v>0</v>
      </c>
      <c r="CL27" s="209">
        <f t="shared" si="28"/>
        <v>0</v>
      </c>
      <c r="CM27" s="209">
        <f t="shared" si="28"/>
        <v>0</v>
      </c>
      <c r="CN27" s="209">
        <f t="shared" si="28"/>
        <v>0</v>
      </c>
      <c r="CO27" s="209">
        <f t="shared" si="28"/>
        <v>0</v>
      </c>
      <c r="CP27" s="209">
        <f t="shared" si="29"/>
        <v>0</v>
      </c>
      <c r="CQ27" s="209">
        <f t="shared" si="30"/>
        <v>0</v>
      </c>
      <c r="CR27" s="209">
        <f t="shared" si="30"/>
        <v>0</v>
      </c>
      <c r="CS27" s="209">
        <f t="shared" si="30"/>
        <v>0</v>
      </c>
      <c r="CT27" s="209">
        <f t="shared" si="30"/>
        <v>0</v>
      </c>
      <c r="CU27" s="209">
        <f t="shared" si="30"/>
        <v>122009</v>
      </c>
      <c r="CV27" s="209">
        <f t="shared" si="30"/>
        <v>0</v>
      </c>
      <c r="CW27" s="209">
        <f t="shared" si="30"/>
        <v>0</v>
      </c>
      <c r="CX27" s="209">
        <f t="shared" si="31"/>
        <v>0</v>
      </c>
    </row>
    <row r="28" spans="1:102" ht="13.5">
      <c r="A28" s="208" t="s">
        <v>185</v>
      </c>
      <c r="B28" s="208">
        <v>6361</v>
      </c>
      <c r="C28" s="208" t="s">
        <v>254</v>
      </c>
      <c r="D28" s="209">
        <f t="shared" si="2"/>
        <v>70198</v>
      </c>
      <c r="E28" s="209">
        <f t="shared" si="3"/>
        <v>8483</v>
      </c>
      <c r="F28" s="210"/>
      <c r="G28" s="210"/>
      <c r="H28" s="210"/>
      <c r="I28" s="210">
        <v>8470</v>
      </c>
      <c r="J28" s="210"/>
      <c r="K28" s="210">
        <v>13</v>
      </c>
      <c r="L28" s="210">
        <v>61715</v>
      </c>
      <c r="M28" s="209">
        <f t="shared" si="4"/>
        <v>27566</v>
      </c>
      <c r="N28" s="209">
        <f t="shared" si="5"/>
        <v>30</v>
      </c>
      <c r="O28" s="210"/>
      <c r="P28" s="210"/>
      <c r="Q28" s="210"/>
      <c r="R28" s="210">
        <v>30</v>
      </c>
      <c r="S28" s="210"/>
      <c r="T28" s="210"/>
      <c r="U28" s="210">
        <v>27536</v>
      </c>
      <c r="V28" s="209">
        <f t="shared" si="6"/>
        <v>97764</v>
      </c>
      <c r="W28" s="209">
        <f t="shared" si="7"/>
        <v>8513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8500</v>
      </c>
      <c r="AB28" s="210"/>
      <c r="AC28" s="209">
        <f t="shared" si="9"/>
        <v>13</v>
      </c>
      <c r="AD28" s="209">
        <f t="shared" si="9"/>
        <v>89251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>
        <v>393</v>
      </c>
      <c r="AM28" s="209">
        <f t="shared" si="12"/>
        <v>19512</v>
      </c>
      <c r="AN28" s="210">
        <v>2892</v>
      </c>
      <c r="AO28" s="209">
        <f t="shared" si="13"/>
        <v>16620</v>
      </c>
      <c r="AP28" s="210">
        <v>16620</v>
      </c>
      <c r="AQ28" s="210"/>
      <c r="AR28" s="210"/>
      <c r="AS28" s="210"/>
      <c r="AT28" s="209">
        <f t="shared" si="14"/>
        <v>0</v>
      </c>
      <c r="AU28" s="210"/>
      <c r="AV28" s="210"/>
      <c r="AW28" s="210"/>
      <c r="AX28" s="210"/>
      <c r="AY28" s="210">
        <v>24881</v>
      </c>
      <c r="AZ28" s="210"/>
      <c r="BA28" s="210">
        <v>25412</v>
      </c>
      <c r="BB28" s="209">
        <f t="shared" si="15"/>
        <v>44924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723</v>
      </c>
      <c r="BL28" s="210">
        <v>723</v>
      </c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13758</v>
      </c>
      <c r="BX28" s="210"/>
      <c r="BY28" s="210">
        <v>13085</v>
      </c>
      <c r="BZ28" s="209">
        <f t="shared" si="21"/>
        <v>13808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393</v>
      </c>
      <c r="CI28" s="209">
        <f t="shared" si="25"/>
        <v>20235</v>
      </c>
      <c r="CJ28" s="209">
        <f t="shared" si="26"/>
        <v>3615</v>
      </c>
      <c r="CK28" s="209">
        <f t="shared" si="27"/>
        <v>16620</v>
      </c>
      <c r="CL28" s="209">
        <f t="shared" si="28"/>
        <v>16620</v>
      </c>
      <c r="CM28" s="209">
        <f t="shared" si="28"/>
        <v>0</v>
      </c>
      <c r="CN28" s="209">
        <f t="shared" si="28"/>
        <v>0</v>
      </c>
      <c r="CO28" s="209">
        <f t="shared" si="28"/>
        <v>0</v>
      </c>
      <c r="CP28" s="209">
        <f t="shared" si="29"/>
        <v>0</v>
      </c>
      <c r="CQ28" s="209">
        <f t="shared" si="30"/>
        <v>0</v>
      </c>
      <c r="CR28" s="209">
        <f t="shared" si="30"/>
        <v>0</v>
      </c>
      <c r="CS28" s="209">
        <f t="shared" si="30"/>
        <v>0</v>
      </c>
      <c r="CT28" s="209">
        <f t="shared" si="30"/>
        <v>0</v>
      </c>
      <c r="CU28" s="209">
        <f t="shared" si="30"/>
        <v>38639</v>
      </c>
      <c r="CV28" s="209">
        <f t="shared" si="30"/>
        <v>0</v>
      </c>
      <c r="CW28" s="209">
        <f t="shared" si="30"/>
        <v>38497</v>
      </c>
      <c r="CX28" s="209">
        <f t="shared" si="31"/>
        <v>58732</v>
      </c>
    </row>
    <row r="29" spans="1:102" ht="13.5">
      <c r="A29" s="208" t="s">
        <v>185</v>
      </c>
      <c r="B29" s="208">
        <v>6362</v>
      </c>
      <c r="C29" s="208" t="s">
        <v>255</v>
      </c>
      <c r="D29" s="209">
        <f t="shared" si="2"/>
        <v>79895</v>
      </c>
      <c r="E29" s="209">
        <f t="shared" si="3"/>
        <v>21272</v>
      </c>
      <c r="F29" s="210"/>
      <c r="G29" s="210"/>
      <c r="H29" s="210"/>
      <c r="I29" s="210">
        <v>21272</v>
      </c>
      <c r="J29" s="210"/>
      <c r="K29" s="210"/>
      <c r="L29" s="210">
        <v>58623</v>
      </c>
      <c r="M29" s="209">
        <f t="shared" si="4"/>
        <v>25077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>
        <v>25077</v>
      </c>
      <c r="V29" s="209">
        <f t="shared" si="6"/>
        <v>104972</v>
      </c>
      <c r="W29" s="209">
        <f t="shared" si="7"/>
        <v>21272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21272</v>
      </c>
      <c r="AB29" s="210"/>
      <c r="AC29" s="209">
        <f t="shared" si="9"/>
        <v>0</v>
      </c>
      <c r="AD29" s="209">
        <f t="shared" si="9"/>
        <v>83700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>
        <v>764</v>
      </c>
      <c r="AM29" s="209">
        <f t="shared" si="12"/>
        <v>32353</v>
      </c>
      <c r="AN29" s="210"/>
      <c r="AO29" s="209">
        <f t="shared" si="13"/>
        <v>0</v>
      </c>
      <c r="AP29" s="210"/>
      <c r="AQ29" s="210"/>
      <c r="AR29" s="210"/>
      <c r="AS29" s="210"/>
      <c r="AT29" s="209">
        <f t="shared" si="14"/>
        <v>32353</v>
      </c>
      <c r="AU29" s="210">
        <v>32353</v>
      </c>
      <c r="AV29" s="210"/>
      <c r="AW29" s="210"/>
      <c r="AX29" s="210"/>
      <c r="AY29" s="210">
        <v>46778</v>
      </c>
      <c r="AZ29" s="210"/>
      <c r="BA29" s="210"/>
      <c r="BB29" s="209">
        <f t="shared" si="15"/>
        <v>32353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0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>
        <v>25077</v>
      </c>
      <c r="BX29" s="210"/>
      <c r="BY29" s="210"/>
      <c r="BZ29" s="209">
        <f t="shared" si="21"/>
        <v>0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764</v>
      </c>
      <c r="CI29" s="209">
        <f t="shared" si="25"/>
        <v>32353</v>
      </c>
      <c r="CJ29" s="209">
        <f t="shared" si="26"/>
        <v>0</v>
      </c>
      <c r="CK29" s="209">
        <f t="shared" si="27"/>
        <v>0</v>
      </c>
      <c r="CL29" s="209">
        <f t="shared" si="28"/>
        <v>0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32353</v>
      </c>
      <c r="CQ29" s="209">
        <f t="shared" si="30"/>
        <v>32353</v>
      </c>
      <c r="CR29" s="209">
        <f t="shared" si="30"/>
        <v>0</v>
      </c>
      <c r="CS29" s="209">
        <f t="shared" si="30"/>
        <v>0</v>
      </c>
      <c r="CT29" s="209">
        <f t="shared" si="30"/>
        <v>0</v>
      </c>
      <c r="CU29" s="209">
        <f t="shared" si="30"/>
        <v>71855</v>
      </c>
      <c r="CV29" s="209">
        <f t="shared" si="30"/>
        <v>0</v>
      </c>
      <c r="CW29" s="209">
        <f t="shared" si="30"/>
        <v>0</v>
      </c>
      <c r="CX29" s="209">
        <f t="shared" si="31"/>
        <v>32353</v>
      </c>
    </row>
    <row r="30" spans="1:102" ht="13.5">
      <c r="A30" s="208" t="s">
        <v>185</v>
      </c>
      <c r="B30" s="208">
        <v>6363</v>
      </c>
      <c r="C30" s="208" t="s">
        <v>256</v>
      </c>
      <c r="D30" s="209">
        <f t="shared" si="2"/>
        <v>41164</v>
      </c>
      <c r="E30" s="209">
        <f t="shared" si="3"/>
        <v>9400</v>
      </c>
      <c r="F30" s="210"/>
      <c r="G30" s="210"/>
      <c r="H30" s="210"/>
      <c r="I30" s="210">
        <v>9000</v>
      </c>
      <c r="J30" s="210"/>
      <c r="K30" s="210">
        <v>400</v>
      </c>
      <c r="L30" s="210">
        <v>31764</v>
      </c>
      <c r="M30" s="209">
        <f t="shared" si="4"/>
        <v>9832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9832</v>
      </c>
      <c r="V30" s="209">
        <f t="shared" si="6"/>
        <v>50996</v>
      </c>
      <c r="W30" s="209">
        <f t="shared" si="7"/>
        <v>9400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9000</v>
      </c>
      <c r="AB30" s="210"/>
      <c r="AC30" s="209">
        <f t="shared" si="9"/>
        <v>400</v>
      </c>
      <c r="AD30" s="209">
        <f t="shared" si="9"/>
        <v>41596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>
        <v>416</v>
      </c>
      <c r="AM30" s="209">
        <f t="shared" si="12"/>
        <v>15638</v>
      </c>
      <c r="AN30" s="210"/>
      <c r="AO30" s="209">
        <f t="shared" si="13"/>
        <v>0</v>
      </c>
      <c r="AP30" s="210"/>
      <c r="AQ30" s="210"/>
      <c r="AR30" s="210"/>
      <c r="AS30" s="210"/>
      <c r="AT30" s="209">
        <f t="shared" si="14"/>
        <v>15638</v>
      </c>
      <c r="AU30" s="210">
        <v>15638</v>
      </c>
      <c r="AV30" s="210"/>
      <c r="AW30" s="210"/>
      <c r="AX30" s="210"/>
      <c r="AY30" s="210">
        <v>25110</v>
      </c>
      <c r="AZ30" s="210"/>
      <c r="BA30" s="210"/>
      <c r="BB30" s="209">
        <f t="shared" si="15"/>
        <v>15638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0</v>
      </c>
      <c r="BL30" s="210"/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9832</v>
      </c>
      <c r="BX30" s="210"/>
      <c r="BY30" s="210"/>
      <c r="BZ30" s="209">
        <f t="shared" si="21"/>
        <v>0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416</v>
      </c>
      <c r="CI30" s="209">
        <f t="shared" si="25"/>
        <v>15638</v>
      </c>
      <c r="CJ30" s="209">
        <f t="shared" si="26"/>
        <v>0</v>
      </c>
      <c r="CK30" s="209">
        <f t="shared" si="27"/>
        <v>0</v>
      </c>
      <c r="CL30" s="209">
        <f t="shared" si="28"/>
        <v>0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15638</v>
      </c>
      <c r="CQ30" s="209">
        <f t="shared" si="30"/>
        <v>15638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34942</v>
      </c>
      <c r="CV30" s="209">
        <f t="shared" si="30"/>
        <v>0</v>
      </c>
      <c r="CW30" s="209">
        <f t="shared" si="30"/>
        <v>0</v>
      </c>
      <c r="CX30" s="209">
        <f t="shared" si="31"/>
        <v>15638</v>
      </c>
    </row>
    <row r="31" spans="1:102" ht="13.5">
      <c r="A31" s="208" t="s">
        <v>185</v>
      </c>
      <c r="B31" s="208">
        <v>6364</v>
      </c>
      <c r="C31" s="208" t="s">
        <v>257</v>
      </c>
      <c r="D31" s="209">
        <f t="shared" si="2"/>
        <v>67166</v>
      </c>
      <c r="E31" s="209">
        <f t="shared" si="3"/>
        <v>13254</v>
      </c>
      <c r="F31" s="210"/>
      <c r="G31" s="210"/>
      <c r="H31" s="210"/>
      <c r="I31" s="210">
        <v>13254</v>
      </c>
      <c r="J31" s="210"/>
      <c r="K31" s="210"/>
      <c r="L31" s="210">
        <v>53912</v>
      </c>
      <c r="M31" s="209">
        <f t="shared" si="4"/>
        <v>30415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30415</v>
      </c>
      <c r="V31" s="209">
        <f t="shared" si="6"/>
        <v>97581</v>
      </c>
      <c r="W31" s="209">
        <f t="shared" si="7"/>
        <v>13254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13254</v>
      </c>
      <c r="AB31" s="210"/>
      <c r="AC31" s="209">
        <f t="shared" si="9"/>
        <v>0</v>
      </c>
      <c r="AD31" s="209">
        <f t="shared" si="9"/>
        <v>84327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>
        <v>711</v>
      </c>
      <c r="AM31" s="209">
        <f t="shared" si="12"/>
        <v>23710</v>
      </c>
      <c r="AN31" s="210">
        <v>1439</v>
      </c>
      <c r="AO31" s="209">
        <f t="shared" si="13"/>
        <v>690</v>
      </c>
      <c r="AP31" s="210">
        <v>690</v>
      </c>
      <c r="AQ31" s="210"/>
      <c r="AR31" s="210"/>
      <c r="AS31" s="210"/>
      <c r="AT31" s="209">
        <f t="shared" si="14"/>
        <v>21581</v>
      </c>
      <c r="AU31" s="210">
        <v>21581</v>
      </c>
      <c r="AV31" s="210"/>
      <c r="AW31" s="210"/>
      <c r="AX31" s="210"/>
      <c r="AY31" s="210">
        <v>42745</v>
      </c>
      <c r="AZ31" s="210"/>
      <c r="BA31" s="210"/>
      <c r="BB31" s="209">
        <f t="shared" si="15"/>
        <v>23710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720</v>
      </c>
      <c r="BL31" s="210">
        <v>720</v>
      </c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29695</v>
      </c>
      <c r="BX31" s="210"/>
      <c r="BY31" s="210"/>
      <c r="BZ31" s="209">
        <f t="shared" si="21"/>
        <v>720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711</v>
      </c>
      <c r="CI31" s="209">
        <f t="shared" si="25"/>
        <v>24430</v>
      </c>
      <c r="CJ31" s="209">
        <f t="shared" si="26"/>
        <v>2159</v>
      </c>
      <c r="CK31" s="209">
        <f t="shared" si="27"/>
        <v>690</v>
      </c>
      <c r="CL31" s="209">
        <f t="shared" si="28"/>
        <v>690</v>
      </c>
      <c r="CM31" s="209">
        <f t="shared" si="28"/>
        <v>0</v>
      </c>
      <c r="CN31" s="209">
        <f t="shared" si="28"/>
        <v>0</v>
      </c>
      <c r="CO31" s="209">
        <f t="shared" si="28"/>
        <v>0</v>
      </c>
      <c r="CP31" s="209">
        <f t="shared" si="29"/>
        <v>21581</v>
      </c>
      <c r="CQ31" s="209">
        <f t="shared" si="30"/>
        <v>21581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72440</v>
      </c>
      <c r="CV31" s="209">
        <f t="shared" si="30"/>
        <v>0</v>
      </c>
      <c r="CW31" s="209">
        <f t="shared" si="30"/>
        <v>0</v>
      </c>
      <c r="CX31" s="209">
        <f t="shared" si="31"/>
        <v>24430</v>
      </c>
    </row>
    <row r="32" spans="1:102" ht="13.5">
      <c r="A32" s="208" t="s">
        <v>185</v>
      </c>
      <c r="B32" s="208">
        <v>6365</v>
      </c>
      <c r="C32" s="208" t="s">
        <v>258</v>
      </c>
      <c r="D32" s="209">
        <f t="shared" si="2"/>
        <v>30532</v>
      </c>
      <c r="E32" s="209">
        <f t="shared" si="3"/>
        <v>0</v>
      </c>
      <c r="F32" s="210"/>
      <c r="G32" s="210"/>
      <c r="H32" s="210"/>
      <c r="I32" s="210"/>
      <c r="J32" s="210"/>
      <c r="K32" s="210"/>
      <c r="L32" s="210">
        <v>30532</v>
      </c>
      <c r="M32" s="209">
        <f t="shared" si="4"/>
        <v>8044</v>
      </c>
      <c r="N32" s="209">
        <f t="shared" si="5"/>
        <v>0</v>
      </c>
      <c r="O32" s="210"/>
      <c r="P32" s="210"/>
      <c r="Q32" s="210"/>
      <c r="R32" s="210"/>
      <c r="S32" s="210"/>
      <c r="T32" s="210"/>
      <c r="U32" s="210">
        <v>8044</v>
      </c>
      <c r="V32" s="209">
        <f t="shared" si="6"/>
        <v>38576</v>
      </c>
      <c r="W32" s="209">
        <f t="shared" si="7"/>
        <v>0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0</v>
      </c>
      <c r="AB32" s="210"/>
      <c r="AC32" s="209">
        <f t="shared" si="9"/>
        <v>0</v>
      </c>
      <c r="AD32" s="209">
        <f t="shared" si="9"/>
        <v>38576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>
        <v>292</v>
      </c>
      <c r="AM32" s="209">
        <f t="shared" si="12"/>
        <v>12469</v>
      </c>
      <c r="AN32" s="210"/>
      <c r="AO32" s="209">
        <f t="shared" si="13"/>
        <v>0</v>
      </c>
      <c r="AP32" s="210"/>
      <c r="AQ32" s="210"/>
      <c r="AR32" s="210"/>
      <c r="AS32" s="210"/>
      <c r="AT32" s="209">
        <f t="shared" si="14"/>
        <v>12469</v>
      </c>
      <c r="AU32" s="210">
        <v>12469</v>
      </c>
      <c r="AV32" s="210"/>
      <c r="AW32" s="210"/>
      <c r="AX32" s="210"/>
      <c r="AY32" s="210">
        <v>17771</v>
      </c>
      <c r="AZ32" s="210"/>
      <c r="BA32" s="210"/>
      <c r="BB32" s="209">
        <f t="shared" si="15"/>
        <v>12469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8044</v>
      </c>
      <c r="BX32" s="210"/>
      <c r="BY32" s="210"/>
      <c r="BZ32" s="209">
        <f t="shared" si="21"/>
        <v>0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292</v>
      </c>
      <c r="CI32" s="209">
        <f t="shared" si="25"/>
        <v>12469</v>
      </c>
      <c r="CJ32" s="209">
        <f t="shared" si="26"/>
        <v>0</v>
      </c>
      <c r="CK32" s="209">
        <f t="shared" si="27"/>
        <v>0</v>
      </c>
      <c r="CL32" s="209">
        <f t="shared" si="28"/>
        <v>0</v>
      </c>
      <c r="CM32" s="209">
        <f t="shared" si="28"/>
        <v>0</v>
      </c>
      <c r="CN32" s="209">
        <f t="shared" si="28"/>
        <v>0</v>
      </c>
      <c r="CO32" s="209">
        <f t="shared" si="28"/>
        <v>0</v>
      </c>
      <c r="CP32" s="209">
        <f t="shared" si="29"/>
        <v>12469</v>
      </c>
      <c r="CQ32" s="209">
        <f t="shared" si="30"/>
        <v>12469</v>
      </c>
      <c r="CR32" s="209">
        <f t="shared" si="30"/>
        <v>0</v>
      </c>
      <c r="CS32" s="209">
        <f t="shared" si="30"/>
        <v>0</v>
      </c>
      <c r="CT32" s="209">
        <f t="shared" si="30"/>
        <v>0</v>
      </c>
      <c r="CU32" s="209">
        <f t="shared" si="30"/>
        <v>25815</v>
      </c>
      <c r="CV32" s="209">
        <f t="shared" si="30"/>
        <v>0</v>
      </c>
      <c r="CW32" s="209">
        <f t="shared" si="30"/>
        <v>0</v>
      </c>
      <c r="CX32" s="209">
        <f t="shared" si="31"/>
        <v>12469</v>
      </c>
    </row>
    <row r="33" spans="1:102" ht="13.5">
      <c r="A33" s="208" t="s">
        <v>185</v>
      </c>
      <c r="B33" s="208">
        <v>6366</v>
      </c>
      <c r="C33" s="208" t="s">
        <v>259</v>
      </c>
      <c r="D33" s="209">
        <f t="shared" si="2"/>
        <v>37254</v>
      </c>
      <c r="E33" s="209">
        <f t="shared" si="3"/>
        <v>6995</v>
      </c>
      <c r="F33" s="210"/>
      <c r="G33" s="210"/>
      <c r="H33" s="210"/>
      <c r="I33" s="210">
        <v>6995</v>
      </c>
      <c r="J33" s="210"/>
      <c r="K33" s="210"/>
      <c r="L33" s="210">
        <v>30259</v>
      </c>
      <c r="M33" s="209">
        <f t="shared" si="4"/>
        <v>13224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13224</v>
      </c>
      <c r="V33" s="209">
        <f t="shared" si="6"/>
        <v>50478</v>
      </c>
      <c r="W33" s="209">
        <f t="shared" si="7"/>
        <v>6995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6995</v>
      </c>
      <c r="AB33" s="210"/>
      <c r="AC33" s="209">
        <f t="shared" si="9"/>
        <v>0</v>
      </c>
      <c r="AD33" s="209">
        <f t="shared" si="9"/>
        <v>43483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>
        <v>314</v>
      </c>
      <c r="AM33" s="209">
        <f t="shared" si="12"/>
        <v>16961</v>
      </c>
      <c r="AN33" s="210"/>
      <c r="AO33" s="209">
        <f t="shared" si="13"/>
        <v>0</v>
      </c>
      <c r="AP33" s="210"/>
      <c r="AQ33" s="210"/>
      <c r="AR33" s="210"/>
      <c r="AS33" s="210"/>
      <c r="AT33" s="209">
        <f t="shared" si="14"/>
        <v>16961</v>
      </c>
      <c r="AU33" s="210">
        <v>16961</v>
      </c>
      <c r="AV33" s="210"/>
      <c r="AW33" s="210"/>
      <c r="AX33" s="210"/>
      <c r="AY33" s="210">
        <v>19979</v>
      </c>
      <c r="AZ33" s="210"/>
      <c r="BA33" s="210"/>
      <c r="BB33" s="209">
        <f t="shared" si="15"/>
        <v>16961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13224</v>
      </c>
      <c r="BX33" s="210"/>
      <c r="BY33" s="210"/>
      <c r="BZ33" s="209">
        <f t="shared" si="21"/>
        <v>0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314</v>
      </c>
      <c r="CI33" s="209">
        <f t="shared" si="25"/>
        <v>16961</v>
      </c>
      <c r="CJ33" s="209">
        <f t="shared" si="26"/>
        <v>0</v>
      </c>
      <c r="CK33" s="209">
        <f t="shared" si="27"/>
        <v>0</v>
      </c>
      <c r="CL33" s="209">
        <f t="shared" si="28"/>
        <v>0</v>
      </c>
      <c r="CM33" s="209">
        <f t="shared" si="28"/>
        <v>0</v>
      </c>
      <c r="CN33" s="209">
        <f t="shared" si="28"/>
        <v>0</v>
      </c>
      <c r="CO33" s="209">
        <f t="shared" si="28"/>
        <v>0</v>
      </c>
      <c r="CP33" s="209">
        <f t="shared" si="29"/>
        <v>16961</v>
      </c>
      <c r="CQ33" s="209">
        <f t="shared" si="30"/>
        <v>16961</v>
      </c>
      <c r="CR33" s="209">
        <f t="shared" si="30"/>
        <v>0</v>
      </c>
      <c r="CS33" s="209">
        <f t="shared" si="30"/>
        <v>0</v>
      </c>
      <c r="CT33" s="209">
        <f t="shared" si="30"/>
        <v>0</v>
      </c>
      <c r="CU33" s="209">
        <f t="shared" si="30"/>
        <v>33203</v>
      </c>
      <c r="CV33" s="209">
        <f t="shared" si="30"/>
        <v>0</v>
      </c>
      <c r="CW33" s="209">
        <f t="shared" si="30"/>
        <v>0</v>
      </c>
      <c r="CX33" s="209">
        <f t="shared" si="31"/>
        <v>16961</v>
      </c>
    </row>
    <row r="34" spans="1:102" ht="13.5">
      <c r="A34" s="208" t="s">
        <v>185</v>
      </c>
      <c r="B34" s="208">
        <v>6367</v>
      </c>
      <c r="C34" s="208" t="s">
        <v>260</v>
      </c>
      <c r="D34" s="209">
        <f t="shared" si="2"/>
        <v>60898</v>
      </c>
      <c r="E34" s="209">
        <f t="shared" si="3"/>
        <v>7885</v>
      </c>
      <c r="F34" s="210"/>
      <c r="G34" s="210"/>
      <c r="H34" s="210"/>
      <c r="I34" s="210">
        <v>7785</v>
      </c>
      <c r="J34" s="210"/>
      <c r="K34" s="210">
        <v>100</v>
      </c>
      <c r="L34" s="210">
        <v>53013</v>
      </c>
      <c r="M34" s="209">
        <f t="shared" si="4"/>
        <v>27347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27347</v>
      </c>
      <c r="V34" s="209">
        <f t="shared" si="6"/>
        <v>88245</v>
      </c>
      <c r="W34" s="209">
        <f t="shared" si="7"/>
        <v>7885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7785</v>
      </c>
      <c r="AB34" s="210"/>
      <c r="AC34" s="209">
        <f t="shared" si="9"/>
        <v>100</v>
      </c>
      <c r="AD34" s="209">
        <f t="shared" si="9"/>
        <v>80360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>
        <v>408</v>
      </c>
      <c r="AM34" s="209">
        <f t="shared" si="12"/>
        <v>34701</v>
      </c>
      <c r="AN34" s="210">
        <v>20665</v>
      </c>
      <c r="AO34" s="209">
        <f t="shared" si="13"/>
        <v>0</v>
      </c>
      <c r="AP34" s="210"/>
      <c r="AQ34" s="210"/>
      <c r="AR34" s="210"/>
      <c r="AS34" s="210"/>
      <c r="AT34" s="209">
        <f t="shared" si="14"/>
        <v>14036</v>
      </c>
      <c r="AU34" s="210">
        <v>14036</v>
      </c>
      <c r="AV34" s="210"/>
      <c r="AW34" s="210"/>
      <c r="AX34" s="210"/>
      <c r="AY34" s="210">
        <v>25789</v>
      </c>
      <c r="AZ34" s="210"/>
      <c r="BA34" s="210"/>
      <c r="BB34" s="209">
        <f t="shared" si="15"/>
        <v>34701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12531</v>
      </c>
      <c r="BL34" s="210"/>
      <c r="BM34" s="209">
        <f t="shared" si="19"/>
        <v>0</v>
      </c>
      <c r="BN34" s="210"/>
      <c r="BO34" s="210"/>
      <c r="BP34" s="210"/>
      <c r="BQ34" s="210"/>
      <c r="BR34" s="209">
        <f t="shared" si="20"/>
        <v>12531</v>
      </c>
      <c r="BS34" s="210">
        <v>12531</v>
      </c>
      <c r="BT34" s="210"/>
      <c r="BU34" s="210"/>
      <c r="BV34" s="210"/>
      <c r="BW34" s="210">
        <v>14816</v>
      </c>
      <c r="BX34" s="210"/>
      <c r="BY34" s="210"/>
      <c r="BZ34" s="209">
        <f t="shared" si="21"/>
        <v>12531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408</v>
      </c>
      <c r="CI34" s="209">
        <f t="shared" si="25"/>
        <v>47232</v>
      </c>
      <c r="CJ34" s="209">
        <f t="shared" si="26"/>
        <v>20665</v>
      </c>
      <c r="CK34" s="209">
        <f t="shared" si="27"/>
        <v>0</v>
      </c>
      <c r="CL34" s="209">
        <f t="shared" si="28"/>
        <v>0</v>
      </c>
      <c r="CM34" s="209">
        <f t="shared" si="28"/>
        <v>0</v>
      </c>
      <c r="CN34" s="209">
        <f t="shared" si="28"/>
        <v>0</v>
      </c>
      <c r="CO34" s="209">
        <f t="shared" si="28"/>
        <v>0</v>
      </c>
      <c r="CP34" s="209">
        <f t="shared" si="29"/>
        <v>26567</v>
      </c>
      <c r="CQ34" s="209">
        <f t="shared" si="30"/>
        <v>26567</v>
      </c>
      <c r="CR34" s="209">
        <f t="shared" si="30"/>
        <v>0</v>
      </c>
      <c r="CS34" s="209">
        <f t="shared" si="30"/>
        <v>0</v>
      </c>
      <c r="CT34" s="209">
        <f t="shared" si="30"/>
        <v>0</v>
      </c>
      <c r="CU34" s="209">
        <f t="shared" si="30"/>
        <v>40605</v>
      </c>
      <c r="CV34" s="209">
        <f t="shared" si="30"/>
        <v>0</v>
      </c>
      <c r="CW34" s="209">
        <f t="shared" si="30"/>
        <v>0</v>
      </c>
      <c r="CX34" s="209">
        <f t="shared" si="31"/>
        <v>47232</v>
      </c>
    </row>
    <row r="35" spans="1:102" ht="13.5">
      <c r="A35" s="208" t="s">
        <v>185</v>
      </c>
      <c r="B35" s="208">
        <v>6381</v>
      </c>
      <c r="C35" s="208" t="s">
        <v>261</v>
      </c>
      <c r="D35" s="209">
        <f t="shared" si="2"/>
        <v>107283</v>
      </c>
      <c r="E35" s="209">
        <f t="shared" si="3"/>
        <v>0</v>
      </c>
      <c r="F35" s="210"/>
      <c r="G35" s="210"/>
      <c r="H35" s="210"/>
      <c r="I35" s="210"/>
      <c r="J35" s="210"/>
      <c r="K35" s="210"/>
      <c r="L35" s="210">
        <v>107283</v>
      </c>
      <c r="M35" s="209">
        <f t="shared" si="4"/>
        <v>56704</v>
      </c>
      <c r="N35" s="209">
        <f t="shared" si="5"/>
        <v>0</v>
      </c>
      <c r="O35" s="210"/>
      <c r="P35" s="210"/>
      <c r="Q35" s="210"/>
      <c r="R35" s="210"/>
      <c r="S35" s="210"/>
      <c r="T35" s="210"/>
      <c r="U35" s="210">
        <v>56704</v>
      </c>
      <c r="V35" s="209">
        <f t="shared" si="6"/>
        <v>163987</v>
      </c>
      <c r="W35" s="209">
        <f t="shared" si="7"/>
        <v>0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0</v>
      </c>
      <c r="AB35" s="210"/>
      <c r="AC35" s="209">
        <f t="shared" si="9"/>
        <v>0</v>
      </c>
      <c r="AD35" s="209">
        <f t="shared" si="9"/>
        <v>163987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>
        <v>3861</v>
      </c>
      <c r="AM35" s="209">
        <f t="shared" si="12"/>
        <v>37685</v>
      </c>
      <c r="AN35" s="210">
        <v>11787</v>
      </c>
      <c r="AO35" s="209">
        <f t="shared" si="13"/>
        <v>0</v>
      </c>
      <c r="AP35" s="210"/>
      <c r="AQ35" s="210"/>
      <c r="AR35" s="210"/>
      <c r="AS35" s="210"/>
      <c r="AT35" s="209">
        <f t="shared" si="14"/>
        <v>25898</v>
      </c>
      <c r="AU35" s="210">
        <v>25898</v>
      </c>
      <c r="AV35" s="210"/>
      <c r="AW35" s="210"/>
      <c r="AX35" s="210"/>
      <c r="AY35" s="210">
        <v>42133</v>
      </c>
      <c r="AZ35" s="210"/>
      <c r="BA35" s="210">
        <v>23604</v>
      </c>
      <c r="BB35" s="209">
        <f t="shared" si="15"/>
        <v>61289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393</v>
      </c>
      <c r="BL35" s="210">
        <v>393</v>
      </c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56311</v>
      </c>
      <c r="BX35" s="210"/>
      <c r="BY35" s="210"/>
      <c r="BZ35" s="209">
        <f t="shared" si="21"/>
        <v>393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3861</v>
      </c>
      <c r="CI35" s="209">
        <f t="shared" si="25"/>
        <v>38078</v>
      </c>
      <c r="CJ35" s="209">
        <f t="shared" si="26"/>
        <v>12180</v>
      </c>
      <c r="CK35" s="209">
        <f t="shared" si="27"/>
        <v>0</v>
      </c>
      <c r="CL35" s="209">
        <f t="shared" si="28"/>
        <v>0</v>
      </c>
      <c r="CM35" s="209">
        <f t="shared" si="28"/>
        <v>0</v>
      </c>
      <c r="CN35" s="209">
        <f t="shared" si="28"/>
        <v>0</v>
      </c>
      <c r="CO35" s="209">
        <f t="shared" si="28"/>
        <v>0</v>
      </c>
      <c r="CP35" s="209">
        <f t="shared" si="29"/>
        <v>25898</v>
      </c>
      <c r="CQ35" s="209">
        <f t="shared" si="30"/>
        <v>25898</v>
      </c>
      <c r="CR35" s="209">
        <f t="shared" si="30"/>
        <v>0</v>
      </c>
      <c r="CS35" s="209">
        <f t="shared" si="30"/>
        <v>0</v>
      </c>
      <c r="CT35" s="209">
        <f t="shared" si="30"/>
        <v>0</v>
      </c>
      <c r="CU35" s="209">
        <f t="shared" si="30"/>
        <v>98444</v>
      </c>
      <c r="CV35" s="209">
        <f t="shared" si="30"/>
        <v>0</v>
      </c>
      <c r="CW35" s="209">
        <f t="shared" si="30"/>
        <v>23604</v>
      </c>
      <c r="CX35" s="209">
        <f t="shared" si="31"/>
        <v>61682</v>
      </c>
    </row>
    <row r="36" spans="1:102" ht="13.5">
      <c r="A36" s="208" t="s">
        <v>185</v>
      </c>
      <c r="B36" s="208">
        <v>6382</v>
      </c>
      <c r="C36" s="208" t="s">
        <v>262</v>
      </c>
      <c r="D36" s="209">
        <f t="shared" si="2"/>
        <v>62516</v>
      </c>
      <c r="E36" s="209">
        <f t="shared" si="3"/>
        <v>20</v>
      </c>
      <c r="F36" s="210"/>
      <c r="G36" s="210"/>
      <c r="H36" s="210"/>
      <c r="I36" s="210"/>
      <c r="J36" s="210"/>
      <c r="K36" s="210">
        <v>20</v>
      </c>
      <c r="L36" s="210">
        <v>62496</v>
      </c>
      <c r="M36" s="209">
        <f t="shared" si="4"/>
        <v>61012</v>
      </c>
      <c r="N36" s="209">
        <f t="shared" si="5"/>
        <v>0</v>
      </c>
      <c r="O36" s="210"/>
      <c r="P36" s="210"/>
      <c r="Q36" s="210"/>
      <c r="R36" s="210"/>
      <c r="S36" s="210"/>
      <c r="T36" s="210"/>
      <c r="U36" s="210">
        <v>61012</v>
      </c>
      <c r="V36" s="209">
        <f t="shared" si="6"/>
        <v>123528</v>
      </c>
      <c r="W36" s="209">
        <f t="shared" si="7"/>
        <v>20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0</v>
      </c>
      <c r="AB36" s="210"/>
      <c r="AC36" s="209">
        <f t="shared" si="9"/>
        <v>20</v>
      </c>
      <c r="AD36" s="209">
        <f t="shared" si="9"/>
        <v>123508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>
        <v>2536</v>
      </c>
      <c r="AM36" s="209">
        <f t="shared" si="12"/>
        <v>32418</v>
      </c>
      <c r="AN36" s="210"/>
      <c r="AO36" s="209">
        <f t="shared" si="13"/>
        <v>0</v>
      </c>
      <c r="AP36" s="210"/>
      <c r="AQ36" s="210"/>
      <c r="AR36" s="210"/>
      <c r="AS36" s="210"/>
      <c r="AT36" s="209">
        <f t="shared" si="14"/>
        <v>32418</v>
      </c>
      <c r="AU36" s="210">
        <v>31020</v>
      </c>
      <c r="AV36" s="210">
        <v>1398</v>
      </c>
      <c r="AW36" s="210"/>
      <c r="AX36" s="210"/>
      <c r="AY36" s="210">
        <v>27562</v>
      </c>
      <c r="AZ36" s="210"/>
      <c r="BA36" s="210"/>
      <c r="BB36" s="209">
        <f t="shared" si="15"/>
        <v>32418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0</v>
      </c>
      <c r="BL36" s="210"/>
      <c r="BM36" s="209">
        <f t="shared" si="19"/>
        <v>0</v>
      </c>
      <c r="BN36" s="210"/>
      <c r="BO36" s="210"/>
      <c r="BP36" s="210"/>
      <c r="BQ36" s="210"/>
      <c r="BR36" s="209">
        <f t="shared" si="20"/>
        <v>0</v>
      </c>
      <c r="BS36" s="210"/>
      <c r="BT36" s="210"/>
      <c r="BU36" s="210"/>
      <c r="BV36" s="210"/>
      <c r="BW36" s="210">
        <v>61012</v>
      </c>
      <c r="BX36" s="210"/>
      <c r="BY36" s="210"/>
      <c r="BZ36" s="209">
        <f t="shared" si="21"/>
        <v>0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2536</v>
      </c>
      <c r="CI36" s="209">
        <f t="shared" si="25"/>
        <v>32418</v>
      </c>
      <c r="CJ36" s="209">
        <f t="shared" si="26"/>
        <v>0</v>
      </c>
      <c r="CK36" s="209">
        <f t="shared" si="27"/>
        <v>0</v>
      </c>
      <c r="CL36" s="209">
        <f t="shared" si="28"/>
        <v>0</v>
      </c>
      <c r="CM36" s="209">
        <f t="shared" si="28"/>
        <v>0</v>
      </c>
      <c r="CN36" s="209">
        <f t="shared" si="28"/>
        <v>0</v>
      </c>
      <c r="CO36" s="209">
        <f t="shared" si="28"/>
        <v>0</v>
      </c>
      <c r="CP36" s="209">
        <f t="shared" si="29"/>
        <v>32418</v>
      </c>
      <c r="CQ36" s="209">
        <f t="shared" si="30"/>
        <v>31020</v>
      </c>
      <c r="CR36" s="209">
        <f t="shared" si="30"/>
        <v>1398</v>
      </c>
      <c r="CS36" s="209">
        <f t="shared" si="30"/>
        <v>0</v>
      </c>
      <c r="CT36" s="209">
        <f t="shared" si="30"/>
        <v>0</v>
      </c>
      <c r="CU36" s="209">
        <f t="shared" si="30"/>
        <v>88574</v>
      </c>
      <c r="CV36" s="209">
        <f t="shared" si="30"/>
        <v>0</v>
      </c>
      <c r="CW36" s="209">
        <f t="shared" si="30"/>
        <v>0</v>
      </c>
      <c r="CX36" s="209">
        <f t="shared" si="31"/>
        <v>32418</v>
      </c>
    </row>
    <row r="37" spans="1:102" ht="13.5">
      <c r="A37" s="208" t="s">
        <v>185</v>
      </c>
      <c r="B37" s="208">
        <v>6401</v>
      </c>
      <c r="C37" s="208" t="s">
        <v>263</v>
      </c>
      <c r="D37" s="209">
        <f t="shared" si="2"/>
        <v>58079</v>
      </c>
      <c r="E37" s="209">
        <f t="shared" si="3"/>
        <v>0</v>
      </c>
      <c r="F37" s="210"/>
      <c r="G37" s="210"/>
      <c r="H37" s="210"/>
      <c r="I37" s="210"/>
      <c r="J37" s="210"/>
      <c r="K37" s="210"/>
      <c r="L37" s="210">
        <v>58079</v>
      </c>
      <c r="M37" s="209">
        <f t="shared" si="4"/>
        <v>25875</v>
      </c>
      <c r="N37" s="209">
        <f t="shared" si="5"/>
        <v>0</v>
      </c>
      <c r="O37" s="210"/>
      <c r="P37" s="210"/>
      <c r="Q37" s="210"/>
      <c r="R37" s="210"/>
      <c r="S37" s="210"/>
      <c r="T37" s="210"/>
      <c r="U37" s="210">
        <v>25875</v>
      </c>
      <c r="V37" s="209">
        <f t="shared" si="6"/>
        <v>83954</v>
      </c>
      <c r="W37" s="209">
        <f t="shared" si="7"/>
        <v>0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0</v>
      </c>
      <c r="AB37" s="210"/>
      <c r="AC37" s="209">
        <f t="shared" si="9"/>
        <v>0</v>
      </c>
      <c r="AD37" s="209">
        <f t="shared" si="9"/>
        <v>83954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>
        <v>1727</v>
      </c>
      <c r="AM37" s="209">
        <f t="shared" si="12"/>
        <v>37540</v>
      </c>
      <c r="AN37" s="210"/>
      <c r="AO37" s="209">
        <f t="shared" si="13"/>
        <v>0</v>
      </c>
      <c r="AP37" s="210"/>
      <c r="AQ37" s="210"/>
      <c r="AR37" s="210"/>
      <c r="AS37" s="210"/>
      <c r="AT37" s="209">
        <f t="shared" si="14"/>
        <v>37540</v>
      </c>
      <c r="AU37" s="210">
        <v>36028</v>
      </c>
      <c r="AV37" s="210">
        <v>1512</v>
      </c>
      <c r="AW37" s="210"/>
      <c r="AX37" s="210"/>
      <c r="AY37" s="210">
        <v>18812</v>
      </c>
      <c r="AZ37" s="210"/>
      <c r="BA37" s="210"/>
      <c r="BB37" s="209">
        <f t="shared" si="15"/>
        <v>37540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0</v>
      </c>
      <c r="BL37" s="210"/>
      <c r="BM37" s="209">
        <f t="shared" si="19"/>
        <v>0</v>
      </c>
      <c r="BN37" s="210"/>
      <c r="BO37" s="210"/>
      <c r="BP37" s="210"/>
      <c r="BQ37" s="210"/>
      <c r="BR37" s="209">
        <f t="shared" si="20"/>
        <v>0</v>
      </c>
      <c r="BS37" s="210"/>
      <c r="BT37" s="210"/>
      <c r="BU37" s="210"/>
      <c r="BV37" s="210"/>
      <c r="BW37" s="210">
        <v>25875</v>
      </c>
      <c r="BX37" s="210"/>
      <c r="BY37" s="210"/>
      <c r="BZ37" s="209">
        <f t="shared" si="21"/>
        <v>0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1727</v>
      </c>
      <c r="CI37" s="209">
        <f t="shared" si="25"/>
        <v>37540</v>
      </c>
      <c r="CJ37" s="209">
        <f t="shared" si="26"/>
        <v>0</v>
      </c>
      <c r="CK37" s="209">
        <f t="shared" si="27"/>
        <v>0</v>
      </c>
      <c r="CL37" s="209">
        <f t="shared" si="28"/>
        <v>0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37540</v>
      </c>
      <c r="CQ37" s="209">
        <f t="shared" si="30"/>
        <v>36028</v>
      </c>
      <c r="CR37" s="209">
        <f t="shared" si="30"/>
        <v>1512</v>
      </c>
      <c r="CS37" s="209">
        <f t="shared" si="30"/>
        <v>0</v>
      </c>
      <c r="CT37" s="209">
        <f t="shared" si="30"/>
        <v>0</v>
      </c>
      <c r="CU37" s="209">
        <f t="shared" si="30"/>
        <v>44687</v>
      </c>
      <c r="CV37" s="209">
        <f t="shared" si="30"/>
        <v>0</v>
      </c>
      <c r="CW37" s="209">
        <f t="shared" si="30"/>
        <v>0</v>
      </c>
      <c r="CX37" s="209">
        <f t="shared" si="31"/>
        <v>37540</v>
      </c>
    </row>
    <row r="38" spans="1:102" ht="13.5">
      <c r="A38" s="208" t="s">
        <v>185</v>
      </c>
      <c r="B38" s="208">
        <v>6402</v>
      </c>
      <c r="C38" s="208" t="s">
        <v>264</v>
      </c>
      <c r="D38" s="209">
        <f t="shared" si="2"/>
        <v>55047</v>
      </c>
      <c r="E38" s="209">
        <f t="shared" si="3"/>
        <v>0</v>
      </c>
      <c r="F38" s="210"/>
      <c r="G38" s="210"/>
      <c r="H38" s="210"/>
      <c r="I38" s="210"/>
      <c r="J38" s="210"/>
      <c r="K38" s="210"/>
      <c r="L38" s="210">
        <v>55047</v>
      </c>
      <c r="M38" s="209">
        <f t="shared" si="4"/>
        <v>42310</v>
      </c>
      <c r="N38" s="209">
        <f t="shared" si="5"/>
        <v>0</v>
      </c>
      <c r="O38" s="210"/>
      <c r="P38" s="210"/>
      <c r="Q38" s="210"/>
      <c r="R38" s="210"/>
      <c r="S38" s="210"/>
      <c r="T38" s="210"/>
      <c r="U38" s="210">
        <v>42310</v>
      </c>
      <c r="V38" s="209">
        <f t="shared" si="6"/>
        <v>97357</v>
      </c>
      <c r="W38" s="209">
        <f t="shared" si="7"/>
        <v>0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0</v>
      </c>
      <c r="AB38" s="210"/>
      <c r="AC38" s="209">
        <f t="shared" si="9"/>
        <v>0</v>
      </c>
      <c r="AD38" s="209">
        <f t="shared" si="9"/>
        <v>97357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>
        <v>2060</v>
      </c>
      <c r="AM38" s="209">
        <f t="shared" si="12"/>
        <v>30557</v>
      </c>
      <c r="AN38" s="210"/>
      <c r="AO38" s="209">
        <f t="shared" si="13"/>
        <v>0</v>
      </c>
      <c r="AP38" s="210"/>
      <c r="AQ38" s="210"/>
      <c r="AR38" s="210"/>
      <c r="AS38" s="210"/>
      <c r="AT38" s="209">
        <f t="shared" si="14"/>
        <v>30557</v>
      </c>
      <c r="AU38" s="210">
        <v>28402</v>
      </c>
      <c r="AV38" s="210">
        <v>2155</v>
      </c>
      <c r="AW38" s="210"/>
      <c r="AX38" s="210"/>
      <c r="AY38" s="210">
        <v>22430</v>
      </c>
      <c r="AZ38" s="210"/>
      <c r="BA38" s="210"/>
      <c r="BB38" s="209">
        <f t="shared" si="15"/>
        <v>30557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0</v>
      </c>
      <c r="BL38" s="210"/>
      <c r="BM38" s="209">
        <f t="shared" si="19"/>
        <v>0</v>
      </c>
      <c r="BN38" s="210"/>
      <c r="BO38" s="210"/>
      <c r="BP38" s="210"/>
      <c r="BQ38" s="210"/>
      <c r="BR38" s="209">
        <f t="shared" si="20"/>
        <v>0</v>
      </c>
      <c r="BS38" s="210"/>
      <c r="BT38" s="210"/>
      <c r="BU38" s="210"/>
      <c r="BV38" s="210"/>
      <c r="BW38" s="210">
        <v>42310</v>
      </c>
      <c r="BX38" s="210"/>
      <c r="BY38" s="210"/>
      <c r="BZ38" s="209">
        <f t="shared" si="21"/>
        <v>0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2060</v>
      </c>
      <c r="CI38" s="209">
        <f t="shared" si="25"/>
        <v>30557</v>
      </c>
      <c r="CJ38" s="209">
        <f t="shared" si="26"/>
        <v>0</v>
      </c>
      <c r="CK38" s="209">
        <f t="shared" si="27"/>
        <v>0</v>
      </c>
      <c r="CL38" s="209">
        <f t="shared" si="28"/>
        <v>0</v>
      </c>
      <c r="CM38" s="209">
        <f t="shared" si="28"/>
        <v>0</v>
      </c>
      <c r="CN38" s="209">
        <f t="shared" si="28"/>
        <v>0</v>
      </c>
      <c r="CO38" s="209">
        <f t="shared" si="28"/>
        <v>0</v>
      </c>
      <c r="CP38" s="209">
        <f t="shared" si="29"/>
        <v>30557</v>
      </c>
      <c r="CQ38" s="209">
        <f t="shared" si="30"/>
        <v>28402</v>
      </c>
      <c r="CR38" s="209">
        <f t="shared" si="30"/>
        <v>2155</v>
      </c>
      <c r="CS38" s="209">
        <f t="shared" si="30"/>
        <v>0</v>
      </c>
      <c r="CT38" s="209">
        <f t="shared" si="30"/>
        <v>0</v>
      </c>
      <c r="CU38" s="209">
        <f t="shared" si="30"/>
        <v>64740</v>
      </c>
      <c r="CV38" s="209">
        <f t="shared" si="30"/>
        <v>0</v>
      </c>
      <c r="CW38" s="209">
        <f t="shared" si="30"/>
        <v>0</v>
      </c>
      <c r="CX38" s="209">
        <f t="shared" si="31"/>
        <v>30557</v>
      </c>
    </row>
    <row r="39" spans="1:102" ht="13.5">
      <c r="A39" s="208" t="s">
        <v>185</v>
      </c>
      <c r="B39" s="208">
        <v>6403</v>
      </c>
      <c r="C39" s="208" t="s">
        <v>265</v>
      </c>
      <c r="D39" s="209">
        <f t="shared" si="2"/>
        <v>47182</v>
      </c>
      <c r="E39" s="209">
        <f t="shared" si="3"/>
        <v>0</v>
      </c>
      <c r="F39" s="210"/>
      <c r="G39" s="210"/>
      <c r="H39" s="210"/>
      <c r="I39" s="210"/>
      <c r="J39" s="210"/>
      <c r="K39" s="210"/>
      <c r="L39" s="210">
        <v>47182</v>
      </c>
      <c r="M39" s="209">
        <f t="shared" si="4"/>
        <v>31882</v>
      </c>
      <c r="N39" s="209">
        <f t="shared" si="5"/>
        <v>0</v>
      </c>
      <c r="O39" s="210"/>
      <c r="P39" s="210"/>
      <c r="Q39" s="210"/>
      <c r="R39" s="210"/>
      <c r="S39" s="210"/>
      <c r="T39" s="210"/>
      <c r="U39" s="210">
        <v>31882</v>
      </c>
      <c r="V39" s="209">
        <f t="shared" si="6"/>
        <v>79064</v>
      </c>
      <c r="W39" s="209">
        <f t="shared" si="7"/>
        <v>0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0</v>
      </c>
      <c r="AB39" s="210"/>
      <c r="AC39" s="209">
        <f t="shared" si="9"/>
        <v>0</v>
      </c>
      <c r="AD39" s="209">
        <f t="shared" si="9"/>
        <v>79064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>
        <v>1374</v>
      </c>
      <c r="AM39" s="209">
        <f t="shared" si="12"/>
        <v>30863</v>
      </c>
      <c r="AN39" s="210">
        <v>12480</v>
      </c>
      <c r="AO39" s="209">
        <f t="shared" si="13"/>
        <v>0</v>
      </c>
      <c r="AP39" s="210"/>
      <c r="AQ39" s="210"/>
      <c r="AR39" s="210"/>
      <c r="AS39" s="210"/>
      <c r="AT39" s="209">
        <f t="shared" si="14"/>
        <v>18383</v>
      </c>
      <c r="AU39" s="210">
        <v>17194</v>
      </c>
      <c r="AV39" s="210">
        <v>1153</v>
      </c>
      <c r="AW39" s="210"/>
      <c r="AX39" s="210">
        <v>36</v>
      </c>
      <c r="AY39" s="210">
        <v>14945</v>
      </c>
      <c r="AZ39" s="210"/>
      <c r="BA39" s="210"/>
      <c r="BB39" s="209">
        <f t="shared" si="15"/>
        <v>30863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0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0</v>
      </c>
      <c r="BS39" s="210"/>
      <c r="BT39" s="210"/>
      <c r="BU39" s="210"/>
      <c r="BV39" s="210"/>
      <c r="BW39" s="210">
        <v>31882</v>
      </c>
      <c r="BX39" s="210"/>
      <c r="BY39" s="210"/>
      <c r="BZ39" s="209">
        <f t="shared" si="21"/>
        <v>0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1374</v>
      </c>
      <c r="CI39" s="209">
        <f t="shared" si="25"/>
        <v>30863</v>
      </c>
      <c r="CJ39" s="209">
        <f t="shared" si="26"/>
        <v>12480</v>
      </c>
      <c r="CK39" s="209">
        <f t="shared" si="27"/>
        <v>0</v>
      </c>
      <c r="CL39" s="209">
        <f t="shared" si="28"/>
        <v>0</v>
      </c>
      <c r="CM39" s="209">
        <f t="shared" si="28"/>
        <v>0</v>
      </c>
      <c r="CN39" s="209">
        <f t="shared" si="28"/>
        <v>0</v>
      </c>
      <c r="CO39" s="209">
        <f t="shared" si="28"/>
        <v>0</v>
      </c>
      <c r="CP39" s="209">
        <f t="shared" si="29"/>
        <v>18383</v>
      </c>
      <c r="CQ39" s="209">
        <f t="shared" si="30"/>
        <v>17194</v>
      </c>
      <c r="CR39" s="209">
        <f t="shared" si="30"/>
        <v>1153</v>
      </c>
      <c r="CS39" s="209">
        <f t="shared" si="30"/>
        <v>0</v>
      </c>
      <c r="CT39" s="209">
        <f t="shared" si="30"/>
        <v>36</v>
      </c>
      <c r="CU39" s="209">
        <f t="shared" si="30"/>
        <v>46827</v>
      </c>
      <c r="CV39" s="209">
        <f t="shared" si="30"/>
        <v>0</v>
      </c>
      <c r="CW39" s="209">
        <f t="shared" si="30"/>
        <v>0</v>
      </c>
      <c r="CX39" s="209">
        <f t="shared" si="31"/>
        <v>30863</v>
      </c>
    </row>
    <row r="40" spans="1:102" ht="13.5">
      <c r="A40" s="208" t="s">
        <v>185</v>
      </c>
      <c r="B40" s="208">
        <v>6426</v>
      </c>
      <c r="C40" s="208" t="s">
        <v>266</v>
      </c>
      <c r="D40" s="209">
        <f t="shared" si="2"/>
        <v>27305</v>
      </c>
      <c r="E40" s="209">
        <f t="shared" si="3"/>
        <v>161</v>
      </c>
      <c r="F40" s="210"/>
      <c r="G40" s="210"/>
      <c r="H40" s="210"/>
      <c r="I40" s="210"/>
      <c r="J40" s="210"/>
      <c r="K40" s="210">
        <v>161</v>
      </c>
      <c r="L40" s="210">
        <v>27144</v>
      </c>
      <c r="M40" s="209">
        <f t="shared" si="4"/>
        <v>8391</v>
      </c>
      <c r="N40" s="209">
        <f t="shared" si="5"/>
        <v>0</v>
      </c>
      <c r="O40" s="210"/>
      <c r="P40" s="210"/>
      <c r="Q40" s="210"/>
      <c r="R40" s="210"/>
      <c r="S40" s="210"/>
      <c r="T40" s="210"/>
      <c r="U40" s="210">
        <v>8391</v>
      </c>
      <c r="V40" s="209">
        <f t="shared" si="6"/>
        <v>35696</v>
      </c>
      <c r="W40" s="209">
        <f t="shared" si="7"/>
        <v>161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0</v>
      </c>
      <c r="AB40" s="210"/>
      <c r="AC40" s="209">
        <f t="shared" si="9"/>
        <v>161</v>
      </c>
      <c r="AD40" s="209">
        <f t="shared" si="9"/>
        <v>35535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6578</v>
      </c>
      <c r="AN40" s="210"/>
      <c r="AO40" s="209">
        <f t="shared" si="13"/>
        <v>1385</v>
      </c>
      <c r="AP40" s="210">
        <v>1385</v>
      </c>
      <c r="AQ40" s="210"/>
      <c r="AR40" s="210"/>
      <c r="AS40" s="210"/>
      <c r="AT40" s="209">
        <f t="shared" si="14"/>
        <v>5193</v>
      </c>
      <c r="AU40" s="210">
        <v>5193</v>
      </c>
      <c r="AV40" s="210"/>
      <c r="AW40" s="210"/>
      <c r="AX40" s="210"/>
      <c r="AY40" s="210">
        <v>20727</v>
      </c>
      <c r="AZ40" s="210"/>
      <c r="BA40" s="210"/>
      <c r="BB40" s="209">
        <f t="shared" si="15"/>
        <v>6578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0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0</v>
      </c>
      <c r="BS40" s="210"/>
      <c r="BT40" s="210"/>
      <c r="BU40" s="210"/>
      <c r="BV40" s="210"/>
      <c r="BW40" s="210">
        <v>8391</v>
      </c>
      <c r="BX40" s="210"/>
      <c r="BY40" s="210"/>
      <c r="BZ40" s="209">
        <f t="shared" si="21"/>
        <v>0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6578</v>
      </c>
      <c r="CJ40" s="209">
        <f t="shared" si="26"/>
        <v>0</v>
      </c>
      <c r="CK40" s="209">
        <f t="shared" si="27"/>
        <v>1385</v>
      </c>
      <c r="CL40" s="209">
        <f t="shared" si="28"/>
        <v>1385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5193</v>
      </c>
      <c r="CQ40" s="209">
        <f t="shared" si="30"/>
        <v>5193</v>
      </c>
      <c r="CR40" s="209">
        <f t="shared" si="30"/>
        <v>0</v>
      </c>
      <c r="CS40" s="209">
        <f t="shared" si="30"/>
        <v>0</v>
      </c>
      <c r="CT40" s="209">
        <f t="shared" si="30"/>
        <v>0</v>
      </c>
      <c r="CU40" s="209">
        <f t="shared" si="30"/>
        <v>29118</v>
      </c>
      <c r="CV40" s="209">
        <f t="shared" si="30"/>
        <v>0</v>
      </c>
      <c r="CW40" s="209">
        <f t="shared" si="30"/>
        <v>0</v>
      </c>
      <c r="CX40" s="209">
        <f t="shared" si="31"/>
        <v>6578</v>
      </c>
    </row>
    <row r="41" spans="1:102" ht="13.5">
      <c r="A41" s="208" t="s">
        <v>185</v>
      </c>
      <c r="B41" s="208">
        <v>6428</v>
      </c>
      <c r="C41" s="208" t="s">
        <v>267</v>
      </c>
      <c r="D41" s="209">
        <f t="shared" si="2"/>
        <v>69572</v>
      </c>
      <c r="E41" s="209">
        <f t="shared" si="3"/>
        <v>95</v>
      </c>
      <c r="F41" s="210"/>
      <c r="G41" s="210"/>
      <c r="H41" s="210"/>
      <c r="I41" s="210"/>
      <c r="J41" s="210"/>
      <c r="K41" s="210">
        <v>95</v>
      </c>
      <c r="L41" s="210">
        <v>69477</v>
      </c>
      <c r="M41" s="209">
        <f t="shared" si="4"/>
        <v>36516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36516</v>
      </c>
      <c r="V41" s="209">
        <f t="shared" si="6"/>
        <v>106088</v>
      </c>
      <c r="W41" s="209">
        <f t="shared" si="7"/>
        <v>95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0</v>
      </c>
      <c r="AB41" s="210"/>
      <c r="AC41" s="209">
        <f t="shared" si="9"/>
        <v>95</v>
      </c>
      <c r="AD41" s="209">
        <f t="shared" si="9"/>
        <v>105993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>
        <v>304</v>
      </c>
      <c r="AM41" s="209">
        <f t="shared" si="12"/>
        <v>42917</v>
      </c>
      <c r="AN41" s="210"/>
      <c r="AO41" s="209">
        <f t="shared" si="13"/>
        <v>4385</v>
      </c>
      <c r="AP41" s="210"/>
      <c r="AQ41" s="210">
        <v>4385</v>
      </c>
      <c r="AR41" s="210"/>
      <c r="AS41" s="210"/>
      <c r="AT41" s="209">
        <f t="shared" si="14"/>
        <v>38532</v>
      </c>
      <c r="AU41" s="210">
        <v>38532</v>
      </c>
      <c r="AV41" s="210"/>
      <c r="AW41" s="210"/>
      <c r="AX41" s="210"/>
      <c r="AY41" s="210">
        <v>26351</v>
      </c>
      <c r="AZ41" s="210"/>
      <c r="BA41" s="210"/>
      <c r="BB41" s="209">
        <f t="shared" si="15"/>
        <v>42917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/>
      <c r="BK41" s="209">
        <f t="shared" si="18"/>
        <v>0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0</v>
      </c>
      <c r="BS41" s="210"/>
      <c r="BT41" s="210"/>
      <c r="BU41" s="210"/>
      <c r="BV41" s="210"/>
      <c r="BW41" s="210">
        <v>36516</v>
      </c>
      <c r="BX41" s="210"/>
      <c r="BY41" s="210"/>
      <c r="BZ41" s="209">
        <f t="shared" si="21"/>
        <v>0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304</v>
      </c>
      <c r="CI41" s="209">
        <f t="shared" si="25"/>
        <v>42917</v>
      </c>
      <c r="CJ41" s="209">
        <f t="shared" si="26"/>
        <v>0</v>
      </c>
      <c r="CK41" s="209">
        <f t="shared" si="27"/>
        <v>4385</v>
      </c>
      <c r="CL41" s="209">
        <f t="shared" si="28"/>
        <v>0</v>
      </c>
      <c r="CM41" s="209">
        <f t="shared" si="28"/>
        <v>4385</v>
      </c>
      <c r="CN41" s="209">
        <f t="shared" si="28"/>
        <v>0</v>
      </c>
      <c r="CO41" s="209">
        <f t="shared" si="28"/>
        <v>0</v>
      </c>
      <c r="CP41" s="209">
        <f t="shared" si="29"/>
        <v>38532</v>
      </c>
      <c r="CQ41" s="209">
        <f t="shared" si="30"/>
        <v>38532</v>
      </c>
      <c r="CR41" s="209">
        <f t="shared" si="30"/>
        <v>0</v>
      </c>
      <c r="CS41" s="209">
        <f t="shared" si="30"/>
        <v>0</v>
      </c>
      <c r="CT41" s="209">
        <f t="shared" si="30"/>
        <v>0</v>
      </c>
      <c r="CU41" s="209">
        <f t="shared" si="30"/>
        <v>62867</v>
      </c>
      <c r="CV41" s="209">
        <f t="shared" si="30"/>
        <v>0</v>
      </c>
      <c r="CW41" s="209">
        <f t="shared" si="30"/>
        <v>0</v>
      </c>
      <c r="CX41" s="209">
        <f t="shared" si="31"/>
        <v>42917</v>
      </c>
    </row>
    <row r="42" spans="1:102" ht="13.5">
      <c r="A42" s="208" t="s">
        <v>185</v>
      </c>
      <c r="B42" s="208">
        <v>6461</v>
      </c>
      <c r="C42" s="208" t="s">
        <v>268</v>
      </c>
      <c r="D42" s="209">
        <f t="shared" si="2"/>
        <v>42735</v>
      </c>
      <c r="E42" s="209">
        <f t="shared" si="3"/>
        <v>1723</v>
      </c>
      <c r="F42" s="210"/>
      <c r="G42" s="210"/>
      <c r="H42" s="210"/>
      <c r="I42" s="210">
        <v>1647</v>
      </c>
      <c r="J42" s="210"/>
      <c r="K42" s="210">
        <v>76</v>
      </c>
      <c r="L42" s="210">
        <v>41012</v>
      </c>
      <c r="M42" s="209">
        <f t="shared" si="4"/>
        <v>32055</v>
      </c>
      <c r="N42" s="209">
        <f t="shared" si="5"/>
        <v>25</v>
      </c>
      <c r="O42" s="210"/>
      <c r="P42" s="210"/>
      <c r="Q42" s="210"/>
      <c r="R42" s="210"/>
      <c r="S42" s="210"/>
      <c r="T42" s="210">
        <v>25</v>
      </c>
      <c r="U42" s="210">
        <v>32030</v>
      </c>
      <c r="V42" s="209">
        <f t="shared" si="6"/>
        <v>74790</v>
      </c>
      <c r="W42" s="209">
        <f t="shared" si="7"/>
        <v>1748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1647</v>
      </c>
      <c r="AB42" s="210"/>
      <c r="AC42" s="209">
        <f t="shared" si="9"/>
        <v>101</v>
      </c>
      <c r="AD42" s="209">
        <f t="shared" si="9"/>
        <v>73042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>
        <v>217</v>
      </c>
      <c r="AM42" s="209">
        <f t="shared" si="12"/>
        <v>24781</v>
      </c>
      <c r="AN42" s="210">
        <v>4977</v>
      </c>
      <c r="AO42" s="209">
        <f t="shared" si="13"/>
        <v>0</v>
      </c>
      <c r="AP42" s="210"/>
      <c r="AQ42" s="210"/>
      <c r="AR42" s="210"/>
      <c r="AS42" s="210"/>
      <c r="AT42" s="209">
        <f t="shared" si="14"/>
        <v>19804</v>
      </c>
      <c r="AU42" s="210">
        <v>19804</v>
      </c>
      <c r="AV42" s="210"/>
      <c r="AW42" s="210"/>
      <c r="AX42" s="210"/>
      <c r="AY42" s="210">
        <v>17737</v>
      </c>
      <c r="AZ42" s="210"/>
      <c r="BA42" s="210"/>
      <c r="BB42" s="209">
        <f t="shared" si="15"/>
        <v>24781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/>
      <c r="BK42" s="209">
        <f t="shared" si="18"/>
        <v>0</v>
      </c>
      <c r="BL42" s="210"/>
      <c r="BM42" s="209">
        <f t="shared" si="19"/>
        <v>0</v>
      </c>
      <c r="BN42" s="210"/>
      <c r="BO42" s="210"/>
      <c r="BP42" s="210"/>
      <c r="BQ42" s="210"/>
      <c r="BR42" s="209">
        <f t="shared" si="20"/>
        <v>0</v>
      </c>
      <c r="BS42" s="210"/>
      <c r="BT42" s="210"/>
      <c r="BU42" s="210"/>
      <c r="BV42" s="210"/>
      <c r="BW42" s="210">
        <v>32055</v>
      </c>
      <c r="BX42" s="210"/>
      <c r="BY42" s="210"/>
      <c r="BZ42" s="209">
        <f t="shared" si="21"/>
        <v>0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217</v>
      </c>
      <c r="CI42" s="209">
        <f t="shared" si="25"/>
        <v>24781</v>
      </c>
      <c r="CJ42" s="209">
        <f t="shared" si="26"/>
        <v>4977</v>
      </c>
      <c r="CK42" s="209">
        <f t="shared" si="27"/>
        <v>0</v>
      </c>
      <c r="CL42" s="209">
        <f t="shared" si="28"/>
        <v>0</v>
      </c>
      <c r="CM42" s="209">
        <f t="shared" si="28"/>
        <v>0</v>
      </c>
      <c r="CN42" s="209">
        <f t="shared" si="28"/>
        <v>0</v>
      </c>
      <c r="CO42" s="209">
        <f t="shared" si="28"/>
        <v>0</v>
      </c>
      <c r="CP42" s="209">
        <f t="shared" si="29"/>
        <v>19804</v>
      </c>
      <c r="CQ42" s="209">
        <f t="shared" si="30"/>
        <v>19804</v>
      </c>
      <c r="CR42" s="209">
        <f t="shared" si="30"/>
        <v>0</v>
      </c>
      <c r="CS42" s="209">
        <f t="shared" si="30"/>
        <v>0</v>
      </c>
      <c r="CT42" s="209">
        <f t="shared" si="30"/>
        <v>0</v>
      </c>
      <c r="CU42" s="209">
        <f t="shared" si="30"/>
        <v>49792</v>
      </c>
      <c r="CV42" s="209">
        <f t="shared" si="30"/>
        <v>0</v>
      </c>
      <c r="CW42" s="209">
        <f t="shared" si="30"/>
        <v>0</v>
      </c>
      <c r="CX42" s="209">
        <f t="shared" si="31"/>
        <v>24781</v>
      </c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5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山形県</v>
      </c>
      <c r="B7" s="140">
        <f>INT(B8/1000)*1000</f>
        <v>6000</v>
      </c>
      <c r="C7" s="140" t="s">
        <v>179</v>
      </c>
      <c r="D7" s="141">
        <f>SUM(D8:D200)</f>
        <v>2513064</v>
      </c>
      <c r="E7" s="141">
        <f aca="true" t="shared" si="0" ref="E7:BP7">SUM(E8:E200)</f>
        <v>2093574</v>
      </c>
      <c r="F7" s="141">
        <f t="shared" si="0"/>
        <v>52336</v>
      </c>
      <c r="G7" s="141">
        <f t="shared" si="0"/>
        <v>0</v>
      </c>
      <c r="H7" s="141">
        <f t="shared" si="0"/>
        <v>80929</v>
      </c>
      <c r="I7" s="141">
        <f t="shared" si="0"/>
        <v>1602762</v>
      </c>
      <c r="J7" s="141">
        <f t="shared" si="0"/>
        <v>3092962</v>
      </c>
      <c r="K7" s="141">
        <f t="shared" si="0"/>
        <v>357547</v>
      </c>
      <c r="L7" s="141">
        <f t="shared" si="0"/>
        <v>419490</v>
      </c>
      <c r="M7" s="141">
        <f t="shared" si="0"/>
        <v>579280</v>
      </c>
      <c r="N7" s="141">
        <f t="shared" si="0"/>
        <v>527965</v>
      </c>
      <c r="O7" s="141">
        <f t="shared" si="0"/>
        <v>0</v>
      </c>
      <c r="P7" s="141">
        <f t="shared" si="0"/>
        <v>0</v>
      </c>
      <c r="Q7" s="141">
        <f t="shared" si="0"/>
        <v>27671</v>
      </c>
      <c r="R7" s="141">
        <f t="shared" si="0"/>
        <v>476169</v>
      </c>
      <c r="S7" s="141">
        <f t="shared" si="0"/>
        <v>1650484</v>
      </c>
      <c r="T7" s="141">
        <f t="shared" si="0"/>
        <v>24125</v>
      </c>
      <c r="U7" s="141">
        <f t="shared" si="0"/>
        <v>51315</v>
      </c>
      <c r="V7" s="141">
        <f t="shared" si="0"/>
        <v>3092344</v>
      </c>
      <c r="W7" s="141">
        <f t="shared" si="0"/>
        <v>2621539</v>
      </c>
      <c r="X7" s="141">
        <f t="shared" si="0"/>
        <v>52336</v>
      </c>
      <c r="Y7" s="141">
        <f t="shared" si="0"/>
        <v>0</v>
      </c>
      <c r="Z7" s="141">
        <f t="shared" si="0"/>
        <v>108600</v>
      </c>
      <c r="AA7" s="141">
        <f t="shared" si="0"/>
        <v>2078931</v>
      </c>
      <c r="AB7" s="141">
        <f t="shared" si="0"/>
        <v>4743446</v>
      </c>
      <c r="AC7" s="141">
        <f t="shared" si="0"/>
        <v>381672</v>
      </c>
      <c r="AD7" s="141">
        <f t="shared" si="0"/>
        <v>470805</v>
      </c>
      <c r="AE7" s="141">
        <f t="shared" si="0"/>
        <v>328889</v>
      </c>
      <c r="AF7" s="141">
        <f t="shared" si="0"/>
        <v>202668</v>
      </c>
      <c r="AG7" s="141">
        <f t="shared" si="0"/>
        <v>112073</v>
      </c>
      <c r="AH7" s="141">
        <f t="shared" si="0"/>
        <v>4095</v>
      </c>
      <c r="AI7" s="141">
        <f t="shared" si="0"/>
        <v>0</v>
      </c>
      <c r="AJ7" s="141">
        <f t="shared" si="0"/>
        <v>86500</v>
      </c>
      <c r="AK7" s="141">
        <f t="shared" si="0"/>
        <v>126221</v>
      </c>
      <c r="AL7" s="141">
        <f t="shared" si="0"/>
        <v>0</v>
      </c>
      <c r="AM7" s="141">
        <f t="shared" si="0"/>
        <v>5073920</v>
      </c>
      <c r="AN7" s="141">
        <f t="shared" si="0"/>
        <v>1212180</v>
      </c>
      <c r="AO7" s="141">
        <f t="shared" si="0"/>
        <v>2115038</v>
      </c>
      <c r="AP7" s="141">
        <f t="shared" si="0"/>
        <v>1214</v>
      </c>
      <c r="AQ7" s="141">
        <f t="shared" si="0"/>
        <v>2003700</v>
      </c>
      <c r="AR7" s="141">
        <f t="shared" si="0"/>
        <v>110124</v>
      </c>
      <c r="AS7" s="141">
        <f t="shared" si="0"/>
        <v>1282</v>
      </c>
      <c r="AT7" s="141">
        <f t="shared" si="0"/>
        <v>1745420</v>
      </c>
      <c r="AU7" s="141">
        <f t="shared" si="0"/>
        <v>200300</v>
      </c>
      <c r="AV7" s="141">
        <f t="shared" si="0"/>
        <v>1446405</v>
      </c>
      <c r="AW7" s="141">
        <f t="shared" si="0"/>
        <v>34169</v>
      </c>
      <c r="AX7" s="141">
        <f t="shared" si="0"/>
        <v>64546</v>
      </c>
      <c r="AY7" s="141">
        <f t="shared" si="0"/>
        <v>0</v>
      </c>
      <c r="AZ7" s="141">
        <f t="shared" si="0"/>
        <v>0</v>
      </c>
      <c r="BA7" s="141">
        <f t="shared" si="0"/>
        <v>203217</v>
      </c>
      <c r="BB7" s="141">
        <f t="shared" si="0"/>
        <v>5606026</v>
      </c>
      <c r="BC7" s="141">
        <f t="shared" si="0"/>
        <v>0</v>
      </c>
      <c r="BD7" s="141">
        <f t="shared" si="0"/>
        <v>0</v>
      </c>
      <c r="BE7" s="141">
        <f t="shared" si="0"/>
        <v>0</v>
      </c>
      <c r="BF7" s="141">
        <f t="shared" si="0"/>
        <v>0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2187336</v>
      </c>
      <c r="BL7" s="141">
        <f t="shared" si="0"/>
        <v>815485</v>
      </c>
      <c r="BM7" s="141">
        <f t="shared" si="0"/>
        <v>998798</v>
      </c>
      <c r="BN7" s="141">
        <f t="shared" si="0"/>
        <v>20752</v>
      </c>
      <c r="BO7" s="141">
        <f t="shared" si="0"/>
        <v>970591</v>
      </c>
      <c r="BP7" s="141">
        <f t="shared" si="0"/>
        <v>7455</v>
      </c>
      <c r="BQ7" s="141">
        <f aca="true" t="shared" si="1" ref="BQ7:CX7">SUM(BQ8:BQ200)</f>
        <v>25876</v>
      </c>
      <c r="BR7" s="141">
        <f t="shared" si="1"/>
        <v>347177</v>
      </c>
      <c r="BS7" s="141">
        <f t="shared" si="1"/>
        <v>77767</v>
      </c>
      <c r="BT7" s="141">
        <f t="shared" si="1"/>
        <v>218859</v>
      </c>
      <c r="BU7" s="141">
        <f t="shared" si="1"/>
        <v>32268</v>
      </c>
      <c r="BV7" s="141">
        <f t="shared" si="1"/>
        <v>18283</v>
      </c>
      <c r="BW7" s="141">
        <f t="shared" si="1"/>
        <v>0</v>
      </c>
      <c r="BX7" s="141">
        <f t="shared" si="1"/>
        <v>0</v>
      </c>
      <c r="BY7" s="141">
        <f t="shared" si="1"/>
        <v>42428</v>
      </c>
      <c r="BZ7" s="141">
        <f t="shared" si="1"/>
        <v>2229764</v>
      </c>
      <c r="CA7" s="141">
        <f t="shared" si="1"/>
        <v>328889</v>
      </c>
      <c r="CB7" s="141">
        <f t="shared" si="1"/>
        <v>202668</v>
      </c>
      <c r="CC7" s="141">
        <f t="shared" si="1"/>
        <v>112073</v>
      </c>
      <c r="CD7" s="141">
        <f t="shared" si="1"/>
        <v>4095</v>
      </c>
      <c r="CE7" s="141">
        <f t="shared" si="1"/>
        <v>0</v>
      </c>
      <c r="CF7" s="141">
        <f t="shared" si="1"/>
        <v>86500</v>
      </c>
      <c r="CG7" s="141">
        <f t="shared" si="1"/>
        <v>126221</v>
      </c>
      <c r="CH7" s="141">
        <f t="shared" si="1"/>
        <v>0</v>
      </c>
      <c r="CI7" s="141">
        <f t="shared" si="1"/>
        <v>7261256</v>
      </c>
      <c r="CJ7" s="141">
        <f t="shared" si="1"/>
        <v>2027665</v>
      </c>
      <c r="CK7" s="141">
        <f t="shared" si="1"/>
        <v>3113836</v>
      </c>
      <c r="CL7" s="141">
        <f t="shared" si="1"/>
        <v>21966</v>
      </c>
      <c r="CM7" s="141">
        <f t="shared" si="1"/>
        <v>2974291</v>
      </c>
      <c r="CN7" s="141">
        <f t="shared" si="1"/>
        <v>117579</v>
      </c>
      <c r="CO7" s="141">
        <f t="shared" si="1"/>
        <v>27158</v>
      </c>
      <c r="CP7" s="141">
        <f t="shared" si="1"/>
        <v>2092597</v>
      </c>
      <c r="CQ7" s="141">
        <f t="shared" si="1"/>
        <v>278067</v>
      </c>
      <c r="CR7" s="141">
        <f t="shared" si="1"/>
        <v>1665264</v>
      </c>
      <c r="CS7" s="141">
        <f t="shared" si="1"/>
        <v>66437</v>
      </c>
      <c r="CT7" s="141">
        <f t="shared" si="1"/>
        <v>82829</v>
      </c>
      <c r="CU7" s="141">
        <f t="shared" si="1"/>
        <v>0</v>
      </c>
      <c r="CV7" s="141">
        <f t="shared" si="1"/>
        <v>0</v>
      </c>
      <c r="CW7" s="141">
        <f t="shared" si="1"/>
        <v>245645</v>
      </c>
      <c r="CX7" s="141">
        <f t="shared" si="1"/>
        <v>7835790</v>
      </c>
    </row>
    <row r="8" spans="1:102" ht="13.5">
      <c r="A8" s="208" t="s">
        <v>185</v>
      </c>
      <c r="B8" s="208">
        <v>6821</v>
      </c>
      <c r="C8" s="208" t="s">
        <v>269</v>
      </c>
      <c r="D8" s="209">
        <f aca="true" t="shared" si="2" ref="D8:D15">SUM(E8,L8)</f>
        <v>806491</v>
      </c>
      <c r="E8" s="209">
        <f aca="true" t="shared" si="3" ref="E8:E15">SUM(F8:K8)-J8</f>
        <v>338633</v>
      </c>
      <c r="F8" s="210">
        <v>6849</v>
      </c>
      <c r="G8" s="210"/>
      <c r="H8" s="210">
        <v>2529</v>
      </c>
      <c r="I8" s="210">
        <v>250181</v>
      </c>
      <c r="J8" s="210">
        <v>140337</v>
      </c>
      <c r="K8" s="210">
        <v>79074</v>
      </c>
      <c r="L8" s="210">
        <v>467858</v>
      </c>
      <c r="M8" s="209">
        <f aca="true" t="shared" si="4" ref="M8:M15">SUM(N8,U8)</f>
        <v>382074</v>
      </c>
      <c r="N8" s="209">
        <f aca="true" t="shared" si="5" ref="N8:N15">SUM(O8:T8)-S8</f>
        <v>330759</v>
      </c>
      <c r="O8" s="210"/>
      <c r="P8" s="210"/>
      <c r="Q8" s="210">
        <v>1171</v>
      </c>
      <c r="R8" s="210">
        <v>329588</v>
      </c>
      <c r="S8" s="210">
        <v>16828</v>
      </c>
      <c r="T8" s="210"/>
      <c r="U8" s="210">
        <v>51315</v>
      </c>
      <c r="V8" s="209">
        <f aca="true" t="shared" si="6" ref="V8:V15">SUM(W8,AD8)</f>
        <v>1188565</v>
      </c>
      <c r="W8" s="209">
        <f aca="true" t="shared" si="7" ref="W8:W15">SUM(X8:AC8)-AB8</f>
        <v>669392</v>
      </c>
      <c r="X8" s="209">
        <f aca="true" t="shared" si="8" ref="X8:AD15">SUM(F8,O8)</f>
        <v>6849</v>
      </c>
      <c r="Y8" s="209">
        <f t="shared" si="8"/>
        <v>0</v>
      </c>
      <c r="Z8" s="209">
        <f t="shared" si="8"/>
        <v>3700</v>
      </c>
      <c r="AA8" s="209">
        <f t="shared" si="8"/>
        <v>579769</v>
      </c>
      <c r="AB8" s="209">
        <f t="shared" si="8"/>
        <v>157165</v>
      </c>
      <c r="AC8" s="209">
        <f t="shared" si="8"/>
        <v>79074</v>
      </c>
      <c r="AD8" s="209">
        <f t="shared" si="8"/>
        <v>519173</v>
      </c>
      <c r="AE8" s="209">
        <f aca="true" t="shared" si="9" ref="AE8:AE15">SUM(AF8,AK8:AL8)</f>
        <v>80956</v>
      </c>
      <c r="AF8" s="209">
        <f aca="true" t="shared" si="10" ref="AF8:AF15">SUM(AG8:AJ8)</f>
        <v>73673</v>
      </c>
      <c r="AG8" s="210">
        <v>73673</v>
      </c>
      <c r="AH8" s="210"/>
      <c r="AI8" s="210"/>
      <c r="AJ8" s="210"/>
      <c r="AK8" s="210">
        <v>7283</v>
      </c>
      <c r="AL8" s="210"/>
      <c r="AM8" s="209">
        <f aca="true" t="shared" si="11" ref="AM8:AM15">SUM(AN8:AO8,AS8:AT8,AZ8)</f>
        <v>787591</v>
      </c>
      <c r="AN8" s="210">
        <v>269446</v>
      </c>
      <c r="AO8" s="209">
        <f aca="true" t="shared" si="12" ref="AO8:AO15">SUM(AP8:AR8)</f>
        <v>290097</v>
      </c>
      <c r="AP8" s="210"/>
      <c r="AQ8" s="210">
        <v>265131</v>
      </c>
      <c r="AR8" s="210">
        <v>24966</v>
      </c>
      <c r="AS8" s="210"/>
      <c r="AT8" s="209">
        <f aca="true" t="shared" si="13" ref="AT8:AT15">SUM(AU8:AX8)</f>
        <v>228048</v>
      </c>
      <c r="AU8" s="210">
        <v>154264</v>
      </c>
      <c r="AV8" s="210">
        <v>70700</v>
      </c>
      <c r="AW8" s="210">
        <v>3084</v>
      </c>
      <c r="AX8" s="210"/>
      <c r="AY8" s="210"/>
      <c r="AZ8" s="210"/>
      <c r="BA8" s="210">
        <v>78281</v>
      </c>
      <c r="BB8" s="209">
        <f aca="true" t="shared" si="14" ref="BB8:BB15">SUM(AE8,AM8,BA8)</f>
        <v>946828</v>
      </c>
      <c r="BC8" s="209">
        <f aca="true" t="shared" si="15" ref="BC8:BC15">SUM(BD8,BI8:BJ8)</f>
        <v>0</v>
      </c>
      <c r="BD8" s="209">
        <f aca="true" t="shared" si="16" ref="BD8:BD15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15">SUM(BL8:BM8,BQ8:BR8,BX8)</f>
        <v>367103</v>
      </c>
      <c r="BL8" s="210">
        <v>234743</v>
      </c>
      <c r="BM8" s="209">
        <f aca="true" t="shared" si="18" ref="BM8:BM15">SUM(BN8:BP8)</f>
        <v>112400</v>
      </c>
      <c r="BN8" s="210">
        <v>14222</v>
      </c>
      <c r="BO8" s="210">
        <v>98178</v>
      </c>
      <c r="BP8" s="210"/>
      <c r="BQ8" s="210">
        <v>15540</v>
      </c>
      <c r="BR8" s="209">
        <f aca="true" t="shared" si="19" ref="BR8:BR15">SUM(BS8:BV8)</f>
        <v>4420</v>
      </c>
      <c r="BS8" s="210">
        <v>142</v>
      </c>
      <c r="BT8" s="210">
        <v>4278</v>
      </c>
      <c r="BU8" s="210"/>
      <c r="BV8" s="210"/>
      <c r="BW8" s="210"/>
      <c r="BX8" s="210"/>
      <c r="BY8" s="210">
        <v>31799</v>
      </c>
      <c r="BZ8" s="209">
        <f aca="true" t="shared" si="20" ref="BZ8:BZ15">SUM(BC8,BK8,BY8)</f>
        <v>398902</v>
      </c>
      <c r="CA8" s="209">
        <f aca="true" t="shared" si="21" ref="CA8:CA15">SUM(CB8,CG8:CH8)</f>
        <v>80956</v>
      </c>
      <c r="CB8" s="209">
        <f aca="true" t="shared" si="22" ref="CB8:CB15">SUM(CC8:CF8)</f>
        <v>73673</v>
      </c>
      <c r="CC8" s="209">
        <f aca="true" t="shared" si="23" ref="CC8:CG15">SUM(AG8,BE8)</f>
        <v>73673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7283</v>
      </c>
      <c r="CH8" s="210"/>
      <c r="CI8" s="209">
        <f aca="true" t="shared" si="24" ref="CI8:CI15">SUM(CJ8:CK8,CO8:CP8,CV8)</f>
        <v>1154694</v>
      </c>
      <c r="CJ8" s="209">
        <f aca="true" t="shared" si="25" ref="CJ8:CJ15">SUM(AN8,BL8)</f>
        <v>504189</v>
      </c>
      <c r="CK8" s="209">
        <f aca="true" t="shared" si="26" ref="CK8:CK15">SUM(CL8:CN8)</f>
        <v>402497</v>
      </c>
      <c r="CL8" s="209">
        <f aca="true" t="shared" si="27" ref="CL8:CO15">SUM(AP8,BN8)</f>
        <v>14222</v>
      </c>
      <c r="CM8" s="209">
        <f t="shared" si="27"/>
        <v>363309</v>
      </c>
      <c r="CN8" s="209">
        <f t="shared" si="27"/>
        <v>24966</v>
      </c>
      <c r="CO8" s="209">
        <f t="shared" si="27"/>
        <v>15540</v>
      </c>
      <c r="CP8" s="209">
        <f aca="true" t="shared" si="28" ref="CP8:CP15">SUM(CQ8:CT8)</f>
        <v>232468</v>
      </c>
      <c r="CQ8" s="209">
        <f aca="true" t="shared" si="29" ref="CQ8:CT15">SUM(AU8,BS8)</f>
        <v>154406</v>
      </c>
      <c r="CR8" s="209">
        <f t="shared" si="29"/>
        <v>74978</v>
      </c>
      <c r="CS8" s="209">
        <f t="shared" si="29"/>
        <v>3084</v>
      </c>
      <c r="CT8" s="209">
        <f t="shared" si="29"/>
        <v>0</v>
      </c>
      <c r="CU8" s="210"/>
      <c r="CV8" s="209">
        <f aca="true" t="shared" si="30" ref="CV8:CW15">SUM(AZ8,BX8)</f>
        <v>0</v>
      </c>
      <c r="CW8" s="209">
        <f t="shared" si="30"/>
        <v>110080</v>
      </c>
      <c r="CX8" s="209">
        <f aca="true" t="shared" si="31" ref="CX8:CX15">SUM(CA8,CI8,CW8)</f>
        <v>1345730</v>
      </c>
    </row>
    <row r="9" spans="1:102" ht="13.5">
      <c r="A9" s="208" t="s">
        <v>185</v>
      </c>
      <c r="B9" s="208">
        <v>6827</v>
      </c>
      <c r="C9" s="208" t="s">
        <v>270</v>
      </c>
      <c r="D9" s="209">
        <f t="shared" si="2"/>
        <v>218215</v>
      </c>
      <c r="E9" s="209">
        <f t="shared" si="3"/>
        <v>218215</v>
      </c>
      <c r="F9" s="210"/>
      <c r="G9" s="210"/>
      <c r="H9" s="210"/>
      <c r="I9" s="210">
        <v>140682</v>
      </c>
      <c r="J9" s="210">
        <v>492975</v>
      </c>
      <c r="K9" s="210">
        <v>77533</v>
      </c>
      <c r="L9" s="210"/>
      <c r="M9" s="209">
        <f t="shared" si="4"/>
        <v>19024</v>
      </c>
      <c r="N9" s="209">
        <f t="shared" si="5"/>
        <v>19024</v>
      </c>
      <c r="O9" s="210"/>
      <c r="P9" s="210"/>
      <c r="Q9" s="210"/>
      <c r="R9" s="210">
        <v>6144</v>
      </c>
      <c r="S9" s="210">
        <v>271753</v>
      </c>
      <c r="T9" s="210">
        <v>12880</v>
      </c>
      <c r="U9" s="210"/>
      <c r="V9" s="209">
        <f t="shared" si="6"/>
        <v>237239</v>
      </c>
      <c r="W9" s="209">
        <f t="shared" si="7"/>
        <v>237239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146826</v>
      </c>
      <c r="AB9" s="209">
        <f t="shared" si="8"/>
        <v>764728</v>
      </c>
      <c r="AC9" s="209">
        <f t="shared" si="8"/>
        <v>90413</v>
      </c>
      <c r="AD9" s="209">
        <f t="shared" si="8"/>
        <v>0</v>
      </c>
      <c r="AE9" s="209">
        <f t="shared" si="9"/>
        <v>4095</v>
      </c>
      <c r="AF9" s="209">
        <f t="shared" si="10"/>
        <v>4095</v>
      </c>
      <c r="AG9" s="210"/>
      <c r="AH9" s="210">
        <v>4095</v>
      </c>
      <c r="AI9" s="210"/>
      <c r="AJ9" s="210"/>
      <c r="AK9" s="210"/>
      <c r="AL9" s="210"/>
      <c r="AM9" s="209">
        <f t="shared" si="11"/>
        <v>693025</v>
      </c>
      <c r="AN9" s="210">
        <v>34761</v>
      </c>
      <c r="AO9" s="209">
        <f t="shared" si="12"/>
        <v>346097</v>
      </c>
      <c r="AP9" s="210"/>
      <c r="AQ9" s="210">
        <v>311473</v>
      </c>
      <c r="AR9" s="210">
        <v>34624</v>
      </c>
      <c r="AS9" s="210"/>
      <c r="AT9" s="209">
        <f t="shared" si="13"/>
        <v>312167</v>
      </c>
      <c r="AU9" s="210"/>
      <c r="AV9" s="210">
        <v>306845</v>
      </c>
      <c r="AW9" s="210">
        <v>5322</v>
      </c>
      <c r="AX9" s="210"/>
      <c r="AY9" s="210"/>
      <c r="AZ9" s="210"/>
      <c r="BA9" s="210">
        <v>14070</v>
      </c>
      <c r="BB9" s="209">
        <f t="shared" si="14"/>
        <v>711190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280911</v>
      </c>
      <c r="BL9" s="210">
        <v>91163</v>
      </c>
      <c r="BM9" s="209">
        <f t="shared" si="18"/>
        <v>184647</v>
      </c>
      <c r="BN9" s="210"/>
      <c r="BO9" s="210">
        <v>184647</v>
      </c>
      <c r="BP9" s="210"/>
      <c r="BQ9" s="210"/>
      <c r="BR9" s="209">
        <f t="shared" si="19"/>
        <v>5101</v>
      </c>
      <c r="BS9" s="210"/>
      <c r="BT9" s="210">
        <v>5101</v>
      </c>
      <c r="BU9" s="210"/>
      <c r="BV9" s="210"/>
      <c r="BW9" s="210"/>
      <c r="BX9" s="210"/>
      <c r="BY9" s="210">
        <v>9866</v>
      </c>
      <c r="BZ9" s="209">
        <f t="shared" si="20"/>
        <v>290777</v>
      </c>
      <c r="CA9" s="209">
        <f t="shared" si="21"/>
        <v>4095</v>
      </c>
      <c r="CB9" s="209">
        <f t="shared" si="22"/>
        <v>4095</v>
      </c>
      <c r="CC9" s="209">
        <f t="shared" si="23"/>
        <v>0</v>
      </c>
      <c r="CD9" s="209">
        <f t="shared" si="23"/>
        <v>4095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973936</v>
      </c>
      <c r="CJ9" s="209">
        <f t="shared" si="25"/>
        <v>125924</v>
      </c>
      <c r="CK9" s="209">
        <f t="shared" si="26"/>
        <v>530744</v>
      </c>
      <c r="CL9" s="209">
        <f t="shared" si="27"/>
        <v>0</v>
      </c>
      <c r="CM9" s="209">
        <f t="shared" si="27"/>
        <v>496120</v>
      </c>
      <c r="CN9" s="209">
        <f t="shared" si="27"/>
        <v>34624</v>
      </c>
      <c r="CO9" s="209">
        <f t="shared" si="27"/>
        <v>0</v>
      </c>
      <c r="CP9" s="209">
        <f t="shared" si="28"/>
        <v>317268</v>
      </c>
      <c r="CQ9" s="209">
        <f t="shared" si="29"/>
        <v>0</v>
      </c>
      <c r="CR9" s="209">
        <f t="shared" si="29"/>
        <v>311946</v>
      </c>
      <c r="CS9" s="209">
        <f t="shared" si="29"/>
        <v>5322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23936</v>
      </c>
      <c r="CX9" s="209">
        <f t="shared" si="31"/>
        <v>1001967</v>
      </c>
    </row>
    <row r="10" spans="1:102" ht="13.5">
      <c r="A10" s="208" t="s">
        <v>185</v>
      </c>
      <c r="B10" s="208">
        <v>6831</v>
      </c>
      <c r="C10" s="208" t="s">
        <v>271</v>
      </c>
      <c r="D10" s="209">
        <f t="shared" si="2"/>
        <v>180616</v>
      </c>
      <c r="E10" s="209">
        <f t="shared" si="3"/>
        <v>180616</v>
      </c>
      <c r="F10" s="210">
        <v>16654</v>
      </c>
      <c r="G10" s="210"/>
      <c r="H10" s="210"/>
      <c r="I10" s="210">
        <v>14790</v>
      </c>
      <c r="J10" s="210">
        <v>502929</v>
      </c>
      <c r="K10" s="210">
        <v>149172</v>
      </c>
      <c r="L10" s="210"/>
      <c r="M10" s="209">
        <f t="shared" si="4"/>
        <v>0</v>
      </c>
      <c r="N10" s="209">
        <f t="shared" si="5"/>
        <v>0</v>
      </c>
      <c r="O10" s="210"/>
      <c r="P10" s="210"/>
      <c r="Q10" s="210"/>
      <c r="R10" s="210"/>
      <c r="S10" s="210">
        <v>314534</v>
      </c>
      <c r="T10" s="210"/>
      <c r="U10" s="210"/>
      <c r="V10" s="209">
        <f t="shared" si="6"/>
        <v>180616</v>
      </c>
      <c r="W10" s="209">
        <f t="shared" si="7"/>
        <v>180616</v>
      </c>
      <c r="X10" s="209">
        <f t="shared" si="8"/>
        <v>16654</v>
      </c>
      <c r="Y10" s="209">
        <f t="shared" si="8"/>
        <v>0</v>
      </c>
      <c r="Z10" s="209">
        <f t="shared" si="8"/>
        <v>0</v>
      </c>
      <c r="AA10" s="209">
        <f t="shared" si="8"/>
        <v>14790</v>
      </c>
      <c r="AB10" s="209">
        <f t="shared" si="8"/>
        <v>817463</v>
      </c>
      <c r="AC10" s="209">
        <f t="shared" si="8"/>
        <v>149172</v>
      </c>
      <c r="AD10" s="209">
        <f t="shared" si="8"/>
        <v>0</v>
      </c>
      <c r="AE10" s="209">
        <f t="shared" si="9"/>
        <v>118938</v>
      </c>
      <c r="AF10" s="209">
        <f t="shared" si="10"/>
        <v>0</v>
      </c>
      <c r="AG10" s="210"/>
      <c r="AH10" s="210"/>
      <c r="AI10" s="210"/>
      <c r="AJ10" s="210"/>
      <c r="AK10" s="210">
        <v>118938</v>
      </c>
      <c r="AL10" s="210"/>
      <c r="AM10" s="209">
        <f t="shared" si="11"/>
        <v>564607</v>
      </c>
      <c r="AN10" s="210">
        <v>74307</v>
      </c>
      <c r="AO10" s="209">
        <f t="shared" si="12"/>
        <v>114293</v>
      </c>
      <c r="AP10" s="210"/>
      <c r="AQ10" s="210">
        <v>114293</v>
      </c>
      <c r="AR10" s="210"/>
      <c r="AS10" s="210"/>
      <c r="AT10" s="209">
        <f t="shared" si="13"/>
        <v>376007</v>
      </c>
      <c r="AU10" s="210"/>
      <c r="AV10" s="210">
        <v>373567</v>
      </c>
      <c r="AW10" s="210"/>
      <c r="AX10" s="210">
        <v>2440</v>
      </c>
      <c r="AY10" s="210"/>
      <c r="AZ10" s="210"/>
      <c r="BA10" s="210"/>
      <c r="BB10" s="209">
        <f t="shared" si="14"/>
        <v>683545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314534</v>
      </c>
      <c r="BL10" s="210">
        <v>64571</v>
      </c>
      <c r="BM10" s="209">
        <f t="shared" si="18"/>
        <v>134463</v>
      </c>
      <c r="BN10" s="210"/>
      <c r="BO10" s="210">
        <v>134463</v>
      </c>
      <c r="BP10" s="210"/>
      <c r="BQ10" s="210"/>
      <c r="BR10" s="209">
        <f t="shared" si="19"/>
        <v>115500</v>
      </c>
      <c r="BS10" s="210"/>
      <c r="BT10" s="210">
        <v>112427</v>
      </c>
      <c r="BU10" s="210"/>
      <c r="BV10" s="210">
        <v>3073</v>
      </c>
      <c r="BW10" s="210"/>
      <c r="BX10" s="210"/>
      <c r="BY10" s="210"/>
      <c r="BZ10" s="209">
        <f t="shared" si="20"/>
        <v>314534</v>
      </c>
      <c r="CA10" s="209">
        <f t="shared" si="21"/>
        <v>118938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118938</v>
      </c>
      <c r="CH10" s="210"/>
      <c r="CI10" s="209">
        <f t="shared" si="24"/>
        <v>879141</v>
      </c>
      <c r="CJ10" s="209">
        <f t="shared" si="25"/>
        <v>138878</v>
      </c>
      <c r="CK10" s="209">
        <f t="shared" si="26"/>
        <v>248756</v>
      </c>
      <c r="CL10" s="209">
        <f t="shared" si="27"/>
        <v>0</v>
      </c>
      <c r="CM10" s="209">
        <f t="shared" si="27"/>
        <v>248756</v>
      </c>
      <c r="CN10" s="209">
        <f t="shared" si="27"/>
        <v>0</v>
      </c>
      <c r="CO10" s="209">
        <f t="shared" si="27"/>
        <v>0</v>
      </c>
      <c r="CP10" s="209">
        <f t="shared" si="28"/>
        <v>491507</v>
      </c>
      <c r="CQ10" s="209">
        <f t="shared" si="29"/>
        <v>0</v>
      </c>
      <c r="CR10" s="209">
        <f t="shared" si="29"/>
        <v>485994</v>
      </c>
      <c r="CS10" s="209">
        <f t="shared" si="29"/>
        <v>0</v>
      </c>
      <c r="CT10" s="209">
        <f t="shared" si="29"/>
        <v>5513</v>
      </c>
      <c r="CU10" s="210"/>
      <c r="CV10" s="209">
        <f t="shared" si="30"/>
        <v>0</v>
      </c>
      <c r="CW10" s="209">
        <f t="shared" si="30"/>
        <v>0</v>
      </c>
      <c r="CX10" s="209">
        <f t="shared" si="31"/>
        <v>998079</v>
      </c>
    </row>
    <row r="11" spans="1:102" ht="13.5">
      <c r="A11" s="208" t="s">
        <v>185</v>
      </c>
      <c r="B11" s="208">
        <v>6832</v>
      </c>
      <c r="C11" s="208" t="s">
        <v>272</v>
      </c>
      <c r="D11" s="209">
        <f t="shared" si="2"/>
        <v>124936</v>
      </c>
      <c r="E11" s="209">
        <f t="shared" si="3"/>
        <v>173304</v>
      </c>
      <c r="F11" s="210"/>
      <c r="G11" s="210"/>
      <c r="H11" s="210"/>
      <c r="I11" s="210">
        <v>173304</v>
      </c>
      <c r="J11" s="210">
        <v>424966</v>
      </c>
      <c r="K11" s="210"/>
      <c r="L11" s="211">
        <v>-48368</v>
      </c>
      <c r="M11" s="209">
        <f t="shared" si="4"/>
        <v>2274</v>
      </c>
      <c r="N11" s="209">
        <f t="shared" si="5"/>
        <v>2274</v>
      </c>
      <c r="O11" s="210"/>
      <c r="P11" s="210"/>
      <c r="Q11" s="210"/>
      <c r="R11" s="210">
        <v>2274</v>
      </c>
      <c r="S11" s="210">
        <v>124740</v>
      </c>
      <c r="T11" s="210"/>
      <c r="U11" s="210"/>
      <c r="V11" s="209">
        <f t="shared" si="6"/>
        <v>127210</v>
      </c>
      <c r="W11" s="209">
        <f t="shared" si="7"/>
        <v>175578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175578</v>
      </c>
      <c r="AB11" s="209">
        <f t="shared" si="8"/>
        <v>549706</v>
      </c>
      <c r="AC11" s="209">
        <f t="shared" si="8"/>
        <v>0</v>
      </c>
      <c r="AD11" s="209">
        <f t="shared" si="8"/>
        <v>-48368</v>
      </c>
      <c r="AE11" s="209">
        <f t="shared" si="9"/>
        <v>340</v>
      </c>
      <c r="AF11" s="209">
        <f t="shared" si="10"/>
        <v>340</v>
      </c>
      <c r="AG11" s="210">
        <v>340</v>
      </c>
      <c r="AH11" s="210"/>
      <c r="AI11" s="210"/>
      <c r="AJ11" s="210"/>
      <c r="AK11" s="210"/>
      <c r="AL11" s="210"/>
      <c r="AM11" s="209">
        <f t="shared" si="11"/>
        <v>549562</v>
      </c>
      <c r="AN11" s="210">
        <v>189949</v>
      </c>
      <c r="AO11" s="209">
        <f t="shared" si="12"/>
        <v>171997</v>
      </c>
      <c r="AP11" s="210"/>
      <c r="AQ11" s="210">
        <v>156960</v>
      </c>
      <c r="AR11" s="210">
        <v>15037</v>
      </c>
      <c r="AS11" s="210"/>
      <c r="AT11" s="209">
        <f t="shared" si="13"/>
        <v>187616</v>
      </c>
      <c r="AU11" s="210"/>
      <c r="AV11" s="210">
        <v>183507</v>
      </c>
      <c r="AW11" s="210">
        <v>4109</v>
      </c>
      <c r="AX11" s="210"/>
      <c r="AY11" s="210"/>
      <c r="AZ11" s="210"/>
      <c r="BA11" s="210"/>
      <c r="BB11" s="209">
        <f t="shared" si="14"/>
        <v>549902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127014</v>
      </c>
      <c r="BL11" s="210">
        <v>71557</v>
      </c>
      <c r="BM11" s="209">
        <f t="shared" si="18"/>
        <v>45277</v>
      </c>
      <c r="BN11" s="210"/>
      <c r="BO11" s="210">
        <v>45277</v>
      </c>
      <c r="BP11" s="210"/>
      <c r="BQ11" s="210"/>
      <c r="BR11" s="209">
        <f t="shared" si="19"/>
        <v>10180</v>
      </c>
      <c r="BS11" s="210"/>
      <c r="BT11" s="210">
        <v>10180</v>
      </c>
      <c r="BU11" s="210"/>
      <c r="BV11" s="210"/>
      <c r="BW11" s="210"/>
      <c r="BX11" s="210"/>
      <c r="BY11" s="210"/>
      <c r="BZ11" s="209">
        <f t="shared" si="20"/>
        <v>127014</v>
      </c>
      <c r="CA11" s="209">
        <f t="shared" si="21"/>
        <v>340</v>
      </c>
      <c r="CB11" s="209">
        <f t="shared" si="22"/>
        <v>340</v>
      </c>
      <c r="CC11" s="209">
        <f t="shared" si="23"/>
        <v>340</v>
      </c>
      <c r="CD11" s="209">
        <f t="shared" si="23"/>
        <v>0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676576</v>
      </c>
      <c r="CJ11" s="209">
        <f t="shared" si="25"/>
        <v>261506</v>
      </c>
      <c r="CK11" s="209">
        <f t="shared" si="26"/>
        <v>217274</v>
      </c>
      <c r="CL11" s="209">
        <f t="shared" si="27"/>
        <v>0</v>
      </c>
      <c r="CM11" s="209">
        <f t="shared" si="27"/>
        <v>202237</v>
      </c>
      <c r="CN11" s="209">
        <f t="shared" si="27"/>
        <v>15037</v>
      </c>
      <c r="CO11" s="209">
        <f t="shared" si="27"/>
        <v>0</v>
      </c>
      <c r="CP11" s="209">
        <f t="shared" si="28"/>
        <v>197796</v>
      </c>
      <c r="CQ11" s="209">
        <f t="shared" si="29"/>
        <v>0</v>
      </c>
      <c r="CR11" s="209">
        <f t="shared" si="29"/>
        <v>193687</v>
      </c>
      <c r="CS11" s="209">
        <f t="shared" si="29"/>
        <v>4109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676916</v>
      </c>
    </row>
    <row r="12" spans="1:102" ht="13.5">
      <c r="A12" s="208" t="s">
        <v>185</v>
      </c>
      <c r="B12" s="208">
        <v>6951</v>
      </c>
      <c r="C12" s="208" t="s">
        <v>273</v>
      </c>
      <c r="D12" s="209">
        <f t="shared" si="2"/>
        <v>205867</v>
      </c>
      <c r="E12" s="209">
        <f t="shared" si="3"/>
        <v>205867</v>
      </c>
      <c r="F12" s="210">
        <v>28833</v>
      </c>
      <c r="G12" s="210"/>
      <c r="H12" s="210">
        <v>51800</v>
      </c>
      <c r="I12" s="210">
        <v>111453</v>
      </c>
      <c r="J12" s="210">
        <v>367484</v>
      </c>
      <c r="K12" s="210">
        <v>13781</v>
      </c>
      <c r="L12" s="210"/>
      <c r="M12" s="209">
        <f t="shared" si="4"/>
        <v>5825</v>
      </c>
      <c r="N12" s="209">
        <f t="shared" si="5"/>
        <v>5825</v>
      </c>
      <c r="O12" s="210"/>
      <c r="P12" s="210"/>
      <c r="Q12" s="210"/>
      <c r="R12" s="210">
        <v>5825</v>
      </c>
      <c r="S12" s="210">
        <v>189946</v>
      </c>
      <c r="T12" s="210"/>
      <c r="U12" s="210"/>
      <c r="V12" s="209">
        <f t="shared" si="6"/>
        <v>211692</v>
      </c>
      <c r="W12" s="209">
        <f t="shared" si="7"/>
        <v>211692</v>
      </c>
      <c r="X12" s="209">
        <f t="shared" si="8"/>
        <v>28833</v>
      </c>
      <c r="Y12" s="209">
        <f t="shared" si="8"/>
        <v>0</v>
      </c>
      <c r="Z12" s="209">
        <f t="shared" si="8"/>
        <v>51800</v>
      </c>
      <c r="AA12" s="209">
        <f t="shared" si="8"/>
        <v>117278</v>
      </c>
      <c r="AB12" s="209">
        <f t="shared" si="8"/>
        <v>557430</v>
      </c>
      <c r="AC12" s="209">
        <f t="shared" si="8"/>
        <v>13781</v>
      </c>
      <c r="AD12" s="209">
        <f t="shared" si="8"/>
        <v>0</v>
      </c>
      <c r="AE12" s="209">
        <f t="shared" si="9"/>
        <v>86500</v>
      </c>
      <c r="AF12" s="209">
        <f t="shared" si="10"/>
        <v>86500</v>
      </c>
      <c r="AG12" s="210"/>
      <c r="AH12" s="210"/>
      <c r="AI12" s="210"/>
      <c r="AJ12" s="210">
        <v>86500</v>
      </c>
      <c r="AK12" s="210"/>
      <c r="AL12" s="210"/>
      <c r="AM12" s="209">
        <f t="shared" si="11"/>
        <v>482375</v>
      </c>
      <c r="AN12" s="210">
        <v>57966</v>
      </c>
      <c r="AO12" s="209">
        <f t="shared" si="12"/>
        <v>319094</v>
      </c>
      <c r="AP12" s="210"/>
      <c r="AQ12" s="210">
        <v>309608</v>
      </c>
      <c r="AR12" s="210">
        <v>9486</v>
      </c>
      <c r="AS12" s="210"/>
      <c r="AT12" s="209">
        <f t="shared" si="13"/>
        <v>105315</v>
      </c>
      <c r="AU12" s="210"/>
      <c r="AV12" s="210">
        <v>105315</v>
      </c>
      <c r="AW12" s="210"/>
      <c r="AX12" s="210"/>
      <c r="AY12" s="210"/>
      <c r="AZ12" s="210"/>
      <c r="BA12" s="210">
        <v>4476</v>
      </c>
      <c r="BB12" s="209">
        <f t="shared" si="14"/>
        <v>573351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195335</v>
      </c>
      <c r="BL12" s="210">
        <v>64812</v>
      </c>
      <c r="BM12" s="209">
        <f t="shared" si="18"/>
        <v>130523</v>
      </c>
      <c r="BN12" s="210"/>
      <c r="BO12" s="210">
        <v>130523</v>
      </c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>
        <v>436</v>
      </c>
      <c r="BZ12" s="209">
        <f t="shared" si="20"/>
        <v>195771</v>
      </c>
      <c r="CA12" s="209">
        <f t="shared" si="21"/>
        <v>86500</v>
      </c>
      <c r="CB12" s="209">
        <f t="shared" si="22"/>
        <v>86500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86500</v>
      </c>
      <c r="CG12" s="209">
        <f t="shared" si="23"/>
        <v>0</v>
      </c>
      <c r="CH12" s="210"/>
      <c r="CI12" s="209">
        <f t="shared" si="24"/>
        <v>677710</v>
      </c>
      <c r="CJ12" s="209">
        <f t="shared" si="25"/>
        <v>122778</v>
      </c>
      <c r="CK12" s="209">
        <f t="shared" si="26"/>
        <v>449617</v>
      </c>
      <c r="CL12" s="209">
        <f t="shared" si="27"/>
        <v>0</v>
      </c>
      <c r="CM12" s="209">
        <f t="shared" si="27"/>
        <v>440131</v>
      </c>
      <c r="CN12" s="209">
        <f t="shared" si="27"/>
        <v>9486</v>
      </c>
      <c r="CO12" s="209">
        <f t="shared" si="27"/>
        <v>0</v>
      </c>
      <c r="CP12" s="209">
        <f t="shared" si="28"/>
        <v>105315</v>
      </c>
      <c r="CQ12" s="209">
        <f t="shared" si="29"/>
        <v>0</v>
      </c>
      <c r="CR12" s="209">
        <f t="shared" si="29"/>
        <v>105315</v>
      </c>
      <c r="CS12" s="209">
        <f t="shared" si="29"/>
        <v>0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4912</v>
      </c>
      <c r="CX12" s="209">
        <f t="shared" si="31"/>
        <v>769122</v>
      </c>
    </row>
    <row r="13" spans="1:102" ht="13.5">
      <c r="A13" s="208" t="s">
        <v>185</v>
      </c>
      <c r="B13" s="208">
        <v>6952</v>
      </c>
      <c r="C13" s="208" t="s">
        <v>274</v>
      </c>
      <c r="D13" s="209">
        <f t="shared" si="2"/>
        <v>672708</v>
      </c>
      <c r="E13" s="209">
        <f t="shared" si="3"/>
        <v>672708</v>
      </c>
      <c r="F13" s="210"/>
      <c r="G13" s="210"/>
      <c r="H13" s="210">
        <v>26600</v>
      </c>
      <c r="I13" s="210">
        <v>646108</v>
      </c>
      <c r="J13" s="210">
        <v>452873</v>
      </c>
      <c r="K13" s="210"/>
      <c r="L13" s="210"/>
      <c r="M13" s="209">
        <f t="shared" si="4"/>
        <v>133937</v>
      </c>
      <c r="N13" s="209">
        <f t="shared" si="5"/>
        <v>133937</v>
      </c>
      <c r="O13" s="210"/>
      <c r="P13" s="210"/>
      <c r="Q13" s="210">
        <v>18900</v>
      </c>
      <c r="R13" s="210">
        <v>115037</v>
      </c>
      <c r="S13" s="210">
        <v>514840</v>
      </c>
      <c r="T13" s="210"/>
      <c r="U13" s="210"/>
      <c r="V13" s="209">
        <f t="shared" si="6"/>
        <v>806645</v>
      </c>
      <c r="W13" s="209">
        <f t="shared" si="7"/>
        <v>806645</v>
      </c>
      <c r="X13" s="209">
        <f t="shared" si="8"/>
        <v>0</v>
      </c>
      <c r="Y13" s="209">
        <f t="shared" si="8"/>
        <v>0</v>
      </c>
      <c r="Z13" s="209">
        <f t="shared" si="8"/>
        <v>45500</v>
      </c>
      <c r="AA13" s="209">
        <f t="shared" si="8"/>
        <v>761145</v>
      </c>
      <c r="AB13" s="209">
        <f t="shared" si="8"/>
        <v>967713</v>
      </c>
      <c r="AC13" s="209">
        <f t="shared" si="8"/>
        <v>0</v>
      </c>
      <c r="AD13" s="209">
        <f t="shared" si="8"/>
        <v>0</v>
      </c>
      <c r="AE13" s="209">
        <f t="shared" si="9"/>
        <v>38060</v>
      </c>
      <c r="AF13" s="209">
        <f t="shared" si="10"/>
        <v>38060</v>
      </c>
      <c r="AG13" s="210">
        <v>38060</v>
      </c>
      <c r="AH13" s="210"/>
      <c r="AI13" s="210"/>
      <c r="AJ13" s="210"/>
      <c r="AK13" s="210"/>
      <c r="AL13" s="210"/>
      <c r="AM13" s="209">
        <f t="shared" si="11"/>
        <v>1010024</v>
      </c>
      <c r="AN13" s="210">
        <v>306147</v>
      </c>
      <c r="AO13" s="209">
        <f t="shared" si="12"/>
        <v>424627</v>
      </c>
      <c r="AP13" s="210"/>
      <c r="AQ13" s="210">
        <v>411534</v>
      </c>
      <c r="AR13" s="210">
        <v>13093</v>
      </c>
      <c r="AS13" s="210">
        <v>1282</v>
      </c>
      <c r="AT13" s="209">
        <f t="shared" si="13"/>
        <v>277968</v>
      </c>
      <c r="AU13" s="210"/>
      <c r="AV13" s="210">
        <v>207826</v>
      </c>
      <c r="AW13" s="210">
        <v>13357</v>
      </c>
      <c r="AX13" s="210">
        <v>56785</v>
      </c>
      <c r="AY13" s="210"/>
      <c r="AZ13" s="210"/>
      <c r="BA13" s="210">
        <v>77497</v>
      </c>
      <c r="BB13" s="209">
        <f t="shared" si="14"/>
        <v>1125581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648777</v>
      </c>
      <c r="BL13" s="210">
        <v>169932</v>
      </c>
      <c r="BM13" s="209">
        <f t="shared" si="18"/>
        <v>315616</v>
      </c>
      <c r="BN13" s="210">
        <v>4321</v>
      </c>
      <c r="BO13" s="210">
        <v>303840</v>
      </c>
      <c r="BP13" s="210">
        <v>7455</v>
      </c>
      <c r="BQ13" s="210"/>
      <c r="BR13" s="209">
        <f t="shared" si="19"/>
        <v>163229</v>
      </c>
      <c r="BS13" s="210">
        <v>77568</v>
      </c>
      <c r="BT13" s="210">
        <v>39672</v>
      </c>
      <c r="BU13" s="210">
        <v>32268</v>
      </c>
      <c r="BV13" s="210">
        <v>13721</v>
      </c>
      <c r="BW13" s="210"/>
      <c r="BX13" s="210"/>
      <c r="BY13" s="210"/>
      <c r="BZ13" s="209">
        <f t="shared" si="20"/>
        <v>648777</v>
      </c>
      <c r="CA13" s="209">
        <f t="shared" si="21"/>
        <v>38060</v>
      </c>
      <c r="CB13" s="209">
        <f t="shared" si="22"/>
        <v>38060</v>
      </c>
      <c r="CC13" s="209">
        <f t="shared" si="23"/>
        <v>38060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1658801</v>
      </c>
      <c r="CJ13" s="209">
        <f t="shared" si="25"/>
        <v>476079</v>
      </c>
      <c r="CK13" s="209">
        <f t="shared" si="26"/>
        <v>740243</v>
      </c>
      <c r="CL13" s="209">
        <f t="shared" si="27"/>
        <v>4321</v>
      </c>
      <c r="CM13" s="209">
        <f t="shared" si="27"/>
        <v>715374</v>
      </c>
      <c r="CN13" s="209">
        <f t="shared" si="27"/>
        <v>20548</v>
      </c>
      <c r="CO13" s="209">
        <f t="shared" si="27"/>
        <v>1282</v>
      </c>
      <c r="CP13" s="209">
        <f t="shared" si="28"/>
        <v>441197</v>
      </c>
      <c r="CQ13" s="209">
        <f t="shared" si="29"/>
        <v>77568</v>
      </c>
      <c r="CR13" s="209">
        <f t="shared" si="29"/>
        <v>247498</v>
      </c>
      <c r="CS13" s="209">
        <f t="shared" si="29"/>
        <v>45625</v>
      </c>
      <c r="CT13" s="209">
        <f t="shared" si="29"/>
        <v>70506</v>
      </c>
      <c r="CU13" s="210"/>
      <c r="CV13" s="209">
        <f t="shared" si="30"/>
        <v>0</v>
      </c>
      <c r="CW13" s="209">
        <f t="shared" si="30"/>
        <v>77497</v>
      </c>
      <c r="CX13" s="209">
        <f t="shared" si="31"/>
        <v>1774358</v>
      </c>
    </row>
    <row r="14" spans="1:102" ht="13.5">
      <c r="A14" s="208" t="s">
        <v>185</v>
      </c>
      <c r="B14" s="208">
        <v>6953</v>
      </c>
      <c r="C14" s="208" t="s">
        <v>275</v>
      </c>
      <c r="D14" s="209">
        <f t="shared" si="2"/>
        <v>218622</v>
      </c>
      <c r="E14" s="209">
        <f t="shared" si="3"/>
        <v>218622</v>
      </c>
      <c r="F14" s="210"/>
      <c r="G14" s="210"/>
      <c r="H14" s="210"/>
      <c r="I14" s="210">
        <v>193803</v>
      </c>
      <c r="J14" s="210">
        <v>429305</v>
      </c>
      <c r="K14" s="210">
        <v>24819</v>
      </c>
      <c r="L14" s="210"/>
      <c r="M14" s="209">
        <f t="shared" si="4"/>
        <v>30220</v>
      </c>
      <c r="N14" s="209">
        <f t="shared" si="5"/>
        <v>30220</v>
      </c>
      <c r="O14" s="210"/>
      <c r="P14" s="210"/>
      <c r="Q14" s="210">
        <v>7600</v>
      </c>
      <c r="R14" s="210">
        <v>11375</v>
      </c>
      <c r="S14" s="210">
        <v>133908</v>
      </c>
      <c r="T14" s="210">
        <v>11245</v>
      </c>
      <c r="U14" s="210"/>
      <c r="V14" s="209">
        <f t="shared" si="6"/>
        <v>248842</v>
      </c>
      <c r="W14" s="209">
        <f t="shared" si="7"/>
        <v>248842</v>
      </c>
      <c r="X14" s="209">
        <f t="shared" si="8"/>
        <v>0</v>
      </c>
      <c r="Y14" s="209">
        <f t="shared" si="8"/>
        <v>0</v>
      </c>
      <c r="Z14" s="209">
        <f t="shared" si="8"/>
        <v>7600</v>
      </c>
      <c r="AA14" s="209">
        <f t="shared" si="8"/>
        <v>205178</v>
      </c>
      <c r="AB14" s="209">
        <f t="shared" si="8"/>
        <v>563213</v>
      </c>
      <c r="AC14" s="209">
        <f t="shared" si="8"/>
        <v>36064</v>
      </c>
      <c r="AD14" s="209">
        <f t="shared" si="8"/>
        <v>0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647927</v>
      </c>
      <c r="AN14" s="210">
        <v>233145</v>
      </c>
      <c r="AO14" s="209">
        <f t="shared" si="12"/>
        <v>301408</v>
      </c>
      <c r="AP14" s="210"/>
      <c r="AQ14" s="210">
        <v>297837</v>
      </c>
      <c r="AR14" s="210">
        <v>3571</v>
      </c>
      <c r="AS14" s="210"/>
      <c r="AT14" s="209">
        <f t="shared" si="13"/>
        <v>113374</v>
      </c>
      <c r="AU14" s="210"/>
      <c r="AV14" s="210">
        <v>112105</v>
      </c>
      <c r="AW14" s="210">
        <v>1269</v>
      </c>
      <c r="AX14" s="210"/>
      <c r="AY14" s="210"/>
      <c r="AZ14" s="210"/>
      <c r="BA14" s="210"/>
      <c r="BB14" s="209">
        <f t="shared" si="14"/>
        <v>647927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164128</v>
      </c>
      <c r="BL14" s="210">
        <v>73144</v>
      </c>
      <c r="BM14" s="209">
        <f t="shared" si="18"/>
        <v>40890</v>
      </c>
      <c r="BN14" s="210">
        <v>2209</v>
      </c>
      <c r="BO14" s="210">
        <v>38681</v>
      </c>
      <c r="BP14" s="210"/>
      <c r="BQ14" s="210">
        <v>10336</v>
      </c>
      <c r="BR14" s="209">
        <f t="shared" si="19"/>
        <v>39758</v>
      </c>
      <c r="BS14" s="210">
        <v>57</v>
      </c>
      <c r="BT14" s="210">
        <v>39701</v>
      </c>
      <c r="BU14" s="210"/>
      <c r="BV14" s="210"/>
      <c r="BW14" s="210"/>
      <c r="BX14" s="210"/>
      <c r="BY14" s="210"/>
      <c r="BZ14" s="209">
        <f t="shared" si="20"/>
        <v>164128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812055</v>
      </c>
      <c r="CJ14" s="209">
        <f t="shared" si="25"/>
        <v>306289</v>
      </c>
      <c r="CK14" s="209">
        <f t="shared" si="26"/>
        <v>342298</v>
      </c>
      <c r="CL14" s="209">
        <f t="shared" si="27"/>
        <v>2209</v>
      </c>
      <c r="CM14" s="209">
        <f t="shared" si="27"/>
        <v>336518</v>
      </c>
      <c r="CN14" s="209">
        <f t="shared" si="27"/>
        <v>3571</v>
      </c>
      <c r="CO14" s="209">
        <f t="shared" si="27"/>
        <v>10336</v>
      </c>
      <c r="CP14" s="209">
        <f t="shared" si="28"/>
        <v>153132</v>
      </c>
      <c r="CQ14" s="209">
        <f t="shared" si="29"/>
        <v>57</v>
      </c>
      <c r="CR14" s="209">
        <f t="shared" si="29"/>
        <v>151806</v>
      </c>
      <c r="CS14" s="209">
        <f t="shared" si="29"/>
        <v>1269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812055</v>
      </c>
    </row>
    <row r="15" spans="1:102" ht="13.5">
      <c r="A15" s="208" t="s">
        <v>185</v>
      </c>
      <c r="B15" s="208">
        <v>6965</v>
      </c>
      <c r="C15" s="208" t="s">
        <v>276</v>
      </c>
      <c r="D15" s="209">
        <f t="shared" si="2"/>
        <v>85609</v>
      </c>
      <c r="E15" s="209">
        <f t="shared" si="3"/>
        <v>85609</v>
      </c>
      <c r="F15" s="210"/>
      <c r="G15" s="210"/>
      <c r="H15" s="210"/>
      <c r="I15" s="210">
        <v>72441</v>
      </c>
      <c r="J15" s="210">
        <v>282093</v>
      </c>
      <c r="K15" s="210">
        <v>13168</v>
      </c>
      <c r="L15" s="210"/>
      <c r="M15" s="209">
        <f t="shared" si="4"/>
        <v>5926</v>
      </c>
      <c r="N15" s="209">
        <f t="shared" si="5"/>
        <v>5926</v>
      </c>
      <c r="O15" s="210"/>
      <c r="P15" s="210"/>
      <c r="Q15" s="210"/>
      <c r="R15" s="210">
        <v>5926</v>
      </c>
      <c r="S15" s="210">
        <v>83935</v>
      </c>
      <c r="T15" s="210"/>
      <c r="U15" s="210"/>
      <c r="V15" s="209">
        <f t="shared" si="6"/>
        <v>91535</v>
      </c>
      <c r="W15" s="209">
        <f t="shared" si="7"/>
        <v>91535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78367</v>
      </c>
      <c r="AB15" s="209">
        <f t="shared" si="8"/>
        <v>366028</v>
      </c>
      <c r="AC15" s="209">
        <f t="shared" si="8"/>
        <v>13168</v>
      </c>
      <c r="AD15" s="209">
        <f t="shared" si="8"/>
        <v>0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338809</v>
      </c>
      <c r="AN15" s="210">
        <v>46459</v>
      </c>
      <c r="AO15" s="209">
        <f t="shared" si="12"/>
        <v>147425</v>
      </c>
      <c r="AP15" s="210">
        <v>1214</v>
      </c>
      <c r="AQ15" s="210">
        <v>136864</v>
      </c>
      <c r="AR15" s="210">
        <v>9347</v>
      </c>
      <c r="AS15" s="210"/>
      <c r="AT15" s="209">
        <f t="shared" si="13"/>
        <v>144925</v>
      </c>
      <c r="AU15" s="210">
        <v>46036</v>
      </c>
      <c r="AV15" s="210">
        <v>86540</v>
      </c>
      <c r="AW15" s="210">
        <v>7028</v>
      </c>
      <c r="AX15" s="210">
        <v>5321</v>
      </c>
      <c r="AY15" s="210"/>
      <c r="AZ15" s="210"/>
      <c r="BA15" s="210">
        <v>28893</v>
      </c>
      <c r="BB15" s="209">
        <f t="shared" si="14"/>
        <v>367702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89534</v>
      </c>
      <c r="BL15" s="210">
        <v>45563</v>
      </c>
      <c r="BM15" s="209">
        <f t="shared" si="18"/>
        <v>34982</v>
      </c>
      <c r="BN15" s="210"/>
      <c r="BO15" s="210">
        <v>34982</v>
      </c>
      <c r="BP15" s="210"/>
      <c r="BQ15" s="210"/>
      <c r="BR15" s="209">
        <f t="shared" si="19"/>
        <v>8989</v>
      </c>
      <c r="BS15" s="210"/>
      <c r="BT15" s="210">
        <v>7500</v>
      </c>
      <c r="BU15" s="210"/>
      <c r="BV15" s="210">
        <v>1489</v>
      </c>
      <c r="BW15" s="210"/>
      <c r="BX15" s="210"/>
      <c r="BY15" s="210">
        <v>327</v>
      </c>
      <c r="BZ15" s="209">
        <f t="shared" si="20"/>
        <v>89861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428343</v>
      </c>
      <c r="CJ15" s="209">
        <f t="shared" si="25"/>
        <v>92022</v>
      </c>
      <c r="CK15" s="209">
        <f t="shared" si="26"/>
        <v>182407</v>
      </c>
      <c r="CL15" s="209">
        <f t="shared" si="27"/>
        <v>1214</v>
      </c>
      <c r="CM15" s="209">
        <f t="shared" si="27"/>
        <v>171846</v>
      </c>
      <c r="CN15" s="209">
        <f t="shared" si="27"/>
        <v>9347</v>
      </c>
      <c r="CO15" s="209">
        <f t="shared" si="27"/>
        <v>0</v>
      </c>
      <c r="CP15" s="209">
        <f t="shared" si="28"/>
        <v>153914</v>
      </c>
      <c r="CQ15" s="209">
        <f t="shared" si="29"/>
        <v>46036</v>
      </c>
      <c r="CR15" s="209">
        <f t="shared" si="29"/>
        <v>94040</v>
      </c>
      <c r="CS15" s="209">
        <f t="shared" si="29"/>
        <v>7028</v>
      </c>
      <c r="CT15" s="209">
        <f t="shared" si="29"/>
        <v>6810</v>
      </c>
      <c r="CU15" s="210"/>
      <c r="CV15" s="209">
        <f t="shared" si="30"/>
        <v>0</v>
      </c>
      <c r="CW15" s="209">
        <f t="shared" si="30"/>
        <v>29220</v>
      </c>
      <c r="CX15" s="209">
        <f t="shared" si="31"/>
        <v>457563</v>
      </c>
    </row>
    <row r="16" spans="1:102" ht="13.5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</row>
    <row r="17" spans="1:102" ht="13.5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02" ht="13.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3" sqref="D43:AD50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山形県</v>
      </c>
      <c r="B7" s="140">
        <f>INT(B8/1000)*1000</f>
        <v>6000</v>
      </c>
      <c r="C7" s="140" t="s">
        <v>179</v>
      </c>
      <c r="D7" s="141">
        <f>SUM(D8:D300)</f>
        <v>10136713</v>
      </c>
      <c r="E7" s="141">
        <f aca="true" t="shared" si="0" ref="E7:AD7">SUM(E8:E300)</f>
        <v>2922637</v>
      </c>
      <c r="F7" s="141">
        <f t="shared" si="0"/>
        <v>52336</v>
      </c>
      <c r="G7" s="141">
        <f t="shared" si="0"/>
        <v>47</v>
      </c>
      <c r="H7" s="141">
        <f t="shared" si="0"/>
        <v>178029</v>
      </c>
      <c r="I7" s="141">
        <f t="shared" si="0"/>
        <v>1998724</v>
      </c>
      <c r="J7" s="141">
        <f t="shared" si="0"/>
        <v>3092962</v>
      </c>
      <c r="K7" s="141">
        <f t="shared" si="0"/>
        <v>693501</v>
      </c>
      <c r="L7" s="141">
        <f t="shared" si="0"/>
        <v>7214076</v>
      </c>
      <c r="M7" s="141">
        <f t="shared" si="0"/>
        <v>2957391</v>
      </c>
      <c r="N7" s="141">
        <f t="shared" si="0"/>
        <v>695981</v>
      </c>
      <c r="O7" s="141">
        <f t="shared" si="0"/>
        <v>1043</v>
      </c>
      <c r="P7" s="141">
        <f t="shared" si="0"/>
        <v>0</v>
      </c>
      <c r="Q7" s="141">
        <f t="shared" si="0"/>
        <v>27671</v>
      </c>
      <c r="R7" s="141">
        <f t="shared" si="0"/>
        <v>642987</v>
      </c>
      <c r="S7" s="141">
        <f t="shared" si="0"/>
        <v>1650484</v>
      </c>
      <c r="T7" s="141">
        <f t="shared" si="0"/>
        <v>24280</v>
      </c>
      <c r="U7" s="141">
        <f t="shared" si="0"/>
        <v>2261410</v>
      </c>
      <c r="V7" s="141">
        <f t="shared" si="0"/>
        <v>13094104</v>
      </c>
      <c r="W7" s="141">
        <f t="shared" si="0"/>
        <v>3618618</v>
      </c>
      <c r="X7" s="141">
        <f t="shared" si="0"/>
        <v>53379</v>
      </c>
      <c r="Y7" s="141">
        <f t="shared" si="0"/>
        <v>47</v>
      </c>
      <c r="Z7" s="141">
        <f t="shared" si="0"/>
        <v>205700</v>
      </c>
      <c r="AA7" s="141">
        <f t="shared" si="0"/>
        <v>2641711</v>
      </c>
      <c r="AB7" s="141">
        <f t="shared" si="0"/>
        <v>4743446</v>
      </c>
      <c r="AC7" s="141">
        <f t="shared" si="0"/>
        <v>717781</v>
      </c>
      <c r="AD7" s="141">
        <f t="shared" si="0"/>
        <v>9475486</v>
      </c>
    </row>
    <row r="8" spans="1:30" ht="13.5">
      <c r="A8" s="208" t="s">
        <v>185</v>
      </c>
      <c r="B8" s="208">
        <v>6201</v>
      </c>
      <c r="C8" s="208" t="s">
        <v>234</v>
      </c>
      <c r="D8" s="142">
        <f>'廃棄物事業経費（市町村）'!D8</f>
        <v>2356781</v>
      </c>
      <c r="E8" s="142">
        <f>'廃棄物事業経費（市町村）'!E8</f>
        <v>637361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97100</v>
      </c>
      <c r="I8" s="142">
        <f>'廃棄物事業経費（市町村）'!I8</f>
        <v>225766</v>
      </c>
      <c r="J8" s="142">
        <f>'廃棄物事業経費（市町村）'!J8</f>
        <v>0</v>
      </c>
      <c r="K8" s="142">
        <f>'廃棄物事業経費（市町村）'!K8</f>
        <v>314495</v>
      </c>
      <c r="L8" s="142">
        <f>'廃棄物事業経費（市町村）'!L8</f>
        <v>1719420</v>
      </c>
      <c r="M8" s="142">
        <f>'廃棄物事業経費（市町村）'!M8</f>
        <v>856653</v>
      </c>
      <c r="N8" s="142">
        <f>'廃棄物事業経費（市町村）'!N8</f>
        <v>163713</v>
      </c>
      <c r="O8" s="142">
        <f>'廃棄物事業経費（市町村）'!O8</f>
        <v>413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163300</v>
      </c>
      <c r="S8" s="142">
        <f>'廃棄物事業経費（市町村）'!S8</f>
        <v>0</v>
      </c>
      <c r="T8" s="142">
        <f>'廃棄物事業経費（市町村）'!T8</f>
        <v>0</v>
      </c>
      <c r="U8" s="142">
        <f>'廃棄物事業経費（市町村）'!U8</f>
        <v>692940</v>
      </c>
      <c r="V8" s="142">
        <f>'廃棄物事業経費（市町村）'!V8</f>
        <v>3213434</v>
      </c>
      <c r="W8" s="142">
        <f>'廃棄物事業経費（市町村）'!W8</f>
        <v>801074</v>
      </c>
      <c r="X8" s="142">
        <f>'廃棄物事業経費（市町村）'!X8</f>
        <v>413</v>
      </c>
      <c r="Y8" s="142">
        <f>'廃棄物事業経費（市町村）'!Y8</f>
        <v>0</v>
      </c>
      <c r="Z8" s="142">
        <f>'廃棄物事業経費（市町村）'!Z8</f>
        <v>97100</v>
      </c>
      <c r="AA8" s="142">
        <f>'廃棄物事業経費（市町村）'!AA8</f>
        <v>389066</v>
      </c>
      <c r="AB8" s="142">
        <f>'廃棄物事業経費（市町村）'!AB8</f>
        <v>0</v>
      </c>
      <c r="AC8" s="142">
        <f>'廃棄物事業経費（市町村）'!AC8</f>
        <v>314495</v>
      </c>
      <c r="AD8" s="142">
        <f>'廃棄物事業経費（市町村）'!AD8</f>
        <v>2412360</v>
      </c>
    </row>
    <row r="9" spans="1:30" ht="13.5">
      <c r="A9" s="208" t="s">
        <v>185</v>
      </c>
      <c r="B9" s="208">
        <v>6202</v>
      </c>
      <c r="C9" s="208" t="s">
        <v>235</v>
      </c>
      <c r="D9" s="142">
        <f>'廃棄物事業経費（市町村）'!D9</f>
        <v>430019</v>
      </c>
      <c r="E9" s="142">
        <f>'廃棄物事業経費（市町村）'!E9</f>
        <v>0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0</v>
      </c>
      <c r="J9" s="142">
        <f>'廃棄物事業経費（市町村）'!J9</f>
        <v>0</v>
      </c>
      <c r="K9" s="142">
        <f>'廃棄物事業経費（市町村）'!K9</f>
        <v>0</v>
      </c>
      <c r="L9" s="142">
        <f>'廃棄物事業経費（市町村）'!L9</f>
        <v>430019</v>
      </c>
      <c r="M9" s="142">
        <f>'廃棄物事業経費（市町村）'!M9</f>
        <v>128551</v>
      </c>
      <c r="N9" s="142">
        <f>'廃棄物事業経費（市町村）'!N9</f>
        <v>0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0</v>
      </c>
      <c r="S9" s="142">
        <f>'廃棄物事業経費（市町村）'!S9</f>
        <v>0</v>
      </c>
      <c r="T9" s="142">
        <f>'廃棄物事業経費（市町村）'!T9</f>
        <v>0</v>
      </c>
      <c r="U9" s="142">
        <f>'廃棄物事業経費（市町村）'!U9</f>
        <v>128551</v>
      </c>
      <c r="V9" s="142">
        <f>'廃棄物事業経費（市町村）'!V9</f>
        <v>558570</v>
      </c>
      <c r="W9" s="142">
        <f>'廃棄物事業経費（市町村）'!W9</f>
        <v>0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0</v>
      </c>
      <c r="AA9" s="142">
        <f>'廃棄物事業経費（市町村）'!AA9</f>
        <v>0</v>
      </c>
      <c r="AB9" s="142">
        <f>'廃棄物事業経費（市町村）'!AB9</f>
        <v>0</v>
      </c>
      <c r="AC9" s="142">
        <f>'廃棄物事業経費（市町村）'!AC9</f>
        <v>0</v>
      </c>
      <c r="AD9" s="142">
        <f>'廃棄物事業経費（市町村）'!AD9</f>
        <v>558570</v>
      </c>
    </row>
    <row r="10" spans="1:30" ht="13.5">
      <c r="A10" s="208" t="s">
        <v>185</v>
      </c>
      <c r="B10" s="208">
        <v>6203</v>
      </c>
      <c r="C10" s="208" t="s">
        <v>236</v>
      </c>
      <c r="D10" s="142">
        <f>'廃棄物事業経費（市町村）'!D10</f>
        <v>830818</v>
      </c>
      <c r="E10" s="142">
        <f>'廃棄物事業経費（市町村）'!E10</f>
        <v>189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189</v>
      </c>
      <c r="J10" s="142">
        <f>'廃棄物事業経費（市町村）'!J10</f>
        <v>0</v>
      </c>
      <c r="K10" s="142">
        <f>'廃棄物事業経費（市町村）'!K10</f>
        <v>0</v>
      </c>
      <c r="L10" s="142">
        <f>'廃棄物事業経費（市町村）'!L10</f>
        <v>830629</v>
      </c>
      <c r="M10" s="142">
        <f>'廃棄物事業経費（市町村）'!M10</f>
        <v>116349</v>
      </c>
      <c r="N10" s="142">
        <f>'廃棄物事業経費（市町村）'!N10</f>
        <v>0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116349</v>
      </c>
      <c r="V10" s="142">
        <f>'廃棄物事業経費（市町村）'!V10</f>
        <v>947167</v>
      </c>
      <c r="W10" s="142">
        <f>'廃棄物事業経費（市町村）'!W10</f>
        <v>189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189</v>
      </c>
      <c r="AB10" s="142">
        <f>'廃棄物事業経費（市町村）'!AB10</f>
        <v>0</v>
      </c>
      <c r="AC10" s="142">
        <f>'廃棄物事業経費（市町村）'!AC10</f>
        <v>0</v>
      </c>
      <c r="AD10" s="142">
        <f>'廃棄物事業経費（市町村）'!AD10</f>
        <v>946978</v>
      </c>
    </row>
    <row r="11" spans="1:30" ht="13.5">
      <c r="A11" s="208" t="s">
        <v>185</v>
      </c>
      <c r="B11" s="208">
        <v>6204</v>
      </c>
      <c r="C11" s="208" t="s">
        <v>237</v>
      </c>
      <c r="D11" s="142">
        <f>'廃棄物事業経費（市町村）'!D11</f>
        <v>884267</v>
      </c>
      <c r="E11" s="142">
        <f>'廃棄物事業経費（市町村）'!E11</f>
        <v>8331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8119</v>
      </c>
      <c r="J11" s="142">
        <f>'廃棄物事業経費（市町村）'!J11</f>
        <v>0</v>
      </c>
      <c r="K11" s="142">
        <f>'廃棄物事業経費（市町村）'!K11</f>
        <v>212</v>
      </c>
      <c r="L11" s="142">
        <f>'廃棄物事業経費（市町村）'!L11</f>
        <v>875936</v>
      </c>
      <c r="M11" s="142">
        <f>'廃棄物事業経費（市町村）'!M11</f>
        <v>229224</v>
      </c>
      <c r="N11" s="142">
        <f>'廃棄物事業経費（市町村）'!N11</f>
        <v>2004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2004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227220</v>
      </c>
      <c r="V11" s="142">
        <f>'廃棄物事業経費（市町村）'!V11</f>
        <v>1113491</v>
      </c>
      <c r="W11" s="142">
        <f>'廃棄物事業経費（市町村）'!W11</f>
        <v>10335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10123</v>
      </c>
      <c r="AB11" s="142">
        <f>'廃棄物事業経費（市町村）'!AB11</f>
        <v>0</v>
      </c>
      <c r="AC11" s="142">
        <f>'廃棄物事業経費（市町村）'!AC11</f>
        <v>212</v>
      </c>
      <c r="AD11" s="142">
        <f>'廃棄物事業経費（市町村）'!AD11</f>
        <v>1103156</v>
      </c>
    </row>
    <row r="12" spans="1:30" ht="13.5">
      <c r="A12" s="208" t="s">
        <v>185</v>
      </c>
      <c r="B12" s="208">
        <v>6205</v>
      </c>
      <c r="C12" s="208" t="s">
        <v>238</v>
      </c>
      <c r="D12" s="142">
        <f>'廃棄物事業経費（市町村）'!D12</f>
        <v>247982</v>
      </c>
      <c r="E12" s="142">
        <f>'廃棄物事業経費（市町村）'!E12</f>
        <v>59275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59275</v>
      </c>
      <c r="J12" s="142">
        <f>'廃棄物事業経費（市町村）'!J12</f>
        <v>0</v>
      </c>
      <c r="K12" s="142">
        <f>'廃棄物事業経費（市町村）'!K12</f>
        <v>0</v>
      </c>
      <c r="L12" s="142">
        <f>'廃棄物事業経費（市町村）'!L12</f>
        <v>188707</v>
      </c>
      <c r="M12" s="142">
        <f>'廃棄物事業経費（市町村）'!M12</f>
        <v>75500</v>
      </c>
      <c r="N12" s="142">
        <f>'廃棄物事業経費（市町村）'!N12</f>
        <v>230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230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75270</v>
      </c>
      <c r="V12" s="142">
        <f>'廃棄物事業経費（市町村）'!V12</f>
        <v>323482</v>
      </c>
      <c r="W12" s="142">
        <f>'廃棄物事業経費（市町村）'!W12</f>
        <v>59505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59505</v>
      </c>
      <c r="AB12" s="142">
        <f>'廃棄物事業経費（市町村）'!AB12</f>
        <v>0</v>
      </c>
      <c r="AC12" s="142">
        <f>'廃棄物事業経費（市町村）'!AC12</f>
        <v>0</v>
      </c>
      <c r="AD12" s="142">
        <f>'廃棄物事業経費（市町村）'!AD12</f>
        <v>263977</v>
      </c>
    </row>
    <row r="13" spans="1:30" ht="13.5">
      <c r="A13" s="208" t="s">
        <v>185</v>
      </c>
      <c r="B13" s="208">
        <v>6206</v>
      </c>
      <c r="C13" s="208" t="s">
        <v>239</v>
      </c>
      <c r="D13" s="142">
        <f>'廃棄物事業経費（市町村）'!D13</f>
        <v>308653</v>
      </c>
      <c r="E13" s="142">
        <f>'廃棄物事業経費（市町村）'!E13</f>
        <v>0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0</v>
      </c>
      <c r="J13" s="142">
        <f>'廃棄物事業経費（市町村）'!J13</f>
        <v>0</v>
      </c>
      <c r="K13" s="142">
        <f>'廃棄物事業経費（市町村）'!K13</f>
        <v>0</v>
      </c>
      <c r="L13" s="142">
        <f>'廃棄物事業経費（市町村）'!L13</f>
        <v>308653</v>
      </c>
      <c r="M13" s="142">
        <f>'廃棄物事業経費（市町村）'!M13</f>
        <v>56536</v>
      </c>
      <c r="N13" s="142">
        <f>'廃棄物事業経費（市町村）'!N13</f>
        <v>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56536</v>
      </c>
      <c r="V13" s="142">
        <f>'廃棄物事業経費（市町村）'!V13</f>
        <v>365189</v>
      </c>
      <c r="W13" s="142">
        <f>'廃棄物事業経費（市町村）'!W13</f>
        <v>0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0</v>
      </c>
      <c r="AB13" s="142">
        <f>'廃棄物事業経費（市町村）'!AB13</f>
        <v>0</v>
      </c>
      <c r="AC13" s="142">
        <f>'廃棄物事業経費（市町村）'!AC13</f>
        <v>0</v>
      </c>
      <c r="AD13" s="142">
        <f>'廃棄物事業経費（市町村）'!AD13</f>
        <v>365189</v>
      </c>
    </row>
    <row r="14" spans="1:30" ht="13.5">
      <c r="A14" s="208" t="s">
        <v>185</v>
      </c>
      <c r="B14" s="208">
        <v>6207</v>
      </c>
      <c r="C14" s="208" t="s">
        <v>240</v>
      </c>
      <c r="D14" s="142">
        <f>'廃棄物事業経費（市町村）'!D14</f>
        <v>362271</v>
      </c>
      <c r="E14" s="142">
        <f>'廃棄物事業経費（市町村）'!E14</f>
        <v>43583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28594</v>
      </c>
      <c r="J14" s="142">
        <f>'廃棄物事業経費（市町村）'!J14</f>
        <v>0</v>
      </c>
      <c r="K14" s="142">
        <f>'廃棄物事業経費（市町村）'!K14</f>
        <v>14989</v>
      </c>
      <c r="L14" s="142">
        <f>'廃棄物事業経費（市町村）'!L14</f>
        <v>318688</v>
      </c>
      <c r="M14" s="142">
        <f>'廃棄物事業経費（市町村）'!M14</f>
        <v>64605</v>
      </c>
      <c r="N14" s="142">
        <f>'廃棄物事業経費（市町村）'!N14</f>
        <v>961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961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63644</v>
      </c>
      <c r="V14" s="142">
        <f>'廃棄物事業経費（市町村）'!V14</f>
        <v>426876</v>
      </c>
      <c r="W14" s="142">
        <f>'廃棄物事業経費（市町村）'!W14</f>
        <v>44544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29555</v>
      </c>
      <c r="AB14" s="142">
        <f>'廃棄物事業経費（市町村）'!AB14</f>
        <v>0</v>
      </c>
      <c r="AC14" s="142">
        <f>'廃棄物事業経費（市町村）'!AC14</f>
        <v>14989</v>
      </c>
      <c r="AD14" s="142">
        <f>'廃棄物事業経費（市町村）'!AD14</f>
        <v>382332</v>
      </c>
    </row>
    <row r="15" spans="1:30" ht="13.5">
      <c r="A15" s="208" t="s">
        <v>185</v>
      </c>
      <c r="B15" s="208">
        <v>6208</v>
      </c>
      <c r="C15" s="208" t="s">
        <v>241</v>
      </c>
      <c r="D15" s="142">
        <f>'廃棄物事業経費（市町村）'!D15</f>
        <v>35181</v>
      </c>
      <c r="E15" s="142">
        <f>'廃棄物事業経費（市町村）'!E15</f>
        <v>100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0</v>
      </c>
      <c r="J15" s="142">
        <f>'廃棄物事業経費（市町村）'!J15</f>
        <v>0</v>
      </c>
      <c r="K15" s="142">
        <f>'廃棄物事業経費（市町村）'!K15</f>
        <v>100</v>
      </c>
      <c r="L15" s="142">
        <f>'廃棄物事業経費（市町村）'!L15</f>
        <v>35081</v>
      </c>
      <c r="M15" s="142">
        <f>'廃棄物事業経費（市町村）'!M15</f>
        <v>9067</v>
      </c>
      <c r="N15" s="142">
        <f>'廃棄物事業経費（市町村）'!N15</f>
        <v>120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120</v>
      </c>
      <c r="U15" s="142">
        <f>'廃棄物事業経費（市町村）'!U15</f>
        <v>8947</v>
      </c>
      <c r="V15" s="142">
        <f>'廃棄物事業経費（市町村）'!V15</f>
        <v>44248</v>
      </c>
      <c r="W15" s="142">
        <f>'廃棄物事業経費（市町村）'!W15</f>
        <v>220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0</v>
      </c>
      <c r="AB15" s="142">
        <f>'廃棄物事業経費（市町村）'!AB15</f>
        <v>0</v>
      </c>
      <c r="AC15" s="142">
        <f>'廃棄物事業経費（市町村）'!AC15</f>
        <v>220</v>
      </c>
      <c r="AD15" s="142">
        <f>'廃棄物事業経費（市町村）'!AD15</f>
        <v>44028</v>
      </c>
    </row>
    <row r="16" spans="1:30" ht="13.5">
      <c r="A16" s="208" t="s">
        <v>185</v>
      </c>
      <c r="B16" s="208">
        <v>6209</v>
      </c>
      <c r="C16" s="208" t="s">
        <v>242</v>
      </c>
      <c r="D16" s="142">
        <f>'廃棄物事業経費（市町村）'!D16</f>
        <v>194192</v>
      </c>
      <c r="E16" s="142">
        <f>'廃棄物事業経費（市町村）'!E16</f>
        <v>1833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227</v>
      </c>
      <c r="J16" s="142">
        <f>'廃棄物事業経費（市町村）'!J16</f>
        <v>0</v>
      </c>
      <c r="K16" s="142">
        <f>'廃棄物事業経費（市町村）'!K16</f>
        <v>1606</v>
      </c>
      <c r="L16" s="142">
        <f>'廃棄物事業経費（市町村）'!L16</f>
        <v>192359</v>
      </c>
      <c r="M16" s="142">
        <f>'廃棄物事業経費（市町村）'!M16</f>
        <v>78845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78845</v>
      </c>
      <c r="V16" s="142">
        <f>'廃棄物事業経費（市町村）'!V16</f>
        <v>273037</v>
      </c>
      <c r="W16" s="142">
        <f>'廃棄物事業経費（市町村）'!W16</f>
        <v>1833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227</v>
      </c>
      <c r="AB16" s="142">
        <f>'廃棄物事業経費（市町村）'!AB16</f>
        <v>0</v>
      </c>
      <c r="AC16" s="142">
        <f>'廃棄物事業経費（市町村）'!AC16</f>
        <v>1606</v>
      </c>
      <c r="AD16" s="142">
        <f>'廃棄物事業経費（市町村）'!AD16</f>
        <v>271204</v>
      </c>
    </row>
    <row r="17" spans="1:30" ht="13.5">
      <c r="A17" s="208" t="s">
        <v>185</v>
      </c>
      <c r="B17" s="208">
        <v>6210</v>
      </c>
      <c r="C17" s="208" t="s">
        <v>243</v>
      </c>
      <c r="D17" s="142">
        <f>'廃棄物事業経費（市町村）'!D17</f>
        <v>97332</v>
      </c>
      <c r="E17" s="142">
        <f>'廃棄物事業経費（市町村）'!E17</f>
        <v>1573</v>
      </c>
      <c r="F17" s="142">
        <f>'廃棄物事業経費（市町村）'!F17</f>
        <v>0</v>
      </c>
      <c r="G17" s="142">
        <f>'廃棄物事業経費（市町村）'!G17</f>
        <v>47</v>
      </c>
      <c r="H17" s="142">
        <f>'廃棄物事業経費（市町村）'!H17</f>
        <v>0</v>
      </c>
      <c r="I17" s="142">
        <f>'廃棄物事業経費（市町村）'!I17</f>
        <v>130</v>
      </c>
      <c r="J17" s="142">
        <f>'廃棄物事業経費（市町村）'!J17</f>
        <v>0</v>
      </c>
      <c r="K17" s="142">
        <f>'廃棄物事業経費（市町村）'!K17</f>
        <v>1396</v>
      </c>
      <c r="L17" s="142">
        <f>'廃棄物事業経費（市町村）'!L17</f>
        <v>95759</v>
      </c>
      <c r="M17" s="142">
        <f>'廃棄物事業経費（市町村）'!M17</f>
        <v>8241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8241</v>
      </c>
      <c r="V17" s="142">
        <f>'廃棄物事業経費（市町村）'!V17</f>
        <v>105573</v>
      </c>
      <c r="W17" s="142">
        <f>'廃棄物事業経費（市町村）'!W17</f>
        <v>1573</v>
      </c>
      <c r="X17" s="142">
        <f>'廃棄物事業経費（市町村）'!X17</f>
        <v>0</v>
      </c>
      <c r="Y17" s="142">
        <f>'廃棄物事業経費（市町村）'!Y17</f>
        <v>47</v>
      </c>
      <c r="Z17" s="142">
        <f>'廃棄物事業経費（市町村）'!Z17</f>
        <v>0</v>
      </c>
      <c r="AA17" s="142">
        <f>'廃棄物事業経費（市町村）'!AA17</f>
        <v>130</v>
      </c>
      <c r="AB17" s="142">
        <f>'廃棄物事業経費（市町村）'!AB17</f>
        <v>0</v>
      </c>
      <c r="AC17" s="142">
        <f>'廃棄物事業経費（市町村）'!AC17</f>
        <v>1396</v>
      </c>
      <c r="AD17" s="142">
        <f>'廃棄物事業経費（市町村）'!AD17</f>
        <v>104000</v>
      </c>
    </row>
    <row r="18" spans="1:30" ht="13.5">
      <c r="A18" s="208" t="s">
        <v>185</v>
      </c>
      <c r="B18" s="208">
        <v>6211</v>
      </c>
      <c r="C18" s="208" t="s">
        <v>244</v>
      </c>
      <c r="D18" s="142">
        <f>'廃棄物事業経費（市町村）'!D18</f>
        <v>64698</v>
      </c>
      <c r="E18" s="142">
        <f>'廃棄物事業経費（市町村）'!E18</f>
        <v>847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0</v>
      </c>
      <c r="J18" s="142">
        <f>'廃棄物事業経費（市町村）'!J18</f>
        <v>0</v>
      </c>
      <c r="K18" s="142">
        <f>'廃棄物事業経費（市町村）'!K18</f>
        <v>847</v>
      </c>
      <c r="L18" s="142">
        <f>'廃棄物事業経費（市町村）'!L18</f>
        <v>63851</v>
      </c>
      <c r="M18" s="142">
        <f>'廃棄物事業経費（市町村）'!M18</f>
        <v>10228</v>
      </c>
      <c r="N18" s="142">
        <f>'廃棄物事業経費（市町村）'!N18</f>
        <v>0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10228</v>
      </c>
      <c r="V18" s="142">
        <f>'廃棄物事業経費（市町村）'!V18</f>
        <v>74926</v>
      </c>
      <c r="W18" s="142">
        <f>'廃棄物事業経費（市町村）'!W18</f>
        <v>847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0</v>
      </c>
      <c r="AB18" s="142">
        <f>'廃棄物事業経費（市町村）'!AB18</f>
        <v>0</v>
      </c>
      <c r="AC18" s="142">
        <f>'廃棄物事業経費（市町村）'!AC18</f>
        <v>847</v>
      </c>
      <c r="AD18" s="142">
        <f>'廃棄物事業経費（市町村）'!AD18</f>
        <v>74079</v>
      </c>
    </row>
    <row r="19" spans="1:30" ht="13.5">
      <c r="A19" s="208" t="s">
        <v>185</v>
      </c>
      <c r="B19" s="208">
        <v>6212</v>
      </c>
      <c r="C19" s="208" t="s">
        <v>245</v>
      </c>
      <c r="D19" s="142">
        <f>'廃棄物事業経費（市町村）'!D19</f>
        <v>188062</v>
      </c>
      <c r="E19" s="142">
        <f>'廃棄物事業経費（市町村）'!E19</f>
        <v>0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0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188062</v>
      </c>
      <c r="M19" s="142">
        <f>'廃棄物事業経費（市町村）'!M19</f>
        <v>55957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55957</v>
      </c>
      <c r="V19" s="142">
        <f>'廃棄物事業経費（市町村）'!V19</f>
        <v>244019</v>
      </c>
      <c r="W19" s="142">
        <f>'廃棄物事業経費（市町村）'!W19</f>
        <v>0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0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244019</v>
      </c>
    </row>
    <row r="20" spans="1:30" ht="13.5">
      <c r="A20" s="208" t="s">
        <v>185</v>
      </c>
      <c r="B20" s="208">
        <v>6213</v>
      </c>
      <c r="C20" s="208" t="s">
        <v>246</v>
      </c>
      <c r="D20" s="142">
        <f>'廃棄物事業経費（市町村）'!D20</f>
        <v>164995</v>
      </c>
      <c r="E20" s="142">
        <f>'廃棄物事業経費（市町村）'!E20</f>
        <v>0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0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164995</v>
      </c>
      <c r="M20" s="142">
        <f>'廃棄物事業経費（市町村）'!M20</f>
        <v>90054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90054</v>
      </c>
      <c r="V20" s="142">
        <f>'廃棄物事業経費（市町村）'!V20</f>
        <v>255049</v>
      </c>
      <c r="W20" s="142">
        <f>'廃棄物事業経費（市町村）'!W20</f>
        <v>0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0</v>
      </c>
      <c r="AB20" s="142">
        <f>'廃棄物事業経費（市町村）'!AB20</f>
        <v>0</v>
      </c>
      <c r="AC20" s="142">
        <f>'廃棄物事業経費（市町村）'!AC20</f>
        <v>0</v>
      </c>
      <c r="AD20" s="142">
        <f>'廃棄物事業経費（市町村）'!AD20</f>
        <v>255049</v>
      </c>
    </row>
    <row r="21" spans="1:30" ht="13.5">
      <c r="A21" s="208" t="s">
        <v>185</v>
      </c>
      <c r="B21" s="208">
        <v>6301</v>
      </c>
      <c r="C21" s="208" t="s">
        <v>247</v>
      </c>
      <c r="D21" s="142">
        <f>'廃棄物事業経費（市町村）'!D21</f>
        <v>120668</v>
      </c>
      <c r="E21" s="142">
        <f>'廃棄物事業経費（市町村）'!E21</f>
        <v>4003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3983</v>
      </c>
      <c r="J21" s="142">
        <f>'廃棄物事業経費（市町村）'!J21</f>
        <v>0</v>
      </c>
      <c r="K21" s="142">
        <f>'廃棄物事業経費（市町村）'!K21</f>
        <v>20</v>
      </c>
      <c r="L21" s="142">
        <f>'廃棄物事業経費（市町村）'!L21</f>
        <v>116665</v>
      </c>
      <c r="M21" s="142">
        <f>'廃棄物事業経費（市町村）'!M21</f>
        <v>28760</v>
      </c>
      <c r="N21" s="142">
        <f>'廃棄物事業経費（市町村）'!N21</f>
        <v>773</v>
      </c>
      <c r="O21" s="142">
        <f>'廃棄物事業経費（市町村）'!O21</f>
        <v>630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143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27987</v>
      </c>
      <c r="V21" s="142">
        <f>'廃棄物事業経費（市町村）'!V21</f>
        <v>149428</v>
      </c>
      <c r="W21" s="142">
        <f>'廃棄物事業経費（市町村）'!W21</f>
        <v>4776</v>
      </c>
      <c r="X21" s="142">
        <f>'廃棄物事業経費（市町村）'!X21</f>
        <v>630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4126</v>
      </c>
      <c r="AB21" s="142">
        <f>'廃棄物事業経費（市町村）'!AB21</f>
        <v>0</v>
      </c>
      <c r="AC21" s="142">
        <f>'廃棄物事業経費（市町村）'!AC21</f>
        <v>20</v>
      </c>
      <c r="AD21" s="142">
        <f>'廃棄物事業経費（市町村）'!AD21</f>
        <v>144652</v>
      </c>
    </row>
    <row r="22" spans="1:30" ht="13.5">
      <c r="A22" s="208" t="s">
        <v>185</v>
      </c>
      <c r="B22" s="208">
        <v>6302</v>
      </c>
      <c r="C22" s="208" t="s">
        <v>248</v>
      </c>
      <c r="D22" s="142">
        <f>'廃棄物事業経費（市町村）'!D22</f>
        <v>111311</v>
      </c>
      <c r="E22" s="142">
        <f>'廃棄物事業経費（市町村）'!E22</f>
        <v>2595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1176</v>
      </c>
      <c r="J22" s="142">
        <f>'廃棄物事業経費（市町村）'!J22</f>
        <v>0</v>
      </c>
      <c r="K22" s="142">
        <f>'廃棄物事業経費（市町村）'!K22</f>
        <v>1419</v>
      </c>
      <c r="L22" s="142">
        <f>'廃棄物事業経費（市町村）'!L22</f>
        <v>108716</v>
      </c>
      <c r="M22" s="142">
        <f>'廃棄物事業経費（市町村）'!M22</f>
        <v>22673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22673</v>
      </c>
      <c r="V22" s="142">
        <f>'廃棄物事業経費（市町村）'!V22</f>
        <v>133984</v>
      </c>
      <c r="W22" s="142">
        <f>'廃棄物事業経費（市町村）'!W22</f>
        <v>2595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1176</v>
      </c>
      <c r="AB22" s="142">
        <f>'廃棄物事業経費（市町村）'!AB22</f>
        <v>0</v>
      </c>
      <c r="AC22" s="142">
        <f>'廃棄物事業経費（市町村）'!AC22</f>
        <v>1419</v>
      </c>
      <c r="AD22" s="142">
        <f>'廃棄物事業経費（市町村）'!AD22</f>
        <v>131389</v>
      </c>
    </row>
    <row r="23" spans="1:30" ht="13.5">
      <c r="A23" s="208" t="s">
        <v>185</v>
      </c>
      <c r="B23" s="208">
        <v>6321</v>
      </c>
      <c r="C23" s="208" t="s">
        <v>249</v>
      </c>
      <c r="D23" s="142">
        <f>'廃棄物事業経費（市町村）'!D23</f>
        <v>32058</v>
      </c>
      <c r="E23" s="142">
        <f>'廃棄物事業経費（市町村）'!E23</f>
        <v>80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80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31978</v>
      </c>
      <c r="M23" s="142">
        <f>'廃棄物事業経費（市町村）'!M23</f>
        <v>5268</v>
      </c>
      <c r="N23" s="142">
        <f>'廃棄物事業経費（市町村）'!N23</f>
        <v>150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150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5118</v>
      </c>
      <c r="V23" s="142">
        <f>'廃棄物事業経費（市町村）'!V23</f>
        <v>37326</v>
      </c>
      <c r="W23" s="142">
        <f>'廃棄物事業経費（市町村）'!W23</f>
        <v>230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230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37096</v>
      </c>
    </row>
    <row r="24" spans="1:30" ht="13.5">
      <c r="A24" s="208" t="s">
        <v>185</v>
      </c>
      <c r="B24" s="208">
        <v>6322</v>
      </c>
      <c r="C24" s="208" t="s">
        <v>250</v>
      </c>
      <c r="D24" s="142">
        <f>'廃棄物事業経費（市町村）'!D24</f>
        <v>81388</v>
      </c>
      <c r="E24" s="142">
        <f>'廃棄物事業経費（市町村）'!E24</f>
        <v>0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0</v>
      </c>
      <c r="J24" s="142">
        <f>'廃棄物事業経費（市町村）'!J24</f>
        <v>0</v>
      </c>
      <c r="K24" s="142">
        <f>'廃棄物事業経費（市町村）'!K24</f>
        <v>0</v>
      </c>
      <c r="L24" s="142">
        <f>'廃棄物事業経費（市町村）'!L24</f>
        <v>81388</v>
      </c>
      <c r="M24" s="142">
        <f>'廃棄物事業経費（市町村）'!M24</f>
        <v>24103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24103</v>
      </c>
      <c r="V24" s="142">
        <f>'廃棄物事業経費（市町村）'!V24</f>
        <v>105491</v>
      </c>
      <c r="W24" s="142">
        <f>'廃棄物事業経費（市町村）'!W24</f>
        <v>0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0</v>
      </c>
      <c r="AB24" s="142">
        <f>'廃棄物事業経費（市町村）'!AB24</f>
        <v>0</v>
      </c>
      <c r="AC24" s="142">
        <f>'廃棄物事業経費（市町村）'!AC24</f>
        <v>0</v>
      </c>
      <c r="AD24" s="142">
        <f>'廃棄物事業経費（市町村）'!AD24</f>
        <v>105491</v>
      </c>
    </row>
    <row r="25" spans="1:30" ht="13.5">
      <c r="A25" s="208" t="s">
        <v>185</v>
      </c>
      <c r="B25" s="208">
        <v>6323</v>
      </c>
      <c r="C25" s="208" t="s">
        <v>251</v>
      </c>
      <c r="D25" s="142">
        <f>'廃棄物事業経費（市町村）'!D25</f>
        <v>81038</v>
      </c>
      <c r="E25" s="142">
        <f>'廃棄物事業経費（市町村）'!E25</f>
        <v>5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0</v>
      </c>
      <c r="J25" s="142">
        <f>'廃棄物事業経費（市町村）'!J25</f>
        <v>0</v>
      </c>
      <c r="K25" s="142">
        <f>'廃棄物事業経費（市町村）'!K25</f>
        <v>5</v>
      </c>
      <c r="L25" s="142">
        <f>'廃棄物事業経費（市町村）'!L25</f>
        <v>81033</v>
      </c>
      <c r="M25" s="142">
        <f>'廃棄物事業経費（市町村）'!M25</f>
        <v>26728</v>
      </c>
      <c r="N25" s="142">
        <f>'廃棄物事業経費（市町村）'!N25</f>
        <v>10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10</v>
      </c>
      <c r="U25" s="142">
        <f>'廃棄物事業経費（市町村）'!U25</f>
        <v>26718</v>
      </c>
      <c r="V25" s="142">
        <f>'廃棄物事業経費（市町村）'!V25</f>
        <v>107766</v>
      </c>
      <c r="W25" s="142">
        <f>'廃棄物事業経費（市町村）'!W25</f>
        <v>15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0</v>
      </c>
      <c r="AB25" s="142">
        <f>'廃棄物事業経費（市町村）'!AB25</f>
        <v>0</v>
      </c>
      <c r="AC25" s="142">
        <f>'廃棄物事業経費（市町村）'!AC25</f>
        <v>15</v>
      </c>
      <c r="AD25" s="142">
        <f>'廃棄物事業経費（市町村）'!AD25</f>
        <v>107751</v>
      </c>
    </row>
    <row r="26" spans="1:30" ht="13.5">
      <c r="A26" s="208" t="s">
        <v>185</v>
      </c>
      <c r="B26" s="208">
        <v>6324</v>
      </c>
      <c r="C26" s="208" t="s">
        <v>252</v>
      </c>
      <c r="D26" s="142">
        <f>'廃棄物事業経費（市町村）'!D26</f>
        <v>81078</v>
      </c>
      <c r="E26" s="142">
        <f>'廃棄物事業経費（市町村）'!E26</f>
        <v>0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0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81078</v>
      </c>
      <c r="M26" s="142">
        <f>'廃棄物事業経費（市町村）'!M26</f>
        <v>26541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26541</v>
      </c>
      <c r="V26" s="142">
        <f>'廃棄物事業経費（市町村）'!V26</f>
        <v>107619</v>
      </c>
      <c r="W26" s="142">
        <f>'廃棄物事業経費（市町村）'!W26</f>
        <v>0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0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107619</v>
      </c>
    </row>
    <row r="27" spans="1:30" ht="13.5">
      <c r="A27" s="208" t="s">
        <v>185</v>
      </c>
      <c r="B27" s="208">
        <v>6341</v>
      </c>
      <c r="C27" s="208" t="s">
        <v>253</v>
      </c>
      <c r="D27" s="142">
        <f>'廃棄物事業経費（市町村）'!D27</f>
        <v>94031</v>
      </c>
      <c r="E27" s="142">
        <f>'廃棄物事業経費（市町村）'!E27</f>
        <v>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94031</v>
      </c>
      <c r="M27" s="142">
        <f>'廃棄物事業経費（市町村）'!M27</f>
        <v>27978</v>
      </c>
      <c r="N27" s="142">
        <f>'廃棄物事業経費（市町村）'!N27</f>
        <v>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27978</v>
      </c>
      <c r="V27" s="142">
        <f>'廃棄物事業経費（市町村）'!V27</f>
        <v>122009</v>
      </c>
      <c r="W27" s="142">
        <f>'廃棄物事業経費（市町村）'!W27</f>
        <v>0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0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122009</v>
      </c>
    </row>
    <row r="28" spans="1:30" ht="13.5">
      <c r="A28" s="208" t="s">
        <v>185</v>
      </c>
      <c r="B28" s="208">
        <v>6361</v>
      </c>
      <c r="C28" s="208" t="s">
        <v>254</v>
      </c>
      <c r="D28" s="142">
        <f>'廃棄物事業経費（市町村）'!D28</f>
        <v>70198</v>
      </c>
      <c r="E28" s="142">
        <f>'廃棄物事業経費（市町村）'!E28</f>
        <v>8483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8470</v>
      </c>
      <c r="J28" s="142">
        <f>'廃棄物事業経費（市町村）'!J28</f>
        <v>0</v>
      </c>
      <c r="K28" s="142">
        <f>'廃棄物事業経費（市町村）'!K28</f>
        <v>13</v>
      </c>
      <c r="L28" s="142">
        <f>'廃棄物事業経費（市町村）'!L28</f>
        <v>61715</v>
      </c>
      <c r="M28" s="142">
        <f>'廃棄物事業経費（市町村）'!M28</f>
        <v>27566</v>
      </c>
      <c r="N28" s="142">
        <f>'廃棄物事業経費（市町村）'!N28</f>
        <v>30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30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27536</v>
      </c>
      <c r="V28" s="142">
        <f>'廃棄物事業経費（市町村）'!V28</f>
        <v>97764</v>
      </c>
      <c r="W28" s="142">
        <f>'廃棄物事業経費（市町村）'!W28</f>
        <v>8513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8500</v>
      </c>
      <c r="AB28" s="142">
        <f>'廃棄物事業経費（市町村）'!AB28</f>
        <v>0</v>
      </c>
      <c r="AC28" s="142">
        <f>'廃棄物事業経費（市町村）'!AC28</f>
        <v>13</v>
      </c>
      <c r="AD28" s="142">
        <f>'廃棄物事業経費（市町村）'!AD28</f>
        <v>89251</v>
      </c>
    </row>
    <row r="29" spans="1:30" ht="13.5">
      <c r="A29" s="208" t="s">
        <v>185</v>
      </c>
      <c r="B29" s="208">
        <v>6362</v>
      </c>
      <c r="C29" s="208" t="s">
        <v>255</v>
      </c>
      <c r="D29" s="142">
        <f>'廃棄物事業経費（市町村）'!D29</f>
        <v>79895</v>
      </c>
      <c r="E29" s="142">
        <f>'廃棄物事業経費（市町村）'!E29</f>
        <v>21272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21272</v>
      </c>
      <c r="J29" s="142">
        <f>'廃棄物事業経費（市町村）'!J29</f>
        <v>0</v>
      </c>
      <c r="K29" s="142">
        <f>'廃棄物事業経費（市町村）'!K29</f>
        <v>0</v>
      </c>
      <c r="L29" s="142">
        <f>'廃棄物事業経費（市町村）'!L29</f>
        <v>58623</v>
      </c>
      <c r="M29" s="142">
        <f>'廃棄物事業経費（市町村）'!M29</f>
        <v>25077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25077</v>
      </c>
      <c r="V29" s="142">
        <f>'廃棄物事業経費（市町村）'!V29</f>
        <v>104972</v>
      </c>
      <c r="W29" s="142">
        <f>'廃棄物事業経費（市町村）'!W29</f>
        <v>21272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21272</v>
      </c>
      <c r="AB29" s="142">
        <f>'廃棄物事業経費（市町村）'!AB29</f>
        <v>0</v>
      </c>
      <c r="AC29" s="142">
        <f>'廃棄物事業経費（市町村）'!AC29</f>
        <v>0</v>
      </c>
      <c r="AD29" s="142">
        <f>'廃棄物事業経費（市町村）'!AD29</f>
        <v>83700</v>
      </c>
    </row>
    <row r="30" spans="1:30" ht="13.5">
      <c r="A30" s="208" t="s">
        <v>185</v>
      </c>
      <c r="B30" s="208">
        <v>6363</v>
      </c>
      <c r="C30" s="208" t="s">
        <v>256</v>
      </c>
      <c r="D30" s="142">
        <f>'廃棄物事業経費（市町村）'!D30</f>
        <v>41164</v>
      </c>
      <c r="E30" s="142">
        <f>'廃棄物事業経費（市町村）'!E30</f>
        <v>9400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9000</v>
      </c>
      <c r="J30" s="142">
        <f>'廃棄物事業経費（市町村）'!J30</f>
        <v>0</v>
      </c>
      <c r="K30" s="142">
        <f>'廃棄物事業経費（市町村）'!K30</f>
        <v>400</v>
      </c>
      <c r="L30" s="142">
        <f>'廃棄物事業経費（市町村）'!L30</f>
        <v>31764</v>
      </c>
      <c r="M30" s="142">
        <f>'廃棄物事業経費（市町村）'!M30</f>
        <v>9832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9832</v>
      </c>
      <c r="V30" s="142">
        <f>'廃棄物事業経費（市町村）'!V30</f>
        <v>50996</v>
      </c>
      <c r="W30" s="142">
        <f>'廃棄物事業経費（市町村）'!W30</f>
        <v>9400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9000</v>
      </c>
      <c r="AB30" s="142">
        <f>'廃棄物事業経費（市町村）'!AB30</f>
        <v>0</v>
      </c>
      <c r="AC30" s="142">
        <f>'廃棄物事業経費（市町村）'!AC30</f>
        <v>400</v>
      </c>
      <c r="AD30" s="142">
        <f>'廃棄物事業経費（市町村）'!AD30</f>
        <v>41596</v>
      </c>
    </row>
    <row r="31" spans="1:30" ht="13.5">
      <c r="A31" s="208" t="s">
        <v>185</v>
      </c>
      <c r="B31" s="208">
        <v>6364</v>
      </c>
      <c r="C31" s="208" t="s">
        <v>257</v>
      </c>
      <c r="D31" s="142">
        <f>'廃棄物事業経費（市町村）'!D31</f>
        <v>67166</v>
      </c>
      <c r="E31" s="142">
        <f>'廃棄物事業経費（市町村）'!E31</f>
        <v>13254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13254</v>
      </c>
      <c r="J31" s="142">
        <f>'廃棄物事業経費（市町村）'!J31</f>
        <v>0</v>
      </c>
      <c r="K31" s="142">
        <f>'廃棄物事業経費（市町村）'!K31</f>
        <v>0</v>
      </c>
      <c r="L31" s="142">
        <f>'廃棄物事業経費（市町村）'!L31</f>
        <v>53912</v>
      </c>
      <c r="M31" s="142">
        <f>'廃棄物事業経費（市町村）'!M31</f>
        <v>30415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30415</v>
      </c>
      <c r="V31" s="142">
        <f>'廃棄物事業経費（市町村）'!V31</f>
        <v>97581</v>
      </c>
      <c r="W31" s="142">
        <f>'廃棄物事業経費（市町村）'!W31</f>
        <v>13254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13254</v>
      </c>
      <c r="AB31" s="142">
        <f>'廃棄物事業経費（市町村）'!AB31</f>
        <v>0</v>
      </c>
      <c r="AC31" s="142">
        <f>'廃棄物事業経費（市町村）'!AC31</f>
        <v>0</v>
      </c>
      <c r="AD31" s="142">
        <f>'廃棄物事業経費（市町村）'!AD31</f>
        <v>84327</v>
      </c>
    </row>
    <row r="32" spans="1:30" ht="13.5">
      <c r="A32" s="208" t="s">
        <v>185</v>
      </c>
      <c r="B32" s="208">
        <v>6365</v>
      </c>
      <c r="C32" s="208" t="s">
        <v>258</v>
      </c>
      <c r="D32" s="142">
        <f>'廃棄物事業経費（市町村）'!D32</f>
        <v>30532</v>
      </c>
      <c r="E32" s="142">
        <f>'廃棄物事業経費（市町村）'!E32</f>
        <v>0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0</v>
      </c>
      <c r="J32" s="142">
        <f>'廃棄物事業経費（市町村）'!J32</f>
        <v>0</v>
      </c>
      <c r="K32" s="142">
        <f>'廃棄物事業経費（市町村）'!K32</f>
        <v>0</v>
      </c>
      <c r="L32" s="142">
        <f>'廃棄物事業経費（市町村）'!L32</f>
        <v>30532</v>
      </c>
      <c r="M32" s="142">
        <f>'廃棄物事業経費（市町村）'!M32</f>
        <v>8044</v>
      </c>
      <c r="N32" s="142">
        <f>'廃棄物事業経費（市町村）'!N32</f>
        <v>0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8044</v>
      </c>
      <c r="V32" s="142">
        <f>'廃棄物事業経費（市町村）'!V32</f>
        <v>38576</v>
      </c>
      <c r="W32" s="142">
        <f>'廃棄物事業経費（市町村）'!W32</f>
        <v>0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0</v>
      </c>
      <c r="AB32" s="142">
        <f>'廃棄物事業経費（市町村）'!AB32</f>
        <v>0</v>
      </c>
      <c r="AC32" s="142">
        <f>'廃棄物事業経費（市町村）'!AC32</f>
        <v>0</v>
      </c>
      <c r="AD32" s="142">
        <f>'廃棄物事業経費（市町村）'!AD32</f>
        <v>38576</v>
      </c>
    </row>
    <row r="33" spans="1:30" ht="13.5">
      <c r="A33" s="208" t="s">
        <v>185</v>
      </c>
      <c r="B33" s="208">
        <v>6366</v>
      </c>
      <c r="C33" s="208" t="s">
        <v>259</v>
      </c>
      <c r="D33" s="142">
        <f>'廃棄物事業経費（市町村）'!D33</f>
        <v>37254</v>
      </c>
      <c r="E33" s="142">
        <f>'廃棄物事業経費（市町村）'!E33</f>
        <v>6995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6995</v>
      </c>
      <c r="J33" s="142">
        <f>'廃棄物事業経費（市町村）'!J33</f>
        <v>0</v>
      </c>
      <c r="K33" s="142">
        <f>'廃棄物事業経費（市町村）'!K33</f>
        <v>0</v>
      </c>
      <c r="L33" s="142">
        <f>'廃棄物事業経費（市町村）'!L33</f>
        <v>30259</v>
      </c>
      <c r="M33" s="142">
        <f>'廃棄物事業経費（市町村）'!M33</f>
        <v>13224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13224</v>
      </c>
      <c r="V33" s="142">
        <f>'廃棄物事業経費（市町村）'!V33</f>
        <v>50478</v>
      </c>
      <c r="W33" s="142">
        <f>'廃棄物事業経費（市町村）'!W33</f>
        <v>6995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6995</v>
      </c>
      <c r="AB33" s="142">
        <f>'廃棄物事業経費（市町村）'!AB33</f>
        <v>0</v>
      </c>
      <c r="AC33" s="142">
        <f>'廃棄物事業経費（市町村）'!AC33</f>
        <v>0</v>
      </c>
      <c r="AD33" s="142">
        <f>'廃棄物事業経費（市町村）'!AD33</f>
        <v>43483</v>
      </c>
    </row>
    <row r="34" spans="1:30" ht="13.5">
      <c r="A34" s="208" t="s">
        <v>185</v>
      </c>
      <c r="B34" s="208">
        <v>6367</v>
      </c>
      <c r="C34" s="208" t="s">
        <v>260</v>
      </c>
      <c r="D34" s="142">
        <f>'廃棄物事業経費（市町村）'!D34</f>
        <v>60898</v>
      </c>
      <c r="E34" s="142">
        <f>'廃棄物事業経費（市町村）'!E34</f>
        <v>7885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7785</v>
      </c>
      <c r="J34" s="142">
        <f>'廃棄物事業経費（市町村）'!J34</f>
        <v>0</v>
      </c>
      <c r="K34" s="142">
        <f>'廃棄物事業経費（市町村）'!K34</f>
        <v>100</v>
      </c>
      <c r="L34" s="142">
        <f>'廃棄物事業経費（市町村）'!L34</f>
        <v>53013</v>
      </c>
      <c r="M34" s="142">
        <f>'廃棄物事業経費（市町村）'!M34</f>
        <v>27347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27347</v>
      </c>
      <c r="V34" s="142">
        <f>'廃棄物事業経費（市町村）'!V34</f>
        <v>88245</v>
      </c>
      <c r="W34" s="142">
        <f>'廃棄物事業経費（市町村）'!W34</f>
        <v>7885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7785</v>
      </c>
      <c r="AB34" s="142">
        <f>'廃棄物事業経費（市町村）'!AB34</f>
        <v>0</v>
      </c>
      <c r="AC34" s="142">
        <f>'廃棄物事業経費（市町村）'!AC34</f>
        <v>100</v>
      </c>
      <c r="AD34" s="142">
        <f>'廃棄物事業経費（市町村）'!AD34</f>
        <v>80360</v>
      </c>
    </row>
    <row r="35" spans="1:30" ht="13.5">
      <c r="A35" s="208" t="s">
        <v>185</v>
      </c>
      <c r="B35" s="208">
        <v>6381</v>
      </c>
      <c r="C35" s="208" t="s">
        <v>261</v>
      </c>
      <c r="D35" s="142">
        <f>'廃棄物事業経費（市町村）'!D35</f>
        <v>107283</v>
      </c>
      <c r="E35" s="142">
        <f>'廃棄物事業経費（市町村）'!E35</f>
        <v>0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0</v>
      </c>
      <c r="J35" s="142">
        <f>'廃棄物事業経費（市町村）'!J35</f>
        <v>0</v>
      </c>
      <c r="K35" s="142">
        <f>'廃棄物事業経費（市町村）'!K35</f>
        <v>0</v>
      </c>
      <c r="L35" s="142">
        <f>'廃棄物事業経費（市町村）'!L35</f>
        <v>107283</v>
      </c>
      <c r="M35" s="142">
        <f>'廃棄物事業経費（市町村）'!M35</f>
        <v>56704</v>
      </c>
      <c r="N35" s="142">
        <f>'廃棄物事業経費（市町村）'!N35</f>
        <v>0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56704</v>
      </c>
      <c r="V35" s="142">
        <f>'廃棄物事業経費（市町村）'!V35</f>
        <v>163987</v>
      </c>
      <c r="W35" s="142">
        <f>'廃棄物事業経費（市町村）'!W35</f>
        <v>0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0</v>
      </c>
      <c r="AB35" s="142">
        <f>'廃棄物事業経費（市町村）'!AB35</f>
        <v>0</v>
      </c>
      <c r="AC35" s="142">
        <f>'廃棄物事業経費（市町村）'!AC35</f>
        <v>0</v>
      </c>
      <c r="AD35" s="142">
        <f>'廃棄物事業経費（市町村）'!AD35</f>
        <v>163987</v>
      </c>
    </row>
    <row r="36" spans="1:30" ht="13.5">
      <c r="A36" s="208" t="s">
        <v>185</v>
      </c>
      <c r="B36" s="208">
        <v>6382</v>
      </c>
      <c r="C36" s="208" t="s">
        <v>262</v>
      </c>
      <c r="D36" s="142">
        <f>'廃棄物事業経費（市町村）'!D36</f>
        <v>62516</v>
      </c>
      <c r="E36" s="142">
        <f>'廃棄物事業経費（市町村）'!E36</f>
        <v>20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0</v>
      </c>
      <c r="J36" s="142">
        <f>'廃棄物事業経費（市町村）'!J36</f>
        <v>0</v>
      </c>
      <c r="K36" s="142">
        <f>'廃棄物事業経費（市町村）'!K36</f>
        <v>20</v>
      </c>
      <c r="L36" s="142">
        <f>'廃棄物事業経費（市町村）'!L36</f>
        <v>62496</v>
      </c>
      <c r="M36" s="142">
        <f>'廃棄物事業経費（市町村）'!M36</f>
        <v>61012</v>
      </c>
      <c r="N36" s="142">
        <f>'廃棄物事業経費（市町村）'!N36</f>
        <v>0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61012</v>
      </c>
      <c r="V36" s="142">
        <f>'廃棄物事業経費（市町村）'!V36</f>
        <v>123528</v>
      </c>
      <c r="W36" s="142">
        <f>'廃棄物事業経費（市町村）'!W36</f>
        <v>20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0</v>
      </c>
      <c r="AB36" s="142">
        <f>'廃棄物事業経費（市町村）'!AB36</f>
        <v>0</v>
      </c>
      <c r="AC36" s="142">
        <f>'廃棄物事業経費（市町村）'!AC36</f>
        <v>20</v>
      </c>
      <c r="AD36" s="142">
        <f>'廃棄物事業経費（市町村）'!AD36</f>
        <v>123508</v>
      </c>
    </row>
    <row r="37" spans="1:30" ht="13.5">
      <c r="A37" s="208" t="s">
        <v>185</v>
      </c>
      <c r="B37" s="208">
        <v>6401</v>
      </c>
      <c r="C37" s="208" t="s">
        <v>263</v>
      </c>
      <c r="D37" s="142">
        <f>'廃棄物事業経費（市町村）'!D37</f>
        <v>58079</v>
      </c>
      <c r="E37" s="142">
        <f>'廃棄物事業経費（市町村）'!E37</f>
        <v>0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0</v>
      </c>
      <c r="J37" s="142">
        <f>'廃棄物事業経費（市町村）'!J37</f>
        <v>0</v>
      </c>
      <c r="K37" s="142">
        <f>'廃棄物事業経費（市町村）'!K37</f>
        <v>0</v>
      </c>
      <c r="L37" s="142">
        <f>'廃棄物事業経費（市町村）'!L37</f>
        <v>58079</v>
      </c>
      <c r="M37" s="142">
        <f>'廃棄物事業経費（市町村）'!M37</f>
        <v>25875</v>
      </c>
      <c r="N37" s="142">
        <f>'廃棄物事業経費（市町村）'!N37</f>
        <v>0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25875</v>
      </c>
      <c r="V37" s="142">
        <f>'廃棄物事業経費（市町村）'!V37</f>
        <v>83954</v>
      </c>
      <c r="W37" s="142">
        <f>'廃棄物事業経費（市町村）'!W37</f>
        <v>0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0</v>
      </c>
      <c r="AB37" s="142">
        <f>'廃棄物事業経費（市町村）'!AB37</f>
        <v>0</v>
      </c>
      <c r="AC37" s="142">
        <f>'廃棄物事業経費（市町村）'!AC37</f>
        <v>0</v>
      </c>
      <c r="AD37" s="142">
        <f>'廃棄物事業経費（市町村）'!AD37</f>
        <v>83954</v>
      </c>
    </row>
    <row r="38" spans="1:30" ht="13.5">
      <c r="A38" s="208" t="s">
        <v>185</v>
      </c>
      <c r="B38" s="208">
        <v>6402</v>
      </c>
      <c r="C38" s="208" t="s">
        <v>264</v>
      </c>
      <c r="D38" s="142">
        <f>'廃棄物事業経費（市町村）'!D38</f>
        <v>55047</v>
      </c>
      <c r="E38" s="142">
        <f>'廃棄物事業経費（市町村）'!E38</f>
        <v>0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0</v>
      </c>
      <c r="J38" s="142">
        <f>'廃棄物事業経費（市町村）'!J38</f>
        <v>0</v>
      </c>
      <c r="K38" s="142">
        <f>'廃棄物事業経費（市町村）'!K38</f>
        <v>0</v>
      </c>
      <c r="L38" s="142">
        <f>'廃棄物事業経費（市町村）'!L38</f>
        <v>55047</v>
      </c>
      <c r="M38" s="142">
        <f>'廃棄物事業経費（市町村）'!M38</f>
        <v>42310</v>
      </c>
      <c r="N38" s="142">
        <f>'廃棄物事業経費（市町村）'!N38</f>
        <v>0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0</v>
      </c>
      <c r="S38" s="142">
        <f>'廃棄物事業経費（市町村）'!S38</f>
        <v>0</v>
      </c>
      <c r="T38" s="142">
        <f>'廃棄物事業経費（市町村）'!T38</f>
        <v>0</v>
      </c>
      <c r="U38" s="142">
        <f>'廃棄物事業経費（市町村）'!U38</f>
        <v>42310</v>
      </c>
      <c r="V38" s="142">
        <f>'廃棄物事業経費（市町村）'!V38</f>
        <v>97357</v>
      </c>
      <c r="W38" s="142">
        <f>'廃棄物事業経費（市町村）'!W38</f>
        <v>0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0</v>
      </c>
      <c r="AB38" s="142">
        <f>'廃棄物事業経費（市町村）'!AB38</f>
        <v>0</v>
      </c>
      <c r="AC38" s="142">
        <f>'廃棄物事業経費（市町村）'!AC38</f>
        <v>0</v>
      </c>
      <c r="AD38" s="142">
        <f>'廃棄物事業経費（市町村）'!AD38</f>
        <v>97357</v>
      </c>
    </row>
    <row r="39" spans="1:30" ht="13.5">
      <c r="A39" s="208" t="s">
        <v>185</v>
      </c>
      <c r="B39" s="208">
        <v>6403</v>
      </c>
      <c r="C39" s="208" t="s">
        <v>265</v>
      </c>
      <c r="D39" s="142">
        <f>'廃棄物事業経費（市町村）'!D39</f>
        <v>47182</v>
      </c>
      <c r="E39" s="142">
        <f>'廃棄物事業経費（市町村）'!E39</f>
        <v>0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0</v>
      </c>
      <c r="J39" s="142">
        <f>'廃棄物事業経費（市町村）'!J39</f>
        <v>0</v>
      </c>
      <c r="K39" s="142">
        <f>'廃棄物事業経費（市町村）'!K39</f>
        <v>0</v>
      </c>
      <c r="L39" s="142">
        <f>'廃棄物事業経費（市町村）'!L39</f>
        <v>47182</v>
      </c>
      <c r="M39" s="142">
        <f>'廃棄物事業経費（市町村）'!M39</f>
        <v>31882</v>
      </c>
      <c r="N39" s="142">
        <f>'廃棄物事業経費（市町村）'!N39</f>
        <v>0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31882</v>
      </c>
      <c r="V39" s="142">
        <f>'廃棄物事業経費（市町村）'!V39</f>
        <v>79064</v>
      </c>
      <c r="W39" s="142">
        <f>'廃棄物事業経費（市町村）'!W39</f>
        <v>0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0</v>
      </c>
      <c r="AB39" s="142">
        <f>'廃棄物事業経費（市町村）'!AB39</f>
        <v>0</v>
      </c>
      <c r="AC39" s="142">
        <f>'廃棄物事業経費（市町村）'!AC39</f>
        <v>0</v>
      </c>
      <c r="AD39" s="142">
        <f>'廃棄物事業経費（市町村）'!AD39</f>
        <v>79064</v>
      </c>
    </row>
    <row r="40" spans="1:30" ht="13.5">
      <c r="A40" s="208" t="s">
        <v>185</v>
      </c>
      <c r="B40" s="208">
        <v>6426</v>
      </c>
      <c r="C40" s="208" t="s">
        <v>266</v>
      </c>
      <c r="D40" s="142">
        <f>'廃棄物事業経費（市町村）'!D40</f>
        <v>27305</v>
      </c>
      <c r="E40" s="142">
        <f>'廃棄物事業経費（市町村）'!E40</f>
        <v>161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0</v>
      </c>
      <c r="J40" s="142">
        <f>'廃棄物事業経費（市町村）'!J40</f>
        <v>0</v>
      </c>
      <c r="K40" s="142">
        <f>'廃棄物事業経費（市町村）'!K40</f>
        <v>161</v>
      </c>
      <c r="L40" s="142">
        <f>'廃棄物事業経費（市町村）'!L40</f>
        <v>27144</v>
      </c>
      <c r="M40" s="142">
        <f>'廃棄物事業経費（市町村）'!M40</f>
        <v>8391</v>
      </c>
      <c r="N40" s="142">
        <f>'廃棄物事業経費（市町村）'!N40</f>
        <v>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8391</v>
      </c>
      <c r="V40" s="142">
        <f>'廃棄物事業経費（市町村）'!V40</f>
        <v>35696</v>
      </c>
      <c r="W40" s="142">
        <f>'廃棄物事業経費（市町村）'!W40</f>
        <v>161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0</v>
      </c>
      <c r="AB40" s="142">
        <f>'廃棄物事業経費（市町村）'!AB40</f>
        <v>0</v>
      </c>
      <c r="AC40" s="142">
        <f>'廃棄物事業経費（市町村）'!AC40</f>
        <v>161</v>
      </c>
      <c r="AD40" s="142">
        <f>'廃棄物事業経費（市町村）'!AD40</f>
        <v>35535</v>
      </c>
    </row>
    <row r="41" spans="1:30" ht="13.5">
      <c r="A41" s="208" t="s">
        <v>185</v>
      </c>
      <c r="B41" s="208">
        <v>6428</v>
      </c>
      <c r="C41" s="208" t="s">
        <v>267</v>
      </c>
      <c r="D41" s="142">
        <f>'廃棄物事業経費（市町村）'!D41</f>
        <v>69572</v>
      </c>
      <c r="E41" s="142">
        <f>'廃棄物事業経費（市町村）'!E41</f>
        <v>95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0</v>
      </c>
      <c r="J41" s="142">
        <f>'廃棄物事業経費（市町村）'!J41</f>
        <v>0</v>
      </c>
      <c r="K41" s="142">
        <f>'廃棄物事業経費（市町村）'!K41</f>
        <v>95</v>
      </c>
      <c r="L41" s="142">
        <f>'廃棄物事業経費（市町村）'!L41</f>
        <v>69477</v>
      </c>
      <c r="M41" s="142">
        <f>'廃棄物事業経費（市町村）'!M41</f>
        <v>36516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36516</v>
      </c>
      <c r="V41" s="142">
        <f>'廃棄物事業経費（市町村）'!V41</f>
        <v>106088</v>
      </c>
      <c r="W41" s="142">
        <f>'廃棄物事業経費（市町村）'!W41</f>
        <v>95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0</v>
      </c>
      <c r="AB41" s="142">
        <f>'廃棄物事業経費（市町村）'!AB41</f>
        <v>0</v>
      </c>
      <c r="AC41" s="142">
        <f>'廃棄物事業経費（市町村）'!AC41</f>
        <v>95</v>
      </c>
      <c r="AD41" s="142">
        <f>'廃棄物事業経費（市町村）'!AD41</f>
        <v>105993</v>
      </c>
    </row>
    <row r="42" spans="1:30" ht="13.5">
      <c r="A42" s="208" t="s">
        <v>185</v>
      </c>
      <c r="B42" s="208">
        <v>6461</v>
      </c>
      <c r="C42" s="208" t="s">
        <v>268</v>
      </c>
      <c r="D42" s="142">
        <f>'廃棄物事業経費（市町村）'!D42</f>
        <v>42735</v>
      </c>
      <c r="E42" s="142">
        <f>'廃棄物事業経費（市町村）'!E42</f>
        <v>1723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1647</v>
      </c>
      <c r="J42" s="142">
        <f>'廃棄物事業経費（市町村）'!J42</f>
        <v>0</v>
      </c>
      <c r="K42" s="142">
        <f>'廃棄物事業経費（市町村）'!K42</f>
        <v>76</v>
      </c>
      <c r="L42" s="142">
        <f>'廃棄物事業経費（市町村）'!L42</f>
        <v>41012</v>
      </c>
      <c r="M42" s="142">
        <f>'廃棄物事業経費（市町村）'!M42</f>
        <v>32055</v>
      </c>
      <c r="N42" s="142">
        <f>'廃棄物事業経費（市町村）'!N42</f>
        <v>25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0</v>
      </c>
      <c r="S42" s="142">
        <f>'廃棄物事業経費（市町村）'!S42</f>
        <v>0</v>
      </c>
      <c r="T42" s="142">
        <f>'廃棄物事業経費（市町村）'!T42</f>
        <v>25</v>
      </c>
      <c r="U42" s="142">
        <f>'廃棄物事業経費（市町村）'!U42</f>
        <v>32030</v>
      </c>
      <c r="V42" s="142">
        <f>'廃棄物事業経費（市町村）'!V42</f>
        <v>74790</v>
      </c>
      <c r="W42" s="142">
        <f>'廃棄物事業経費（市町村）'!W42</f>
        <v>1748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1647</v>
      </c>
      <c r="AB42" s="142">
        <f>'廃棄物事業経費（市町村）'!AB42</f>
        <v>0</v>
      </c>
      <c r="AC42" s="142">
        <f>'廃棄物事業経費（市町村）'!AC42</f>
        <v>101</v>
      </c>
      <c r="AD42" s="142">
        <f>'廃棄物事業経費（市町村）'!AD42</f>
        <v>73042</v>
      </c>
    </row>
    <row r="43" spans="1:30" ht="13.5">
      <c r="A43" s="208" t="s">
        <v>185</v>
      </c>
      <c r="B43" s="208">
        <v>6821</v>
      </c>
      <c r="C43" s="208" t="s">
        <v>269</v>
      </c>
      <c r="D43" s="142">
        <f>'廃棄物事業経費（組合）'!D8</f>
        <v>806491</v>
      </c>
      <c r="E43" s="142">
        <f>'廃棄物事業経費（組合）'!E8</f>
        <v>338633</v>
      </c>
      <c r="F43" s="142">
        <f>'廃棄物事業経費（組合）'!F8</f>
        <v>6849</v>
      </c>
      <c r="G43" s="142">
        <f>'廃棄物事業経費（組合）'!G8</f>
        <v>0</v>
      </c>
      <c r="H43" s="142">
        <f>'廃棄物事業経費（組合）'!H8</f>
        <v>2529</v>
      </c>
      <c r="I43" s="142">
        <f>'廃棄物事業経費（組合）'!I8</f>
        <v>250181</v>
      </c>
      <c r="J43" s="142">
        <f>'廃棄物事業経費（組合）'!J8</f>
        <v>140337</v>
      </c>
      <c r="K43" s="142">
        <f>'廃棄物事業経費（組合）'!K8</f>
        <v>79074</v>
      </c>
      <c r="L43" s="142">
        <f>'廃棄物事業経費（組合）'!L8</f>
        <v>467858</v>
      </c>
      <c r="M43" s="142">
        <f>'廃棄物事業経費（組合）'!M8</f>
        <v>382074</v>
      </c>
      <c r="N43" s="142">
        <f>'廃棄物事業経費（組合）'!N8</f>
        <v>330759</v>
      </c>
      <c r="O43" s="142">
        <f>'廃棄物事業経費（組合）'!O8</f>
        <v>0</v>
      </c>
      <c r="P43" s="142">
        <f>'廃棄物事業経費（組合）'!P8</f>
        <v>0</v>
      </c>
      <c r="Q43" s="142">
        <f>'廃棄物事業経費（組合）'!Q8</f>
        <v>1171</v>
      </c>
      <c r="R43" s="142">
        <f>'廃棄物事業経費（組合）'!R8</f>
        <v>329588</v>
      </c>
      <c r="S43" s="142">
        <f>'廃棄物事業経費（組合）'!S8</f>
        <v>16828</v>
      </c>
      <c r="T43" s="142">
        <f>'廃棄物事業経費（組合）'!T8</f>
        <v>0</v>
      </c>
      <c r="U43" s="142">
        <f>'廃棄物事業経費（組合）'!U8</f>
        <v>51315</v>
      </c>
      <c r="V43" s="142">
        <f>'廃棄物事業経費（組合）'!V8</f>
        <v>1188565</v>
      </c>
      <c r="W43" s="142">
        <f>'廃棄物事業経費（組合）'!W8</f>
        <v>669392</v>
      </c>
      <c r="X43" s="142">
        <f>'廃棄物事業経費（組合）'!X8</f>
        <v>6849</v>
      </c>
      <c r="Y43" s="142">
        <f>'廃棄物事業経費（組合）'!Y8</f>
        <v>0</v>
      </c>
      <c r="Z43" s="142">
        <f>'廃棄物事業経費（組合）'!Z8</f>
        <v>3700</v>
      </c>
      <c r="AA43" s="142">
        <f>'廃棄物事業経費（組合）'!AA8</f>
        <v>579769</v>
      </c>
      <c r="AB43" s="142">
        <f>'廃棄物事業経費（組合）'!AB8</f>
        <v>157165</v>
      </c>
      <c r="AC43" s="142">
        <f>'廃棄物事業経費（組合）'!AC8</f>
        <v>79074</v>
      </c>
      <c r="AD43" s="142">
        <f>'廃棄物事業経費（組合）'!AD8</f>
        <v>519173</v>
      </c>
    </row>
    <row r="44" spans="1:30" ht="13.5">
      <c r="A44" s="208" t="s">
        <v>185</v>
      </c>
      <c r="B44" s="208">
        <v>6827</v>
      </c>
      <c r="C44" s="208" t="s">
        <v>270</v>
      </c>
      <c r="D44" s="142">
        <f>'廃棄物事業経費（組合）'!D9</f>
        <v>218215</v>
      </c>
      <c r="E44" s="142">
        <f>'廃棄物事業経費（組合）'!E9</f>
        <v>218215</v>
      </c>
      <c r="F44" s="142">
        <f>'廃棄物事業経費（組合）'!F9</f>
        <v>0</v>
      </c>
      <c r="G44" s="142">
        <f>'廃棄物事業経費（組合）'!G9</f>
        <v>0</v>
      </c>
      <c r="H44" s="142">
        <f>'廃棄物事業経費（組合）'!H9</f>
        <v>0</v>
      </c>
      <c r="I44" s="142">
        <f>'廃棄物事業経費（組合）'!I9</f>
        <v>140682</v>
      </c>
      <c r="J44" s="142">
        <f>'廃棄物事業経費（組合）'!J9</f>
        <v>492975</v>
      </c>
      <c r="K44" s="142">
        <f>'廃棄物事業経費（組合）'!K9</f>
        <v>77533</v>
      </c>
      <c r="L44" s="142">
        <f>'廃棄物事業経費（組合）'!L9</f>
        <v>0</v>
      </c>
      <c r="M44" s="142">
        <f>'廃棄物事業経費（組合）'!M9</f>
        <v>19024</v>
      </c>
      <c r="N44" s="142">
        <f>'廃棄物事業経費（組合）'!N9</f>
        <v>19024</v>
      </c>
      <c r="O44" s="142">
        <f>'廃棄物事業経費（組合）'!O9</f>
        <v>0</v>
      </c>
      <c r="P44" s="142">
        <f>'廃棄物事業経費（組合）'!P9</f>
        <v>0</v>
      </c>
      <c r="Q44" s="142">
        <f>'廃棄物事業経費（組合）'!Q9</f>
        <v>0</v>
      </c>
      <c r="R44" s="142">
        <f>'廃棄物事業経費（組合）'!R9</f>
        <v>6144</v>
      </c>
      <c r="S44" s="142">
        <f>'廃棄物事業経費（組合）'!S9</f>
        <v>271753</v>
      </c>
      <c r="T44" s="142">
        <f>'廃棄物事業経費（組合）'!T9</f>
        <v>12880</v>
      </c>
      <c r="U44" s="142">
        <f>'廃棄物事業経費（組合）'!U9</f>
        <v>0</v>
      </c>
      <c r="V44" s="142">
        <f>'廃棄物事業経費（組合）'!V9</f>
        <v>237239</v>
      </c>
      <c r="W44" s="142">
        <f>'廃棄物事業経費（組合）'!W9</f>
        <v>237239</v>
      </c>
      <c r="X44" s="142">
        <f>'廃棄物事業経費（組合）'!X9</f>
        <v>0</v>
      </c>
      <c r="Y44" s="142">
        <f>'廃棄物事業経費（組合）'!Y9</f>
        <v>0</v>
      </c>
      <c r="Z44" s="142">
        <f>'廃棄物事業経費（組合）'!Z9</f>
        <v>0</v>
      </c>
      <c r="AA44" s="142">
        <f>'廃棄物事業経費（組合）'!AA9</f>
        <v>146826</v>
      </c>
      <c r="AB44" s="142">
        <f>'廃棄物事業経費（組合）'!AB9</f>
        <v>764728</v>
      </c>
      <c r="AC44" s="142">
        <f>'廃棄物事業経費（組合）'!AC9</f>
        <v>90413</v>
      </c>
      <c r="AD44" s="142">
        <f>'廃棄物事業経費（組合）'!AD9</f>
        <v>0</v>
      </c>
    </row>
    <row r="45" spans="1:30" ht="13.5">
      <c r="A45" s="208" t="s">
        <v>185</v>
      </c>
      <c r="B45" s="208">
        <v>6831</v>
      </c>
      <c r="C45" s="208" t="s">
        <v>271</v>
      </c>
      <c r="D45" s="142">
        <f>'廃棄物事業経費（組合）'!D10</f>
        <v>180616</v>
      </c>
      <c r="E45" s="142">
        <f>'廃棄物事業経費（組合）'!E10</f>
        <v>180616</v>
      </c>
      <c r="F45" s="142">
        <f>'廃棄物事業経費（組合）'!F10</f>
        <v>16654</v>
      </c>
      <c r="G45" s="142">
        <f>'廃棄物事業経費（組合）'!G10</f>
        <v>0</v>
      </c>
      <c r="H45" s="142">
        <f>'廃棄物事業経費（組合）'!H10</f>
        <v>0</v>
      </c>
      <c r="I45" s="142">
        <f>'廃棄物事業経費（組合）'!I10</f>
        <v>14790</v>
      </c>
      <c r="J45" s="142">
        <f>'廃棄物事業経費（組合）'!J10</f>
        <v>502929</v>
      </c>
      <c r="K45" s="142">
        <f>'廃棄物事業経費（組合）'!K10</f>
        <v>149172</v>
      </c>
      <c r="L45" s="142">
        <f>'廃棄物事業経費（組合）'!L10</f>
        <v>0</v>
      </c>
      <c r="M45" s="142">
        <f>'廃棄物事業経費（組合）'!M10</f>
        <v>0</v>
      </c>
      <c r="N45" s="142">
        <f>'廃棄物事業経費（組合）'!N10</f>
        <v>0</v>
      </c>
      <c r="O45" s="142">
        <f>'廃棄物事業経費（組合）'!O10</f>
        <v>0</v>
      </c>
      <c r="P45" s="142">
        <f>'廃棄物事業経費（組合）'!P10</f>
        <v>0</v>
      </c>
      <c r="Q45" s="142">
        <f>'廃棄物事業経費（組合）'!Q10</f>
        <v>0</v>
      </c>
      <c r="R45" s="142">
        <f>'廃棄物事業経費（組合）'!R10</f>
        <v>0</v>
      </c>
      <c r="S45" s="142">
        <f>'廃棄物事業経費（組合）'!S10</f>
        <v>314534</v>
      </c>
      <c r="T45" s="142">
        <f>'廃棄物事業経費（組合）'!T10</f>
        <v>0</v>
      </c>
      <c r="U45" s="142">
        <f>'廃棄物事業経費（組合）'!U10</f>
        <v>0</v>
      </c>
      <c r="V45" s="142">
        <f>'廃棄物事業経費（組合）'!V10</f>
        <v>180616</v>
      </c>
      <c r="W45" s="142">
        <f>'廃棄物事業経費（組合）'!W10</f>
        <v>180616</v>
      </c>
      <c r="X45" s="142">
        <f>'廃棄物事業経費（組合）'!X10</f>
        <v>16654</v>
      </c>
      <c r="Y45" s="142">
        <f>'廃棄物事業経費（組合）'!Y10</f>
        <v>0</v>
      </c>
      <c r="Z45" s="142">
        <f>'廃棄物事業経費（組合）'!Z10</f>
        <v>0</v>
      </c>
      <c r="AA45" s="142">
        <f>'廃棄物事業経費（組合）'!AA10</f>
        <v>14790</v>
      </c>
      <c r="AB45" s="142">
        <f>'廃棄物事業経費（組合）'!AB10</f>
        <v>817463</v>
      </c>
      <c r="AC45" s="142">
        <f>'廃棄物事業経費（組合）'!AC10</f>
        <v>149172</v>
      </c>
      <c r="AD45" s="142">
        <f>'廃棄物事業経費（組合）'!AD10</f>
        <v>0</v>
      </c>
    </row>
    <row r="46" spans="1:30" ht="13.5">
      <c r="A46" s="208" t="s">
        <v>185</v>
      </c>
      <c r="B46" s="208">
        <v>6832</v>
      </c>
      <c r="C46" s="208" t="s">
        <v>272</v>
      </c>
      <c r="D46" s="142">
        <f>'廃棄物事業経費（組合）'!D11</f>
        <v>124936</v>
      </c>
      <c r="E46" s="142">
        <f>'廃棄物事業経費（組合）'!E11</f>
        <v>173304</v>
      </c>
      <c r="F46" s="142">
        <f>'廃棄物事業経費（組合）'!F11</f>
        <v>0</v>
      </c>
      <c r="G46" s="142">
        <f>'廃棄物事業経費（組合）'!G11</f>
        <v>0</v>
      </c>
      <c r="H46" s="142">
        <f>'廃棄物事業経費（組合）'!H11</f>
        <v>0</v>
      </c>
      <c r="I46" s="142">
        <f>'廃棄物事業経費（組合）'!I11</f>
        <v>173304</v>
      </c>
      <c r="J46" s="142">
        <f>'廃棄物事業経費（組合）'!J11</f>
        <v>424966</v>
      </c>
      <c r="K46" s="142">
        <f>'廃棄物事業経費（組合）'!K11</f>
        <v>0</v>
      </c>
      <c r="L46" s="142">
        <f>'廃棄物事業経費（組合）'!L11</f>
        <v>-48368</v>
      </c>
      <c r="M46" s="142">
        <f>'廃棄物事業経費（組合）'!M11</f>
        <v>2274</v>
      </c>
      <c r="N46" s="142">
        <f>'廃棄物事業経費（組合）'!N11</f>
        <v>2274</v>
      </c>
      <c r="O46" s="142">
        <f>'廃棄物事業経費（組合）'!O11</f>
        <v>0</v>
      </c>
      <c r="P46" s="142">
        <f>'廃棄物事業経費（組合）'!P11</f>
        <v>0</v>
      </c>
      <c r="Q46" s="142">
        <f>'廃棄物事業経費（組合）'!Q11</f>
        <v>0</v>
      </c>
      <c r="R46" s="142">
        <f>'廃棄物事業経費（組合）'!R11</f>
        <v>2274</v>
      </c>
      <c r="S46" s="142">
        <f>'廃棄物事業経費（組合）'!S11</f>
        <v>124740</v>
      </c>
      <c r="T46" s="142">
        <f>'廃棄物事業経費（組合）'!T11</f>
        <v>0</v>
      </c>
      <c r="U46" s="142">
        <f>'廃棄物事業経費（組合）'!U11</f>
        <v>0</v>
      </c>
      <c r="V46" s="142">
        <f>'廃棄物事業経費（組合）'!V11</f>
        <v>127210</v>
      </c>
      <c r="W46" s="142">
        <f>'廃棄物事業経費（組合）'!W11</f>
        <v>175578</v>
      </c>
      <c r="X46" s="142">
        <f>'廃棄物事業経費（組合）'!X11</f>
        <v>0</v>
      </c>
      <c r="Y46" s="142">
        <f>'廃棄物事業経費（組合）'!Y11</f>
        <v>0</v>
      </c>
      <c r="Z46" s="142">
        <f>'廃棄物事業経費（組合）'!Z11</f>
        <v>0</v>
      </c>
      <c r="AA46" s="142">
        <f>'廃棄物事業経費（組合）'!AA11</f>
        <v>175578</v>
      </c>
      <c r="AB46" s="142">
        <f>'廃棄物事業経費（組合）'!AB11</f>
        <v>549706</v>
      </c>
      <c r="AC46" s="142">
        <f>'廃棄物事業経費（組合）'!AC11</f>
        <v>0</v>
      </c>
      <c r="AD46" s="142">
        <f>'廃棄物事業経費（組合）'!AD11</f>
        <v>-48368</v>
      </c>
    </row>
    <row r="47" spans="1:30" ht="13.5">
      <c r="A47" s="208" t="s">
        <v>185</v>
      </c>
      <c r="B47" s="208">
        <v>6951</v>
      </c>
      <c r="C47" s="208" t="s">
        <v>273</v>
      </c>
      <c r="D47" s="142">
        <f>'廃棄物事業経費（組合）'!D12</f>
        <v>205867</v>
      </c>
      <c r="E47" s="142">
        <f>'廃棄物事業経費（組合）'!E12</f>
        <v>205867</v>
      </c>
      <c r="F47" s="142">
        <f>'廃棄物事業経費（組合）'!F12</f>
        <v>28833</v>
      </c>
      <c r="G47" s="142">
        <f>'廃棄物事業経費（組合）'!G12</f>
        <v>0</v>
      </c>
      <c r="H47" s="142">
        <f>'廃棄物事業経費（組合）'!H12</f>
        <v>51800</v>
      </c>
      <c r="I47" s="142">
        <f>'廃棄物事業経費（組合）'!I12</f>
        <v>111453</v>
      </c>
      <c r="J47" s="142">
        <f>'廃棄物事業経費（組合）'!J12</f>
        <v>367484</v>
      </c>
      <c r="K47" s="142">
        <f>'廃棄物事業経費（組合）'!K12</f>
        <v>13781</v>
      </c>
      <c r="L47" s="142">
        <f>'廃棄物事業経費（組合）'!L12</f>
        <v>0</v>
      </c>
      <c r="M47" s="142">
        <f>'廃棄物事業経費（組合）'!M12</f>
        <v>5825</v>
      </c>
      <c r="N47" s="142">
        <f>'廃棄物事業経費（組合）'!N12</f>
        <v>5825</v>
      </c>
      <c r="O47" s="142">
        <f>'廃棄物事業経費（組合）'!O12</f>
        <v>0</v>
      </c>
      <c r="P47" s="142">
        <f>'廃棄物事業経費（組合）'!P12</f>
        <v>0</v>
      </c>
      <c r="Q47" s="142">
        <f>'廃棄物事業経費（組合）'!Q12</f>
        <v>0</v>
      </c>
      <c r="R47" s="142">
        <f>'廃棄物事業経費（組合）'!R12</f>
        <v>5825</v>
      </c>
      <c r="S47" s="142">
        <f>'廃棄物事業経費（組合）'!S12</f>
        <v>189946</v>
      </c>
      <c r="T47" s="142">
        <f>'廃棄物事業経費（組合）'!T12</f>
        <v>0</v>
      </c>
      <c r="U47" s="142">
        <f>'廃棄物事業経費（組合）'!U12</f>
        <v>0</v>
      </c>
      <c r="V47" s="142">
        <f>'廃棄物事業経費（組合）'!V12</f>
        <v>211692</v>
      </c>
      <c r="W47" s="142">
        <f>'廃棄物事業経費（組合）'!W12</f>
        <v>211692</v>
      </c>
      <c r="X47" s="142">
        <f>'廃棄物事業経費（組合）'!X12</f>
        <v>28833</v>
      </c>
      <c r="Y47" s="142">
        <f>'廃棄物事業経費（組合）'!Y12</f>
        <v>0</v>
      </c>
      <c r="Z47" s="142">
        <f>'廃棄物事業経費（組合）'!Z12</f>
        <v>51800</v>
      </c>
      <c r="AA47" s="142">
        <f>'廃棄物事業経費（組合）'!AA12</f>
        <v>117278</v>
      </c>
      <c r="AB47" s="142">
        <f>'廃棄物事業経費（組合）'!AB12</f>
        <v>557430</v>
      </c>
      <c r="AC47" s="142">
        <f>'廃棄物事業経費（組合）'!AC12</f>
        <v>13781</v>
      </c>
      <c r="AD47" s="142">
        <f>'廃棄物事業経費（組合）'!AD12</f>
        <v>0</v>
      </c>
    </row>
    <row r="48" spans="1:30" ht="13.5">
      <c r="A48" s="208" t="s">
        <v>185</v>
      </c>
      <c r="B48" s="208">
        <v>6952</v>
      </c>
      <c r="C48" s="208" t="s">
        <v>274</v>
      </c>
      <c r="D48" s="142">
        <f>'廃棄物事業経費（組合）'!D13</f>
        <v>672708</v>
      </c>
      <c r="E48" s="142">
        <f>'廃棄物事業経費（組合）'!E13</f>
        <v>672708</v>
      </c>
      <c r="F48" s="142">
        <f>'廃棄物事業経費（組合）'!F13</f>
        <v>0</v>
      </c>
      <c r="G48" s="142">
        <f>'廃棄物事業経費（組合）'!G13</f>
        <v>0</v>
      </c>
      <c r="H48" s="142">
        <f>'廃棄物事業経費（組合）'!H13</f>
        <v>26600</v>
      </c>
      <c r="I48" s="142">
        <f>'廃棄物事業経費（組合）'!I13</f>
        <v>646108</v>
      </c>
      <c r="J48" s="142">
        <f>'廃棄物事業経費（組合）'!J13</f>
        <v>452873</v>
      </c>
      <c r="K48" s="142">
        <f>'廃棄物事業経費（組合）'!K13</f>
        <v>0</v>
      </c>
      <c r="L48" s="142">
        <f>'廃棄物事業経費（組合）'!L13</f>
        <v>0</v>
      </c>
      <c r="M48" s="142">
        <f>'廃棄物事業経費（組合）'!M13</f>
        <v>133937</v>
      </c>
      <c r="N48" s="142">
        <f>'廃棄物事業経費（組合）'!N13</f>
        <v>133937</v>
      </c>
      <c r="O48" s="142">
        <f>'廃棄物事業経費（組合）'!O13</f>
        <v>0</v>
      </c>
      <c r="P48" s="142">
        <f>'廃棄物事業経費（組合）'!P13</f>
        <v>0</v>
      </c>
      <c r="Q48" s="142">
        <f>'廃棄物事業経費（組合）'!Q13</f>
        <v>18900</v>
      </c>
      <c r="R48" s="142">
        <f>'廃棄物事業経費（組合）'!R13</f>
        <v>115037</v>
      </c>
      <c r="S48" s="142">
        <f>'廃棄物事業経費（組合）'!S13</f>
        <v>514840</v>
      </c>
      <c r="T48" s="142">
        <f>'廃棄物事業経費（組合）'!T13</f>
        <v>0</v>
      </c>
      <c r="U48" s="142">
        <f>'廃棄物事業経費（組合）'!U13</f>
        <v>0</v>
      </c>
      <c r="V48" s="142">
        <f>'廃棄物事業経費（組合）'!V13</f>
        <v>806645</v>
      </c>
      <c r="W48" s="142">
        <f>'廃棄物事業経費（組合）'!W13</f>
        <v>806645</v>
      </c>
      <c r="X48" s="142">
        <f>'廃棄物事業経費（組合）'!X13</f>
        <v>0</v>
      </c>
      <c r="Y48" s="142">
        <f>'廃棄物事業経費（組合）'!Y13</f>
        <v>0</v>
      </c>
      <c r="Z48" s="142">
        <f>'廃棄物事業経費（組合）'!Z13</f>
        <v>45500</v>
      </c>
      <c r="AA48" s="142">
        <f>'廃棄物事業経費（組合）'!AA13</f>
        <v>761145</v>
      </c>
      <c r="AB48" s="142">
        <f>'廃棄物事業経費（組合）'!AB13</f>
        <v>967713</v>
      </c>
      <c r="AC48" s="142">
        <f>'廃棄物事業経費（組合）'!AC13</f>
        <v>0</v>
      </c>
      <c r="AD48" s="142">
        <f>'廃棄物事業経費（組合）'!AD13</f>
        <v>0</v>
      </c>
    </row>
    <row r="49" spans="1:30" ht="13.5">
      <c r="A49" s="208" t="s">
        <v>185</v>
      </c>
      <c r="B49" s="208">
        <v>6953</v>
      </c>
      <c r="C49" s="208" t="s">
        <v>275</v>
      </c>
      <c r="D49" s="142">
        <f>'廃棄物事業経費（組合）'!D14</f>
        <v>218622</v>
      </c>
      <c r="E49" s="142">
        <f>'廃棄物事業経費（組合）'!E14</f>
        <v>218622</v>
      </c>
      <c r="F49" s="142">
        <f>'廃棄物事業経費（組合）'!F14</f>
        <v>0</v>
      </c>
      <c r="G49" s="142">
        <f>'廃棄物事業経費（組合）'!G14</f>
        <v>0</v>
      </c>
      <c r="H49" s="142">
        <f>'廃棄物事業経費（組合）'!H14</f>
        <v>0</v>
      </c>
      <c r="I49" s="142">
        <f>'廃棄物事業経費（組合）'!I14</f>
        <v>193803</v>
      </c>
      <c r="J49" s="142">
        <f>'廃棄物事業経費（組合）'!J14</f>
        <v>429305</v>
      </c>
      <c r="K49" s="142">
        <f>'廃棄物事業経費（組合）'!K14</f>
        <v>24819</v>
      </c>
      <c r="L49" s="142">
        <f>'廃棄物事業経費（組合）'!L14</f>
        <v>0</v>
      </c>
      <c r="M49" s="142">
        <f>'廃棄物事業経費（組合）'!M14</f>
        <v>30220</v>
      </c>
      <c r="N49" s="142">
        <f>'廃棄物事業経費（組合）'!N14</f>
        <v>30220</v>
      </c>
      <c r="O49" s="142">
        <f>'廃棄物事業経費（組合）'!O14</f>
        <v>0</v>
      </c>
      <c r="P49" s="142">
        <f>'廃棄物事業経費（組合）'!P14</f>
        <v>0</v>
      </c>
      <c r="Q49" s="142">
        <f>'廃棄物事業経費（組合）'!Q14</f>
        <v>7600</v>
      </c>
      <c r="R49" s="142">
        <f>'廃棄物事業経費（組合）'!R14</f>
        <v>11375</v>
      </c>
      <c r="S49" s="142">
        <f>'廃棄物事業経費（組合）'!S14</f>
        <v>133908</v>
      </c>
      <c r="T49" s="142">
        <f>'廃棄物事業経費（組合）'!T14</f>
        <v>11245</v>
      </c>
      <c r="U49" s="142">
        <f>'廃棄物事業経費（組合）'!U14</f>
        <v>0</v>
      </c>
      <c r="V49" s="142">
        <f>'廃棄物事業経費（組合）'!V14</f>
        <v>248842</v>
      </c>
      <c r="W49" s="142">
        <f>'廃棄物事業経費（組合）'!W14</f>
        <v>248842</v>
      </c>
      <c r="X49" s="142">
        <f>'廃棄物事業経費（組合）'!X14</f>
        <v>0</v>
      </c>
      <c r="Y49" s="142">
        <f>'廃棄物事業経費（組合）'!Y14</f>
        <v>0</v>
      </c>
      <c r="Z49" s="142">
        <f>'廃棄物事業経費（組合）'!Z14</f>
        <v>7600</v>
      </c>
      <c r="AA49" s="142">
        <f>'廃棄物事業経費（組合）'!AA14</f>
        <v>205178</v>
      </c>
      <c r="AB49" s="142">
        <f>'廃棄物事業経費（組合）'!AB14</f>
        <v>563213</v>
      </c>
      <c r="AC49" s="142">
        <f>'廃棄物事業経費（組合）'!AC14</f>
        <v>36064</v>
      </c>
      <c r="AD49" s="142">
        <f>'廃棄物事業経費（組合）'!AD14</f>
        <v>0</v>
      </c>
    </row>
    <row r="50" spans="1:30" ht="13.5">
      <c r="A50" s="208" t="s">
        <v>185</v>
      </c>
      <c r="B50" s="208">
        <v>6965</v>
      </c>
      <c r="C50" s="208" t="s">
        <v>276</v>
      </c>
      <c r="D50" s="142">
        <f>'廃棄物事業経費（組合）'!D15</f>
        <v>85609</v>
      </c>
      <c r="E50" s="142">
        <f>'廃棄物事業経費（組合）'!E15</f>
        <v>85609</v>
      </c>
      <c r="F50" s="142">
        <f>'廃棄物事業経費（組合）'!F15</f>
        <v>0</v>
      </c>
      <c r="G50" s="142">
        <f>'廃棄物事業経費（組合）'!G15</f>
        <v>0</v>
      </c>
      <c r="H50" s="142">
        <f>'廃棄物事業経費（組合）'!H15</f>
        <v>0</v>
      </c>
      <c r="I50" s="142">
        <f>'廃棄物事業経費（組合）'!I15</f>
        <v>72441</v>
      </c>
      <c r="J50" s="142">
        <f>'廃棄物事業経費（組合）'!J15</f>
        <v>282093</v>
      </c>
      <c r="K50" s="142">
        <f>'廃棄物事業経費（組合）'!K15</f>
        <v>13168</v>
      </c>
      <c r="L50" s="142">
        <f>'廃棄物事業経費（組合）'!L15</f>
        <v>0</v>
      </c>
      <c r="M50" s="142">
        <f>'廃棄物事業経費（組合）'!M15</f>
        <v>5926</v>
      </c>
      <c r="N50" s="142">
        <f>'廃棄物事業経費（組合）'!N15</f>
        <v>5926</v>
      </c>
      <c r="O50" s="142">
        <f>'廃棄物事業経費（組合）'!O15</f>
        <v>0</v>
      </c>
      <c r="P50" s="142">
        <f>'廃棄物事業経費（組合）'!P15</f>
        <v>0</v>
      </c>
      <c r="Q50" s="142">
        <f>'廃棄物事業経費（組合）'!Q15</f>
        <v>0</v>
      </c>
      <c r="R50" s="142">
        <f>'廃棄物事業経費（組合）'!R15</f>
        <v>5926</v>
      </c>
      <c r="S50" s="142">
        <f>'廃棄物事業経費（組合）'!S15</f>
        <v>83935</v>
      </c>
      <c r="T50" s="142">
        <f>'廃棄物事業経費（組合）'!T15</f>
        <v>0</v>
      </c>
      <c r="U50" s="142">
        <f>'廃棄物事業経費（組合）'!U15</f>
        <v>0</v>
      </c>
      <c r="V50" s="142">
        <f>'廃棄物事業経費（組合）'!V15</f>
        <v>91535</v>
      </c>
      <c r="W50" s="142">
        <f>'廃棄物事業経費（組合）'!W15</f>
        <v>91535</v>
      </c>
      <c r="X50" s="142">
        <f>'廃棄物事業経費（組合）'!X15</f>
        <v>0</v>
      </c>
      <c r="Y50" s="142">
        <f>'廃棄物事業経費（組合）'!Y15</f>
        <v>0</v>
      </c>
      <c r="Z50" s="142">
        <f>'廃棄物事業経費（組合）'!Z15</f>
        <v>0</v>
      </c>
      <c r="AA50" s="142">
        <f>'廃棄物事業経費（組合）'!AA15</f>
        <v>78367</v>
      </c>
      <c r="AB50" s="142">
        <f>'廃棄物事業経費（組合）'!AB15</f>
        <v>366028</v>
      </c>
      <c r="AC50" s="142">
        <f>'廃棄物事業経費（組合）'!AC15</f>
        <v>13168</v>
      </c>
      <c r="AD50" s="142">
        <f>'廃棄物事業経費（組合）'!AD15</f>
        <v>0</v>
      </c>
    </row>
    <row r="51" spans="1:30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3" sqref="D43:BW50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山形県</v>
      </c>
      <c r="B7" s="140">
        <f>INT(B8/1000)*1000</f>
        <v>6000</v>
      </c>
      <c r="C7" s="140" t="s">
        <v>179</v>
      </c>
      <c r="D7" s="141">
        <f>SUM(D8:D300)</f>
        <v>474997</v>
      </c>
      <c r="E7" s="141">
        <f aca="true" t="shared" si="0" ref="E7:BP7">SUM(E8:E300)</f>
        <v>348776</v>
      </c>
      <c r="F7" s="141">
        <f t="shared" si="0"/>
        <v>258181</v>
      </c>
      <c r="G7" s="141">
        <f t="shared" si="0"/>
        <v>4095</v>
      </c>
      <c r="H7" s="141">
        <f t="shared" si="0"/>
        <v>0</v>
      </c>
      <c r="I7" s="141">
        <f t="shared" si="0"/>
        <v>86500</v>
      </c>
      <c r="J7" s="141">
        <f t="shared" si="0"/>
        <v>126221</v>
      </c>
      <c r="K7" s="141">
        <f t="shared" si="0"/>
        <v>149415</v>
      </c>
      <c r="L7" s="141">
        <f t="shared" si="0"/>
        <v>9362522</v>
      </c>
      <c r="M7" s="141">
        <f t="shared" si="0"/>
        <v>2313524</v>
      </c>
      <c r="N7" s="141">
        <f t="shared" si="0"/>
        <v>2828296</v>
      </c>
      <c r="O7" s="141">
        <f t="shared" si="0"/>
        <v>95533</v>
      </c>
      <c r="P7" s="141">
        <f t="shared" si="0"/>
        <v>2566674</v>
      </c>
      <c r="Q7" s="141">
        <f t="shared" si="0"/>
        <v>166089</v>
      </c>
      <c r="R7" s="141">
        <f t="shared" si="0"/>
        <v>95782</v>
      </c>
      <c r="S7" s="141">
        <f t="shared" si="0"/>
        <v>4124920</v>
      </c>
      <c r="T7" s="141">
        <f t="shared" si="0"/>
        <v>2248707</v>
      </c>
      <c r="U7" s="141">
        <f t="shared" si="0"/>
        <v>1719653</v>
      </c>
      <c r="V7" s="141">
        <f t="shared" si="0"/>
        <v>90626</v>
      </c>
      <c r="W7" s="141">
        <f t="shared" si="0"/>
        <v>65934</v>
      </c>
      <c r="X7" s="141">
        <f t="shared" si="0"/>
        <v>2943547</v>
      </c>
      <c r="Y7" s="141">
        <f t="shared" si="0"/>
        <v>0</v>
      </c>
      <c r="Z7" s="141">
        <f t="shared" si="0"/>
        <v>299194</v>
      </c>
      <c r="AA7" s="141">
        <f t="shared" si="0"/>
        <v>10136713</v>
      </c>
      <c r="AB7" s="141">
        <f t="shared" si="0"/>
        <v>0</v>
      </c>
      <c r="AC7" s="141">
        <f t="shared" si="0"/>
        <v>0</v>
      </c>
      <c r="AD7" s="141">
        <f t="shared" si="0"/>
        <v>0</v>
      </c>
      <c r="AE7" s="141">
        <f t="shared" si="0"/>
        <v>0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t="shared" si="0"/>
        <v>2547160</v>
      </c>
      <c r="AK7" s="141">
        <f t="shared" si="0"/>
        <v>876545</v>
      </c>
      <c r="AL7" s="141">
        <f t="shared" si="0"/>
        <v>1017718</v>
      </c>
      <c r="AM7" s="141">
        <f t="shared" si="0"/>
        <v>29630</v>
      </c>
      <c r="AN7" s="141">
        <f t="shared" si="0"/>
        <v>980633</v>
      </c>
      <c r="AO7" s="141">
        <f t="shared" si="0"/>
        <v>7455</v>
      </c>
      <c r="AP7" s="141">
        <f t="shared" si="0"/>
        <v>25876</v>
      </c>
      <c r="AQ7" s="141">
        <f t="shared" si="0"/>
        <v>627021</v>
      </c>
      <c r="AR7" s="141">
        <f t="shared" si="0"/>
        <v>355562</v>
      </c>
      <c r="AS7" s="141">
        <f t="shared" si="0"/>
        <v>220125</v>
      </c>
      <c r="AT7" s="141">
        <f t="shared" si="0"/>
        <v>32304</v>
      </c>
      <c r="AU7" s="141">
        <f t="shared" si="0"/>
        <v>19030</v>
      </c>
      <c r="AV7" s="141">
        <f t="shared" si="0"/>
        <v>1650484</v>
      </c>
      <c r="AW7" s="141">
        <f t="shared" si="0"/>
        <v>0</v>
      </c>
      <c r="AX7" s="141">
        <f t="shared" si="0"/>
        <v>410231</v>
      </c>
      <c r="AY7" s="141">
        <f t="shared" si="0"/>
        <v>2957391</v>
      </c>
      <c r="AZ7" s="141">
        <f t="shared" si="0"/>
        <v>474997</v>
      </c>
      <c r="BA7" s="141">
        <f t="shared" si="0"/>
        <v>348776</v>
      </c>
      <c r="BB7" s="141">
        <f t="shared" si="0"/>
        <v>258181</v>
      </c>
      <c r="BC7" s="141">
        <f t="shared" si="0"/>
        <v>4095</v>
      </c>
      <c r="BD7" s="141">
        <f t="shared" si="0"/>
        <v>0</v>
      </c>
      <c r="BE7" s="141">
        <f t="shared" si="0"/>
        <v>86500</v>
      </c>
      <c r="BF7" s="141">
        <f t="shared" si="0"/>
        <v>126221</v>
      </c>
      <c r="BG7" s="141">
        <f t="shared" si="0"/>
        <v>149415</v>
      </c>
      <c r="BH7" s="141">
        <f t="shared" si="0"/>
        <v>11909682</v>
      </c>
      <c r="BI7" s="141">
        <f t="shared" si="0"/>
        <v>3190069</v>
      </c>
      <c r="BJ7" s="141">
        <f t="shared" si="0"/>
        <v>3846014</v>
      </c>
      <c r="BK7" s="141">
        <f t="shared" si="0"/>
        <v>125163</v>
      </c>
      <c r="BL7" s="141">
        <f t="shared" si="0"/>
        <v>3547307</v>
      </c>
      <c r="BM7" s="141">
        <f t="shared" si="0"/>
        <v>173544</v>
      </c>
      <c r="BN7" s="141">
        <f t="shared" si="0"/>
        <v>121658</v>
      </c>
      <c r="BO7" s="141">
        <f t="shared" si="0"/>
        <v>4751941</v>
      </c>
      <c r="BP7" s="141">
        <f t="shared" si="0"/>
        <v>2604269</v>
      </c>
      <c r="BQ7" s="141">
        <f aca="true" t="shared" si="1" ref="BQ7:BW7">SUM(BQ8:BQ300)</f>
        <v>1939778</v>
      </c>
      <c r="BR7" s="141">
        <f t="shared" si="1"/>
        <v>122930</v>
      </c>
      <c r="BS7" s="141">
        <f t="shared" si="1"/>
        <v>84964</v>
      </c>
      <c r="BT7" s="141">
        <f t="shared" si="1"/>
        <v>4594031</v>
      </c>
      <c r="BU7" s="141">
        <f t="shared" si="1"/>
        <v>0</v>
      </c>
      <c r="BV7" s="141">
        <f t="shared" si="1"/>
        <v>709425</v>
      </c>
      <c r="BW7" s="141">
        <f t="shared" si="1"/>
        <v>13094104</v>
      </c>
    </row>
    <row r="8" spans="1:75" ht="13.5">
      <c r="A8" s="208" t="s">
        <v>185</v>
      </c>
      <c r="B8" s="208">
        <v>6201</v>
      </c>
      <c r="C8" s="208" t="s">
        <v>234</v>
      </c>
      <c r="D8" s="142">
        <f>'廃棄物事業経費（市町村）'!AE8</f>
        <v>146108</v>
      </c>
      <c r="E8" s="142">
        <f>'廃棄物事業経費（市町村）'!AF8</f>
        <v>146108</v>
      </c>
      <c r="F8" s="142">
        <f>'廃棄物事業経費（市町村）'!AG8</f>
        <v>146108</v>
      </c>
      <c r="G8" s="142">
        <f>'廃棄物事業経費（市町村）'!AH8</f>
        <v>0</v>
      </c>
      <c r="H8" s="142">
        <f>'廃棄物事業経費（市町村）'!AI8</f>
        <v>0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78442</v>
      </c>
      <c r="L8" s="142">
        <f>'廃棄物事業経費（市町村）'!AM8</f>
        <v>1818827</v>
      </c>
      <c r="M8" s="142">
        <f>'廃棄物事業経費（市町村）'!AN8</f>
        <v>527026</v>
      </c>
      <c r="N8" s="142">
        <f>'廃棄物事業経費（市町村）'!AO8</f>
        <v>545106</v>
      </c>
      <c r="O8" s="142">
        <f>'廃棄物事業経費（市町村）'!AP8</f>
        <v>3234</v>
      </c>
      <c r="P8" s="142">
        <f>'廃棄物事業経費（市町村）'!AQ8</f>
        <v>488988</v>
      </c>
      <c r="Q8" s="142">
        <f>'廃棄物事業経費（市町村）'!AR8</f>
        <v>52884</v>
      </c>
      <c r="R8" s="142">
        <f>'廃棄物事業経費（市町村）'!AS8</f>
        <v>94500</v>
      </c>
      <c r="S8" s="142">
        <f>'廃棄物事業経費（市町村）'!AT8</f>
        <v>652195</v>
      </c>
      <c r="T8" s="142">
        <f>'廃棄物事業経費（市町村）'!AU8</f>
        <v>578279</v>
      </c>
      <c r="U8" s="142">
        <f>'廃棄物事業経費（市町村）'!AV8</f>
        <v>25936</v>
      </c>
      <c r="V8" s="142">
        <f>'廃棄物事業経費（市町村）'!AW8</f>
        <v>47980</v>
      </c>
      <c r="W8" s="142">
        <f>'廃棄物事業経費（市町村）'!AX8</f>
        <v>0</v>
      </c>
      <c r="X8" s="142">
        <f>'廃棄物事業経費（市町村）'!AY8</f>
        <v>313404</v>
      </c>
      <c r="Y8" s="142">
        <f>'廃棄物事業経費（市町村）'!AZ8</f>
        <v>0</v>
      </c>
      <c r="Z8" s="142">
        <f>'廃棄物事業経費（市町村）'!BA8</f>
        <v>0</v>
      </c>
      <c r="AA8" s="142">
        <f>'廃棄物事業経費（市町村）'!BB8</f>
        <v>1964935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256410</v>
      </c>
      <c r="AK8" s="142">
        <f>'廃棄物事業経費（市町村）'!BL8</f>
        <v>0</v>
      </c>
      <c r="AL8" s="142">
        <f>'廃棄物事業経費（市町村）'!BM8</f>
        <v>0</v>
      </c>
      <c r="AM8" s="142">
        <f>'廃棄物事業経費（市町村）'!BN8</f>
        <v>0</v>
      </c>
      <c r="AN8" s="142">
        <f>'廃棄物事業経費（市町村）'!BO8</f>
        <v>0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256410</v>
      </c>
      <c r="AR8" s="142">
        <f>'廃棄物事業経費（市町村）'!BS8</f>
        <v>256410</v>
      </c>
      <c r="AS8" s="142">
        <f>'廃棄物事業経費（市町村）'!BT8</f>
        <v>0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246485</v>
      </c>
      <c r="AW8" s="142">
        <f>'廃棄物事業経費（市町村）'!BX8</f>
        <v>0</v>
      </c>
      <c r="AX8" s="142">
        <f>'廃棄物事業経費（市町村）'!BY8</f>
        <v>353758</v>
      </c>
      <c r="AY8" s="142">
        <f>'廃棄物事業経費（市町村）'!BZ8</f>
        <v>610168</v>
      </c>
      <c r="AZ8" s="142">
        <f>'廃棄物事業経費（市町村）'!CA8</f>
        <v>146108</v>
      </c>
      <c r="BA8" s="142">
        <f>'廃棄物事業経費（市町村）'!CB8</f>
        <v>146108</v>
      </c>
      <c r="BB8" s="142">
        <f>'廃棄物事業経費（市町村）'!CC8</f>
        <v>146108</v>
      </c>
      <c r="BC8" s="142">
        <f>'廃棄物事業経費（市町村）'!CD8</f>
        <v>0</v>
      </c>
      <c r="BD8" s="142">
        <f>'廃棄物事業経費（市町村）'!CE8</f>
        <v>0</v>
      </c>
      <c r="BE8" s="142">
        <f>'廃棄物事業経費（市町村）'!CF8</f>
        <v>0</v>
      </c>
      <c r="BF8" s="142">
        <f>'廃棄物事業経費（市町村）'!CG8</f>
        <v>0</v>
      </c>
      <c r="BG8" s="142">
        <f>'廃棄物事業経費（市町村）'!CH8</f>
        <v>78442</v>
      </c>
      <c r="BH8" s="142">
        <f>'廃棄物事業経費（市町村）'!CI8</f>
        <v>2075237</v>
      </c>
      <c r="BI8" s="142">
        <f>'廃棄物事業経費（市町村）'!CJ8</f>
        <v>527026</v>
      </c>
      <c r="BJ8" s="142">
        <f>'廃棄物事業経費（市町村）'!CK8</f>
        <v>545106</v>
      </c>
      <c r="BK8" s="142">
        <f>'廃棄物事業経費（市町村）'!CL8</f>
        <v>3234</v>
      </c>
      <c r="BL8" s="142">
        <f>'廃棄物事業経費（市町村）'!CM8</f>
        <v>488988</v>
      </c>
      <c r="BM8" s="142">
        <f>'廃棄物事業経費（市町村）'!CN8</f>
        <v>52884</v>
      </c>
      <c r="BN8" s="142">
        <f>'廃棄物事業経費（市町村）'!CO8</f>
        <v>94500</v>
      </c>
      <c r="BO8" s="142">
        <f>'廃棄物事業経費（市町村）'!CP8</f>
        <v>908605</v>
      </c>
      <c r="BP8" s="142">
        <f>'廃棄物事業経費（市町村）'!CQ8</f>
        <v>834689</v>
      </c>
      <c r="BQ8" s="142">
        <f>'廃棄物事業経費（市町村）'!CR8</f>
        <v>25936</v>
      </c>
      <c r="BR8" s="142">
        <f>'廃棄物事業経費（市町村）'!CS8</f>
        <v>47980</v>
      </c>
      <c r="BS8" s="142">
        <f>'廃棄物事業経費（市町村）'!CT8</f>
        <v>0</v>
      </c>
      <c r="BT8" s="142">
        <f>'廃棄物事業経費（市町村）'!CU8</f>
        <v>559889</v>
      </c>
      <c r="BU8" s="142">
        <f>'廃棄物事業経費（市町村）'!CV8</f>
        <v>0</v>
      </c>
      <c r="BV8" s="142">
        <f>'廃棄物事業経費（市町村）'!CW8</f>
        <v>353758</v>
      </c>
      <c r="BW8" s="142">
        <f>'廃棄物事業経費（市町村）'!CX8</f>
        <v>2575103</v>
      </c>
    </row>
    <row r="9" spans="1:75" ht="13.5">
      <c r="A9" s="208" t="s">
        <v>185</v>
      </c>
      <c r="B9" s="208">
        <v>6202</v>
      </c>
      <c r="C9" s="208" t="s">
        <v>235</v>
      </c>
      <c r="D9" s="142">
        <f>'廃棄物事業経費（市町村）'!AE9</f>
        <v>0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15994</v>
      </c>
      <c r="L9" s="142">
        <f>'廃棄物事業経費（市町村）'!AM9</f>
        <v>239526</v>
      </c>
      <c r="M9" s="142">
        <f>'廃棄物事業経費（市町村）'!AN9</f>
        <v>0</v>
      </c>
      <c r="N9" s="142">
        <f>'廃棄物事業経費（市町村）'!AO9</f>
        <v>0</v>
      </c>
      <c r="O9" s="142">
        <f>'廃棄物事業経費（市町村）'!AP9</f>
        <v>0</v>
      </c>
      <c r="P9" s="142">
        <f>'廃棄物事業経費（市町村）'!AQ9</f>
        <v>0</v>
      </c>
      <c r="Q9" s="142">
        <f>'廃棄物事業経費（市町村）'!AR9</f>
        <v>0</v>
      </c>
      <c r="R9" s="142">
        <f>'廃棄物事業経費（市町村）'!AS9</f>
        <v>0</v>
      </c>
      <c r="S9" s="142">
        <f>'廃棄物事業経費（市町村）'!AT9</f>
        <v>239526</v>
      </c>
      <c r="T9" s="142">
        <f>'廃棄物事業経費（市町村）'!AU9</f>
        <v>239526</v>
      </c>
      <c r="U9" s="142">
        <f>'廃棄物事業経費（市町村）'!AV9</f>
        <v>0</v>
      </c>
      <c r="V9" s="142">
        <f>'廃棄物事業経費（市町村）'!AW9</f>
        <v>0</v>
      </c>
      <c r="W9" s="142">
        <f>'廃棄物事業経費（市町村）'!AX9</f>
        <v>0</v>
      </c>
      <c r="X9" s="142">
        <f>'廃棄物事業経費（市町村）'!AY9</f>
        <v>174499</v>
      </c>
      <c r="Y9" s="142">
        <f>'廃棄物事業経費（市町村）'!AZ9</f>
        <v>0</v>
      </c>
      <c r="Z9" s="142">
        <f>'廃棄物事業経費（市町村）'!BA9</f>
        <v>0</v>
      </c>
      <c r="AA9" s="142">
        <f>'廃棄物事業経費（市町村）'!BB9</f>
        <v>239526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0</v>
      </c>
      <c r="AK9" s="142">
        <f>'廃棄物事業経費（市町村）'!BL9</f>
        <v>0</v>
      </c>
      <c r="AL9" s="142">
        <f>'廃棄物事業経費（市町村）'!BM9</f>
        <v>0</v>
      </c>
      <c r="AM9" s="142">
        <f>'廃棄物事業経費（市町村）'!BN9</f>
        <v>0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0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128551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0</v>
      </c>
      <c r="AZ9" s="142">
        <f>'廃棄物事業経費（市町村）'!CA9</f>
        <v>0</v>
      </c>
      <c r="BA9" s="142">
        <f>'廃棄物事業経費（市町村）'!CB9</f>
        <v>0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15994</v>
      </c>
      <c r="BH9" s="142">
        <f>'廃棄物事業経費（市町村）'!CI9</f>
        <v>239526</v>
      </c>
      <c r="BI9" s="142">
        <f>'廃棄物事業経費（市町村）'!CJ9</f>
        <v>0</v>
      </c>
      <c r="BJ9" s="142">
        <f>'廃棄物事業経費（市町村）'!CK9</f>
        <v>0</v>
      </c>
      <c r="BK9" s="142">
        <f>'廃棄物事業経費（市町村）'!CL9</f>
        <v>0</v>
      </c>
      <c r="BL9" s="142">
        <f>'廃棄物事業経費（市町村）'!CM9</f>
        <v>0</v>
      </c>
      <c r="BM9" s="142">
        <f>'廃棄物事業経費（市町村）'!CN9</f>
        <v>0</v>
      </c>
      <c r="BN9" s="142">
        <f>'廃棄物事業経費（市町村）'!CO9</f>
        <v>0</v>
      </c>
      <c r="BO9" s="142">
        <f>'廃棄物事業経費（市町村）'!CP9</f>
        <v>239526</v>
      </c>
      <c r="BP9" s="142">
        <f>'廃棄物事業経費（市町村）'!CQ9</f>
        <v>239526</v>
      </c>
      <c r="BQ9" s="142">
        <f>'廃棄物事業経費（市町村）'!CR9</f>
        <v>0</v>
      </c>
      <c r="BR9" s="142">
        <f>'廃棄物事業経費（市町村）'!CS9</f>
        <v>0</v>
      </c>
      <c r="BS9" s="142">
        <f>'廃棄物事業経費（市町村）'!CT9</f>
        <v>0</v>
      </c>
      <c r="BT9" s="142">
        <f>'廃棄物事業経費（市町村）'!CU9</f>
        <v>303050</v>
      </c>
      <c r="BU9" s="142">
        <f>'廃棄物事業経費（市町村）'!CV9</f>
        <v>0</v>
      </c>
      <c r="BV9" s="142">
        <f>'廃棄物事業経費（市町村）'!CW9</f>
        <v>0</v>
      </c>
      <c r="BW9" s="142">
        <f>'廃棄物事業経費（市町村）'!CX9</f>
        <v>239526</v>
      </c>
    </row>
    <row r="10" spans="1:75" ht="13.5">
      <c r="A10" s="208" t="s">
        <v>185</v>
      </c>
      <c r="B10" s="208">
        <v>6203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426579</v>
      </c>
      <c r="M10" s="142">
        <f>'廃棄物事業経費（市町村）'!AN10</f>
        <v>255475</v>
      </c>
      <c r="N10" s="142">
        <f>'廃棄物事業経費（市町村）'!AO10</f>
        <v>16589</v>
      </c>
      <c r="O10" s="142">
        <f>'廃棄物事業経費（市町村）'!AP10</f>
        <v>16589</v>
      </c>
      <c r="P10" s="142">
        <f>'廃棄物事業経費（市町村）'!AQ10</f>
        <v>0</v>
      </c>
      <c r="Q10" s="142">
        <f>'廃棄物事業経費（市町村）'!AR10</f>
        <v>0</v>
      </c>
      <c r="R10" s="142">
        <f>'廃棄物事業経費（市町村）'!AS10</f>
        <v>0</v>
      </c>
      <c r="S10" s="142">
        <f>'廃棄物事業経費（市町村）'!AT10</f>
        <v>154515</v>
      </c>
      <c r="T10" s="142">
        <f>'廃棄物事業経費（市町村）'!AU10</f>
        <v>154515</v>
      </c>
      <c r="U10" s="142">
        <f>'廃棄物事業経費（市町村）'!AV10</f>
        <v>0</v>
      </c>
      <c r="V10" s="142">
        <f>'廃棄物事業経費（市町村）'!AW10</f>
        <v>0</v>
      </c>
      <c r="W10" s="142">
        <f>'廃棄物事業経費（市町村）'!AX10</f>
        <v>0</v>
      </c>
      <c r="X10" s="142">
        <f>'廃棄物事業経費（市町村）'!AY10</f>
        <v>404239</v>
      </c>
      <c r="Y10" s="142">
        <f>'廃棄物事業経費（市町村）'!AZ10</f>
        <v>0</v>
      </c>
      <c r="Z10" s="142">
        <f>'廃棄物事業経費（市町村）'!BA10</f>
        <v>0</v>
      </c>
      <c r="AA10" s="142">
        <f>'廃棄物事業経費（市町村）'!BB10</f>
        <v>426579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0</v>
      </c>
      <c r="AK10" s="142">
        <f>'廃棄物事業経費（市町村）'!BL10</f>
        <v>0</v>
      </c>
      <c r="AL10" s="142">
        <f>'廃棄物事業経費（市町村）'!BM10</f>
        <v>0</v>
      </c>
      <c r="AM10" s="142">
        <f>'廃棄物事業経費（市町村）'!BN10</f>
        <v>0</v>
      </c>
      <c r="AN10" s="142">
        <f>'廃棄物事業経費（市町村）'!BO10</f>
        <v>0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0</v>
      </c>
      <c r="AR10" s="142">
        <f>'廃棄物事業経費（市町村）'!BS10</f>
        <v>0</v>
      </c>
      <c r="AS10" s="142">
        <f>'廃棄物事業経費（市町村）'!BT10</f>
        <v>0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116349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0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426579</v>
      </c>
      <c r="BI10" s="142">
        <f>'廃棄物事業経費（市町村）'!CJ10</f>
        <v>255475</v>
      </c>
      <c r="BJ10" s="142">
        <f>'廃棄物事業経費（市町村）'!CK10</f>
        <v>16589</v>
      </c>
      <c r="BK10" s="142">
        <f>'廃棄物事業経費（市町村）'!CL10</f>
        <v>16589</v>
      </c>
      <c r="BL10" s="142">
        <f>'廃棄物事業経費（市町村）'!CM10</f>
        <v>0</v>
      </c>
      <c r="BM10" s="142">
        <f>'廃棄物事業経費（市町村）'!CN10</f>
        <v>0</v>
      </c>
      <c r="BN10" s="142">
        <f>'廃棄物事業経費（市町村）'!CO10</f>
        <v>0</v>
      </c>
      <c r="BO10" s="142">
        <f>'廃棄物事業経費（市町村）'!CP10</f>
        <v>154515</v>
      </c>
      <c r="BP10" s="142">
        <f>'廃棄物事業経費（市町村）'!CQ10</f>
        <v>154515</v>
      </c>
      <c r="BQ10" s="142">
        <f>'廃棄物事業経費（市町村）'!CR10</f>
        <v>0</v>
      </c>
      <c r="BR10" s="142">
        <f>'廃棄物事業経費（市町村）'!CS10</f>
        <v>0</v>
      </c>
      <c r="BS10" s="142">
        <f>'廃棄物事業経費（市町村）'!CT10</f>
        <v>0</v>
      </c>
      <c r="BT10" s="142">
        <f>'廃棄物事業経費（市町村）'!CU10</f>
        <v>520588</v>
      </c>
      <c r="BU10" s="142">
        <f>'廃棄物事業経費（市町村）'!CV10</f>
        <v>0</v>
      </c>
      <c r="BV10" s="142">
        <f>'廃棄物事業経費（市町村）'!CW10</f>
        <v>0</v>
      </c>
      <c r="BW10" s="142">
        <f>'廃棄物事業経費（市町村）'!CX10</f>
        <v>426579</v>
      </c>
    </row>
    <row r="11" spans="1:75" ht="13.5">
      <c r="A11" s="208" t="s">
        <v>185</v>
      </c>
      <c r="B11" s="208">
        <v>6204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2683</v>
      </c>
      <c r="L11" s="142">
        <f>'廃棄物事業経費（市町村）'!AM11</f>
        <v>435901</v>
      </c>
      <c r="M11" s="142">
        <f>'廃棄物事業経費（市町村）'!AN11</f>
        <v>165508</v>
      </c>
      <c r="N11" s="142">
        <f>'廃棄物事業経費（市町村）'!AO11</f>
        <v>58213</v>
      </c>
      <c r="O11" s="142">
        <f>'廃棄物事業経費（市町村）'!AP11</f>
        <v>55801</v>
      </c>
      <c r="P11" s="142">
        <f>'廃棄物事業経費（市町村）'!AQ11</f>
        <v>0</v>
      </c>
      <c r="Q11" s="142">
        <f>'廃棄物事業経費（市町村）'!AR11</f>
        <v>2412</v>
      </c>
      <c r="R11" s="142">
        <f>'廃棄物事業経費（市町村）'!AS11</f>
        <v>0</v>
      </c>
      <c r="S11" s="142">
        <f>'廃棄物事業経費（市町村）'!AT11</f>
        <v>212180</v>
      </c>
      <c r="T11" s="142">
        <f>'廃棄物事業経費（市町村）'!AU11</f>
        <v>204230</v>
      </c>
      <c r="U11" s="142">
        <f>'廃棄物事業経費（市町村）'!AV11</f>
        <v>4154</v>
      </c>
      <c r="V11" s="142">
        <f>'廃棄物事業経費（市町村）'!AW11</f>
        <v>2676</v>
      </c>
      <c r="W11" s="142">
        <f>'廃棄物事業経費（市町村）'!AX11</f>
        <v>1120</v>
      </c>
      <c r="X11" s="142">
        <f>'廃棄物事業経費（市町村）'!AY11</f>
        <v>445683</v>
      </c>
      <c r="Y11" s="142">
        <f>'廃棄物事業経費（市町村）'!AZ11</f>
        <v>0</v>
      </c>
      <c r="Z11" s="142">
        <f>'廃棄物事業経費（市町村）'!BA11</f>
        <v>0</v>
      </c>
      <c r="AA11" s="142">
        <f>'廃棄物事業経費（市町村）'!BB11</f>
        <v>435901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26042</v>
      </c>
      <c r="AK11" s="142">
        <f>'廃棄物事業経費（市町村）'!BL11</f>
        <v>7527</v>
      </c>
      <c r="AL11" s="142">
        <f>'廃棄物事業経費（市町村）'!BM11</f>
        <v>8878</v>
      </c>
      <c r="AM11" s="142">
        <f>'廃棄物事業経費（市町村）'!BN11</f>
        <v>8878</v>
      </c>
      <c r="AN11" s="142">
        <f>'廃棄物事業経費（市町村）'!BO11</f>
        <v>0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9637</v>
      </c>
      <c r="AR11" s="142">
        <f>'廃棄物事業経費（市町村）'!BS11</f>
        <v>8854</v>
      </c>
      <c r="AS11" s="142">
        <f>'廃棄物事業経費（市町村）'!BT11</f>
        <v>0</v>
      </c>
      <c r="AT11" s="142">
        <f>'廃棄物事業経費（市町村）'!BU11</f>
        <v>36</v>
      </c>
      <c r="AU11" s="142">
        <f>'廃棄物事業経費（市町村）'!BV11</f>
        <v>747</v>
      </c>
      <c r="AV11" s="142">
        <f>'廃棄物事業経費（市町村）'!BW11</f>
        <v>203182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26042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2683</v>
      </c>
      <c r="BH11" s="142">
        <f>'廃棄物事業経費（市町村）'!CI11</f>
        <v>461943</v>
      </c>
      <c r="BI11" s="142">
        <f>'廃棄物事業経費（市町村）'!CJ11</f>
        <v>173035</v>
      </c>
      <c r="BJ11" s="142">
        <f>'廃棄物事業経費（市町村）'!CK11</f>
        <v>67091</v>
      </c>
      <c r="BK11" s="142">
        <f>'廃棄物事業経費（市町村）'!CL11</f>
        <v>64679</v>
      </c>
      <c r="BL11" s="142">
        <f>'廃棄物事業経費（市町村）'!CM11</f>
        <v>0</v>
      </c>
      <c r="BM11" s="142">
        <f>'廃棄物事業経費（市町村）'!CN11</f>
        <v>2412</v>
      </c>
      <c r="BN11" s="142">
        <f>'廃棄物事業経費（市町村）'!CO11</f>
        <v>0</v>
      </c>
      <c r="BO11" s="142">
        <f>'廃棄物事業経費（市町村）'!CP11</f>
        <v>221817</v>
      </c>
      <c r="BP11" s="142">
        <f>'廃棄物事業経費（市町村）'!CQ11</f>
        <v>213084</v>
      </c>
      <c r="BQ11" s="142">
        <f>'廃棄物事業経費（市町村）'!CR11</f>
        <v>4154</v>
      </c>
      <c r="BR11" s="142">
        <f>'廃棄物事業経費（市町村）'!CS11</f>
        <v>2712</v>
      </c>
      <c r="BS11" s="142">
        <f>'廃棄物事業経費（市町村）'!CT11</f>
        <v>1867</v>
      </c>
      <c r="BT11" s="142">
        <f>'廃棄物事業経費（市町村）'!CU11</f>
        <v>648865</v>
      </c>
      <c r="BU11" s="142">
        <f>'廃棄物事業経費（市町村）'!CV11</f>
        <v>0</v>
      </c>
      <c r="BV11" s="142">
        <f>'廃棄物事業経費（市町村）'!CW11</f>
        <v>0</v>
      </c>
      <c r="BW11" s="142">
        <f>'廃棄物事業経費（市町村）'!CX11</f>
        <v>461943</v>
      </c>
    </row>
    <row r="12" spans="1:75" ht="13.5">
      <c r="A12" s="208" t="s">
        <v>185</v>
      </c>
      <c r="B12" s="208">
        <v>6205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2569</v>
      </c>
      <c r="L12" s="142">
        <f>'廃棄物事業経費（市町村）'!AM12</f>
        <v>86849</v>
      </c>
      <c r="M12" s="142">
        <f>'廃棄物事業経費（市町村）'!AN12</f>
        <v>0</v>
      </c>
      <c r="N12" s="142">
        <f>'廃棄物事業経費（市町村）'!AO12</f>
        <v>0</v>
      </c>
      <c r="O12" s="142">
        <f>'廃棄物事業経費（市町村）'!AP12</f>
        <v>0</v>
      </c>
      <c r="P12" s="142">
        <f>'廃棄物事業経費（市町村）'!AQ12</f>
        <v>0</v>
      </c>
      <c r="Q12" s="142">
        <f>'廃棄物事業経費（市町村）'!AR12</f>
        <v>0</v>
      </c>
      <c r="R12" s="142">
        <f>'廃棄物事業経費（市町村）'!AS12</f>
        <v>0</v>
      </c>
      <c r="S12" s="142">
        <f>'廃棄物事業経費（市町村）'!AT12</f>
        <v>86849</v>
      </c>
      <c r="T12" s="142">
        <f>'廃棄物事業経費（市町村）'!AU12</f>
        <v>85435</v>
      </c>
      <c r="U12" s="142">
        <f>'廃棄物事業経費（市町村）'!AV12</f>
        <v>1414</v>
      </c>
      <c r="V12" s="142">
        <f>'廃棄物事業経費（市町村）'!AW12</f>
        <v>0</v>
      </c>
      <c r="W12" s="142">
        <f>'廃棄物事業経費（市町村）'!AX12</f>
        <v>0</v>
      </c>
      <c r="X12" s="142">
        <f>'廃棄物事業経費（市町村）'!AY12</f>
        <v>158564</v>
      </c>
      <c r="Y12" s="142">
        <f>'廃棄物事業経費（市町村）'!AZ12</f>
        <v>0</v>
      </c>
      <c r="Z12" s="142">
        <f>'廃棄物事業経費（市町村）'!BA12</f>
        <v>0</v>
      </c>
      <c r="AA12" s="142">
        <f>'廃棄物事業経費（市町村）'!BB12</f>
        <v>86849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0</v>
      </c>
      <c r="AK12" s="142">
        <f>'廃棄物事業経費（市町村）'!BL12</f>
        <v>0</v>
      </c>
      <c r="AL12" s="142">
        <f>'廃棄物事業経費（市町村）'!BM12</f>
        <v>0</v>
      </c>
      <c r="AM12" s="142">
        <f>'廃棄物事業経費（市町村）'!BN12</f>
        <v>0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0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75500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0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2569</v>
      </c>
      <c r="BH12" s="142">
        <f>'廃棄物事業経費（市町村）'!CI12</f>
        <v>86849</v>
      </c>
      <c r="BI12" s="142">
        <f>'廃棄物事業経費（市町村）'!CJ12</f>
        <v>0</v>
      </c>
      <c r="BJ12" s="142">
        <f>'廃棄物事業経費（市町村）'!CK12</f>
        <v>0</v>
      </c>
      <c r="BK12" s="142">
        <f>'廃棄物事業経費（市町村）'!CL12</f>
        <v>0</v>
      </c>
      <c r="BL12" s="142">
        <f>'廃棄物事業経費（市町村）'!CM12</f>
        <v>0</v>
      </c>
      <c r="BM12" s="142">
        <f>'廃棄物事業経費（市町村）'!CN12</f>
        <v>0</v>
      </c>
      <c r="BN12" s="142">
        <f>'廃棄物事業経費（市町村）'!CO12</f>
        <v>0</v>
      </c>
      <c r="BO12" s="142">
        <f>'廃棄物事業経費（市町村）'!CP12</f>
        <v>86849</v>
      </c>
      <c r="BP12" s="142">
        <f>'廃棄物事業経費（市町村）'!CQ12</f>
        <v>85435</v>
      </c>
      <c r="BQ12" s="142">
        <f>'廃棄物事業経費（市町村）'!CR12</f>
        <v>1414</v>
      </c>
      <c r="BR12" s="142">
        <f>'廃棄物事業経費（市町村）'!CS12</f>
        <v>0</v>
      </c>
      <c r="BS12" s="142">
        <f>'廃棄物事業経費（市町村）'!CT12</f>
        <v>0</v>
      </c>
      <c r="BT12" s="142">
        <f>'廃棄物事業経費（市町村）'!CU12</f>
        <v>234064</v>
      </c>
      <c r="BU12" s="142">
        <f>'廃棄物事業経費（市町村）'!CV12</f>
        <v>0</v>
      </c>
      <c r="BV12" s="142">
        <f>'廃棄物事業経費（市町村）'!CW12</f>
        <v>0</v>
      </c>
      <c r="BW12" s="142">
        <f>'廃棄物事業経費（市町村）'!CX12</f>
        <v>86849</v>
      </c>
    </row>
    <row r="13" spans="1:75" ht="13.5">
      <c r="A13" s="208" t="s">
        <v>185</v>
      </c>
      <c r="B13" s="208">
        <v>6206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68500</v>
      </c>
      <c r="M13" s="142">
        <f>'廃棄物事業経費（市町村）'!AN13</f>
        <v>0</v>
      </c>
      <c r="N13" s="142">
        <f>'廃棄物事業経費（市町村）'!AO13</f>
        <v>0</v>
      </c>
      <c r="O13" s="142">
        <f>'廃棄物事業経費（市町村）'!AP13</f>
        <v>0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68500</v>
      </c>
      <c r="T13" s="142">
        <f>'廃棄物事業経費（市町村）'!AU13</f>
        <v>68500</v>
      </c>
      <c r="U13" s="142">
        <f>'廃棄物事業経費（市町村）'!AV13</f>
        <v>0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240153</v>
      </c>
      <c r="Y13" s="142">
        <f>'廃棄物事業経費（市町村）'!AZ13</f>
        <v>0</v>
      </c>
      <c r="Z13" s="142">
        <f>'廃棄物事業経費（市町村）'!BA13</f>
        <v>0</v>
      </c>
      <c r="AA13" s="142">
        <f>'廃棄物事業経費（市町村）'!BB13</f>
        <v>68500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0</v>
      </c>
      <c r="AK13" s="142">
        <f>'廃棄物事業経費（市町村）'!BL13</f>
        <v>0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56536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0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68500</v>
      </c>
      <c r="BI13" s="142">
        <f>'廃棄物事業経費（市町村）'!CJ13</f>
        <v>0</v>
      </c>
      <c r="BJ13" s="142">
        <f>'廃棄物事業経費（市町村）'!CK13</f>
        <v>0</v>
      </c>
      <c r="BK13" s="142">
        <f>'廃棄物事業経費（市町村）'!CL13</f>
        <v>0</v>
      </c>
      <c r="BL13" s="142">
        <f>'廃棄物事業経費（市町村）'!CM13</f>
        <v>0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68500</v>
      </c>
      <c r="BP13" s="142">
        <f>'廃棄物事業経費（市町村）'!CQ13</f>
        <v>68500</v>
      </c>
      <c r="BQ13" s="142">
        <f>'廃棄物事業経費（市町村）'!CR13</f>
        <v>0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296689</v>
      </c>
      <c r="BU13" s="142">
        <f>'廃棄物事業経費（市町村）'!CV13</f>
        <v>0</v>
      </c>
      <c r="BV13" s="142">
        <f>'廃棄物事業経費（市町村）'!CW13</f>
        <v>0</v>
      </c>
      <c r="BW13" s="142">
        <f>'廃棄物事業経費（市町村）'!CX13</f>
        <v>68500</v>
      </c>
    </row>
    <row r="14" spans="1:75" ht="13.5">
      <c r="A14" s="208" t="s">
        <v>185</v>
      </c>
      <c r="B14" s="208">
        <v>6207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12264</v>
      </c>
      <c r="L14" s="142">
        <f>'廃棄物事業経費（市町村）'!AM14</f>
        <v>306165</v>
      </c>
      <c r="M14" s="142">
        <f>'廃棄物事業経費（市町村）'!AN14</f>
        <v>14063</v>
      </c>
      <c r="N14" s="142">
        <f>'廃棄物事業経費（市町村）'!AO14</f>
        <v>32612</v>
      </c>
      <c r="O14" s="142">
        <f>'廃棄物事業経費（市町村）'!AP14</f>
        <v>0</v>
      </c>
      <c r="P14" s="142">
        <f>'廃棄物事業経費（市町村）'!AQ14</f>
        <v>31943</v>
      </c>
      <c r="Q14" s="142">
        <f>'廃棄物事業経費（市町村）'!AR14</f>
        <v>669</v>
      </c>
      <c r="R14" s="142">
        <f>'廃棄物事業経費（市町村）'!AS14</f>
        <v>0</v>
      </c>
      <c r="S14" s="142">
        <f>'廃棄物事業経費（市町村）'!AT14</f>
        <v>259490</v>
      </c>
      <c r="T14" s="142">
        <f>'廃棄物事業経費（市町村）'!AU14</f>
        <v>111661</v>
      </c>
      <c r="U14" s="142">
        <f>'廃棄物事業経費（市町村）'!AV14</f>
        <v>144070</v>
      </c>
      <c r="V14" s="142">
        <f>'廃棄物事業経費（市町村）'!AW14</f>
        <v>3759</v>
      </c>
      <c r="W14" s="142">
        <f>'廃棄物事業経費（市町村）'!AX14</f>
        <v>0</v>
      </c>
      <c r="X14" s="142">
        <f>'廃棄物事業経費（市町村）'!AY14</f>
        <v>43842</v>
      </c>
      <c r="Y14" s="142">
        <f>'廃棄物事業経費（市町村）'!AZ14</f>
        <v>0</v>
      </c>
      <c r="Z14" s="142">
        <f>'廃棄物事業経費（市町村）'!BA14</f>
        <v>0</v>
      </c>
      <c r="AA14" s="142">
        <f>'廃棄物事業経費（市町村）'!BB14</f>
        <v>306165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41127</v>
      </c>
      <c r="AK14" s="142">
        <f>'廃棄物事業経費（市町村）'!BL14</f>
        <v>29819</v>
      </c>
      <c r="AL14" s="142">
        <f>'廃棄物事業経費（市町村）'!BM14</f>
        <v>10042</v>
      </c>
      <c r="AM14" s="142">
        <f>'廃棄物事業経費（市町村）'!BN14</f>
        <v>0</v>
      </c>
      <c r="AN14" s="142">
        <f>'廃棄物事業経費（市町村）'!BO14</f>
        <v>10042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1266</v>
      </c>
      <c r="AR14" s="142">
        <f>'廃棄物事業経費（市町村）'!BS14</f>
        <v>0</v>
      </c>
      <c r="AS14" s="142">
        <f>'廃棄物事業経費（市町村）'!BT14</f>
        <v>1266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23478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41127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12264</v>
      </c>
      <c r="BH14" s="142">
        <f>'廃棄物事業経費（市町村）'!CI14</f>
        <v>347292</v>
      </c>
      <c r="BI14" s="142">
        <f>'廃棄物事業経費（市町村）'!CJ14</f>
        <v>43882</v>
      </c>
      <c r="BJ14" s="142">
        <f>'廃棄物事業経費（市町村）'!CK14</f>
        <v>42654</v>
      </c>
      <c r="BK14" s="142">
        <f>'廃棄物事業経費（市町村）'!CL14</f>
        <v>0</v>
      </c>
      <c r="BL14" s="142">
        <f>'廃棄物事業経費（市町村）'!CM14</f>
        <v>41985</v>
      </c>
      <c r="BM14" s="142">
        <f>'廃棄物事業経費（市町村）'!CN14</f>
        <v>669</v>
      </c>
      <c r="BN14" s="142">
        <f>'廃棄物事業経費（市町村）'!CO14</f>
        <v>0</v>
      </c>
      <c r="BO14" s="142">
        <f>'廃棄物事業経費（市町村）'!CP14</f>
        <v>260756</v>
      </c>
      <c r="BP14" s="142">
        <f>'廃棄物事業経費（市町村）'!CQ14</f>
        <v>111661</v>
      </c>
      <c r="BQ14" s="142">
        <f>'廃棄物事業経費（市町村）'!CR14</f>
        <v>145336</v>
      </c>
      <c r="BR14" s="142">
        <f>'廃棄物事業経費（市町村）'!CS14</f>
        <v>3759</v>
      </c>
      <c r="BS14" s="142">
        <f>'廃棄物事業経費（市町村）'!CT14</f>
        <v>0</v>
      </c>
      <c r="BT14" s="142">
        <f>'廃棄物事業経費（市町村）'!CU14</f>
        <v>67320</v>
      </c>
      <c r="BU14" s="142">
        <f>'廃棄物事業経費（市町村）'!CV14</f>
        <v>0</v>
      </c>
      <c r="BV14" s="142">
        <f>'廃棄物事業経費（市町村）'!CW14</f>
        <v>0</v>
      </c>
      <c r="BW14" s="142">
        <f>'廃棄物事業経費（市町村）'!CX14</f>
        <v>347292</v>
      </c>
    </row>
    <row r="15" spans="1:75" ht="13.5">
      <c r="A15" s="208" t="s">
        <v>185</v>
      </c>
      <c r="B15" s="208">
        <v>6208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8896</v>
      </c>
      <c r="M15" s="142">
        <f>'廃棄物事業経費（市町村）'!AN15</f>
        <v>8664</v>
      </c>
      <c r="N15" s="142">
        <f>'廃棄物事業経費（市町村）'!AO15</f>
        <v>0</v>
      </c>
      <c r="O15" s="142">
        <f>'廃棄物事業経費（市町村）'!AP15</f>
        <v>0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0</v>
      </c>
      <c r="S15" s="142">
        <f>'廃棄物事業経費（市町村）'!AT15</f>
        <v>232</v>
      </c>
      <c r="T15" s="142">
        <f>'廃棄物事業経費（市町村）'!AU15</f>
        <v>0</v>
      </c>
      <c r="U15" s="142">
        <f>'廃棄物事業経費（市町村）'!AV15</f>
        <v>0</v>
      </c>
      <c r="V15" s="142">
        <f>'廃棄物事業経費（市町村）'!AW15</f>
        <v>0</v>
      </c>
      <c r="W15" s="142">
        <f>'廃棄物事業経費（市町村）'!AX15</f>
        <v>232</v>
      </c>
      <c r="X15" s="142">
        <f>'廃棄物事業経費（市町村）'!AY15</f>
        <v>21626</v>
      </c>
      <c r="Y15" s="142">
        <f>'廃棄物事業経費（市町村）'!AZ15</f>
        <v>0</v>
      </c>
      <c r="Z15" s="142">
        <f>'廃棄物事業経費（市町村）'!BA15</f>
        <v>4659</v>
      </c>
      <c r="AA15" s="142">
        <f>'廃棄物事業経費（市町村）'!BB15</f>
        <v>13555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5841</v>
      </c>
      <c r="AK15" s="142">
        <f>'廃棄物事業経費（市町村）'!BL15</f>
        <v>5841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3226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5841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14737</v>
      </c>
      <c r="BI15" s="142">
        <f>'廃棄物事業経費（市町村）'!CJ15</f>
        <v>14505</v>
      </c>
      <c r="BJ15" s="142">
        <f>'廃棄物事業経費（市町村）'!CK15</f>
        <v>0</v>
      </c>
      <c r="BK15" s="142">
        <f>'廃棄物事業経費（市町村）'!CL15</f>
        <v>0</v>
      </c>
      <c r="BL15" s="142">
        <f>'廃棄物事業経費（市町村）'!CM15</f>
        <v>0</v>
      </c>
      <c r="BM15" s="142">
        <f>'廃棄物事業経費（市町村）'!CN15</f>
        <v>0</v>
      </c>
      <c r="BN15" s="142">
        <f>'廃棄物事業経費（市町村）'!CO15</f>
        <v>0</v>
      </c>
      <c r="BO15" s="142">
        <f>'廃棄物事業経費（市町村）'!CP15</f>
        <v>232</v>
      </c>
      <c r="BP15" s="142">
        <f>'廃棄物事業経費（市町村）'!CQ15</f>
        <v>0</v>
      </c>
      <c r="BQ15" s="142">
        <f>'廃棄物事業経費（市町村）'!CR15</f>
        <v>0</v>
      </c>
      <c r="BR15" s="142">
        <f>'廃棄物事業経費（市町村）'!CS15</f>
        <v>0</v>
      </c>
      <c r="BS15" s="142">
        <f>'廃棄物事業経費（市町村）'!CT15</f>
        <v>232</v>
      </c>
      <c r="BT15" s="142">
        <f>'廃棄物事業経費（市町村）'!CU15</f>
        <v>24852</v>
      </c>
      <c r="BU15" s="142">
        <f>'廃棄物事業経費（市町村）'!CV15</f>
        <v>0</v>
      </c>
      <c r="BV15" s="142">
        <f>'廃棄物事業経費（市町村）'!CW15</f>
        <v>4659</v>
      </c>
      <c r="BW15" s="142">
        <f>'廃棄物事業経費（市町村）'!CX15</f>
        <v>19396</v>
      </c>
    </row>
    <row r="16" spans="1:75" ht="13.5">
      <c r="A16" s="208" t="s">
        <v>185</v>
      </c>
      <c r="B16" s="208">
        <v>6209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4652</v>
      </c>
      <c r="L16" s="142">
        <f>'廃棄物事業経費（市町村）'!AM16</f>
        <v>138865</v>
      </c>
      <c r="M16" s="142">
        <f>'廃棄物事業経費（市町村）'!AN16</f>
        <v>25215</v>
      </c>
      <c r="N16" s="142">
        <f>'廃棄物事業経費（市町村）'!AO16</f>
        <v>37658</v>
      </c>
      <c r="O16" s="142">
        <f>'廃棄物事業経費（市町村）'!AP16</f>
        <v>0</v>
      </c>
      <c r="P16" s="142">
        <f>'廃棄物事業経費（市町村）'!AQ16</f>
        <v>37658</v>
      </c>
      <c r="Q16" s="142">
        <f>'廃棄物事業経費（市町村）'!AR16</f>
        <v>0</v>
      </c>
      <c r="R16" s="142">
        <f>'廃棄物事業経費（市町村）'!AS16</f>
        <v>0</v>
      </c>
      <c r="S16" s="142">
        <f>'廃棄物事業経費（市町村）'!AT16</f>
        <v>75992</v>
      </c>
      <c r="T16" s="142">
        <f>'廃棄物事業経費（市町村）'!AU16</f>
        <v>75992</v>
      </c>
      <c r="U16" s="142">
        <f>'廃棄物事業経費（市町村）'!AV16</f>
        <v>0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50675</v>
      </c>
      <c r="Y16" s="142">
        <f>'廃棄物事業経費（市町村）'!AZ16</f>
        <v>0</v>
      </c>
      <c r="Z16" s="142">
        <f>'廃棄物事業経費（市町村）'!BA16</f>
        <v>0</v>
      </c>
      <c r="AA16" s="142">
        <f>'廃棄物事業経費（市町村）'!BB16</f>
        <v>138865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78845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0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4652</v>
      </c>
      <c r="BH16" s="142">
        <f>'廃棄物事業経費（市町村）'!CI16</f>
        <v>138865</v>
      </c>
      <c r="BI16" s="142">
        <f>'廃棄物事業経費（市町村）'!CJ16</f>
        <v>25215</v>
      </c>
      <c r="BJ16" s="142">
        <f>'廃棄物事業経費（市町村）'!CK16</f>
        <v>37658</v>
      </c>
      <c r="BK16" s="142">
        <f>'廃棄物事業経費（市町村）'!CL16</f>
        <v>0</v>
      </c>
      <c r="BL16" s="142">
        <f>'廃棄物事業経費（市町村）'!CM16</f>
        <v>37658</v>
      </c>
      <c r="BM16" s="142">
        <f>'廃棄物事業経費（市町村）'!CN16</f>
        <v>0</v>
      </c>
      <c r="BN16" s="142">
        <f>'廃棄物事業経費（市町村）'!CO16</f>
        <v>0</v>
      </c>
      <c r="BO16" s="142">
        <f>'廃棄物事業経費（市町村）'!CP16</f>
        <v>75992</v>
      </c>
      <c r="BP16" s="142">
        <f>'廃棄物事業経費（市町村）'!CQ16</f>
        <v>75992</v>
      </c>
      <c r="BQ16" s="142">
        <f>'廃棄物事業経費（市町村）'!CR16</f>
        <v>0</v>
      </c>
      <c r="BR16" s="142">
        <f>'廃棄物事業経費（市町村）'!CS16</f>
        <v>0</v>
      </c>
      <c r="BS16" s="142">
        <f>'廃棄物事業経費（市町村）'!CT16</f>
        <v>0</v>
      </c>
      <c r="BT16" s="142">
        <f>'廃棄物事業経費（市町村）'!CU16</f>
        <v>129520</v>
      </c>
      <c r="BU16" s="142">
        <f>'廃棄物事業経費（市町村）'!CV16</f>
        <v>0</v>
      </c>
      <c r="BV16" s="142">
        <f>'廃棄物事業経費（市町村）'!CW16</f>
        <v>0</v>
      </c>
      <c r="BW16" s="142">
        <f>'廃棄物事業経費（市町村）'!CX16</f>
        <v>138865</v>
      </c>
    </row>
    <row r="17" spans="1:75" ht="13.5">
      <c r="A17" s="208" t="s">
        <v>185</v>
      </c>
      <c r="B17" s="208">
        <v>6210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15510</v>
      </c>
      <c r="M17" s="142">
        <f>'廃棄物事業経費（市町村）'!AN17</f>
        <v>15510</v>
      </c>
      <c r="N17" s="142">
        <f>'廃棄物事業経費（市町村）'!AO17</f>
        <v>0</v>
      </c>
      <c r="O17" s="142">
        <f>'廃棄物事業経費（市町村）'!AP17</f>
        <v>0</v>
      </c>
      <c r="P17" s="142">
        <f>'廃棄物事業経費（市町村）'!AQ17</f>
        <v>0</v>
      </c>
      <c r="Q17" s="142">
        <f>'廃棄物事業経費（市町村）'!AR17</f>
        <v>0</v>
      </c>
      <c r="R17" s="142">
        <f>'廃棄物事業経費（市町村）'!AS17</f>
        <v>0</v>
      </c>
      <c r="S17" s="142">
        <f>'廃棄物事業経費（市町村）'!AT17</f>
        <v>0</v>
      </c>
      <c r="T17" s="142">
        <f>'廃棄物事業経費（市町村）'!AU17</f>
        <v>0</v>
      </c>
      <c r="U17" s="142">
        <f>'廃棄物事業経費（市町村）'!AV17</f>
        <v>0</v>
      </c>
      <c r="V17" s="142">
        <f>'廃棄物事業経費（市町村）'!AW17</f>
        <v>0</v>
      </c>
      <c r="W17" s="142">
        <f>'廃棄物事業経費（市町村）'!AX17</f>
        <v>0</v>
      </c>
      <c r="X17" s="142">
        <f>'廃棄物事業経費（市町村）'!AY17</f>
        <v>58745</v>
      </c>
      <c r="Y17" s="142">
        <f>'廃棄物事業経費（市町村）'!AZ17</f>
        <v>0</v>
      </c>
      <c r="Z17" s="142">
        <f>'廃棄物事業経費（市町村）'!BA17</f>
        <v>23077</v>
      </c>
      <c r="AA17" s="142">
        <f>'廃棄物事業経費（市町村）'!BB17</f>
        <v>38587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3404</v>
      </c>
      <c r="AK17" s="142">
        <f>'廃棄物事業経費（市町村）'!BL17</f>
        <v>3404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3894</v>
      </c>
      <c r="AW17" s="142">
        <f>'廃棄物事業経費（市町村）'!BX17</f>
        <v>0</v>
      </c>
      <c r="AX17" s="142">
        <f>'廃棄物事業経費（市町村）'!BY17</f>
        <v>943</v>
      </c>
      <c r="AY17" s="142">
        <f>'廃棄物事業経費（市町村）'!BZ17</f>
        <v>4347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18914</v>
      </c>
      <c r="BI17" s="142">
        <f>'廃棄物事業経費（市町村）'!CJ17</f>
        <v>18914</v>
      </c>
      <c r="BJ17" s="142">
        <f>'廃棄物事業経費（市町村）'!CK17</f>
        <v>0</v>
      </c>
      <c r="BK17" s="142">
        <f>'廃棄物事業経費（市町村）'!CL17</f>
        <v>0</v>
      </c>
      <c r="BL17" s="142">
        <f>'廃棄物事業経費（市町村）'!CM17</f>
        <v>0</v>
      </c>
      <c r="BM17" s="142">
        <f>'廃棄物事業経費（市町村）'!CN17</f>
        <v>0</v>
      </c>
      <c r="BN17" s="142">
        <f>'廃棄物事業経費（市町村）'!CO17</f>
        <v>0</v>
      </c>
      <c r="BO17" s="142">
        <f>'廃棄物事業経費（市町村）'!CP17</f>
        <v>0</v>
      </c>
      <c r="BP17" s="142">
        <f>'廃棄物事業経費（市町村）'!CQ17</f>
        <v>0</v>
      </c>
      <c r="BQ17" s="142">
        <f>'廃棄物事業経費（市町村）'!CR17</f>
        <v>0</v>
      </c>
      <c r="BR17" s="142">
        <f>'廃棄物事業経費（市町村）'!CS17</f>
        <v>0</v>
      </c>
      <c r="BS17" s="142">
        <f>'廃棄物事業経費（市町村）'!CT17</f>
        <v>0</v>
      </c>
      <c r="BT17" s="142">
        <f>'廃棄物事業経費（市町村）'!CU17</f>
        <v>62639</v>
      </c>
      <c r="BU17" s="142">
        <f>'廃棄物事業経費（市町村）'!CV17</f>
        <v>0</v>
      </c>
      <c r="BV17" s="142">
        <f>'廃棄物事業経費（市町村）'!CW17</f>
        <v>24020</v>
      </c>
      <c r="BW17" s="142">
        <f>'廃棄物事業経費（市町村）'!CX17</f>
        <v>42934</v>
      </c>
    </row>
    <row r="18" spans="1:75" ht="13.5">
      <c r="A18" s="208" t="s">
        <v>185</v>
      </c>
      <c r="B18" s="208">
        <v>6211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8305</v>
      </c>
      <c r="M18" s="142">
        <f>'廃棄物事業経費（市町村）'!AN18</f>
        <v>8305</v>
      </c>
      <c r="N18" s="142">
        <f>'廃棄物事業経費（市町村）'!AO18</f>
        <v>0</v>
      </c>
      <c r="O18" s="142">
        <f>'廃棄物事業経費（市町村）'!AP18</f>
        <v>0</v>
      </c>
      <c r="P18" s="142">
        <f>'廃棄物事業経費（市町村）'!AQ18</f>
        <v>0</v>
      </c>
      <c r="Q18" s="142">
        <f>'廃棄物事業経費（市町村）'!AR18</f>
        <v>0</v>
      </c>
      <c r="R18" s="142">
        <f>'廃棄物事業経費（市町村）'!AS18</f>
        <v>0</v>
      </c>
      <c r="S18" s="142">
        <f>'廃棄物事業経費（市町村）'!AT18</f>
        <v>0</v>
      </c>
      <c r="T18" s="142">
        <f>'廃棄物事業経費（市町村）'!AU18</f>
        <v>0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0</v>
      </c>
      <c r="X18" s="142">
        <f>'廃棄物事業経費（市町村）'!AY18</f>
        <v>41568</v>
      </c>
      <c r="Y18" s="142">
        <f>'廃棄物事業経費（市町村）'!AZ18</f>
        <v>0</v>
      </c>
      <c r="Z18" s="142">
        <f>'廃棄物事業経費（市町村）'!BA18</f>
        <v>14825</v>
      </c>
      <c r="AA18" s="142">
        <f>'廃棄物事業経費（市町村）'!BB18</f>
        <v>23130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3440</v>
      </c>
      <c r="AK18" s="142">
        <f>'廃棄物事業経費（市町村）'!BL18</f>
        <v>3440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6788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3440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11745</v>
      </c>
      <c r="BI18" s="142">
        <f>'廃棄物事業経費（市町村）'!CJ18</f>
        <v>11745</v>
      </c>
      <c r="BJ18" s="142">
        <f>'廃棄物事業経費（市町村）'!CK18</f>
        <v>0</v>
      </c>
      <c r="BK18" s="142">
        <f>'廃棄物事業経費（市町村）'!CL18</f>
        <v>0</v>
      </c>
      <c r="BL18" s="142">
        <f>'廃棄物事業経費（市町村）'!CM18</f>
        <v>0</v>
      </c>
      <c r="BM18" s="142">
        <f>'廃棄物事業経費（市町村）'!CN18</f>
        <v>0</v>
      </c>
      <c r="BN18" s="142">
        <f>'廃棄物事業経費（市町村）'!CO18</f>
        <v>0</v>
      </c>
      <c r="BO18" s="142">
        <f>'廃棄物事業経費（市町村）'!CP18</f>
        <v>0</v>
      </c>
      <c r="BP18" s="142">
        <f>'廃棄物事業経費（市町村）'!CQ18</f>
        <v>0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0</v>
      </c>
      <c r="BT18" s="142">
        <f>'廃棄物事業経費（市町村）'!CU18</f>
        <v>48356</v>
      </c>
      <c r="BU18" s="142">
        <f>'廃棄物事業経費（市町村）'!CV18</f>
        <v>0</v>
      </c>
      <c r="BV18" s="142">
        <f>'廃棄物事業経費（市町村）'!CW18</f>
        <v>14825</v>
      </c>
      <c r="BW18" s="142">
        <f>'廃棄物事業経費（市町村）'!CX18</f>
        <v>26570</v>
      </c>
    </row>
    <row r="19" spans="1:75" ht="13.5">
      <c r="A19" s="208" t="s">
        <v>185</v>
      </c>
      <c r="B19" s="208">
        <v>6212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0</v>
      </c>
      <c r="M19" s="142">
        <f>'廃棄物事業経費（市町村）'!AN19</f>
        <v>0</v>
      </c>
      <c r="N19" s="142">
        <f>'廃棄物事業経費（市町村）'!AO19</f>
        <v>0</v>
      </c>
      <c r="O19" s="142">
        <f>'廃棄物事業経費（市町村）'!AP19</f>
        <v>0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0</v>
      </c>
      <c r="T19" s="142">
        <f>'廃棄物事業経費（市町村）'!AU19</f>
        <v>0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188062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0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55957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0</v>
      </c>
      <c r="BI19" s="142">
        <f>'廃棄物事業経費（市町村）'!CJ19</f>
        <v>0</v>
      </c>
      <c r="BJ19" s="142">
        <f>'廃棄物事業経費（市町村）'!CK19</f>
        <v>0</v>
      </c>
      <c r="BK19" s="142">
        <f>'廃棄物事業経費（市町村）'!CL19</f>
        <v>0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0</v>
      </c>
      <c r="BP19" s="142">
        <f>'廃棄物事業経費（市町村）'!CQ19</f>
        <v>0</v>
      </c>
      <c r="BQ19" s="142">
        <f>'廃棄物事業経費（市町村）'!CR19</f>
        <v>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244019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0</v>
      </c>
    </row>
    <row r="20" spans="1:75" ht="13.5">
      <c r="A20" s="208" t="s">
        <v>185</v>
      </c>
      <c r="B20" s="208">
        <v>6213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5856</v>
      </c>
      <c r="L20" s="142">
        <f>'廃棄物事業経費（市町村）'!AM20</f>
        <v>95382</v>
      </c>
      <c r="M20" s="142">
        <f>'廃棄物事業経費（市町村）'!AN20</f>
        <v>0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95382</v>
      </c>
      <c r="T20" s="142">
        <f>'廃棄物事業経費（市町村）'!AU20</f>
        <v>95382</v>
      </c>
      <c r="U20" s="142">
        <f>'廃棄物事業経費（市町村）'!AV20</f>
        <v>0</v>
      </c>
      <c r="V20" s="142">
        <f>'廃棄物事業経費（市町村）'!AW20</f>
        <v>0</v>
      </c>
      <c r="W20" s="142">
        <f>'廃棄物事業経費（市町村）'!AX20</f>
        <v>0</v>
      </c>
      <c r="X20" s="142">
        <f>'廃棄物事業経費（市町村）'!AY20</f>
        <v>63757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95382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0</v>
      </c>
      <c r="AK20" s="142">
        <f>'廃棄物事業経費（市町村）'!BL20</f>
        <v>0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90054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0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5856</v>
      </c>
      <c r="BH20" s="142">
        <f>'廃棄物事業経費（市町村）'!CI20</f>
        <v>95382</v>
      </c>
      <c r="BI20" s="142">
        <f>'廃棄物事業経費（市町村）'!CJ20</f>
        <v>0</v>
      </c>
      <c r="BJ20" s="142">
        <f>'廃棄物事業経費（市町村）'!CK20</f>
        <v>0</v>
      </c>
      <c r="BK20" s="142">
        <f>'廃棄物事業経費（市町村）'!CL20</f>
        <v>0</v>
      </c>
      <c r="BL20" s="142">
        <f>'廃棄物事業経費（市町村）'!CM20</f>
        <v>0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95382</v>
      </c>
      <c r="BP20" s="142">
        <f>'廃棄物事業経費（市町村）'!CQ20</f>
        <v>95382</v>
      </c>
      <c r="BQ20" s="142">
        <f>'廃棄物事業経費（市町村）'!CR20</f>
        <v>0</v>
      </c>
      <c r="BR20" s="142">
        <f>'廃棄物事業経費（市町村）'!CS20</f>
        <v>0</v>
      </c>
      <c r="BS20" s="142">
        <f>'廃棄物事業経費（市町村）'!CT20</f>
        <v>0</v>
      </c>
      <c r="BT20" s="142">
        <f>'廃棄物事業経費（市町村）'!CU20</f>
        <v>153811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95382</v>
      </c>
    </row>
    <row r="21" spans="1:75" ht="13.5">
      <c r="A21" s="208" t="s">
        <v>185</v>
      </c>
      <c r="B21" s="208">
        <v>6301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6229</v>
      </c>
      <c r="L21" s="142">
        <f>'廃棄物事業経費（市町村）'!AM21</f>
        <v>91648</v>
      </c>
      <c r="M21" s="142">
        <f>'廃棄物事業経費（市町村）'!AN21</f>
        <v>4574</v>
      </c>
      <c r="N21" s="142">
        <f>'廃棄物事業経費（市町村）'!AO21</f>
        <v>0</v>
      </c>
      <c r="O21" s="142">
        <f>'廃棄物事業経費（市町村）'!AP21</f>
        <v>0</v>
      </c>
      <c r="P21" s="142">
        <f>'廃棄物事業経費（市町村）'!AQ21</f>
        <v>0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87074</v>
      </c>
      <c r="T21" s="142">
        <f>'廃棄物事業経費（市町村）'!AU21</f>
        <v>36288</v>
      </c>
      <c r="U21" s="142">
        <f>'廃棄物事業経費（市町村）'!AV21</f>
        <v>49626</v>
      </c>
      <c r="V21" s="142">
        <f>'廃棄物事業経費（市町村）'!AW21</f>
        <v>1160</v>
      </c>
      <c r="W21" s="142">
        <f>'廃棄物事業経費（市町村）'!AX21</f>
        <v>0</v>
      </c>
      <c r="X21" s="142">
        <f>'廃棄物事業経費（市町村）'!AY21</f>
        <v>22791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91648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6862</v>
      </c>
      <c r="AK21" s="142">
        <f>'廃棄物事業経費（市町村）'!BL21</f>
        <v>6862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21898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6862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6229</v>
      </c>
      <c r="BH21" s="142">
        <f>'廃棄物事業経費（市町村）'!CI21</f>
        <v>98510</v>
      </c>
      <c r="BI21" s="142">
        <f>'廃棄物事業経費（市町村）'!CJ21</f>
        <v>11436</v>
      </c>
      <c r="BJ21" s="142">
        <f>'廃棄物事業経費（市町村）'!CK21</f>
        <v>0</v>
      </c>
      <c r="BK21" s="142">
        <f>'廃棄物事業経費（市町村）'!CL21</f>
        <v>0</v>
      </c>
      <c r="BL21" s="142">
        <f>'廃棄物事業経費（市町村）'!CM21</f>
        <v>0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87074</v>
      </c>
      <c r="BP21" s="142">
        <f>'廃棄物事業経費（市町村）'!CQ21</f>
        <v>36288</v>
      </c>
      <c r="BQ21" s="142">
        <f>'廃棄物事業経費（市町村）'!CR21</f>
        <v>49626</v>
      </c>
      <c r="BR21" s="142">
        <f>'廃棄物事業経費（市町村）'!CS21</f>
        <v>1160</v>
      </c>
      <c r="BS21" s="142">
        <f>'廃棄物事業経費（市町村）'!CT21</f>
        <v>0</v>
      </c>
      <c r="BT21" s="142">
        <f>'廃棄物事業経費（市町村）'!CU21</f>
        <v>44689</v>
      </c>
      <c r="BU21" s="142">
        <f>'廃棄物事業経費（市町村）'!CV21</f>
        <v>0</v>
      </c>
      <c r="BV21" s="142">
        <f>'廃棄物事業経費（市町村）'!CW21</f>
        <v>0</v>
      </c>
      <c r="BW21" s="142">
        <f>'廃棄物事業経費（市町村）'!CX21</f>
        <v>98510</v>
      </c>
    </row>
    <row r="22" spans="1:75" ht="13.5">
      <c r="A22" s="208" t="s">
        <v>185</v>
      </c>
      <c r="B22" s="208">
        <v>6302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5349</v>
      </c>
      <c r="L22" s="142">
        <f>'廃棄物事業経費（市町村）'!AM22</f>
        <v>85354</v>
      </c>
      <c r="M22" s="142">
        <f>'廃棄物事業経費（市町村）'!AN22</f>
        <v>13504</v>
      </c>
      <c r="N22" s="142">
        <f>'廃棄物事業経費（市町村）'!AO22</f>
        <v>0</v>
      </c>
      <c r="O22" s="142">
        <f>'廃棄物事業経費（市町村）'!AP22</f>
        <v>0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71850</v>
      </c>
      <c r="T22" s="142">
        <f>'廃棄物事業経費（市町村）'!AU22</f>
        <v>29138</v>
      </c>
      <c r="U22" s="142">
        <f>'廃棄物事業経費（市町村）'!AV22</f>
        <v>41830</v>
      </c>
      <c r="V22" s="142">
        <f>'廃棄物事業経費（市町村）'!AW22</f>
        <v>882</v>
      </c>
      <c r="W22" s="142">
        <f>'廃棄物事業経費（市町村）'!AX22</f>
        <v>0</v>
      </c>
      <c r="X22" s="142">
        <f>'廃棄物事業経費（市町村）'!AY22</f>
        <v>20608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85354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22673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5349</v>
      </c>
      <c r="BH22" s="142">
        <f>'廃棄物事業経費（市町村）'!CI22</f>
        <v>85354</v>
      </c>
      <c r="BI22" s="142">
        <f>'廃棄物事業経費（市町村）'!CJ22</f>
        <v>13504</v>
      </c>
      <c r="BJ22" s="142">
        <f>'廃棄物事業経費（市町村）'!CK22</f>
        <v>0</v>
      </c>
      <c r="BK22" s="142">
        <f>'廃棄物事業経費（市町村）'!CL22</f>
        <v>0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71850</v>
      </c>
      <c r="BP22" s="142">
        <f>'廃棄物事業経費（市町村）'!CQ22</f>
        <v>29138</v>
      </c>
      <c r="BQ22" s="142">
        <f>'廃棄物事業経費（市町村）'!CR22</f>
        <v>41830</v>
      </c>
      <c r="BR22" s="142">
        <f>'廃棄物事業経費（市町村）'!CS22</f>
        <v>882</v>
      </c>
      <c r="BS22" s="142">
        <f>'廃棄物事業経費（市町村）'!CT22</f>
        <v>0</v>
      </c>
      <c r="BT22" s="142">
        <f>'廃棄物事業経費（市町村）'!CU22</f>
        <v>43281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85354</v>
      </c>
    </row>
    <row r="23" spans="1:75" ht="13.5">
      <c r="A23" s="208" t="s">
        <v>185</v>
      </c>
      <c r="B23" s="208">
        <v>6321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9260</v>
      </c>
      <c r="M23" s="142">
        <f>'廃棄物事業経費（市町村）'!AN23</f>
        <v>9260</v>
      </c>
      <c r="N23" s="142">
        <f>'廃棄物事業経費（市町村）'!AO23</f>
        <v>0</v>
      </c>
      <c r="O23" s="142">
        <f>'廃棄物事業経費（市町村）'!AP23</f>
        <v>0</v>
      </c>
      <c r="P23" s="142">
        <f>'廃棄物事業経費（市町村）'!AQ23</f>
        <v>0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0</v>
      </c>
      <c r="T23" s="142">
        <f>'廃棄物事業経費（市町村）'!AU23</f>
        <v>0</v>
      </c>
      <c r="U23" s="142">
        <f>'廃棄物事業経費（市町村）'!AV23</f>
        <v>0</v>
      </c>
      <c r="V23" s="142">
        <f>'廃棄物事業経費（市町村）'!AW23</f>
        <v>0</v>
      </c>
      <c r="W23" s="142">
        <f>'廃棄物事業経費（市町村）'!AX23</f>
        <v>0</v>
      </c>
      <c r="X23" s="142">
        <f>'廃棄物事業経費（市町村）'!AY23</f>
        <v>18398</v>
      </c>
      <c r="Y23" s="142">
        <f>'廃棄物事業経費（市町村）'!AZ23</f>
        <v>0</v>
      </c>
      <c r="Z23" s="142">
        <f>'廃棄物事業経費（市町村）'!BA23</f>
        <v>4400</v>
      </c>
      <c r="AA23" s="142">
        <f>'廃棄物事業経費（市町村）'!BB23</f>
        <v>13660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2331</v>
      </c>
      <c r="AK23" s="142">
        <f>'廃棄物事業経費（市町村）'!BL23</f>
        <v>2331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2920</v>
      </c>
      <c r="AW23" s="142">
        <f>'廃棄物事業経費（市町村）'!BX23</f>
        <v>0</v>
      </c>
      <c r="AX23" s="142">
        <f>'廃棄物事業経費（市町村）'!BY23</f>
        <v>17</v>
      </c>
      <c r="AY23" s="142">
        <f>'廃棄物事業経費（市町村）'!BZ23</f>
        <v>2348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11591</v>
      </c>
      <c r="BI23" s="142">
        <f>'廃棄物事業経費（市町村）'!CJ23</f>
        <v>11591</v>
      </c>
      <c r="BJ23" s="142">
        <f>'廃棄物事業経費（市町村）'!CK23</f>
        <v>0</v>
      </c>
      <c r="BK23" s="142">
        <f>'廃棄物事業経費（市町村）'!CL23</f>
        <v>0</v>
      </c>
      <c r="BL23" s="142">
        <f>'廃棄物事業経費（市町村）'!CM23</f>
        <v>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0</v>
      </c>
      <c r="BP23" s="142">
        <f>'廃棄物事業経費（市町村）'!CQ23</f>
        <v>0</v>
      </c>
      <c r="BQ23" s="142">
        <f>'廃棄物事業経費（市町村）'!CR23</f>
        <v>0</v>
      </c>
      <c r="BR23" s="142">
        <f>'廃棄物事業経費（市町村）'!CS23</f>
        <v>0</v>
      </c>
      <c r="BS23" s="142">
        <f>'廃棄物事業経費（市町村）'!CT23</f>
        <v>0</v>
      </c>
      <c r="BT23" s="142">
        <f>'廃棄物事業経費（市町村）'!CU23</f>
        <v>21318</v>
      </c>
      <c r="BU23" s="142">
        <f>'廃棄物事業経費（市町村）'!CV23</f>
        <v>0</v>
      </c>
      <c r="BV23" s="142">
        <f>'廃棄物事業経費（市町村）'!CW23</f>
        <v>4417</v>
      </c>
      <c r="BW23" s="142">
        <f>'廃棄物事業経費（市町村）'!CX23</f>
        <v>16008</v>
      </c>
    </row>
    <row r="24" spans="1:75" ht="13.5">
      <c r="A24" s="208" t="s">
        <v>185</v>
      </c>
      <c r="B24" s="208">
        <v>6322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19740</v>
      </c>
      <c r="M24" s="142">
        <f>'廃棄物事業経費（市町村）'!AN24</f>
        <v>0</v>
      </c>
      <c r="N24" s="142">
        <f>'廃棄物事業経費（市町村）'!AO24</f>
        <v>0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0</v>
      </c>
      <c r="S24" s="142">
        <f>'廃棄物事業経費（市町村）'!AT24</f>
        <v>19740</v>
      </c>
      <c r="T24" s="142">
        <f>'廃棄物事業経費（市町村）'!AU24</f>
        <v>19740</v>
      </c>
      <c r="U24" s="142">
        <f>'廃棄物事業経費（市町村）'!AV24</f>
        <v>0</v>
      </c>
      <c r="V24" s="142">
        <f>'廃棄物事業経費（市町村）'!AW24</f>
        <v>0</v>
      </c>
      <c r="W24" s="142">
        <f>'廃棄物事業経費（市町村）'!AX24</f>
        <v>0</v>
      </c>
      <c r="X24" s="142">
        <f>'廃棄物事業経費（市町村）'!AY24</f>
        <v>61648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19740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24103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0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19740</v>
      </c>
      <c r="BI24" s="142">
        <f>'廃棄物事業経費（市町村）'!CJ24</f>
        <v>0</v>
      </c>
      <c r="BJ24" s="142">
        <f>'廃棄物事業経費（市町村）'!CK24</f>
        <v>0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0</v>
      </c>
      <c r="BO24" s="142">
        <f>'廃棄物事業経費（市町村）'!CP24</f>
        <v>19740</v>
      </c>
      <c r="BP24" s="142">
        <f>'廃棄物事業経費（市町村）'!CQ24</f>
        <v>19740</v>
      </c>
      <c r="BQ24" s="142">
        <f>'廃棄物事業経費（市町村）'!CR24</f>
        <v>0</v>
      </c>
      <c r="BR24" s="142">
        <f>'廃棄物事業経費（市町村）'!CS24</f>
        <v>0</v>
      </c>
      <c r="BS24" s="142">
        <f>'廃棄物事業経費（市町村）'!CT24</f>
        <v>0</v>
      </c>
      <c r="BT24" s="142">
        <f>'廃棄物事業経費（市町村）'!CU24</f>
        <v>85751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19740</v>
      </c>
    </row>
    <row r="25" spans="1:75" ht="13.5">
      <c r="A25" s="208" t="s">
        <v>185</v>
      </c>
      <c r="B25" s="208">
        <v>6323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21193</v>
      </c>
      <c r="M25" s="142">
        <f>'廃棄物事業経費（市町村）'!AN25</f>
        <v>0</v>
      </c>
      <c r="N25" s="142">
        <f>'廃棄物事業経費（市町村）'!AO25</f>
        <v>0</v>
      </c>
      <c r="O25" s="142">
        <f>'廃棄物事業経費（市町村）'!AP25</f>
        <v>0</v>
      </c>
      <c r="P25" s="142">
        <f>'廃棄物事業経費（市町村）'!AQ25</f>
        <v>0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21193</v>
      </c>
      <c r="T25" s="142">
        <f>'廃棄物事業経費（市町村）'!AU25</f>
        <v>21193</v>
      </c>
      <c r="U25" s="142">
        <f>'廃棄物事業経費（市町村）'!AV25</f>
        <v>0</v>
      </c>
      <c r="V25" s="142">
        <f>'廃棄物事業経費（市町村）'!AW25</f>
        <v>0</v>
      </c>
      <c r="W25" s="142">
        <f>'廃棄物事業経費（市町村）'!AX25</f>
        <v>0</v>
      </c>
      <c r="X25" s="142">
        <f>'廃棄物事業経費（市町村）'!AY25</f>
        <v>59845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21193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0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26728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0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21193</v>
      </c>
      <c r="BI25" s="142">
        <f>'廃棄物事業経費（市町村）'!CJ25</f>
        <v>0</v>
      </c>
      <c r="BJ25" s="142">
        <f>'廃棄物事業経費（市町村）'!CK25</f>
        <v>0</v>
      </c>
      <c r="BK25" s="142">
        <f>'廃棄物事業経費（市町村）'!CL25</f>
        <v>0</v>
      </c>
      <c r="BL25" s="142">
        <f>'廃棄物事業経費（市町村）'!CM25</f>
        <v>0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21193</v>
      </c>
      <c r="BP25" s="142">
        <f>'廃棄物事業経費（市町村）'!CQ25</f>
        <v>21193</v>
      </c>
      <c r="BQ25" s="142">
        <f>'廃棄物事業経費（市町村）'!CR25</f>
        <v>0</v>
      </c>
      <c r="BR25" s="142">
        <f>'廃棄物事業経費（市町村）'!CS25</f>
        <v>0</v>
      </c>
      <c r="BS25" s="142">
        <f>'廃棄物事業経費（市町村）'!CT25</f>
        <v>0</v>
      </c>
      <c r="BT25" s="142">
        <f>'廃棄物事業経費（市町村）'!CU25</f>
        <v>86573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21193</v>
      </c>
    </row>
    <row r="26" spans="1:75" ht="13.5">
      <c r="A26" s="208" t="s">
        <v>185</v>
      </c>
      <c r="B26" s="208">
        <v>6324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13419</v>
      </c>
      <c r="M26" s="142">
        <f>'廃棄物事業経費（市町村）'!AN26</f>
        <v>0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13419</v>
      </c>
      <c r="T26" s="142">
        <f>'廃棄物事業経費（市町村）'!AU26</f>
        <v>13419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67659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13419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26541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13419</v>
      </c>
      <c r="BI26" s="142">
        <f>'廃棄物事業経費（市町村）'!CJ26</f>
        <v>0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13419</v>
      </c>
      <c r="BP26" s="142">
        <f>'廃棄物事業経費（市町村）'!CQ26</f>
        <v>13419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94200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13419</v>
      </c>
    </row>
    <row r="27" spans="1:75" ht="13.5">
      <c r="A27" s="208" t="s">
        <v>185</v>
      </c>
      <c r="B27" s="208">
        <v>6341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0</v>
      </c>
      <c r="M27" s="142">
        <f>'廃棄物事業経費（市町村）'!AN27</f>
        <v>0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0</v>
      </c>
      <c r="T27" s="142">
        <f>'廃棄物事業経費（市町村）'!AU27</f>
        <v>0</v>
      </c>
      <c r="U27" s="142">
        <f>'廃棄物事業経費（市町村）'!AV27</f>
        <v>0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94031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0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27978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0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0</v>
      </c>
      <c r="BI27" s="142">
        <f>'廃棄物事業経費（市町村）'!CJ27</f>
        <v>0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0</v>
      </c>
      <c r="BP27" s="142">
        <f>'廃棄物事業経費（市町村）'!CQ27</f>
        <v>0</v>
      </c>
      <c r="BQ27" s="142">
        <f>'廃棄物事業経費（市町村）'!CR27</f>
        <v>0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122009</v>
      </c>
      <c r="BU27" s="142">
        <f>'廃棄物事業経費（市町村）'!CV27</f>
        <v>0</v>
      </c>
      <c r="BV27" s="142">
        <f>'廃棄物事業経費（市町村）'!CW27</f>
        <v>0</v>
      </c>
      <c r="BW27" s="142">
        <f>'廃棄物事業経費（市町村）'!CX27</f>
        <v>0</v>
      </c>
    </row>
    <row r="28" spans="1:75" ht="13.5">
      <c r="A28" s="208" t="s">
        <v>185</v>
      </c>
      <c r="B28" s="208">
        <v>6361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393</v>
      </c>
      <c r="L28" s="142">
        <f>'廃棄物事業経費（市町村）'!AM28</f>
        <v>19512</v>
      </c>
      <c r="M28" s="142">
        <f>'廃棄物事業経費（市町村）'!AN28</f>
        <v>2892</v>
      </c>
      <c r="N28" s="142">
        <f>'廃棄物事業経費（市町村）'!AO28</f>
        <v>16620</v>
      </c>
      <c r="O28" s="142">
        <f>'廃棄物事業経費（市町村）'!AP28</f>
        <v>16620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0</v>
      </c>
      <c r="T28" s="142">
        <f>'廃棄物事業経費（市町村）'!AU28</f>
        <v>0</v>
      </c>
      <c r="U28" s="142">
        <f>'廃棄物事業経費（市町村）'!AV28</f>
        <v>0</v>
      </c>
      <c r="V28" s="142">
        <f>'廃棄物事業経費（市町村）'!AW28</f>
        <v>0</v>
      </c>
      <c r="W28" s="142">
        <f>'廃棄物事業経費（市町村）'!AX28</f>
        <v>0</v>
      </c>
      <c r="X28" s="142">
        <f>'廃棄物事業経費（市町村）'!AY28</f>
        <v>24881</v>
      </c>
      <c r="Y28" s="142">
        <f>'廃棄物事業経費（市町村）'!AZ28</f>
        <v>0</v>
      </c>
      <c r="Z28" s="142">
        <f>'廃棄物事業経費（市町村）'!BA28</f>
        <v>25412</v>
      </c>
      <c r="AA28" s="142">
        <f>'廃棄物事業経費（市町村）'!BB28</f>
        <v>44924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723</v>
      </c>
      <c r="AK28" s="142">
        <f>'廃棄物事業経費（市町村）'!BL28</f>
        <v>723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13758</v>
      </c>
      <c r="AW28" s="142">
        <f>'廃棄物事業経費（市町村）'!BX28</f>
        <v>0</v>
      </c>
      <c r="AX28" s="142">
        <f>'廃棄物事業経費（市町村）'!BY28</f>
        <v>13085</v>
      </c>
      <c r="AY28" s="142">
        <f>'廃棄物事業経費（市町村）'!BZ28</f>
        <v>13808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393</v>
      </c>
      <c r="BH28" s="142">
        <f>'廃棄物事業経費（市町村）'!CI28</f>
        <v>20235</v>
      </c>
      <c r="BI28" s="142">
        <f>'廃棄物事業経費（市町村）'!CJ28</f>
        <v>3615</v>
      </c>
      <c r="BJ28" s="142">
        <f>'廃棄物事業経費（市町村）'!CK28</f>
        <v>16620</v>
      </c>
      <c r="BK28" s="142">
        <f>'廃棄物事業経費（市町村）'!CL28</f>
        <v>16620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0</v>
      </c>
      <c r="BP28" s="142">
        <f>'廃棄物事業経費（市町村）'!CQ28</f>
        <v>0</v>
      </c>
      <c r="BQ28" s="142">
        <f>'廃棄物事業経費（市町村）'!CR28</f>
        <v>0</v>
      </c>
      <c r="BR28" s="142">
        <f>'廃棄物事業経費（市町村）'!CS28</f>
        <v>0</v>
      </c>
      <c r="BS28" s="142">
        <f>'廃棄物事業経費（市町村）'!CT28</f>
        <v>0</v>
      </c>
      <c r="BT28" s="142">
        <f>'廃棄物事業経費（市町村）'!CU28</f>
        <v>38639</v>
      </c>
      <c r="BU28" s="142">
        <f>'廃棄物事業経費（市町村）'!CV28</f>
        <v>0</v>
      </c>
      <c r="BV28" s="142">
        <f>'廃棄物事業経費（市町村）'!CW28</f>
        <v>38497</v>
      </c>
      <c r="BW28" s="142">
        <f>'廃棄物事業経費（市町村）'!CX28</f>
        <v>58732</v>
      </c>
    </row>
    <row r="29" spans="1:75" ht="13.5">
      <c r="A29" s="208" t="s">
        <v>185</v>
      </c>
      <c r="B29" s="208">
        <v>6362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764</v>
      </c>
      <c r="L29" s="142">
        <f>'廃棄物事業経費（市町村）'!AM29</f>
        <v>32353</v>
      </c>
      <c r="M29" s="142">
        <f>'廃棄物事業経費（市町村）'!AN29</f>
        <v>0</v>
      </c>
      <c r="N29" s="142">
        <f>'廃棄物事業経費（市町村）'!AO29</f>
        <v>0</v>
      </c>
      <c r="O29" s="142">
        <f>'廃棄物事業経費（市町村）'!AP29</f>
        <v>0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32353</v>
      </c>
      <c r="T29" s="142">
        <f>'廃棄物事業経費（市町村）'!AU29</f>
        <v>32353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0</v>
      </c>
      <c r="X29" s="142">
        <f>'廃棄物事業経費（市町村）'!AY29</f>
        <v>46778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32353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25077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0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764</v>
      </c>
      <c r="BH29" s="142">
        <f>'廃棄物事業経費（市町村）'!CI29</f>
        <v>32353</v>
      </c>
      <c r="BI29" s="142">
        <f>'廃棄物事業経費（市町村）'!CJ29</f>
        <v>0</v>
      </c>
      <c r="BJ29" s="142">
        <f>'廃棄物事業経費（市町村）'!CK29</f>
        <v>0</v>
      </c>
      <c r="BK29" s="142">
        <f>'廃棄物事業経費（市町村）'!CL29</f>
        <v>0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32353</v>
      </c>
      <c r="BP29" s="142">
        <f>'廃棄物事業経費（市町村）'!CQ29</f>
        <v>32353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0</v>
      </c>
      <c r="BT29" s="142">
        <f>'廃棄物事業経費（市町村）'!CU29</f>
        <v>71855</v>
      </c>
      <c r="BU29" s="142">
        <f>'廃棄物事業経費（市町村）'!CV29</f>
        <v>0</v>
      </c>
      <c r="BV29" s="142">
        <f>'廃棄物事業経費（市町村）'!CW29</f>
        <v>0</v>
      </c>
      <c r="BW29" s="142">
        <f>'廃棄物事業経費（市町村）'!CX29</f>
        <v>32353</v>
      </c>
    </row>
    <row r="30" spans="1:75" ht="13.5">
      <c r="A30" s="208" t="s">
        <v>185</v>
      </c>
      <c r="B30" s="208">
        <v>6363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416</v>
      </c>
      <c r="L30" s="142">
        <f>'廃棄物事業経費（市町村）'!AM30</f>
        <v>15638</v>
      </c>
      <c r="M30" s="142">
        <f>'廃棄物事業経費（市町村）'!AN30</f>
        <v>0</v>
      </c>
      <c r="N30" s="142">
        <f>'廃棄物事業経費（市町村）'!AO30</f>
        <v>0</v>
      </c>
      <c r="O30" s="142">
        <f>'廃棄物事業経費（市町村）'!AP30</f>
        <v>0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15638</v>
      </c>
      <c r="T30" s="142">
        <f>'廃棄物事業経費（市町村）'!AU30</f>
        <v>15638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25110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15638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0</v>
      </c>
      <c r="AK30" s="142">
        <f>'廃棄物事業経費（市町村）'!BL30</f>
        <v>0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9832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0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416</v>
      </c>
      <c r="BH30" s="142">
        <f>'廃棄物事業経費（市町村）'!CI30</f>
        <v>15638</v>
      </c>
      <c r="BI30" s="142">
        <f>'廃棄物事業経費（市町村）'!CJ30</f>
        <v>0</v>
      </c>
      <c r="BJ30" s="142">
        <f>'廃棄物事業経費（市町村）'!CK30</f>
        <v>0</v>
      </c>
      <c r="BK30" s="142">
        <f>'廃棄物事業経費（市町村）'!CL30</f>
        <v>0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15638</v>
      </c>
      <c r="BP30" s="142">
        <f>'廃棄物事業経費（市町村）'!CQ30</f>
        <v>15638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34942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15638</v>
      </c>
    </row>
    <row r="31" spans="1:75" ht="13.5">
      <c r="A31" s="208" t="s">
        <v>185</v>
      </c>
      <c r="B31" s="208">
        <v>6364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711</v>
      </c>
      <c r="L31" s="142">
        <f>'廃棄物事業経費（市町村）'!AM31</f>
        <v>23710</v>
      </c>
      <c r="M31" s="142">
        <f>'廃棄物事業経費（市町村）'!AN31</f>
        <v>1439</v>
      </c>
      <c r="N31" s="142">
        <f>'廃棄物事業経費（市町村）'!AO31</f>
        <v>690</v>
      </c>
      <c r="O31" s="142">
        <f>'廃棄物事業経費（市町村）'!AP31</f>
        <v>690</v>
      </c>
      <c r="P31" s="142">
        <f>'廃棄物事業経費（市町村）'!AQ31</f>
        <v>0</v>
      </c>
      <c r="Q31" s="142">
        <f>'廃棄物事業経費（市町村）'!AR31</f>
        <v>0</v>
      </c>
      <c r="R31" s="142">
        <f>'廃棄物事業経費（市町村）'!AS31</f>
        <v>0</v>
      </c>
      <c r="S31" s="142">
        <f>'廃棄物事業経費（市町村）'!AT31</f>
        <v>21581</v>
      </c>
      <c r="T31" s="142">
        <f>'廃棄物事業経費（市町村）'!AU31</f>
        <v>21581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42745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23710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720</v>
      </c>
      <c r="AK31" s="142">
        <f>'廃棄物事業経費（市町村）'!BL31</f>
        <v>720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29695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720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711</v>
      </c>
      <c r="BH31" s="142">
        <f>'廃棄物事業経費（市町村）'!CI31</f>
        <v>24430</v>
      </c>
      <c r="BI31" s="142">
        <f>'廃棄物事業経費（市町村）'!CJ31</f>
        <v>2159</v>
      </c>
      <c r="BJ31" s="142">
        <f>'廃棄物事業経費（市町村）'!CK31</f>
        <v>690</v>
      </c>
      <c r="BK31" s="142">
        <f>'廃棄物事業経費（市町村）'!CL31</f>
        <v>690</v>
      </c>
      <c r="BL31" s="142">
        <f>'廃棄物事業経費（市町村）'!CM31</f>
        <v>0</v>
      </c>
      <c r="BM31" s="142">
        <f>'廃棄物事業経費（市町村）'!CN31</f>
        <v>0</v>
      </c>
      <c r="BN31" s="142">
        <f>'廃棄物事業経費（市町村）'!CO31</f>
        <v>0</v>
      </c>
      <c r="BO31" s="142">
        <f>'廃棄物事業経費（市町村）'!CP31</f>
        <v>21581</v>
      </c>
      <c r="BP31" s="142">
        <f>'廃棄物事業経費（市町村）'!CQ31</f>
        <v>21581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72440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24430</v>
      </c>
    </row>
    <row r="32" spans="1:75" ht="13.5">
      <c r="A32" s="208" t="s">
        <v>185</v>
      </c>
      <c r="B32" s="208">
        <v>6365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292</v>
      </c>
      <c r="L32" s="142">
        <f>'廃棄物事業経費（市町村）'!AM32</f>
        <v>12469</v>
      </c>
      <c r="M32" s="142">
        <f>'廃棄物事業経費（市町村）'!AN32</f>
        <v>0</v>
      </c>
      <c r="N32" s="142">
        <f>'廃棄物事業経費（市町村）'!AO32</f>
        <v>0</v>
      </c>
      <c r="O32" s="142">
        <f>'廃棄物事業経費（市町村）'!AP32</f>
        <v>0</v>
      </c>
      <c r="P32" s="142">
        <f>'廃棄物事業経費（市町村）'!AQ32</f>
        <v>0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12469</v>
      </c>
      <c r="T32" s="142">
        <f>'廃棄物事業経費（市町村）'!AU32</f>
        <v>12469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17771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12469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8044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292</v>
      </c>
      <c r="BH32" s="142">
        <f>'廃棄物事業経費（市町村）'!CI32</f>
        <v>12469</v>
      </c>
      <c r="BI32" s="142">
        <f>'廃棄物事業経費（市町村）'!CJ32</f>
        <v>0</v>
      </c>
      <c r="BJ32" s="142">
        <f>'廃棄物事業経費（市町村）'!CK32</f>
        <v>0</v>
      </c>
      <c r="BK32" s="142">
        <f>'廃棄物事業経費（市町村）'!CL32</f>
        <v>0</v>
      </c>
      <c r="BL32" s="142">
        <f>'廃棄物事業経費（市町村）'!CM32</f>
        <v>0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12469</v>
      </c>
      <c r="BP32" s="142">
        <f>'廃棄物事業経費（市町村）'!CQ32</f>
        <v>12469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25815</v>
      </c>
      <c r="BU32" s="142">
        <f>'廃棄物事業経費（市町村）'!CV32</f>
        <v>0</v>
      </c>
      <c r="BV32" s="142">
        <f>'廃棄物事業経費（市町村）'!CW32</f>
        <v>0</v>
      </c>
      <c r="BW32" s="142">
        <f>'廃棄物事業経費（市町村）'!CX32</f>
        <v>12469</v>
      </c>
    </row>
    <row r="33" spans="1:75" ht="13.5">
      <c r="A33" s="208" t="s">
        <v>185</v>
      </c>
      <c r="B33" s="208">
        <v>6366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314</v>
      </c>
      <c r="L33" s="142">
        <f>'廃棄物事業経費（市町村）'!AM33</f>
        <v>16961</v>
      </c>
      <c r="M33" s="142">
        <f>'廃棄物事業経費（市町村）'!AN33</f>
        <v>0</v>
      </c>
      <c r="N33" s="142">
        <f>'廃棄物事業経費（市町村）'!AO33</f>
        <v>0</v>
      </c>
      <c r="O33" s="142">
        <f>'廃棄物事業経費（市町村）'!AP33</f>
        <v>0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0</v>
      </c>
      <c r="S33" s="142">
        <f>'廃棄物事業経費（市町村）'!AT33</f>
        <v>16961</v>
      </c>
      <c r="T33" s="142">
        <f>'廃棄物事業経費（市町村）'!AU33</f>
        <v>16961</v>
      </c>
      <c r="U33" s="142">
        <f>'廃棄物事業経費（市町村）'!AV33</f>
        <v>0</v>
      </c>
      <c r="V33" s="142">
        <f>'廃棄物事業経費（市町村）'!AW33</f>
        <v>0</v>
      </c>
      <c r="W33" s="142">
        <f>'廃棄物事業経費（市町村）'!AX33</f>
        <v>0</v>
      </c>
      <c r="X33" s="142">
        <f>'廃棄物事業経費（市町村）'!AY33</f>
        <v>19979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16961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13224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314</v>
      </c>
      <c r="BH33" s="142">
        <f>'廃棄物事業経費（市町村）'!CI33</f>
        <v>16961</v>
      </c>
      <c r="BI33" s="142">
        <f>'廃棄物事業経費（市町村）'!CJ33</f>
        <v>0</v>
      </c>
      <c r="BJ33" s="142">
        <f>'廃棄物事業経費（市町村）'!CK33</f>
        <v>0</v>
      </c>
      <c r="BK33" s="142">
        <f>'廃棄物事業経費（市町村）'!CL33</f>
        <v>0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0</v>
      </c>
      <c r="BO33" s="142">
        <f>'廃棄物事業経費（市町村）'!CP33</f>
        <v>16961</v>
      </c>
      <c r="BP33" s="142">
        <f>'廃棄物事業経費（市町村）'!CQ33</f>
        <v>16961</v>
      </c>
      <c r="BQ33" s="142">
        <f>'廃棄物事業経費（市町村）'!CR33</f>
        <v>0</v>
      </c>
      <c r="BR33" s="142">
        <f>'廃棄物事業経費（市町村）'!CS33</f>
        <v>0</v>
      </c>
      <c r="BS33" s="142">
        <f>'廃棄物事業経費（市町村）'!CT33</f>
        <v>0</v>
      </c>
      <c r="BT33" s="142">
        <f>'廃棄物事業経費（市町村）'!CU33</f>
        <v>33203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16961</v>
      </c>
    </row>
    <row r="34" spans="1:75" ht="13.5">
      <c r="A34" s="208" t="s">
        <v>185</v>
      </c>
      <c r="B34" s="208">
        <v>6367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408</v>
      </c>
      <c r="L34" s="142">
        <f>'廃棄物事業経費（市町村）'!AM34</f>
        <v>34701</v>
      </c>
      <c r="M34" s="142">
        <f>'廃棄物事業経費（市町村）'!AN34</f>
        <v>20665</v>
      </c>
      <c r="N34" s="142">
        <f>'廃棄物事業経費（市町村）'!AO34</f>
        <v>0</v>
      </c>
      <c r="O34" s="142">
        <f>'廃棄物事業経費（市町村）'!AP34</f>
        <v>0</v>
      </c>
      <c r="P34" s="142">
        <f>'廃棄物事業経費（市町村）'!AQ34</f>
        <v>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14036</v>
      </c>
      <c r="T34" s="142">
        <f>'廃棄物事業経費（市町村）'!AU34</f>
        <v>14036</v>
      </c>
      <c r="U34" s="142">
        <f>'廃棄物事業経費（市町村）'!AV34</f>
        <v>0</v>
      </c>
      <c r="V34" s="142">
        <f>'廃棄物事業経費（市町村）'!AW34</f>
        <v>0</v>
      </c>
      <c r="W34" s="142">
        <f>'廃棄物事業経費（市町村）'!AX34</f>
        <v>0</v>
      </c>
      <c r="X34" s="142">
        <f>'廃棄物事業経費（市町村）'!AY34</f>
        <v>25789</v>
      </c>
      <c r="Y34" s="142">
        <f>'廃棄物事業経費（市町村）'!AZ34</f>
        <v>0</v>
      </c>
      <c r="Z34" s="142">
        <f>'廃棄物事業経費（市町村）'!BA34</f>
        <v>0</v>
      </c>
      <c r="AA34" s="142">
        <f>'廃棄物事業経費（市町村）'!BB34</f>
        <v>34701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12531</v>
      </c>
      <c r="AK34" s="142">
        <f>'廃棄物事業経費（市町村）'!BL34</f>
        <v>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12531</v>
      </c>
      <c r="AR34" s="142">
        <f>'廃棄物事業経費（市町村）'!BS34</f>
        <v>12531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14816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12531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408</v>
      </c>
      <c r="BH34" s="142">
        <f>'廃棄物事業経費（市町村）'!CI34</f>
        <v>47232</v>
      </c>
      <c r="BI34" s="142">
        <f>'廃棄物事業経費（市町村）'!CJ34</f>
        <v>20665</v>
      </c>
      <c r="BJ34" s="142">
        <f>'廃棄物事業経費（市町村）'!CK34</f>
        <v>0</v>
      </c>
      <c r="BK34" s="142">
        <f>'廃棄物事業経費（市町村）'!CL34</f>
        <v>0</v>
      </c>
      <c r="BL34" s="142">
        <f>'廃棄物事業経費（市町村）'!CM34</f>
        <v>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26567</v>
      </c>
      <c r="BP34" s="142">
        <f>'廃棄物事業経費（市町村）'!CQ34</f>
        <v>26567</v>
      </c>
      <c r="BQ34" s="142">
        <f>'廃棄物事業経費（市町村）'!CR34</f>
        <v>0</v>
      </c>
      <c r="BR34" s="142">
        <f>'廃棄物事業経費（市町村）'!CS34</f>
        <v>0</v>
      </c>
      <c r="BS34" s="142">
        <f>'廃棄物事業経費（市町村）'!CT34</f>
        <v>0</v>
      </c>
      <c r="BT34" s="142">
        <f>'廃棄物事業経費（市町村）'!CU34</f>
        <v>40605</v>
      </c>
      <c r="BU34" s="142">
        <f>'廃棄物事業経費（市町村）'!CV34</f>
        <v>0</v>
      </c>
      <c r="BV34" s="142">
        <f>'廃棄物事業経費（市町村）'!CW34</f>
        <v>0</v>
      </c>
      <c r="BW34" s="142">
        <f>'廃棄物事業経費（市町村）'!CX34</f>
        <v>47232</v>
      </c>
    </row>
    <row r="35" spans="1:75" ht="13.5">
      <c r="A35" s="208" t="s">
        <v>185</v>
      </c>
      <c r="B35" s="208">
        <v>6381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3861</v>
      </c>
      <c r="L35" s="142">
        <f>'廃棄物事業経費（市町村）'!AM35</f>
        <v>37685</v>
      </c>
      <c r="M35" s="142">
        <f>'廃棄物事業経費（市町村）'!AN35</f>
        <v>11787</v>
      </c>
      <c r="N35" s="142">
        <f>'廃棄物事業経費（市町村）'!AO35</f>
        <v>0</v>
      </c>
      <c r="O35" s="142">
        <f>'廃棄物事業経費（市町村）'!AP35</f>
        <v>0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25898</v>
      </c>
      <c r="T35" s="142">
        <f>'廃棄物事業経費（市町村）'!AU35</f>
        <v>25898</v>
      </c>
      <c r="U35" s="142">
        <f>'廃棄物事業経費（市町村）'!AV35</f>
        <v>0</v>
      </c>
      <c r="V35" s="142">
        <f>'廃棄物事業経費（市町村）'!AW35</f>
        <v>0</v>
      </c>
      <c r="W35" s="142">
        <f>'廃棄物事業経費（市町村）'!AX35</f>
        <v>0</v>
      </c>
      <c r="X35" s="142">
        <f>'廃棄物事業経費（市町村）'!AY35</f>
        <v>42133</v>
      </c>
      <c r="Y35" s="142">
        <f>'廃棄物事業経費（市町村）'!AZ35</f>
        <v>0</v>
      </c>
      <c r="Z35" s="142">
        <f>'廃棄物事業経費（市町村）'!BA35</f>
        <v>23604</v>
      </c>
      <c r="AA35" s="142">
        <f>'廃棄物事業経費（市町村）'!BB35</f>
        <v>61289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393</v>
      </c>
      <c r="AK35" s="142">
        <f>'廃棄物事業経費（市町村）'!BL35</f>
        <v>393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56311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393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3861</v>
      </c>
      <c r="BH35" s="142">
        <f>'廃棄物事業経費（市町村）'!CI35</f>
        <v>38078</v>
      </c>
      <c r="BI35" s="142">
        <f>'廃棄物事業経費（市町村）'!CJ35</f>
        <v>12180</v>
      </c>
      <c r="BJ35" s="142">
        <f>'廃棄物事業経費（市町村）'!CK35</f>
        <v>0</v>
      </c>
      <c r="BK35" s="142">
        <f>'廃棄物事業経費（市町村）'!CL35</f>
        <v>0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25898</v>
      </c>
      <c r="BP35" s="142">
        <f>'廃棄物事業経費（市町村）'!CQ35</f>
        <v>25898</v>
      </c>
      <c r="BQ35" s="142">
        <f>'廃棄物事業経費（市町村）'!CR35</f>
        <v>0</v>
      </c>
      <c r="BR35" s="142">
        <f>'廃棄物事業経費（市町村）'!CS35</f>
        <v>0</v>
      </c>
      <c r="BS35" s="142">
        <f>'廃棄物事業経費（市町村）'!CT35</f>
        <v>0</v>
      </c>
      <c r="BT35" s="142">
        <f>'廃棄物事業経費（市町村）'!CU35</f>
        <v>98444</v>
      </c>
      <c r="BU35" s="142">
        <f>'廃棄物事業経費（市町村）'!CV35</f>
        <v>0</v>
      </c>
      <c r="BV35" s="142">
        <f>'廃棄物事業経費（市町村）'!CW35</f>
        <v>23604</v>
      </c>
      <c r="BW35" s="142">
        <f>'廃棄物事業経費（市町村）'!CX35</f>
        <v>61682</v>
      </c>
    </row>
    <row r="36" spans="1:75" ht="13.5">
      <c r="A36" s="208" t="s">
        <v>185</v>
      </c>
      <c r="B36" s="208">
        <v>6382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2536</v>
      </c>
      <c r="L36" s="142">
        <f>'廃棄物事業経費（市町村）'!AM36</f>
        <v>32418</v>
      </c>
      <c r="M36" s="142">
        <f>'廃棄物事業経費（市町村）'!AN36</f>
        <v>0</v>
      </c>
      <c r="N36" s="142">
        <f>'廃棄物事業経費（市町村）'!AO36</f>
        <v>0</v>
      </c>
      <c r="O36" s="142">
        <f>'廃棄物事業経費（市町村）'!AP36</f>
        <v>0</v>
      </c>
      <c r="P36" s="142">
        <f>'廃棄物事業経費（市町村）'!AQ36</f>
        <v>0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32418</v>
      </c>
      <c r="T36" s="142">
        <f>'廃棄物事業経費（市町村）'!AU36</f>
        <v>31020</v>
      </c>
      <c r="U36" s="142">
        <f>'廃棄物事業経費（市町村）'!AV36</f>
        <v>1398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27562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32418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0</v>
      </c>
      <c r="AK36" s="142">
        <f>'廃棄物事業経費（市町村）'!BL36</f>
        <v>0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0</v>
      </c>
      <c r="AR36" s="142">
        <f>'廃棄物事業経費（市町村）'!BS36</f>
        <v>0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61012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0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2536</v>
      </c>
      <c r="BH36" s="142">
        <f>'廃棄物事業経費（市町村）'!CI36</f>
        <v>32418</v>
      </c>
      <c r="BI36" s="142">
        <f>'廃棄物事業経費（市町村）'!CJ36</f>
        <v>0</v>
      </c>
      <c r="BJ36" s="142">
        <f>'廃棄物事業経費（市町村）'!CK36</f>
        <v>0</v>
      </c>
      <c r="BK36" s="142">
        <f>'廃棄物事業経費（市町村）'!CL36</f>
        <v>0</v>
      </c>
      <c r="BL36" s="142">
        <f>'廃棄物事業経費（市町村）'!CM36</f>
        <v>0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32418</v>
      </c>
      <c r="BP36" s="142">
        <f>'廃棄物事業経費（市町村）'!CQ36</f>
        <v>31020</v>
      </c>
      <c r="BQ36" s="142">
        <f>'廃棄物事業経費（市町村）'!CR36</f>
        <v>1398</v>
      </c>
      <c r="BR36" s="142">
        <f>'廃棄物事業経費（市町村）'!CS36</f>
        <v>0</v>
      </c>
      <c r="BS36" s="142">
        <f>'廃棄物事業経費（市町村）'!CT36</f>
        <v>0</v>
      </c>
      <c r="BT36" s="142">
        <f>'廃棄物事業経費（市町村）'!CU36</f>
        <v>88574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32418</v>
      </c>
    </row>
    <row r="37" spans="1:75" ht="13.5">
      <c r="A37" s="208" t="s">
        <v>185</v>
      </c>
      <c r="B37" s="208">
        <v>6401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1727</v>
      </c>
      <c r="L37" s="142">
        <f>'廃棄物事業経費（市町村）'!AM37</f>
        <v>37540</v>
      </c>
      <c r="M37" s="142">
        <f>'廃棄物事業経費（市町村）'!AN37</f>
        <v>0</v>
      </c>
      <c r="N37" s="142">
        <f>'廃棄物事業経費（市町村）'!AO37</f>
        <v>0</v>
      </c>
      <c r="O37" s="142">
        <f>'廃棄物事業経費（市町村）'!AP37</f>
        <v>0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37540</v>
      </c>
      <c r="T37" s="142">
        <f>'廃棄物事業経費（市町村）'!AU37</f>
        <v>36028</v>
      </c>
      <c r="U37" s="142">
        <f>'廃棄物事業経費（市町村）'!AV37</f>
        <v>1512</v>
      </c>
      <c r="V37" s="142">
        <f>'廃棄物事業経費（市町村）'!AW37</f>
        <v>0</v>
      </c>
      <c r="W37" s="142">
        <f>'廃棄物事業経費（市町村）'!AX37</f>
        <v>0</v>
      </c>
      <c r="X37" s="142">
        <f>'廃棄物事業経費（市町村）'!AY37</f>
        <v>18812</v>
      </c>
      <c r="Y37" s="142">
        <f>'廃棄物事業経費（市町村）'!AZ37</f>
        <v>0</v>
      </c>
      <c r="Z37" s="142">
        <f>'廃棄物事業経費（市町村）'!BA37</f>
        <v>0</v>
      </c>
      <c r="AA37" s="142">
        <f>'廃棄物事業経費（市町村）'!BB37</f>
        <v>37540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0</v>
      </c>
      <c r="AK37" s="142">
        <f>'廃棄物事業経費（市町村）'!BL37</f>
        <v>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0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25875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0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1727</v>
      </c>
      <c r="BH37" s="142">
        <f>'廃棄物事業経費（市町村）'!CI37</f>
        <v>37540</v>
      </c>
      <c r="BI37" s="142">
        <f>'廃棄物事業経費（市町村）'!CJ37</f>
        <v>0</v>
      </c>
      <c r="BJ37" s="142">
        <f>'廃棄物事業経費（市町村）'!CK37</f>
        <v>0</v>
      </c>
      <c r="BK37" s="142">
        <f>'廃棄物事業経費（市町村）'!CL37</f>
        <v>0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37540</v>
      </c>
      <c r="BP37" s="142">
        <f>'廃棄物事業経費（市町村）'!CQ37</f>
        <v>36028</v>
      </c>
      <c r="BQ37" s="142">
        <f>'廃棄物事業経費（市町村）'!CR37</f>
        <v>1512</v>
      </c>
      <c r="BR37" s="142">
        <f>'廃棄物事業経費（市町村）'!CS37</f>
        <v>0</v>
      </c>
      <c r="BS37" s="142">
        <f>'廃棄物事業経費（市町村）'!CT37</f>
        <v>0</v>
      </c>
      <c r="BT37" s="142">
        <f>'廃棄物事業経費（市町村）'!CU37</f>
        <v>44687</v>
      </c>
      <c r="BU37" s="142">
        <f>'廃棄物事業経費（市町村）'!CV37</f>
        <v>0</v>
      </c>
      <c r="BV37" s="142">
        <f>'廃棄物事業経費（市町村）'!CW37</f>
        <v>0</v>
      </c>
      <c r="BW37" s="142">
        <f>'廃棄物事業経費（市町村）'!CX37</f>
        <v>37540</v>
      </c>
    </row>
    <row r="38" spans="1:75" ht="13.5">
      <c r="A38" s="208" t="s">
        <v>185</v>
      </c>
      <c r="B38" s="208">
        <v>6402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2060</v>
      </c>
      <c r="L38" s="142">
        <f>'廃棄物事業経費（市町村）'!AM38</f>
        <v>30557</v>
      </c>
      <c r="M38" s="142">
        <f>'廃棄物事業経費（市町村）'!AN38</f>
        <v>0</v>
      </c>
      <c r="N38" s="142">
        <f>'廃棄物事業経費（市町村）'!AO38</f>
        <v>0</v>
      </c>
      <c r="O38" s="142">
        <f>'廃棄物事業経費（市町村）'!AP38</f>
        <v>0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0</v>
      </c>
      <c r="S38" s="142">
        <f>'廃棄物事業経費（市町村）'!AT38</f>
        <v>30557</v>
      </c>
      <c r="T38" s="142">
        <f>'廃棄物事業経費（市町村）'!AU38</f>
        <v>28402</v>
      </c>
      <c r="U38" s="142">
        <f>'廃棄物事業経費（市町村）'!AV38</f>
        <v>2155</v>
      </c>
      <c r="V38" s="142">
        <f>'廃棄物事業経費（市町村）'!AW38</f>
        <v>0</v>
      </c>
      <c r="W38" s="142">
        <f>'廃棄物事業経費（市町村）'!AX38</f>
        <v>0</v>
      </c>
      <c r="X38" s="142">
        <f>'廃棄物事業経費（市町村）'!AY38</f>
        <v>22430</v>
      </c>
      <c r="Y38" s="142">
        <f>'廃棄物事業経費（市町村）'!AZ38</f>
        <v>0</v>
      </c>
      <c r="Z38" s="142">
        <f>'廃棄物事業経費（市町村）'!BA38</f>
        <v>0</v>
      </c>
      <c r="AA38" s="142">
        <f>'廃棄物事業経費（市町村）'!BB38</f>
        <v>30557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0</v>
      </c>
      <c r="AK38" s="142">
        <f>'廃棄物事業経費（市町村）'!BL38</f>
        <v>0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0</v>
      </c>
      <c r="AR38" s="142">
        <f>'廃棄物事業経費（市町村）'!BS38</f>
        <v>0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42310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0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2060</v>
      </c>
      <c r="BH38" s="142">
        <f>'廃棄物事業経費（市町村）'!CI38</f>
        <v>30557</v>
      </c>
      <c r="BI38" s="142">
        <f>'廃棄物事業経費（市町村）'!CJ38</f>
        <v>0</v>
      </c>
      <c r="BJ38" s="142">
        <f>'廃棄物事業経費（市町村）'!CK38</f>
        <v>0</v>
      </c>
      <c r="BK38" s="142">
        <f>'廃棄物事業経費（市町村）'!CL38</f>
        <v>0</v>
      </c>
      <c r="BL38" s="142">
        <f>'廃棄物事業経費（市町村）'!CM38</f>
        <v>0</v>
      </c>
      <c r="BM38" s="142">
        <f>'廃棄物事業経費（市町村）'!CN38</f>
        <v>0</v>
      </c>
      <c r="BN38" s="142">
        <f>'廃棄物事業経費（市町村）'!CO38</f>
        <v>0</v>
      </c>
      <c r="BO38" s="142">
        <f>'廃棄物事業経費（市町村）'!CP38</f>
        <v>30557</v>
      </c>
      <c r="BP38" s="142">
        <f>'廃棄物事業経費（市町村）'!CQ38</f>
        <v>28402</v>
      </c>
      <c r="BQ38" s="142">
        <f>'廃棄物事業経費（市町村）'!CR38</f>
        <v>2155</v>
      </c>
      <c r="BR38" s="142">
        <f>'廃棄物事業経費（市町村）'!CS38</f>
        <v>0</v>
      </c>
      <c r="BS38" s="142">
        <f>'廃棄物事業経費（市町村）'!CT38</f>
        <v>0</v>
      </c>
      <c r="BT38" s="142">
        <f>'廃棄物事業経費（市町村）'!CU38</f>
        <v>64740</v>
      </c>
      <c r="BU38" s="142">
        <f>'廃棄物事業経費（市町村）'!CV38</f>
        <v>0</v>
      </c>
      <c r="BV38" s="142">
        <f>'廃棄物事業経費（市町村）'!CW38</f>
        <v>0</v>
      </c>
      <c r="BW38" s="142">
        <f>'廃棄物事業経費（市町村）'!CX38</f>
        <v>30557</v>
      </c>
    </row>
    <row r="39" spans="1:75" ht="13.5">
      <c r="A39" s="208" t="s">
        <v>185</v>
      </c>
      <c r="B39" s="208">
        <v>6403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1374</v>
      </c>
      <c r="L39" s="142">
        <f>'廃棄物事業経費（市町村）'!AM39</f>
        <v>30863</v>
      </c>
      <c r="M39" s="142">
        <f>'廃棄物事業経費（市町村）'!AN39</f>
        <v>12480</v>
      </c>
      <c r="N39" s="142">
        <f>'廃棄物事業経費（市町村）'!AO39</f>
        <v>0</v>
      </c>
      <c r="O39" s="142">
        <f>'廃棄物事業経費（市町村）'!AP39</f>
        <v>0</v>
      </c>
      <c r="P39" s="142">
        <f>'廃棄物事業経費（市町村）'!AQ39</f>
        <v>0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18383</v>
      </c>
      <c r="T39" s="142">
        <f>'廃棄物事業経費（市町村）'!AU39</f>
        <v>17194</v>
      </c>
      <c r="U39" s="142">
        <f>'廃棄物事業経費（市町村）'!AV39</f>
        <v>1153</v>
      </c>
      <c r="V39" s="142">
        <f>'廃棄物事業経費（市町村）'!AW39</f>
        <v>0</v>
      </c>
      <c r="W39" s="142">
        <f>'廃棄物事業経費（市町村）'!AX39</f>
        <v>36</v>
      </c>
      <c r="X39" s="142">
        <f>'廃棄物事業経費（市町村）'!AY39</f>
        <v>14945</v>
      </c>
      <c r="Y39" s="142">
        <f>'廃棄物事業経費（市町村）'!AZ39</f>
        <v>0</v>
      </c>
      <c r="Z39" s="142">
        <f>'廃棄物事業経費（市町村）'!BA39</f>
        <v>0</v>
      </c>
      <c r="AA39" s="142">
        <f>'廃棄物事業経費（市町村）'!BB39</f>
        <v>30863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0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0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31882</v>
      </c>
      <c r="AW39" s="142">
        <f>'廃棄物事業経費（市町村）'!BX39</f>
        <v>0</v>
      </c>
      <c r="AX39" s="142">
        <f>'廃棄物事業経費（市町村）'!BY39</f>
        <v>0</v>
      </c>
      <c r="AY39" s="142">
        <f>'廃棄物事業経費（市町村）'!BZ39</f>
        <v>0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1374</v>
      </c>
      <c r="BH39" s="142">
        <f>'廃棄物事業経費（市町村）'!CI39</f>
        <v>30863</v>
      </c>
      <c r="BI39" s="142">
        <f>'廃棄物事業経費（市町村）'!CJ39</f>
        <v>12480</v>
      </c>
      <c r="BJ39" s="142">
        <f>'廃棄物事業経費（市町村）'!CK39</f>
        <v>0</v>
      </c>
      <c r="BK39" s="142">
        <f>'廃棄物事業経費（市町村）'!CL39</f>
        <v>0</v>
      </c>
      <c r="BL39" s="142">
        <f>'廃棄物事業経費（市町村）'!CM39</f>
        <v>0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18383</v>
      </c>
      <c r="BP39" s="142">
        <f>'廃棄物事業経費（市町村）'!CQ39</f>
        <v>17194</v>
      </c>
      <c r="BQ39" s="142">
        <f>'廃棄物事業経費（市町村）'!CR39</f>
        <v>1153</v>
      </c>
      <c r="BR39" s="142">
        <f>'廃棄物事業経費（市町村）'!CS39</f>
        <v>0</v>
      </c>
      <c r="BS39" s="142">
        <f>'廃棄物事業経費（市町村）'!CT39</f>
        <v>36</v>
      </c>
      <c r="BT39" s="142">
        <f>'廃棄物事業経費（市町村）'!CU39</f>
        <v>46827</v>
      </c>
      <c r="BU39" s="142">
        <f>'廃棄物事業経費（市町村）'!CV39</f>
        <v>0</v>
      </c>
      <c r="BV39" s="142">
        <f>'廃棄物事業経費（市町村）'!CW39</f>
        <v>0</v>
      </c>
      <c r="BW39" s="142">
        <f>'廃棄物事業経費（市町村）'!CX39</f>
        <v>30863</v>
      </c>
    </row>
    <row r="40" spans="1:75" ht="13.5">
      <c r="A40" s="208" t="s">
        <v>185</v>
      </c>
      <c r="B40" s="208">
        <v>6426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6578</v>
      </c>
      <c r="M40" s="142">
        <f>'廃棄物事業経費（市町村）'!AN40</f>
        <v>0</v>
      </c>
      <c r="N40" s="142">
        <f>'廃棄物事業経費（市町村）'!AO40</f>
        <v>1385</v>
      </c>
      <c r="O40" s="142">
        <f>'廃棄物事業経費（市町村）'!AP40</f>
        <v>1385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5193</v>
      </c>
      <c r="T40" s="142">
        <f>'廃棄物事業経費（市町村）'!AU40</f>
        <v>5193</v>
      </c>
      <c r="U40" s="142">
        <f>'廃棄物事業経費（市町村）'!AV40</f>
        <v>0</v>
      </c>
      <c r="V40" s="142">
        <f>'廃棄物事業経費（市町村）'!AW40</f>
        <v>0</v>
      </c>
      <c r="W40" s="142">
        <f>'廃棄物事業経費（市町村）'!AX40</f>
        <v>0</v>
      </c>
      <c r="X40" s="142">
        <f>'廃棄物事業経費（市町村）'!AY40</f>
        <v>20727</v>
      </c>
      <c r="Y40" s="142">
        <f>'廃棄物事業経費（市町村）'!AZ40</f>
        <v>0</v>
      </c>
      <c r="Z40" s="142">
        <f>'廃棄物事業経費（市町村）'!BA40</f>
        <v>0</v>
      </c>
      <c r="AA40" s="142">
        <f>'廃棄物事業経費（市町村）'!BB40</f>
        <v>6578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0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0</v>
      </c>
      <c r="AR40" s="142">
        <f>'廃棄物事業経費（市町村）'!BS40</f>
        <v>0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8391</v>
      </c>
      <c r="AW40" s="142">
        <f>'廃棄物事業経費（市町村）'!BX40</f>
        <v>0</v>
      </c>
      <c r="AX40" s="142">
        <f>'廃棄物事業経費（市町村）'!BY40</f>
        <v>0</v>
      </c>
      <c r="AY40" s="142">
        <f>'廃棄物事業経費（市町村）'!BZ40</f>
        <v>0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6578</v>
      </c>
      <c r="BI40" s="142">
        <f>'廃棄物事業経費（市町村）'!CJ40</f>
        <v>0</v>
      </c>
      <c r="BJ40" s="142">
        <f>'廃棄物事業経費（市町村）'!CK40</f>
        <v>1385</v>
      </c>
      <c r="BK40" s="142">
        <f>'廃棄物事業経費（市町村）'!CL40</f>
        <v>1385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5193</v>
      </c>
      <c r="BP40" s="142">
        <f>'廃棄物事業経費（市町村）'!CQ40</f>
        <v>5193</v>
      </c>
      <c r="BQ40" s="142">
        <f>'廃棄物事業経費（市町村）'!CR40</f>
        <v>0</v>
      </c>
      <c r="BR40" s="142">
        <f>'廃棄物事業経費（市町村）'!CS40</f>
        <v>0</v>
      </c>
      <c r="BS40" s="142">
        <f>'廃棄物事業経費（市町村）'!CT40</f>
        <v>0</v>
      </c>
      <c r="BT40" s="142">
        <f>'廃棄物事業経費（市町村）'!CU40</f>
        <v>29118</v>
      </c>
      <c r="BU40" s="142">
        <f>'廃棄物事業経費（市町村）'!CV40</f>
        <v>0</v>
      </c>
      <c r="BV40" s="142">
        <f>'廃棄物事業経費（市町村）'!CW40</f>
        <v>0</v>
      </c>
      <c r="BW40" s="142">
        <f>'廃棄物事業経費（市町村）'!CX40</f>
        <v>6578</v>
      </c>
    </row>
    <row r="41" spans="1:75" ht="13.5">
      <c r="A41" s="208" t="s">
        <v>185</v>
      </c>
      <c r="B41" s="208">
        <v>6428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304</v>
      </c>
      <c r="L41" s="142">
        <f>'廃棄物事業経費（市町村）'!AM41</f>
        <v>42917</v>
      </c>
      <c r="M41" s="142">
        <f>'廃棄物事業経費（市町村）'!AN41</f>
        <v>0</v>
      </c>
      <c r="N41" s="142">
        <f>'廃棄物事業経費（市町村）'!AO41</f>
        <v>4385</v>
      </c>
      <c r="O41" s="142">
        <f>'廃棄物事業経費（市町村）'!AP41</f>
        <v>0</v>
      </c>
      <c r="P41" s="142">
        <f>'廃棄物事業経費（市町村）'!AQ41</f>
        <v>4385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38532</v>
      </c>
      <c r="T41" s="142">
        <f>'廃棄物事業経費（市町村）'!AU41</f>
        <v>38532</v>
      </c>
      <c r="U41" s="142">
        <f>'廃棄物事業経費（市町村）'!AV41</f>
        <v>0</v>
      </c>
      <c r="V41" s="142">
        <f>'廃棄物事業経費（市町村）'!AW41</f>
        <v>0</v>
      </c>
      <c r="W41" s="142">
        <f>'廃棄物事業経費（市町村）'!AX41</f>
        <v>0</v>
      </c>
      <c r="X41" s="142">
        <f>'廃棄物事業経費（市町村）'!AY41</f>
        <v>26351</v>
      </c>
      <c r="Y41" s="142">
        <f>'廃棄物事業経費（市町村）'!AZ41</f>
        <v>0</v>
      </c>
      <c r="Z41" s="142">
        <f>'廃棄物事業経費（市町村）'!BA41</f>
        <v>0</v>
      </c>
      <c r="AA41" s="142">
        <f>'廃棄物事業経費（市町村）'!BB41</f>
        <v>42917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0</v>
      </c>
      <c r="AJ41" s="142">
        <f>'廃棄物事業経費（市町村）'!BK41</f>
        <v>0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0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36516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0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304</v>
      </c>
      <c r="BH41" s="142">
        <f>'廃棄物事業経費（市町村）'!CI41</f>
        <v>42917</v>
      </c>
      <c r="BI41" s="142">
        <f>'廃棄物事業経費（市町村）'!CJ41</f>
        <v>0</v>
      </c>
      <c r="BJ41" s="142">
        <f>'廃棄物事業経費（市町村）'!CK41</f>
        <v>4385</v>
      </c>
      <c r="BK41" s="142">
        <f>'廃棄物事業経費（市町村）'!CL41</f>
        <v>0</v>
      </c>
      <c r="BL41" s="142">
        <f>'廃棄物事業経費（市町村）'!CM41</f>
        <v>4385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38532</v>
      </c>
      <c r="BP41" s="142">
        <f>'廃棄物事業経費（市町村）'!CQ41</f>
        <v>38532</v>
      </c>
      <c r="BQ41" s="142">
        <f>'廃棄物事業経費（市町村）'!CR41</f>
        <v>0</v>
      </c>
      <c r="BR41" s="142">
        <f>'廃棄物事業経費（市町村）'!CS41</f>
        <v>0</v>
      </c>
      <c r="BS41" s="142">
        <f>'廃棄物事業経費（市町村）'!CT41</f>
        <v>0</v>
      </c>
      <c r="BT41" s="142">
        <f>'廃棄物事業経費（市町村）'!CU41</f>
        <v>62867</v>
      </c>
      <c r="BU41" s="142">
        <f>'廃棄物事業経費（市町村）'!CV41</f>
        <v>0</v>
      </c>
      <c r="BV41" s="142">
        <f>'廃棄物事業経費（市町村）'!CW41</f>
        <v>0</v>
      </c>
      <c r="BW41" s="142">
        <f>'廃棄物事業経費（市町村）'!CX41</f>
        <v>42917</v>
      </c>
    </row>
    <row r="42" spans="1:75" ht="13.5">
      <c r="A42" s="208" t="s">
        <v>185</v>
      </c>
      <c r="B42" s="208">
        <v>6461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217</v>
      </c>
      <c r="L42" s="142">
        <f>'廃棄物事業経費（市町村）'!AM42</f>
        <v>24781</v>
      </c>
      <c r="M42" s="142">
        <f>'廃棄物事業経費（市町村）'!AN42</f>
        <v>4977</v>
      </c>
      <c r="N42" s="142">
        <f>'廃棄物事業経費（市町村）'!AO42</f>
        <v>0</v>
      </c>
      <c r="O42" s="142">
        <f>'廃棄物事業経費（市町村）'!AP42</f>
        <v>0</v>
      </c>
      <c r="P42" s="142">
        <f>'廃棄物事業経費（市町村）'!AQ42</f>
        <v>0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19804</v>
      </c>
      <c r="T42" s="142">
        <f>'廃棄物事業経費（市町村）'!AU42</f>
        <v>19804</v>
      </c>
      <c r="U42" s="142">
        <f>'廃棄物事業経費（市町村）'!AV42</f>
        <v>0</v>
      </c>
      <c r="V42" s="142">
        <f>'廃棄物事業経費（市町村）'!AW42</f>
        <v>0</v>
      </c>
      <c r="W42" s="142">
        <f>'廃棄物事業経費（市町村）'!AX42</f>
        <v>0</v>
      </c>
      <c r="X42" s="142">
        <f>'廃棄物事業経費（市町村）'!AY42</f>
        <v>17737</v>
      </c>
      <c r="Y42" s="142">
        <f>'廃棄物事業経費（市町村）'!AZ42</f>
        <v>0</v>
      </c>
      <c r="Z42" s="142">
        <f>'廃棄物事業経費（市町村）'!BA42</f>
        <v>0</v>
      </c>
      <c r="AA42" s="142">
        <f>'廃棄物事業経費（市町村）'!BB42</f>
        <v>24781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0</v>
      </c>
      <c r="AK42" s="142">
        <f>'廃棄物事業経費（市町村）'!BL42</f>
        <v>0</v>
      </c>
      <c r="AL42" s="142">
        <f>'廃棄物事業経費（市町村）'!BM42</f>
        <v>0</v>
      </c>
      <c r="AM42" s="142">
        <f>'廃棄物事業経費（市町村）'!BN42</f>
        <v>0</v>
      </c>
      <c r="AN42" s="142">
        <f>'廃棄物事業経費（市町村）'!BO42</f>
        <v>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0</v>
      </c>
      <c r="AR42" s="142">
        <f>'廃棄物事業経費（市町村）'!BS42</f>
        <v>0</v>
      </c>
      <c r="AS42" s="142">
        <f>'廃棄物事業経費（市町村）'!BT42</f>
        <v>0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32055</v>
      </c>
      <c r="AW42" s="142">
        <f>'廃棄物事業経費（市町村）'!BX42</f>
        <v>0</v>
      </c>
      <c r="AX42" s="142">
        <f>'廃棄物事業経費（市町村）'!BY42</f>
        <v>0</v>
      </c>
      <c r="AY42" s="142">
        <f>'廃棄物事業経費（市町村）'!BZ42</f>
        <v>0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217</v>
      </c>
      <c r="BH42" s="142">
        <f>'廃棄物事業経費（市町村）'!CI42</f>
        <v>24781</v>
      </c>
      <c r="BI42" s="142">
        <f>'廃棄物事業経費（市町村）'!CJ42</f>
        <v>4977</v>
      </c>
      <c r="BJ42" s="142">
        <f>'廃棄物事業経費（市町村）'!CK42</f>
        <v>0</v>
      </c>
      <c r="BK42" s="142">
        <f>'廃棄物事業経費（市町村）'!CL42</f>
        <v>0</v>
      </c>
      <c r="BL42" s="142">
        <f>'廃棄物事業経費（市町村）'!CM42</f>
        <v>0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19804</v>
      </c>
      <c r="BP42" s="142">
        <f>'廃棄物事業経費（市町村）'!CQ42</f>
        <v>19804</v>
      </c>
      <c r="BQ42" s="142">
        <f>'廃棄物事業経費（市町村）'!CR42</f>
        <v>0</v>
      </c>
      <c r="BR42" s="142">
        <f>'廃棄物事業経費（市町村）'!CS42</f>
        <v>0</v>
      </c>
      <c r="BS42" s="142">
        <f>'廃棄物事業経費（市町村）'!CT42</f>
        <v>0</v>
      </c>
      <c r="BT42" s="142">
        <f>'廃棄物事業経費（市町村）'!CU42</f>
        <v>49792</v>
      </c>
      <c r="BU42" s="142">
        <f>'廃棄物事業経費（市町村）'!CV42</f>
        <v>0</v>
      </c>
      <c r="BV42" s="142">
        <f>'廃棄物事業経費（市町村）'!CW42</f>
        <v>0</v>
      </c>
      <c r="BW42" s="142">
        <f>'廃棄物事業経費（市町村）'!CX42</f>
        <v>24781</v>
      </c>
    </row>
    <row r="43" spans="1:75" ht="13.5">
      <c r="A43" s="208" t="s">
        <v>185</v>
      </c>
      <c r="B43" s="208">
        <v>6821</v>
      </c>
      <c r="C43" s="208" t="s">
        <v>269</v>
      </c>
      <c r="D43" s="142">
        <f>'廃棄物事業経費（組合）'!AE8</f>
        <v>80956</v>
      </c>
      <c r="E43" s="142">
        <f>'廃棄物事業経費（組合）'!AF8</f>
        <v>73673</v>
      </c>
      <c r="F43" s="142">
        <f>'廃棄物事業経費（組合）'!AG8</f>
        <v>73673</v>
      </c>
      <c r="G43" s="142">
        <f>'廃棄物事業経費（組合）'!AH8</f>
        <v>0</v>
      </c>
      <c r="H43" s="142">
        <f>'廃棄物事業経費（組合）'!AI8</f>
        <v>0</v>
      </c>
      <c r="I43" s="142">
        <f>'廃棄物事業経費（組合）'!AJ8</f>
        <v>0</v>
      </c>
      <c r="J43" s="142">
        <f>'廃棄物事業経費（組合）'!AK8</f>
        <v>7283</v>
      </c>
      <c r="K43" s="142">
        <f>'廃棄物事業経費（組合）'!AL8</f>
        <v>0</v>
      </c>
      <c r="L43" s="142">
        <f>'廃棄物事業経費（組合）'!AM8</f>
        <v>787591</v>
      </c>
      <c r="M43" s="142">
        <f>'廃棄物事業経費（組合）'!AN8</f>
        <v>269446</v>
      </c>
      <c r="N43" s="142">
        <f>'廃棄物事業経費（組合）'!AO8</f>
        <v>290097</v>
      </c>
      <c r="O43" s="142">
        <f>'廃棄物事業経費（組合）'!AP8</f>
        <v>0</v>
      </c>
      <c r="P43" s="142">
        <f>'廃棄物事業経費（組合）'!AQ8</f>
        <v>265131</v>
      </c>
      <c r="Q43" s="142">
        <f>'廃棄物事業経費（組合）'!AR8</f>
        <v>24966</v>
      </c>
      <c r="R43" s="142">
        <f>'廃棄物事業経費（組合）'!AS8</f>
        <v>0</v>
      </c>
      <c r="S43" s="142">
        <f>'廃棄物事業経費（組合）'!AT8</f>
        <v>228048</v>
      </c>
      <c r="T43" s="142">
        <f>'廃棄物事業経費（組合）'!AU8</f>
        <v>154264</v>
      </c>
      <c r="U43" s="142">
        <f>'廃棄物事業経費（組合）'!AV8</f>
        <v>70700</v>
      </c>
      <c r="V43" s="142">
        <f>'廃棄物事業経費（組合）'!AW8</f>
        <v>3084</v>
      </c>
      <c r="W43" s="142">
        <f>'廃棄物事業経費（組合）'!AX8</f>
        <v>0</v>
      </c>
      <c r="X43" s="142">
        <f>'廃棄物事業経費（組合）'!AY8</f>
        <v>0</v>
      </c>
      <c r="Y43" s="142">
        <f>'廃棄物事業経費（組合）'!AZ8</f>
        <v>0</v>
      </c>
      <c r="Z43" s="142">
        <f>'廃棄物事業経費（組合）'!BA8</f>
        <v>78281</v>
      </c>
      <c r="AA43" s="142">
        <f>'廃棄物事業経費（組合）'!BB8</f>
        <v>946828</v>
      </c>
      <c r="AB43" s="142">
        <f>'廃棄物事業経費（組合）'!BC8</f>
        <v>0</v>
      </c>
      <c r="AC43" s="142">
        <f>'廃棄物事業経費（組合）'!BD8</f>
        <v>0</v>
      </c>
      <c r="AD43" s="142">
        <f>'廃棄物事業経費（組合）'!BE8</f>
        <v>0</v>
      </c>
      <c r="AE43" s="142">
        <f>'廃棄物事業経費（組合）'!BF8</f>
        <v>0</v>
      </c>
      <c r="AF43" s="142">
        <f>'廃棄物事業経費（組合）'!BG8</f>
        <v>0</v>
      </c>
      <c r="AG43" s="142">
        <f>'廃棄物事業経費（組合）'!BH8</f>
        <v>0</v>
      </c>
      <c r="AH43" s="142">
        <f>'廃棄物事業経費（組合）'!BI8</f>
        <v>0</v>
      </c>
      <c r="AI43" s="142">
        <f>'廃棄物事業経費（組合）'!BJ8</f>
        <v>0</v>
      </c>
      <c r="AJ43" s="142">
        <f>'廃棄物事業経費（組合）'!BK8</f>
        <v>367103</v>
      </c>
      <c r="AK43" s="142">
        <f>'廃棄物事業経費（組合）'!BL8</f>
        <v>234743</v>
      </c>
      <c r="AL43" s="142">
        <f>'廃棄物事業経費（組合）'!BM8</f>
        <v>112400</v>
      </c>
      <c r="AM43" s="142">
        <f>'廃棄物事業経費（組合）'!BN8</f>
        <v>14222</v>
      </c>
      <c r="AN43" s="142">
        <f>'廃棄物事業経費（組合）'!BO8</f>
        <v>98178</v>
      </c>
      <c r="AO43" s="142">
        <f>'廃棄物事業経費（組合）'!BP8</f>
        <v>0</v>
      </c>
      <c r="AP43" s="142">
        <f>'廃棄物事業経費（組合）'!BQ8</f>
        <v>15540</v>
      </c>
      <c r="AQ43" s="142">
        <f>'廃棄物事業経費（組合）'!BR8</f>
        <v>4420</v>
      </c>
      <c r="AR43" s="142">
        <f>'廃棄物事業経費（組合）'!BS8</f>
        <v>142</v>
      </c>
      <c r="AS43" s="142">
        <f>'廃棄物事業経費（組合）'!BT8</f>
        <v>4278</v>
      </c>
      <c r="AT43" s="142">
        <f>'廃棄物事業経費（組合）'!BU8</f>
        <v>0</v>
      </c>
      <c r="AU43" s="142">
        <f>'廃棄物事業経費（組合）'!BV8</f>
        <v>0</v>
      </c>
      <c r="AV43" s="142">
        <f>'廃棄物事業経費（組合）'!BW8</f>
        <v>0</v>
      </c>
      <c r="AW43" s="142">
        <f>'廃棄物事業経費（組合）'!BX8</f>
        <v>0</v>
      </c>
      <c r="AX43" s="142">
        <f>'廃棄物事業経費（組合）'!BY8</f>
        <v>31799</v>
      </c>
      <c r="AY43" s="142">
        <f>'廃棄物事業経費（組合）'!BZ8</f>
        <v>398902</v>
      </c>
      <c r="AZ43" s="142">
        <f>'廃棄物事業経費（組合）'!CA8</f>
        <v>80956</v>
      </c>
      <c r="BA43" s="142">
        <f>'廃棄物事業経費（組合）'!CB8</f>
        <v>73673</v>
      </c>
      <c r="BB43" s="142">
        <f>'廃棄物事業経費（組合）'!CC8</f>
        <v>73673</v>
      </c>
      <c r="BC43" s="142">
        <f>'廃棄物事業経費（組合）'!CD8</f>
        <v>0</v>
      </c>
      <c r="BD43" s="142">
        <f>'廃棄物事業経費（組合）'!CE8</f>
        <v>0</v>
      </c>
      <c r="BE43" s="142">
        <f>'廃棄物事業経費（組合）'!CF8</f>
        <v>0</v>
      </c>
      <c r="BF43" s="142">
        <f>'廃棄物事業経費（組合）'!CG8</f>
        <v>7283</v>
      </c>
      <c r="BG43" s="142">
        <f>'廃棄物事業経費（組合）'!CH8</f>
        <v>0</v>
      </c>
      <c r="BH43" s="142">
        <f>'廃棄物事業経費（組合）'!CI8</f>
        <v>1154694</v>
      </c>
      <c r="BI43" s="142">
        <f>'廃棄物事業経費（組合）'!CJ8</f>
        <v>504189</v>
      </c>
      <c r="BJ43" s="142">
        <f>'廃棄物事業経費（組合）'!CK8</f>
        <v>402497</v>
      </c>
      <c r="BK43" s="142">
        <f>'廃棄物事業経費（組合）'!CL8</f>
        <v>14222</v>
      </c>
      <c r="BL43" s="142">
        <f>'廃棄物事業経費（組合）'!CM8</f>
        <v>363309</v>
      </c>
      <c r="BM43" s="142">
        <f>'廃棄物事業経費（組合）'!CN8</f>
        <v>24966</v>
      </c>
      <c r="BN43" s="142">
        <f>'廃棄物事業経費（組合）'!CO8</f>
        <v>15540</v>
      </c>
      <c r="BO43" s="142">
        <f>'廃棄物事業経費（組合）'!CP8</f>
        <v>232468</v>
      </c>
      <c r="BP43" s="142">
        <f>'廃棄物事業経費（組合）'!CQ8</f>
        <v>154406</v>
      </c>
      <c r="BQ43" s="142">
        <f>'廃棄物事業経費（組合）'!CR8</f>
        <v>74978</v>
      </c>
      <c r="BR43" s="142">
        <f>'廃棄物事業経費（組合）'!CS8</f>
        <v>3084</v>
      </c>
      <c r="BS43" s="142">
        <f>'廃棄物事業経費（組合）'!CT8</f>
        <v>0</v>
      </c>
      <c r="BT43" s="142">
        <f>'廃棄物事業経費（組合）'!CU8</f>
        <v>0</v>
      </c>
      <c r="BU43" s="142">
        <f>'廃棄物事業経費（組合）'!CV8</f>
        <v>0</v>
      </c>
      <c r="BV43" s="142">
        <f>'廃棄物事業経費（組合）'!CW8</f>
        <v>110080</v>
      </c>
      <c r="BW43" s="142">
        <f>'廃棄物事業経費（組合）'!CX8</f>
        <v>1345730</v>
      </c>
    </row>
    <row r="44" spans="1:75" ht="13.5">
      <c r="A44" s="208" t="s">
        <v>185</v>
      </c>
      <c r="B44" s="208">
        <v>6827</v>
      </c>
      <c r="C44" s="208" t="s">
        <v>270</v>
      </c>
      <c r="D44" s="142">
        <f>'廃棄物事業経費（組合）'!AE9</f>
        <v>4095</v>
      </c>
      <c r="E44" s="142">
        <f>'廃棄物事業経費（組合）'!AF9</f>
        <v>4095</v>
      </c>
      <c r="F44" s="142">
        <f>'廃棄物事業経費（組合）'!AG9</f>
        <v>0</v>
      </c>
      <c r="G44" s="142">
        <f>'廃棄物事業経費（組合）'!AH9</f>
        <v>4095</v>
      </c>
      <c r="H44" s="142">
        <f>'廃棄物事業経費（組合）'!AI9</f>
        <v>0</v>
      </c>
      <c r="I44" s="142">
        <f>'廃棄物事業経費（組合）'!AJ9</f>
        <v>0</v>
      </c>
      <c r="J44" s="142">
        <f>'廃棄物事業経費（組合）'!AK9</f>
        <v>0</v>
      </c>
      <c r="K44" s="142">
        <f>'廃棄物事業経費（組合）'!AL9</f>
        <v>0</v>
      </c>
      <c r="L44" s="142">
        <f>'廃棄物事業経費（組合）'!AM9</f>
        <v>693025</v>
      </c>
      <c r="M44" s="142">
        <f>'廃棄物事業経費（組合）'!AN9</f>
        <v>34761</v>
      </c>
      <c r="N44" s="142">
        <f>'廃棄物事業経費（組合）'!AO9</f>
        <v>346097</v>
      </c>
      <c r="O44" s="142">
        <f>'廃棄物事業経費（組合）'!AP9</f>
        <v>0</v>
      </c>
      <c r="P44" s="142">
        <f>'廃棄物事業経費（組合）'!AQ9</f>
        <v>311473</v>
      </c>
      <c r="Q44" s="142">
        <f>'廃棄物事業経費（組合）'!AR9</f>
        <v>34624</v>
      </c>
      <c r="R44" s="142">
        <f>'廃棄物事業経費（組合）'!AS9</f>
        <v>0</v>
      </c>
      <c r="S44" s="142">
        <f>'廃棄物事業経費（組合）'!AT9</f>
        <v>312167</v>
      </c>
      <c r="T44" s="142">
        <f>'廃棄物事業経費（組合）'!AU9</f>
        <v>0</v>
      </c>
      <c r="U44" s="142">
        <f>'廃棄物事業経費（組合）'!AV9</f>
        <v>306845</v>
      </c>
      <c r="V44" s="142">
        <f>'廃棄物事業経費（組合）'!AW9</f>
        <v>5322</v>
      </c>
      <c r="W44" s="142">
        <f>'廃棄物事業経費（組合）'!AX9</f>
        <v>0</v>
      </c>
      <c r="X44" s="142">
        <f>'廃棄物事業経費（組合）'!AY9</f>
        <v>0</v>
      </c>
      <c r="Y44" s="142">
        <f>'廃棄物事業経費（組合）'!AZ9</f>
        <v>0</v>
      </c>
      <c r="Z44" s="142">
        <f>'廃棄物事業経費（組合）'!BA9</f>
        <v>14070</v>
      </c>
      <c r="AA44" s="142">
        <f>'廃棄物事業経費（組合）'!BB9</f>
        <v>711190</v>
      </c>
      <c r="AB44" s="142">
        <f>'廃棄物事業経費（組合）'!BC9</f>
        <v>0</v>
      </c>
      <c r="AC44" s="142">
        <f>'廃棄物事業経費（組合）'!BD9</f>
        <v>0</v>
      </c>
      <c r="AD44" s="142">
        <f>'廃棄物事業経費（組合）'!BE9</f>
        <v>0</v>
      </c>
      <c r="AE44" s="142">
        <f>'廃棄物事業経費（組合）'!BF9</f>
        <v>0</v>
      </c>
      <c r="AF44" s="142">
        <f>'廃棄物事業経費（組合）'!BG9</f>
        <v>0</v>
      </c>
      <c r="AG44" s="142">
        <f>'廃棄物事業経費（組合）'!BH9</f>
        <v>0</v>
      </c>
      <c r="AH44" s="142">
        <f>'廃棄物事業経費（組合）'!BI9</f>
        <v>0</v>
      </c>
      <c r="AI44" s="142">
        <f>'廃棄物事業経費（組合）'!BJ9</f>
        <v>0</v>
      </c>
      <c r="AJ44" s="142">
        <f>'廃棄物事業経費（組合）'!BK9</f>
        <v>280911</v>
      </c>
      <c r="AK44" s="142">
        <f>'廃棄物事業経費（組合）'!BL9</f>
        <v>91163</v>
      </c>
      <c r="AL44" s="142">
        <f>'廃棄物事業経費（組合）'!BM9</f>
        <v>184647</v>
      </c>
      <c r="AM44" s="142">
        <f>'廃棄物事業経費（組合）'!BN9</f>
        <v>0</v>
      </c>
      <c r="AN44" s="142">
        <f>'廃棄物事業経費（組合）'!BO9</f>
        <v>184647</v>
      </c>
      <c r="AO44" s="142">
        <f>'廃棄物事業経費（組合）'!BP9</f>
        <v>0</v>
      </c>
      <c r="AP44" s="142">
        <f>'廃棄物事業経費（組合）'!BQ9</f>
        <v>0</v>
      </c>
      <c r="AQ44" s="142">
        <f>'廃棄物事業経費（組合）'!BR9</f>
        <v>5101</v>
      </c>
      <c r="AR44" s="142">
        <f>'廃棄物事業経費（組合）'!BS9</f>
        <v>0</v>
      </c>
      <c r="AS44" s="142">
        <f>'廃棄物事業経費（組合）'!BT9</f>
        <v>5101</v>
      </c>
      <c r="AT44" s="142">
        <f>'廃棄物事業経費（組合）'!BU9</f>
        <v>0</v>
      </c>
      <c r="AU44" s="142">
        <f>'廃棄物事業経費（組合）'!BV9</f>
        <v>0</v>
      </c>
      <c r="AV44" s="142">
        <f>'廃棄物事業経費（組合）'!BW9</f>
        <v>0</v>
      </c>
      <c r="AW44" s="142">
        <f>'廃棄物事業経費（組合）'!BX9</f>
        <v>0</v>
      </c>
      <c r="AX44" s="142">
        <f>'廃棄物事業経費（組合）'!BY9</f>
        <v>9866</v>
      </c>
      <c r="AY44" s="142">
        <f>'廃棄物事業経費（組合）'!BZ9</f>
        <v>290777</v>
      </c>
      <c r="AZ44" s="142">
        <f>'廃棄物事業経費（組合）'!CA9</f>
        <v>4095</v>
      </c>
      <c r="BA44" s="142">
        <f>'廃棄物事業経費（組合）'!CB9</f>
        <v>4095</v>
      </c>
      <c r="BB44" s="142">
        <f>'廃棄物事業経費（組合）'!CC9</f>
        <v>0</v>
      </c>
      <c r="BC44" s="142">
        <f>'廃棄物事業経費（組合）'!CD9</f>
        <v>4095</v>
      </c>
      <c r="BD44" s="142">
        <f>'廃棄物事業経費（組合）'!CE9</f>
        <v>0</v>
      </c>
      <c r="BE44" s="142">
        <f>'廃棄物事業経費（組合）'!CF9</f>
        <v>0</v>
      </c>
      <c r="BF44" s="142">
        <f>'廃棄物事業経費（組合）'!CG9</f>
        <v>0</v>
      </c>
      <c r="BG44" s="142">
        <f>'廃棄物事業経費（組合）'!CH9</f>
        <v>0</v>
      </c>
      <c r="BH44" s="142">
        <f>'廃棄物事業経費（組合）'!CI9</f>
        <v>973936</v>
      </c>
      <c r="BI44" s="142">
        <f>'廃棄物事業経費（組合）'!CJ9</f>
        <v>125924</v>
      </c>
      <c r="BJ44" s="142">
        <f>'廃棄物事業経費（組合）'!CK9</f>
        <v>530744</v>
      </c>
      <c r="BK44" s="142">
        <f>'廃棄物事業経費（組合）'!CL9</f>
        <v>0</v>
      </c>
      <c r="BL44" s="142">
        <f>'廃棄物事業経費（組合）'!CM9</f>
        <v>496120</v>
      </c>
      <c r="BM44" s="142">
        <f>'廃棄物事業経費（組合）'!CN9</f>
        <v>34624</v>
      </c>
      <c r="BN44" s="142">
        <f>'廃棄物事業経費（組合）'!CO9</f>
        <v>0</v>
      </c>
      <c r="BO44" s="142">
        <f>'廃棄物事業経費（組合）'!CP9</f>
        <v>317268</v>
      </c>
      <c r="BP44" s="142">
        <f>'廃棄物事業経費（組合）'!CQ9</f>
        <v>0</v>
      </c>
      <c r="BQ44" s="142">
        <f>'廃棄物事業経費（組合）'!CR9</f>
        <v>311946</v>
      </c>
      <c r="BR44" s="142">
        <f>'廃棄物事業経費（組合）'!CS9</f>
        <v>5322</v>
      </c>
      <c r="BS44" s="142">
        <f>'廃棄物事業経費（組合）'!CT9</f>
        <v>0</v>
      </c>
      <c r="BT44" s="142">
        <f>'廃棄物事業経費（組合）'!CU9</f>
        <v>0</v>
      </c>
      <c r="BU44" s="142">
        <f>'廃棄物事業経費（組合）'!CV9</f>
        <v>0</v>
      </c>
      <c r="BV44" s="142">
        <f>'廃棄物事業経費（組合）'!CW9</f>
        <v>23936</v>
      </c>
      <c r="BW44" s="142">
        <f>'廃棄物事業経費（組合）'!CX9</f>
        <v>1001967</v>
      </c>
    </row>
    <row r="45" spans="1:75" ht="13.5">
      <c r="A45" s="208" t="s">
        <v>185</v>
      </c>
      <c r="B45" s="208">
        <v>6831</v>
      </c>
      <c r="C45" s="208" t="s">
        <v>271</v>
      </c>
      <c r="D45" s="142">
        <f>'廃棄物事業経費（組合）'!AE10</f>
        <v>118938</v>
      </c>
      <c r="E45" s="142">
        <f>'廃棄物事業経費（組合）'!AF10</f>
        <v>0</v>
      </c>
      <c r="F45" s="142">
        <f>'廃棄物事業経費（組合）'!AG10</f>
        <v>0</v>
      </c>
      <c r="G45" s="142">
        <f>'廃棄物事業経費（組合）'!AH10</f>
        <v>0</v>
      </c>
      <c r="H45" s="142">
        <f>'廃棄物事業経費（組合）'!AI10</f>
        <v>0</v>
      </c>
      <c r="I45" s="142">
        <f>'廃棄物事業経費（組合）'!AJ10</f>
        <v>0</v>
      </c>
      <c r="J45" s="142">
        <f>'廃棄物事業経費（組合）'!AK10</f>
        <v>118938</v>
      </c>
      <c r="K45" s="142">
        <f>'廃棄物事業経費（組合）'!AL10</f>
        <v>0</v>
      </c>
      <c r="L45" s="142">
        <f>'廃棄物事業経費（組合）'!AM10</f>
        <v>564607</v>
      </c>
      <c r="M45" s="142">
        <f>'廃棄物事業経費（組合）'!AN10</f>
        <v>74307</v>
      </c>
      <c r="N45" s="142">
        <f>'廃棄物事業経費（組合）'!AO10</f>
        <v>114293</v>
      </c>
      <c r="O45" s="142">
        <f>'廃棄物事業経費（組合）'!AP10</f>
        <v>0</v>
      </c>
      <c r="P45" s="142">
        <f>'廃棄物事業経費（組合）'!AQ10</f>
        <v>114293</v>
      </c>
      <c r="Q45" s="142">
        <f>'廃棄物事業経費（組合）'!AR10</f>
        <v>0</v>
      </c>
      <c r="R45" s="142">
        <f>'廃棄物事業経費（組合）'!AS10</f>
        <v>0</v>
      </c>
      <c r="S45" s="142">
        <f>'廃棄物事業経費（組合）'!AT10</f>
        <v>376007</v>
      </c>
      <c r="T45" s="142">
        <f>'廃棄物事業経費（組合）'!AU10</f>
        <v>0</v>
      </c>
      <c r="U45" s="142">
        <f>'廃棄物事業経費（組合）'!AV10</f>
        <v>373567</v>
      </c>
      <c r="V45" s="142">
        <f>'廃棄物事業経費（組合）'!AW10</f>
        <v>0</v>
      </c>
      <c r="W45" s="142">
        <f>'廃棄物事業経費（組合）'!AX10</f>
        <v>2440</v>
      </c>
      <c r="X45" s="142">
        <f>'廃棄物事業経費（組合）'!AY10</f>
        <v>0</v>
      </c>
      <c r="Y45" s="142">
        <f>'廃棄物事業経費（組合）'!AZ10</f>
        <v>0</v>
      </c>
      <c r="Z45" s="142">
        <f>'廃棄物事業経費（組合）'!BA10</f>
        <v>0</v>
      </c>
      <c r="AA45" s="142">
        <f>'廃棄物事業経費（組合）'!BB10</f>
        <v>683545</v>
      </c>
      <c r="AB45" s="142">
        <f>'廃棄物事業経費（組合）'!BC10</f>
        <v>0</v>
      </c>
      <c r="AC45" s="142">
        <f>'廃棄物事業経費（組合）'!BD10</f>
        <v>0</v>
      </c>
      <c r="AD45" s="142">
        <f>'廃棄物事業経費（組合）'!BE10</f>
        <v>0</v>
      </c>
      <c r="AE45" s="142">
        <f>'廃棄物事業経費（組合）'!BF10</f>
        <v>0</v>
      </c>
      <c r="AF45" s="142">
        <f>'廃棄物事業経費（組合）'!BG10</f>
        <v>0</v>
      </c>
      <c r="AG45" s="142">
        <f>'廃棄物事業経費（組合）'!BH10</f>
        <v>0</v>
      </c>
      <c r="AH45" s="142">
        <f>'廃棄物事業経費（組合）'!BI10</f>
        <v>0</v>
      </c>
      <c r="AI45" s="142">
        <f>'廃棄物事業経費（組合）'!BJ10</f>
        <v>0</v>
      </c>
      <c r="AJ45" s="142">
        <f>'廃棄物事業経費（組合）'!BK10</f>
        <v>314534</v>
      </c>
      <c r="AK45" s="142">
        <f>'廃棄物事業経費（組合）'!BL10</f>
        <v>64571</v>
      </c>
      <c r="AL45" s="142">
        <f>'廃棄物事業経費（組合）'!BM10</f>
        <v>134463</v>
      </c>
      <c r="AM45" s="142">
        <f>'廃棄物事業経費（組合）'!BN10</f>
        <v>0</v>
      </c>
      <c r="AN45" s="142">
        <f>'廃棄物事業経費（組合）'!BO10</f>
        <v>134463</v>
      </c>
      <c r="AO45" s="142">
        <f>'廃棄物事業経費（組合）'!BP10</f>
        <v>0</v>
      </c>
      <c r="AP45" s="142">
        <f>'廃棄物事業経費（組合）'!BQ10</f>
        <v>0</v>
      </c>
      <c r="AQ45" s="142">
        <f>'廃棄物事業経費（組合）'!BR10</f>
        <v>115500</v>
      </c>
      <c r="AR45" s="142">
        <f>'廃棄物事業経費（組合）'!BS10</f>
        <v>0</v>
      </c>
      <c r="AS45" s="142">
        <f>'廃棄物事業経費（組合）'!BT10</f>
        <v>112427</v>
      </c>
      <c r="AT45" s="142">
        <f>'廃棄物事業経費（組合）'!BU10</f>
        <v>0</v>
      </c>
      <c r="AU45" s="142">
        <f>'廃棄物事業経費（組合）'!BV10</f>
        <v>3073</v>
      </c>
      <c r="AV45" s="142">
        <f>'廃棄物事業経費（組合）'!BW10</f>
        <v>0</v>
      </c>
      <c r="AW45" s="142">
        <f>'廃棄物事業経費（組合）'!BX10</f>
        <v>0</v>
      </c>
      <c r="AX45" s="142">
        <f>'廃棄物事業経費（組合）'!BY10</f>
        <v>0</v>
      </c>
      <c r="AY45" s="142">
        <f>'廃棄物事業経費（組合）'!BZ10</f>
        <v>314534</v>
      </c>
      <c r="AZ45" s="142">
        <f>'廃棄物事業経費（組合）'!CA10</f>
        <v>118938</v>
      </c>
      <c r="BA45" s="142">
        <f>'廃棄物事業経費（組合）'!CB10</f>
        <v>0</v>
      </c>
      <c r="BB45" s="142">
        <f>'廃棄物事業経費（組合）'!CC10</f>
        <v>0</v>
      </c>
      <c r="BC45" s="142">
        <f>'廃棄物事業経費（組合）'!CD10</f>
        <v>0</v>
      </c>
      <c r="BD45" s="142">
        <f>'廃棄物事業経費（組合）'!CE10</f>
        <v>0</v>
      </c>
      <c r="BE45" s="142">
        <f>'廃棄物事業経費（組合）'!CF10</f>
        <v>0</v>
      </c>
      <c r="BF45" s="142">
        <f>'廃棄物事業経費（組合）'!CG10</f>
        <v>118938</v>
      </c>
      <c r="BG45" s="142">
        <f>'廃棄物事業経費（組合）'!CH10</f>
        <v>0</v>
      </c>
      <c r="BH45" s="142">
        <f>'廃棄物事業経費（組合）'!CI10</f>
        <v>879141</v>
      </c>
      <c r="BI45" s="142">
        <f>'廃棄物事業経費（組合）'!CJ10</f>
        <v>138878</v>
      </c>
      <c r="BJ45" s="142">
        <f>'廃棄物事業経費（組合）'!CK10</f>
        <v>248756</v>
      </c>
      <c r="BK45" s="142">
        <f>'廃棄物事業経費（組合）'!CL10</f>
        <v>0</v>
      </c>
      <c r="BL45" s="142">
        <f>'廃棄物事業経費（組合）'!CM10</f>
        <v>248756</v>
      </c>
      <c r="BM45" s="142">
        <f>'廃棄物事業経費（組合）'!CN10</f>
        <v>0</v>
      </c>
      <c r="BN45" s="142">
        <f>'廃棄物事業経費（組合）'!CO10</f>
        <v>0</v>
      </c>
      <c r="BO45" s="142">
        <f>'廃棄物事業経費（組合）'!CP10</f>
        <v>491507</v>
      </c>
      <c r="BP45" s="142">
        <f>'廃棄物事業経費（組合）'!CQ10</f>
        <v>0</v>
      </c>
      <c r="BQ45" s="142">
        <f>'廃棄物事業経費（組合）'!CR10</f>
        <v>485994</v>
      </c>
      <c r="BR45" s="142">
        <f>'廃棄物事業経費（組合）'!CS10</f>
        <v>0</v>
      </c>
      <c r="BS45" s="142">
        <f>'廃棄物事業経費（組合）'!CT10</f>
        <v>5513</v>
      </c>
      <c r="BT45" s="142">
        <f>'廃棄物事業経費（組合）'!CU10</f>
        <v>0</v>
      </c>
      <c r="BU45" s="142">
        <f>'廃棄物事業経費（組合）'!CV10</f>
        <v>0</v>
      </c>
      <c r="BV45" s="142">
        <f>'廃棄物事業経費（組合）'!CW10</f>
        <v>0</v>
      </c>
      <c r="BW45" s="142">
        <f>'廃棄物事業経費（組合）'!CX10</f>
        <v>998079</v>
      </c>
    </row>
    <row r="46" spans="1:75" ht="13.5">
      <c r="A46" s="208" t="s">
        <v>185</v>
      </c>
      <c r="B46" s="208">
        <v>6832</v>
      </c>
      <c r="C46" s="208" t="s">
        <v>272</v>
      </c>
      <c r="D46" s="142">
        <f>'廃棄物事業経費（組合）'!AE11</f>
        <v>340</v>
      </c>
      <c r="E46" s="142">
        <f>'廃棄物事業経費（組合）'!AF11</f>
        <v>340</v>
      </c>
      <c r="F46" s="142">
        <f>'廃棄物事業経費（組合）'!AG11</f>
        <v>340</v>
      </c>
      <c r="G46" s="142">
        <f>'廃棄物事業経費（組合）'!AH11</f>
        <v>0</v>
      </c>
      <c r="H46" s="142">
        <f>'廃棄物事業経費（組合）'!AI11</f>
        <v>0</v>
      </c>
      <c r="I46" s="142">
        <f>'廃棄物事業経費（組合）'!AJ11</f>
        <v>0</v>
      </c>
      <c r="J46" s="142">
        <f>'廃棄物事業経費（組合）'!AK11</f>
        <v>0</v>
      </c>
      <c r="K46" s="142">
        <f>'廃棄物事業経費（組合）'!AL11</f>
        <v>0</v>
      </c>
      <c r="L46" s="142">
        <f>'廃棄物事業経費（組合）'!AM11</f>
        <v>549562</v>
      </c>
      <c r="M46" s="142">
        <f>'廃棄物事業経費（組合）'!AN11</f>
        <v>189949</v>
      </c>
      <c r="N46" s="142">
        <f>'廃棄物事業経費（組合）'!AO11</f>
        <v>171997</v>
      </c>
      <c r="O46" s="142">
        <f>'廃棄物事業経費（組合）'!AP11</f>
        <v>0</v>
      </c>
      <c r="P46" s="142">
        <f>'廃棄物事業経費（組合）'!AQ11</f>
        <v>156960</v>
      </c>
      <c r="Q46" s="142">
        <f>'廃棄物事業経費（組合）'!AR11</f>
        <v>15037</v>
      </c>
      <c r="R46" s="142">
        <f>'廃棄物事業経費（組合）'!AS11</f>
        <v>0</v>
      </c>
      <c r="S46" s="142">
        <f>'廃棄物事業経費（組合）'!AT11</f>
        <v>187616</v>
      </c>
      <c r="T46" s="142">
        <f>'廃棄物事業経費（組合）'!AU11</f>
        <v>0</v>
      </c>
      <c r="U46" s="142">
        <f>'廃棄物事業経費（組合）'!AV11</f>
        <v>183507</v>
      </c>
      <c r="V46" s="142">
        <f>'廃棄物事業経費（組合）'!AW11</f>
        <v>4109</v>
      </c>
      <c r="W46" s="142">
        <f>'廃棄物事業経費（組合）'!AX11</f>
        <v>0</v>
      </c>
      <c r="X46" s="142">
        <f>'廃棄物事業経費（組合）'!AY11</f>
        <v>0</v>
      </c>
      <c r="Y46" s="142">
        <f>'廃棄物事業経費（組合）'!AZ11</f>
        <v>0</v>
      </c>
      <c r="Z46" s="142">
        <f>'廃棄物事業経費（組合）'!BA11</f>
        <v>0</v>
      </c>
      <c r="AA46" s="142">
        <f>'廃棄物事業経費（組合）'!BB11</f>
        <v>549902</v>
      </c>
      <c r="AB46" s="142">
        <f>'廃棄物事業経費（組合）'!BC11</f>
        <v>0</v>
      </c>
      <c r="AC46" s="142">
        <f>'廃棄物事業経費（組合）'!BD11</f>
        <v>0</v>
      </c>
      <c r="AD46" s="142">
        <f>'廃棄物事業経費（組合）'!BE11</f>
        <v>0</v>
      </c>
      <c r="AE46" s="142">
        <f>'廃棄物事業経費（組合）'!BF11</f>
        <v>0</v>
      </c>
      <c r="AF46" s="142">
        <f>'廃棄物事業経費（組合）'!BG11</f>
        <v>0</v>
      </c>
      <c r="AG46" s="142">
        <f>'廃棄物事業経費（組合）'!BH11</f>
        <v>0</v>
      </c>
      <c r="AH46" s="142">
        <f>'廃棄物事業経費（組合）'!BI11</f>
        <v>0</v>
      </c>
      <c r="AI46" s="142">
        <f>'廃棄物事業経費（組合）'!BJ11</f>
        <v>0</v>
      </c>
      <c r="AJ46" s="142">
        <f>'廃棄物事業経費（組合）'!BK11</f>
        <v>127014</v>
      </c>
      <c r="AK46" s="142">
        <f>'廃棄物事業経費（組合）'!BL11</f>
        <v>71557</v>
      </c>
      <c r="AL46" s="142">
        <f>'廃棄物事業経費（組合）'!BM11</f>
        <v>45277</v>
      </c>
      <c r="AM46" s="142">
        <f>'廃棄物事業経費（組合）'!BN11</f>
        <v>0</v>
      </c>
      <c r="AN46" s="142">
        <f>'廃棄物事業経費（組合）'!BO11</f>
        <v>45277</v>
      </c>
      <c r="AO46" s="142">
        <f>'廃棄物事業経費（組合）'!BP11</f>
        <v>0</v>
      </c>
      <c r="AP46" s="142">
        <f>'廃棄物事業経費（組合）'!BQ11</f>
        <v>0</v>
      </c>
      <c r="AQ46" s="142">
        <f>'廃棄物事業経費（組合）'!BR11</f>
        <v>10180</v>
      </c>
      <c r="AR46" s="142">
        <f>'廃棄物事業経費（組合）'!BS11</f>
        <v>0</v>
      </c>
      <c r="AS46" s="142">
        <f>'廃棄物事業経費（組合）'!BT11</f>
        <v>10180</v>
      </c>
      <c r="AT46" s="142">
        <f>'廃棄物事業経費（組合）'!BU11</f>
        <v>0</v>
      </c>
      <c r="AU46" s="142">
        <f>'廃棄物事業経費（組合）'!BV11</f>
        <v>0</v>
      </c>
      <c r="AV46" s="142">
        <f>'廃棄物事業経費（組合）'!BW11</f>
        <v>0</v>
      </c>
      <c r="AW46" s="142">
        <f>'廃棄物事業経費（組合）'!BX11</f>
        <v>0</v>
      </c>
      <c r="AX46" s="142">
        <f>'廃棄物事業経費（組合）'!BY11</f>
        <v>0</v>
      </c>
      <c r="AY46" s="142">
        <f>'廃棄物事業経費（組合）'!BZ11</f>
        <v>127014</v>
      </c>
      <c r="AZ46" s="142">
        <f>'廃棄物事業経費（組合）'!CA11</f>
        <v>340</v>
      </c>
      <c r="BA46" s="142">
        <f>'廃棄物事業経費（組合）'!CB11</f>
        <v>340</v>
      </c>
      <c r="BB46" s="142">
        <f>'廃棄物事業経費（組合）'!CC11</f>
        <v>340</v>
      </c>
      <c r="BC46" s="142">
        <f>'廃棄物事業経費（組合）'!CD11</f>
        <v>0</v>
      </c>
      <c r="BD46" s="142">
        <f>'廃棄物事業経費（組合）'!CE11</f>
        <v>0</v>
      </c>
      <c r="BE46" s="142">
        <f>'廃棄物事業経費（組合）'!CF11</f>
        <v>0</v>
      </c>
      <c r="BF46" s="142">
        <f>'廃棄物事業経費（組合）'!CG11</f>
        <v>0</v>
      </c>
      <c r="BG46" s="142">
        <f>'廃棄物事業経費（組合）'!CH11</f>
        <v>0</v>
      </c>
      <c r="BH46" s="142">
        <f>'廃棄物事業経費（組合）'!CI11</f>
        <v>676576</v>
      </c>
      <c r="BI46" s="142">
        <f>'廃棄物事業経費（組合）'!CJ11</f>
        <v>261506</v>
      </c>
      <c r="BJ46" s="142">
        <f>'廃棄物事業経費（組合）'!CK11</f>
        <v>217274</v>
      </c>
      <c r="BK46" s="142">
        <f>'廃棄物事業経費（組合）'!CL11</f>
        <v>0</v>
      </c>
      <c r="BL46" s="142">
        <f>'廃棄物事業経費（組合）'!CM11</f>
        <v>202237</v>
      </c>
      <c r="BM46" s="142">
        <f>'廃棄物事業経費（組合）'!CN11</f>
        <v>15037</v>
      </c>
      <c r="BN46" s="142">
        <f>'廃棄物事業経費（組合）'!CO11</f>
        <v>0</v>
      </c>
      <c r="BO46" s="142">
        <f>'廃棄物事業経費（組合）'!CP11</f>
        <v>197796</v>
      </c>
      <c r="BP46" s="142">
        <f>'廃棄物事業経費（組合）'!CQ11</f>
        <v>0</v>
      </c>
      <c r="BQ46" s="142">
        <f>'廃棄物事業経費（組合）'!CR11</f>
        <v>193687</v>
      </c>
      <c r="BR46" s="142">
        <f>'廃棄物事業経費（組合）'!CS11</f>
        <v>4109</v>
      </c>
      <c r="BS46" s="142">
        <f>'廃棄物事業経費（組合）'!CT11</f>
        <v>0</v>
      </c>
      <c r="BT46" s="142">
        <f>'廃棄物事業経費（組合）'!CU11</f>
        <v>0</v>
      </c>
      <c r="BU46" s="142">
        <f>'廃棄物事業経費（組合）'!CV11</f>
        <v>0</v>
      </c>
      <c r="BV46" s="142">
        <f>'廃棄物事業経費（組合）'!CW11</f>
        <v>0</v>
      </c>
      <c r="BW46" s="142">
        <f>'廃棄物事業経費（組合）'!CX11</f>
        <v>676916</v>
      </c>
    </row>
    <row r="47" spans="1:75" ht="13.5">
      <c r="A47" s="208" t="s">
        <v>185</v>
      </c>
      <c r="B47" s="208">
        <v>6951</v>
      </c>
      <c r="C47" s="208" t="s">
        <v>273</v>
      </c>
      <c r="D47" s="142">
        <f>'廃棄物事業経費（組合）'!AE12</f>
        <v>86500</v>
      </c>
      <c r="E47" s="142">
        <f>'廃棄物事業経費（組合）'!AF12</f>
        <v>86500</v>
      </c>
      <c r="F47" s="142">
        <f>'廃棄物事業経費（組合）'!AG12</f>
        <v>0</v>
      </c>
      <c r="G47" s="142">
        <f>'廃棄物事業経費（組合）'!AH12</f>
        <v>0</v>
      </c>
      <c r="H47" s="142">
        <f>'廃棄物事業経費（組合）'!AI12</f>
        <v>0</v>
      </c>
      <c r="I47" s="142">
        <f>'廃棄物事業経費（組合）'!AJ12</f>
        <v>86500</v>
      </c>
      <c r="J47" s="142">
        <f>'廃棄物事業経費（組合）'!AK12</f>
        <v>0</v>
      </c>
      <c r="K47" s="142">
        <f>'廃棄物事業経費（組合）'!AL12</f>
        <v>0</v>
      </c>
      <c r="L47" s="142">
        <f>'廃棄物事業経費（組合）'!AM12</f>
        <v>482375</v>
      </c>
      <c r="M47" s="142">
        <f>'廃棄物事業経費（組合）'!AN12</f>
        <v>57966</v>
      </c>
      <c r="N47" s="142">
        <f>'廃棄物事業経費（組合）'!AO12</f>
        <v>319094</v>
      </c>
      <c r="O47" s="142">
        <f>'廃棄物事業経費（組合）'!AP12</f>
        <v>0</v>
      </c>
      <c r="P47" s="142">
        <f>'廃棄物事業経費（組合）'!AQ12</f>
        <v>309608</v>
      </c>
      <c r="Q47" s="142">
        <f>'廃棄物事業経費（組合）'!AR12</f>
        <v>9486</v>
      </c>
      <c r="R47" s="142">
        <f>'廃棄物事業経費（組合）'!AS12</f>
        <v>0</v>
      </c>
      <c r="S47" s="142">
        <f>'廃棄物事業経費（組合）'!AT12</f>
        <v>105315</v>
      </c>
      <c r="T47" s="142">
        <f>'廃棄物事業経費（組合）'!AU12</f>
        <v>0</v>
      </c>
      <c r="U47" s="142">
        <f>'廃棄物事業経費（組合）'!AV12</f>
        <v>105315</v>
      </c>
      <c r="V47" s="142">
        <f>'廃棄物事業経費（組合）'!AW12</f>
        <v>0</v>
      </c>
      <c r="W47" s="142">
        <f>'廃棄物事業経費（組合）'!AX12</f>
        <v>0</v>
      </c>
      <c r="X47" s="142">
        <f>'廃棄物事業経費（組合）'!AY12</f>
        <v>0</v>
      </c>
      <c r="Y47" s="142">
        <f>'廃棄物事業経費（組合）'!AZ12</f>
        <v>0</v>
      </c>
      <c r="Z47" s="142">
        <f>'廃棄物事業経費（組合）'!BA12</f>
        <v>4476</v>
      </c>
      <c r="AA47" s="142">
        <f>'廃棄物事業経費（組合）'!BB12</f>
        <v>573351</v>
      </c>
      <c r="AB47" s="142">
        <f>'廃棄物事業経費（組合）'!BC12</f>
        <v>0</v>
      </c>
      <c r="AC47" s="142">
        <f>'廃棄物事業経費（組合）'!BD12</f>
        <v>0</v>
      </c>
      <c r="AD47" s="142">
        <f>'廃棄物事業経費（組合）'!BE12</f>
        <v>0</v>
      </c>
      <c r="AE47" s="142">
        <f>'廃棄物事業経費（組合）'!BF12</f>
        <v>0</v>
      </c>
      <c r="AF47" s="142">
        <f>'廃棄物事業経費（組合）'!BG12</f>
        <v>0</v>
      </c>
      <c r="AG47" s="142">
        <f>'廃棄物事業経費（組合）'!BH12</f>
        <v>0</v>
      </c>
      <c r="AH47" s="142">
        <f>'廃棄物事業経費（組合）'!BI12</f>
        <v>0</v>
      </c>
      <c r="AI47" s="142">
        <f>'廃棄物事業経費（組合）'!BJ12</f>
        <v>0</v>
      </c>
      <c r="AJ47" s="142">
        <f>'廃棄物事業経費（組合）'!BK12</f>
        <v>195335</v>
      </c>
      <c r="AK47" s="142">
        <f>'廃棄物事業経費（組合）'!BL12</f>
        <v>64812</v>
      </c>
      <c r="AL47" s="142">
        <f>'廃棄物事業経費（組合）'!BM12</f>
        <v>130523</v>
      </c>
      <c r="AM47" s="142">
        <f>'廃棄物事業経費（組合）'!BN12</f>
        <v>0</v>
      </c>
      <c r="AN47" s="142">
        <f>'廃棄物事業経費（組合）'!BO12</f>
        <v>130523</v>
      </c>
      <c r="AO47" s="142">
        <f>'廃棄物事業経費（組合）'!BP12</f>
        <v>0</v>
      </c>
      <c r="AP47" s="142">
        <f>'廃棄物事業経費（組合）'!BQ12</f>
        <v>0</v>
      </c>
      <c r="AQ47" s="142">
        <f>'廃棄物事業経費（組合）'!BR12</f>
        <v>0</v>
      </c>
      <c r="AR47" s="142">
        <f>'廃棄物事業経費（組合）'!BS12</f>
        <v>0</v>
      </c>
      <c r="AS47" s="142">
        <f>'廃棄物事業経費（組合）'!BT12</f>
        <v>0</v>
      </c>
      <c r="AT47" s="142">
        <f>'廃棄物事業経費（組合）'!BU12</f>
        <v>0</v>
      </c>
      <c r="AU47" s="142">
        <f>'廃棄物事業経費（組合）'!BV12</f>
        <v>0</v>
      </c>
      <c r="AV47" s="142">
        <f>'廃棄物事業経費（組合）'!BW12</f>
        <v>0</v>
      </c>
      <c r="AW47" s="142">
        <f>'廃棄物事業経費（組合）'!BX12</f>
        <v>0</v>
      </c>
      <c r="AX47" s="142">
        <f>'廃棄物事業経費（組合）'!BY12</f>
        <v>436</v>
      </c>
      <c r="AY47" s="142">
        <f>'廃棄物事業経費（組合）'!BZ12</f>
        <v>195771</v>
      </c>
      <c r="AZ47" s="142">
        <f>'廃棄物事業経費（組合）'!CA12</f>
        <v>86500</v>
      </c>
      <c r="BA47" s="142">
        <f>'廃棄物事業経費（組合）'!CB12</f>
        <v>86500</v>
      </c>
      <c r="BB47" s="142">
        <f>'廃棄物事業経費（組合）'!CC12</f>
        <v>0</v>
      </c>
      <c r="BC47" s="142">
        <f>'廃棄物事業経費（組合）'!CD12</f>
        <v>0</v>
      </c>
      <c r="BD47" s="142">
        <f>'廃棄物事業経費（組合）'!CE12</f>
        <v>0</v>
      </c>
      <c r="BE47" s="142">
        <f>'廃棄物事業経費（組合）'!CF12</f>
        <v>86500</v>
      </c>
      <c r="BF47" s="142">
        <f>'廃棄物事業経費（組合）'!CG12</f>
        <v>0</v>
      </c>
      <c r="BG47" s="142">
        <f>'廃棄物事業経費（組合）'!CH12</f>
        <v>0</v>
      </c>
      <c r="BH47" s="142">
        <f>'廃棄物事業経費（組合）'!CI12</f>
        <v>677710</v>
      </c>
      <c r="BI47" s="142">
        <f>'廃棄物事業経費（組合）'!CJ12</f>
        <v>122778</v>
      </c>
      <c r="BJ47" s="142">
        <f>'廃棄物事業経費（組合）'!CK12</f>
        <v>449617</v>
      </c>
      <c r="BK47" s="142">
        <f>'廃棄物事業経費（組合）'!CL12</f>
        <v>0</v>
      </c>
      <c r="BL47" s="142">
        <f>'廃棄物事業経費（組合）'!CM12</f>
        <v>440131</v>
      </c>
      <c r="BM47" s="142">
        <f>'廃棄物事業経費（組合）'!CN12</f>
        <v>9486</v>
      </c>
      <c r="BN47" s="142">
        <f>'廃棄物事業経費（組合）'!CO12</f>
        <v>0</v>
      </c>
      <c r="BO47" s="142">
        <f>'廃棄物事業経費（組合）'!CP12</f>
        <v>105315</v>
      </c>
      <c r="BP47" s="142">
        <f>'廃棄物事業経費（組合）'!CQ12</f>
        <v>0</v>
      </c>
      <c r="BQ47" s="142">
        <f>'廃棄物事業経費（組合）'!CR12</f>
        <v>105315</v>
      </c>
      <c r="BR47" s="142">
        <f>'廃棄物事業経費（組合）'!CS12</f>
        <v>0</v>
      </c>
      <c r="BS47" s="142">
        <f>'廃棄物事業経費（組合）'!CT12</f>
        <v>0</v>
      </c>
      <c r="BT47" s="142">
        <f>'廃棄物事業経費（組合）'!CU12</f>
        <v>0</v>
      </c>
      <c r="BU47" s="142">
        <f>'廃棄物事業経費（組合）'!CV12</f>
        <v>0</v>
      </c>
      <c r="BV47" s="142">
        <f>'廃棄物事業経費（組合）'!CW12</f>
        <v>4912</v>
      </c>
      <c r="BW47" s="142">
        <f>'廃棄物事業経費（組合）'!CX12</f>
        <v>769122</v>
      </c>
    </row>
    <row r="48" spans="1:75" ht="13.5">
      <c r="A48" s="208" t="s">
        <v>185</v>
      </c>
      <c r="B48" s="208">
        <v>6952</v>
      </c>
      <c r="C48" s="208" t="s">
        <v>274</v>
      </c>
      <c r="D48" s="142">
        <f>'廃棄物事業経費（組合）'!AE13</f>
        <v>38060</v>
      </c>
      <c r="E48" s="142">
        <f>'廃棄物事業経費（組合）'!AF13</f>
        <v>38060</v>
      </c>
      <c r="F48" s="142">
        <f>'廃棄物事業経費（組合）'!AG13</f>
        <v>38060</v>
      </c>
      <c r="G48" s="142">
        <f>'廃棄物事業経費（組合）'!AH13</f>
        <v>0</v>
      </c>
      <c r="H48" s="142">
        <f>'廃棄物事業経費（組合）'!AI13</f>
        <v>0</v>
      </c>
      <c r="I48" s="142">
        <f>'廃棄物事業経費（組合）'!AJ13</f>
        <v>0</v>
      </c>
      <c r="J48" s="142">
        <f>'廃棄物事業経費（組合）'!AK13</f>
        <v>0</v>
      </c>
      <c r="K48" s="142">
        <f>'廃棄物事業経費（組合）'!AL13</f>
        <v>0</v>
      </c>
      <c r="L48" s="142">
        <f>'廃棄物事業経費（組合）'!AM13</f>
        <v>1010024</v>
      </c>
      <c r="M48" s="142">
        <f>'廃棄物事業経費（組合）'!AN13</f>
        <v>306147</v>
      </c>
      <c r="N48" s="142">
        <f>'廃棄物事業経費（組合）'!AO13</f>
        <v>424627</v>
      </c>
      <c r="O48" s="142">
        <f>'廃棄物事業経費（組合）'!AP13</f>
        <v>0</v>
      </c>
      <c r="P48" s="142">
        <f>'廃棄物事業経費（組合）'!AQ13</f>
        <v>411534</v>
      </c>
      <c r="Q48" s="142">
        <f>'廃棄物事業経費（組合）'!AR13</f>
        <v>13093</v>
      </c>
      <c r="R48" s="142">
        <f>'廃棄物事業経費（組合）'!AS13</f>
        <v>1282</v>
      </c>
      <c r="S48" s="142">
        <f>'廃棄物事業経費（組合）'!AT13</f>
        <v>277968</v>
      </c>
      <c r="T48" s="142">
        <f>'廃棄物事業経費（組合）'!AU13</f>
        <v>0</v>
      </c>
      <c r="U48" s="142">
        <f>'廃棄物事業経費（組合）'!AV13</f>
        <v>207826</v>
      </c>
      <c r="V48" s="142">
        <f>'廃棄物事業経費（組合）'!AW13</f>
        <v>13357</v>
      </c>
      <c r="W48" s="142">
        <f>'廃棄物事業経費（組合）'!AX13</f>
        <v>56785</v>
      </c>
      <c r="X48" s="142">
        <f>'廃棄物事業経費（組合）'!AY13</f>
        <v>0</v>
      </c>
      <c r="Y48" s="142">
        <f>'廃棄物事業経費（組合）'!AZ13</f>
        <v>0</v>
      </c>
      <c r="Z48" s="142">
        <f>'廃棄物事業経費（組合）'!BA13</f>
        <v>77497</v>
      </c>
      <c r="AA48" s="142">
        <f>'廃棄物事業経費（組合）'!BB13</f>
        <v>1125581</v>
      </c>
      <c r="AB48" s="142">
        <f>'廃棄物事業経費（組合）'!BC13</f>
        <v>0</v>
      </c>
      <c r="AC48" s="142">
        <f>'廃棄物事業経費（組合）'!BD13</f>
        <v>0</v>
      </c>
      <c r="AD48" s="142">
        <f>'廃棄物事業経費（組合）'!BE13</f>
        <v>0</v>
      </c>
      <c r="AE48" s="142">
        <f>'廃棄物事業経費（組合）'!BF13</f>
        <v>0</v>
      </c>
      <c r="AF48" s="142">
        <f>'廃棄物事業経費（組合）'!BG13</f>
        <v>0</v>
      </c>
      <c r="AG48" s="142">
        <f>'廃棄物事業経費（組合）'!BH13</f>
        <v>0</v>
      </c>
      <c r="AH48" s="142">
        <f>'廃棄物事業経費（組合）'!BI13</f>
        <v>0</v>
      </c>
      <c r="AI48" s="142">
        <f>'廃棄物事業経費（組合）'!BJ13</f>
        <v>0</v>
      </c>
      <c r="AJ48" s="142">
        <f>'廃棄物事業経費（組合）'!BK13</f>
        <v>648777</v>
      </c>
      <c r="AK48" s="142">
        <f>'廃棄物事業経費（組合）'!BL13</f>
        <v>169932</v>
      </c>
      <c r="AL48" s="142">
        <f>'廃棄物事業経費（組合）'!BM13</f>
        <v>315616</v>
      </c>
      <c r="AM48" s="142">
        <f>'廃棄物事業経費（組合）'!BN13</f>
        <v>4321</v>
      </c>
      <c r="AN48" s="142">
        <f>'廃棄物事業経費（組合）'!BO13</f>
        <v>303840</v>
      </c>
      <c r="AO48" s="142">
        <f>'廃棄物事業経費（組合）'!BP13</f>
        <v>7455</v>
      </c>
      <c r="AP48" s="142">
        <f>'廃棄物事業経費（組合）'!BQ13</f>
        <v>0</v>
      </c>
      <c r="AQ48" s="142">
        <f>'廃棄物事業経費（組合）'!BR13</f>
        <v>163229</v>
      </c>
      <c r="AR48" s="142">
        <f>'廃棄物事業経費（組合）'!BS13</f>
        <v>77568</v>
      </c>
      <c r="AS48" s="142">
        <f>'廃棄物事業経費（組合）'!BT13</f>
        <v>39672</v>
      </c>
      <c r="AT48" s="142">
        <f>'廃棄物事業経費（組合）'!BU13</f>
        <v>32268</v>
      </c>
      <c r="AU48" s="142">
        <f>'廃棄物事業経費（組合）'!BV13</f>
        <v>13721</v>
      </c>
      <c r="AV48" s="142">
        <f>'廃棄物事業経費（組合）'!BW13</f>
        <v>0</v>
      </c>
      <c r="AW48" s="142">
        <f>'廃棄物事業経費（組合）'!BX13</f>
        <v>0</v>
      </c>
      <c r="AX48" s="142">
        <f>'廃棄物事業経費（組合）'!BY13</f>
        <v>0</v>
      </c>
      <c r="AY48" s="142">
        <f>'廃棄物事業経費（組合）'!BZ13</f>
        <v>648777</v>
      </c>
      <c r="AZ48" s="142">
        <f>'廃棄物事業経費（組合）'!CA13</f>
        <v>38060</v>
      </c>
      <c r="BA48" s="142">
        <f>'廃棄物事業経費（組合）'!CB13</f>
        <v>38060</v>
      </c>
      <c r="BB48" s="142">
        <f>'廃棄物事業経費（組合）'!CC13</f>
        <v>38060</v>
      </c>
      <c r="BC48" s="142">
        <f>'廃棄物事業経費（組合）'!CD13</f>
        <v>0</v>
      </c>
      <c r="BD48" s="142">
        <f>'廃棄物事業経費（組合）'!CE13</f>
        <v>0</v>
      </c>
      <c r="BE48" s="142">
        <f>'廃棄物事業経費（組合）'!CF13</f>
        <v>0</v>
      </c>
      <c r="BF48" s="142">
        <f>'廃棄物事業経費（組合）'!CG13</f>
        <v>0</v>
      </c>
      <c r="BG48" s="142">
        <f>'廃棄物事業経費（組合）'!CH13</f>
        <v>0</v>
      </c>
      <c r="BH48" s="142">
        <f>'廃棄物事業経費（組合）'!CI13</f>
        <v>1658801</v>
      </c>
      <c r="BI48" s="142">
        <f>'廃棄物事業経費（組合）'!CJ13</f>
        <v>476079</v>
      </c>
      <c r="BJ48" s="142">
        <f>'廃棄物事業経費（組合）'!CK13</f>
        <v>740243</v>
      </c>
      <c r="BK48" s="142">
        <f>'廃棄物事業経費（組合）'!CL13</f>
        <v>4321</v>
      </c>
      <c r="BL48" s="142">
        <f>'廃棄物事業経費（組合）'!CM13</f>
        <v>715374</v>
      </c>
      <c r="BM48" s="142">
        <f>'廃棄物事業経費（組合）'!CN13</f>
        <v>20548</v>
      </c>
      <c r="BN48" s="142">
        <f>'廃棄物事業経費（組合）'!CO13</f>
        <v>1282</v>
      </c>
      <c r="BO48" s="142">
        <f>'廃棄物事業経費（組合）'!CP13</f>
        <v>441197</v>
      </c>
      <c r="BP48" s="142">
        <f>'廃棄物事業経費（組合）'!CQ13</f>
        <v>77568</v>
      </c>
      <c r="BQ48" s="142">
        <f>'廃棄物事業経費（組合）'!CR13</f>
        <v>247498</v>
      </c>
      <c r="BR48" s="142">
        <f>'廃棄物事業経費（組合）'!CS13</f>
        <v>45625</v>
      </c>
      <c r="BS48" s="142">
        <f>'廃棄物事業経費（組合）'!CT13</f>
        <v>70506</v>
      </c>
      <c r="BT48" s="142">
        <f>'廃棄物事業経費（組合）'!CU13</f>
        <v>0</v>
      </c>
      <c r="BU48" s="142">
        <f>'廃棄物事業経費（組合）'!CV13</f>
        <v>0</v>
      </c>
      <c r="BV48" s="142">
        <f>'廃棄物事業経費（組合）'!CW13</f>
        <v>77497</v>
      </c>
      <c r="BW48" s="142">
        <f>'廃棄物事業経費（組合）'!CX13</f>
        <v>1774358</v>
      </c>
    </row>
    <row r="49" spans="1:75" ht="13.5">
      <c r="A49" s="208" t="s">
        <v>185</v>
      </c>
      <c r="B49" s="208">
        <v>6953</v>
      </c>
      <c r="C49" s="208" t="s">
        <v>275</v>
      </c>
      <c r="D49" s="142">
        <f>'廃棄物事業経費（組合）'!AE14</f>
        <v>0</v>
      </c>
      <c r="E49" s="142">
        <f>'廃棄物事業経費（組合）'!AF14</f>
        <v>0</v>
      </c>
      <c r="F49" s="142">
        <f>'廃棄物事業経費（組合）'!AG14</f>
        <v>0</v>
      </c>
      <c r="G49" s="142">
        <f>'廃棄物事業経費（組合）'!AH14</f>
        <v>0</v>
      </c>
      <c r="H49" s="142">
        <f>'廃棄物事業経費（組合）'!AI14</f>
        <v>0</v>
      </c>
      <c r="I49" s="142">
        <f>'廃棄物事業経費（組合）'!AJ14</f>
        <v>0</v>
      </c>
      <c r="J49" s="142">
        <f>'廃棄物事業経費（組合）'!AK14</f>
        <v>0</v>
      </c>
      <c r="K49" s="142">
        <f>'廃棄物事業経費（組合）'!AL14</f>
        <v>0</v>
      </c>
      <c r="L49" s="142">
        <f>'廃棄物事業経費（組合）'!AM14</f>
        <v>647927</v>
      </c>
      <c r="M49" s="142">
        <f>'廃棄物事業経費（組合）'!AN14</f>
        <v>233145</v>
      </c>
      <c r="N49" s="142">
        <f>'廃棄物事業経費（組合）'!AO14</f>
        <v>301408</v>
      </c>
      <c r="O49" s="142">
        <f>'廃棄物事業経費（組合）'!AP14</f>
        <v>0</v>
      </c>
      <c r="P49" s="142">
        <f>'廃棄物事業経費（組合）'!AQ14</f>
        <v>297837</v>
      </c>
      <c r="Q49" s="142">
        <f>'廃棄物事業経費（組合）'!AR14</f>
        <v>3571</v>
      </c>
      <c r="R49" s="142">
        <f>'廃棄物事業経費（組合）'!AS14</f>
        <v>0</v>
      </c>
      <c r="S49" s="142">
        <f>'廃棄物事業経費（組合）'!AT14</f>
        <v>113374</v>
      </c>
      <c r="T49" s="142">
        <f>'廃棄物事業経費（組合）'!AU14</f>
        <v>0</v>
      </c>
      <c r="U49" s="142">
        <f>'廃棄物事業経費（組合）'!AV14</f>
        <v>112105</v>
      </c>
      <c r="V49" s="142">
        <f>'廃棄物事業経費（組合）'!AW14</f>
        <v>1269</v>
      </c>
      <c r="W49" s="142">
        <f>'廃棄物事業経費（組合）'!AX14</f>
        <v>0</v>
      </c>
      <c r="X49" s="142">
        <f>'廃棄物事業経費（組合）'!AY14</f>
        <v>0</v>
      </c>
      <c r="Y49" s="142">
        <f>'廃棄物事業経費（組合）'!AZ14</f>
        <v>0</v>
      </c>
      <c r="Z49" s="142">
        <f>'廃棄物事業経費（組合）'!BA14</f>
        <v>0</v>
      </c>
      <c r="AA49" s="142">
        <f>'廃棄物事業経費（組合）'!BB14</f>
        <v>647927</v>
      </c>
      <c r="AB49" s="142">
        <f>'廃棄物事業経費（組合）'!BC14</f>
        <v>0</v>
      </c>
      <c r="AC49" s="142">
        <f>'廃棄物事業経費（組合）'!BD14</f>
        <v>0</v>
      </c>
      <c r="AD49" s="142">
        <f>'廃棄物事業経費（組合）'!BE14</f>
        <v>0</v>
      </c>
      <c r="AE49" s="142">
        <f>'廃棄物事業経費（組合）'!BF14</f>
        <v>0</v>
      </c>
      <c r="AF49" s="142">
        <f>'廃棄物事業経費（組合）'!BG14</f>
        <v>0</v>
      </c>
      <c r="AG49" s="142">
        <f>'廃棄物事業経費（組合）'!BH14</f>
        <v>0</v>
      </c>
      <c r="AH49" s="142">
        <f>'廃棄物事業経費（組合）'!BI14</f>
        <v>0</v>
      </c>
      <c r="AI49" s="142">
        <f>'廃棄物事業経費（組合）'!BJ14</f>
        <v>0</v>
      </c>
      <c r="AJ49" s="142">
        <f>'廃棄物事業経費（組合）'!BK14</f>
        <v>164128</v>
      </c>
      <c r="AK49" s="142">
        <f>'廃棄物事業経費（組合）'!BL14</f>
        <v>73144</v>
      </c>
      <c r="AL49" s="142">
        <f>'廃棄物事業経費（組合）'!BM14</f>
        <v>40890</v>
      </c>
      <c r="AM49" s="142">
        <f>'廃棄物事業経費（組合）'!BN14</f>
        <v>2209</v>
      </c>
      <c r="AN49" s="142">
        <f>'廃棄物事業経費（組合）'!BO14</f>
        <v>38681</v>
      </c>
      <c r="AO49" s="142">
        <f>'廃棄物事業経費（組合）'!BP14</f>
        <v>0</v>
      </c>
      <c r="AP49" s="142">
        <f>'廃棄物事業経費（組合）'!BQ14</f>
        <v>10336</v>
      </c>
      <c r="AQ49" s="142">
        <f>'廃棄物事業経費（組合）'!BR14</f>
        <v>39758</v>
      </c>
      <c r="AR49" s="142">
        <f>'廃棄物事業経費（組合）'!BS14</f>
        <v>57</v>
      </c>
      <c r="AS49" s="142">
        <f>'廃棄物事業経費（組合）'!BT14</f>
        <v>39701</v>
      </c>
      <c r="AT49" s="142">
        <f>'廃棄物事業経費（組合）'!BU14</f>
        <v>0</v>
      </c>
      <c r="AU49" s="142">
        <f>'廃棄物事業経費（組合）'!BV14</f>
        <v>0</v>
      </c>
      <c r="AV49" s="142">
        <f>'廃棄物事業経費（組合）'!BW14</f>
        <v>0</v>
      </c>
      <c r="AW49" s="142">
        <f>'廃棄物事業経費（組合）'!BX14</f>
        <v>0</v>
      </c>
      <c r="AX49" s="142">
        <f>'廃棄物事業経費（組合）'!BY14</f>
        <v>0</v>
      </c>
      <c r="AY49" s="142">
        <f>'廃棄物事業経費（組合）'!BZ14</f>
        <v>164128</v>
      </c>
      <c r="AZ49" s="142">
        <f>'廃棄物事業経費（組合）'!CA14</f>
        <v>0</v>
      </c>
      <c r="BA49" s="142">
        <f>'廃棄物事業経費（組合）'!CB14</f>
        <v>0</v>
      </c>
      <c r="BB49" s="142">
        <f>'廃棄物事業経費（組合）'!CC14</f>
        <v>0</v>
      </c>
      <c r="BC49" s="142">
        <f>'廃棄物事業経費（組合）'!CD14</f>
        <v>0</v>
      </c>
      <c r="BD49" s="142">
        <f>'廃棄物事業経費（組合）'!CE14</f>
        <v>0</v>
      </c>
      <c r="BE49" s="142">
        <f>'廃棄物事業経費（組合）'!CF14</f>
        <v>0</v>
      </c>
      <c r="BF49" s="142">
        <f>'廃棄物事業経費（組合）'!CG14</f>
        <v>0</v>
      </c>
      <c r="BG49" s="142">
        <f>'廃棄物事業経費（組合）'!CH14</f>
        <v>0</v>
      </c>
      <c r="BH49" s="142">
        <f>'廃棄物事業経費（組合）'!CI14</f>
        <v>812055</v>
      </c>
      <c r="BI49" s="142">
        <f>'廃棄物事業経費（組合）'!CJ14</f>
        <v>306289</v>
      </c>
      <c r="BJ49" s="142">
        <f>'廃棄物事業経費（組合）'!CK14</f>
        <v>342298</v>
      </c>
      <c r="BK49" s="142">
        <f>'廃棄物事業経費（組合）'!CL14</f>
        <v>2209</v>
      </c>
      <c r="BL49" s="142">
        <f>'廃棄物事業経費（組合）'!CM14</f>
        <v>336518</v>
      </c>
      <c r="BM49" s="142">
        <f>'廃棄物事業経費（組合）'!CN14</f>
        <v>3571</v>
      </c>
      <c r="BN49" s="142">
        <f>'廃棄物事業経費（組合）'!CO14</f>
        <v>10336</v>
      </c>
      <c r="BO49" s="142">
        <f>'廃棄物事業経費（組合）'!CP14</f>
        <v>153132</v>
      </c>
      <c r="BP49" s="142">
        <f>'廃棄物事業経費（組合）'!CQ14</f>
        <v>57</v>
      </c>
      <c r="BQ49" s="142">
        <f>'廃棄物事業経費（組合）'!CR14</f>
        <v>151806</v>
      </c>
      <c r="BR49" s="142">
        <f>'廃棄物事業経費（組合）'!CS14</f>
        <v>1269</v>
      </c>
      <c r="BS49" s="142">
        <f>'廃棄物事業経費（組合）'!CT14</f>
        <v>0</v>
      </c>
      <c r="BT49" s="142">
        <f>'廃棄物事業経費（組合）'!CU14</f>
        <v>0</v>
      </c>
      <c r="BU49" s="142">
        <f>'廃棄物事業経費（組合）'!CV14</f>
        <v>0</v>
      </c>
      <c r="BV49" s="142">
        <f>'廃棄物事業経費（組合）'!CW14</f>
        <v>0</v>
      </c>
      <c r="BW49" s="142">
        <f>'廃棄物事業経費（組合）'!CX14</f>
        <v>812055</v>
      </c>
    </row>
    <row r="50" spans="1:75" ht="13.5">
      <c r="A50" s="208" t="s">
        <v>185</v>
      </c>
      <c r="B50" s="208">
        <v>6965</v>
      </c>
      <c r="C50" s="208" t="s">
        <v>276</v>
      </c>
      <c r="D50" s="142">
        <f>'廃棄物事業経費（組合）'!AE15</f>
        <v>0</v>
      </c>
      <c r="E50" s="142">
        <f>'廃棄物事業経費（組合）'!AF15</f>
        <v>0</v>
      </c>
      <c r="F50" s="142">
        <f>'廃棄物事業経費（組合）'!AG15</f>
        <v>0</v>
      </c>
      <c r="G50" s="142">
        <f>'廃棄物事業経費（組合）'!AH15</f>
        <v>0</v>
      </c>
      <c r="H50" s="142">
        <f>'廃棄物事業経費（組合）'!AI15</f>
        <v>0</v>
      </c>
      <c r="I50" s="142">
        <f>'廃棄物事業経費（組合）'!AJ15</f>
        <v>0</v>
      </c>
      <c r="J50" s="142">
        <f>'廃棄物事業経費（組合）'!AK15</f>
        <v>0</v>
      </c>
      <c r="K50" s="142">
        <f>'廃棄物事業経費（組合）'!AL15</f>
        <v>0</v>
      </c>
      <c r="L50" s="142">
        <f>'廃棄物事業経費（組合）'!AM15</f>
        <v>338809</v>
      </c>
      <c r="M50" s="142">
        <f>'廃棄物事業経費（組合）'!AN15</f>
        <v>46459</v>
      </c>
      <c r="N50" s="142">
        <f>'廃棄物事業経費（組合）'!AO15</f>
        <v>147425</v>
      </c>
      <c r="O50" s="142">
        <f>'廃棄物事業経費（組合）'!AP15</f>
        <v>1214</v>
      </c>
      <c r="P50" s="142">
        <f>'廃棄物事業経費（組合）'!AQ15</f>
        <v>136864</v>
      </c>
      <c r="Q50" s="142">
        <f>'廃棄物事業経費（組合）'!AR15</f>
        <v>9347</v>
      </c>
      <c r="R50" s="142">
        <f>'廃棄物事業経費（組合）'!AS15</f>
        <v>0</v>
      </c>
      <c r="S50" s="142">
        <f>'廃棄物事業経費（組合）'!AT15</f>
        <v>144925</v>
      </c>
      <c r="T50" s="142">
        <f>'廃棄物事業経費（組合）'!AU15</f>
        <v>46036</v>
      </c>
      <c r="U50" s="142">
        <f>'廃棄物事業経費（組合）'!AV15</f>
        <v>86540</v>
      </c>
      <c r="V50" s="142">
        <f>'廃棄物事業経費（組合）'!AW15</f>
        <v>7028</v>
      </c>
      <c r="W50" s="142">
        <f>'廃棄物事業経費（組合）'!AX15</f>
        <v>5321</v>
      </c>
      <c r="X50" s="142">
        <f>'廃棄物事業経費（組合）'!AY15</f>
        <v>0</v>
      </c>
      <c r="Y50" s="142">
        <f>'廃棄物事業経費（組合）'!AZ15</f>
        <v>0</v>
      </c>
      <c r="Z50" s="142">
        <f>'廃棄物事業経費（組合）'!BA15</f>
        <v>28893</v>
      </c>
      <c r="AA50" s="142">
        <f>'廃棄物事業経費（組合）'!BB15</f>
        <v>367702</v>
      </c>
      <c r="AB50" s="142">
        <f>'廃棄物事業経費（組合）'!BC15</f>
        <v>0</v>
      </c>
      <c r="AC50" s="142">
        <f>'廃棄物事業経費（組合）'!BD15</f>
        <v>0</v>
      </c>
      <c r="AD50" s="142">
        <f>'廃棄物事業経費（組合）'!BE15</f>
        <v>0</v>
      </c>
      <c r="AE50" s="142">
        <f>'廃棄物事業経費（組合）'!BF15</f>
        <v>0</v>
      </c>
      <c r="AF50" s="142">
        <f>'廃棄物事業経費（組合）'!BG15</f>
        <v>0</v>
      </c>
      <c r="AG50" s="142">
        <f>'廃棄物事業経費（組合）'!BH15</f>
        <v>0</v>
      </c>
      <c r="AH50" s="142">
        <f>'廃棄物事業経費（組合）'!BI15</f>
        <v>0</v>
      </c>
      <c r="AI50" s="142">
        <f>'廃棄物事業経費（組合）'!BJ15</f>
        <v>0</v>
      </c>
      <c r="AJ50" s="142">
        <f>'廃棄物事業経費（組合）'!BK15</f>
        <v>89534</v>
      </c>
      <c r="AK50" s="142">
        <f>'廃棄物事業経費（組合）'!BL15</f>
        <v>45563</v>
      </c>
      <c r="AL50" s="142">
        <f>'廃棄物事業経費（組合）'!BM15</f>
        <v>34982</v>
      </c>
      <c r="AM50" s="142">
        <f>'廃棄物事業経費（組合）'!BN15</f>
        <v>0</v>
      </c>
      <c r="AN50" s="142">
        <f>'廃棄物事業経費（組合）'!BO15</f>
        <v>34982</v>
      </c>
      <c r="AO50" s="142">
        <f>'廃棄物事業経費（組合）'!BP15</f>
        <v>0</v>
      </c>
      <c r="AP50" s="142">
        <f>'廃棄物事業経費（組合）'!BQ15</f>
        <v>0</v>
      </c>
      <c r="AQ50" s="142">
        <f>'廃棄物事業経費（組合）'!BR15</f>
        <v>8989</v>
      </c>
      <c r="AR50" s="142">
        <f>'廃棄物事業経費（組合）'!BS15</f>
        <v>0</v>
      </c>
      <c r="AS50" s="142">
        <f>'廃棄物事業経費（組合）'!BT15</f>
        <v>7500</v>
      </c>
      <c r="AT50" s="142">
        <f>'廃棄物事業経費（組合）'!BU15</f>
        <v>0</v>
      </c>
      <c r="AU50" s="142">
        <f>'廃棄物事業経費（組合）'!BV15</f>
        <v>1489</v>
      </c>
      <c r="AV50" s="142">
        <f>'廃棄物事業経費（組合）'!BW15</f>
        <v>0</v>
      </c>
      <c r="AW50" s="142">
        <f>'廃棄物事業経費（組合）'!BX15</f>
        <v>0</v>
      </c>
      <c r="AX50" s="142">
        <f>'廃棄物事業経費（組合）'!BY15</f>
        <v>327</v>
      </c>
      <c r="AY50" s="142">
        <f>'廃棄物事業経費（組合）'!BZ15</f>
        <v>89861</v>
      </c>
      <c r="AZ50" s="142">
        <f>'廃棄物事業経費（組合）'!CA15</f>
        <v>0</v>
      </c>
      <c r="BA50" s="142">
        <f>'廃棄物事業経費（組合）'!CB15</f>
        <v>0</v>
      </c>
      <c r="BB50" s="142">
        <f>'廃棄物事業経費（組合）'!CC15</f>
        <v>0</v>
      </c>
      <c r="BC50" s="142">
        <f>'廃棄物事業経費（組合）'!CD15</f>
        <v>0</v>
      </c>
      <c r="BD50" s="142">
        <f>'廃棄物事業経費（組合）'!CE15</f>
        <v>0</v>
      </c>
      <c r="BE50" s="142">
        <f>'廃棄物事業経費（組合）'!CF15</f>
        <v>0</v>
      </c>
      <c r="BF50" s="142">
        <f>'廃棄物事業経費（組合）'!CG15</f>
        <v>0</v>
      </c>
      <c r="BG50" s="142">
        <f>'廃棄物事業経費（組合）'!CH15</f>
        <v>0</v>
      </c>
      <c r="BH50" s="142">
        <f>'廃棄物事業経費（組合）'!CI15</f>
        <v>428343</v>
      </c>
      <c r="BI50" s="142">
        <f>'廃棄物事業経費（組合）'!CJ15</f>
        <v>92022</v>
      </c>
      <c r="BJ50" s="142">
        <f>'廃棄物事業経費（組合）'!CK15</f>
        <v>182407</v>
      </c>
      <c r="BK50" s="142">
        <f>'廃棄物事業経費（組合）'!CL15</f>
        <v>1214</v>
      </c>
      <c r="BL50" s="142">
        <f>'廃棄物事業経費（組合）'!CM15</f>
        <v>171846</v>
      </c>
      <c r="BM50" s="142">
        <f>'廃棄物事業経費（組合）'!CN15</f>
        <v>9347</v>
      </c>
      <c r="BN50" s="142">
        <f>'廃棄物事業経費（組合）'!CO15</f>
        <v>0</v>
      </c>
      <c r="BO50" s="142">
        <f>'廃棄物事業経費（組合）'!CP15</f>
        <v>153914</v>
      </c>
      <c r="BP50" s="142">
        <f>'廃棄物事業経費（組合）'!CQ15</f>
        <v>46036</v>
      </c>
      <c r="BQ50" s="142">
        <f>'廃棄物事業経費（組合）'!CR15</f>
        <v>94040</v>
      </c>
      <c r="BR50" s="142">
        <f>'廃棄物事業経費（組合）'!CS15</f>
        <v>7028</v>
      </c>
      <c r="BS50" s="142">
        <f>'廃棄物事業経費（組合）'!CT15</f>
        <v>6810</v>
      </c>
      <c r="BT50" s="142">
        <f>'廃棄物事業経費（組合）'!CU15</f>
        <v>0</v>
      </c>
      <c r="BU50" s="142">
        <f>'廃棄物事業経費（組合）'!CV15</f>
        <v>0</v>
      </c>
      <c r="BV50" s="142">
        <f>'廃棄物事業経費（組合）'!CW15</f>
        <v>29220</v>
      </c>
      <c r="BW50" s="142">
        <f>'廃棄物事業経費（組合）'!CX15</f>
        <v>457563</v>
      </c>
    </row>
    <row r="51" spans="1:75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</row>
    <row r="52" spans="1:75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</row>
    <row r="53" spans="1:75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</row>
    <row r="54" spans="1:75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山形県</v>
      </c>
      <c r="B7" s="140">
        <f>INT(B8/1000)*1000</f>
        <v>6000</v>
      </c>
      <c r="C7" s="140" t="s">
        <v>179</v>
      </c>
      <c r="D7" s="141">
        <f aca="true" t="shared" si="0" ref="D7:I7">SUM(D8:D200)</f>
        <v>149415</v>
      </c>
      <c r="E7" s="141">
        <f t="shared" si="0"/>
        <v>2943547</v>
      </c>
      <c r="F7" s="141">
        <f t="shared" si="0"/>
        <v>3092962</v>
      </c>
      <c r="G7" s="141">
        <f t="shared" si="0"/>
        <v>0</v>
      </c>
      <c r="H7" s="141">
        <f t="shared" si="0"/>
        <v>1650484</v>
      </c>
      <c r="I7" s="141">
        <f t="shared" si="0"/>
        <v>1650484</v>
      </c>
      <c r="J7" s="140"/>
      <c r="K7" s="140"/>
      <c r="L7" s="141">
        <f aca="true" t="shared" si="1" ref="L7:Q7">SUM(L8:L200)</f>
        <v>149415</v>
      </c>
      <c r="M7" s="141">
        <f t="shared" si="1"/>
        <v>2943547</v>
      </c>
      <c r="N7" s="141">
        <f t="shared" si="1"/>
        <v>3092962</v>
      </c>
      <c r="O7" s="141">
        <f t="shared" si="1"/>
        <v>0</v>
      </c>
      <c r="P7" s="141">
        <f t="shared" si="1"/>
        <v>1650484</v>
      </c>
      <c r="Q7" s="141">
        <f t="shared" si="1"/>
        <v>1650484</v>
      </c>
      <c r="R7" s="140"/>
      <c r="S7" s="140"/>
      <c r="T7" s="141">
        <f aca="true" t="shared" si="2" ref="T7:Y7">SUM(T8:T200)</f>
        <v>0</v>
      </c>
      <c r="U7" s="141">
        <f t="shared" si="2"/>
        <v>0</v>
      </c>
      <c r="V7" s="141">
        <f t="shared" si="2"/>
        <v>0</v>
      </c>
      <c r="W7" s="141">
        <f t="shared" si="2"/>
        <v>0</v>
      </c>
      <c r="X7" s="141">
        <f t="shared" si="2"/>
        <v>0</v>
      </c>
      <c r="Y7" s="141">
        <f t="shared" si="2"/>
        <v>0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185</v>
      </c>
      <c r="B8" s="208">
        <v>6201</v>
      </c>
      <c r="C8" s="208" t="s">
        <v>234</v>
      </c>
      <c r="D8" s="209">
        <f aca="true" t="shared" si="7" ref="D8:E42">SUM(L8,T8,AB8,AJ8,AR8,AZ8)</f>
        <v>78442</v>
      </c>
      <c r="E8" s="209">
        <f t="shared" si="7"/>
        <v>313404</v>
      </c>
      <c r="F8" s="209">
        <f aca="true" t="shared" si="8" ref="F8:F42">SUM(D8:E8)</f>
        <v>391846</v>
      </c>
      <c r="G8" s="209">
        <f aca="true" t="shared" si="9" ref="G8:H42">SUM(O8,W8,AE8,AM8,AU8,BC8)</f>
        <v>0</v>
      </c>
      <c r="H8" s="209">
        <f t="shared" si="9"/>
        <v>246485</v>
      </c>
      <c r="I8" s="209">
        <f aca="true" t="shared" si="10" ref="I8:I42">SUM(G8:H8)</f>
        <v>246485</v>
      </c>
      <c r="J8" s="208">
        <v>6831</v>
      </c>
      <c r="K8" s="208" t="s">
        <v>271</v>
      </c>
      <c r="L8" s="210">
        <v>78442</v>
      </c>
      <c r="M8" s="210">
        <v>313404</v>
      </c>
      <c r="N8" s="212">
        <f aca="true" t="shared" si="11" ref="N8:N42">SUM(L8:M8)</f>
        <v>391846</v>
      </c>
      <c r="O8" s="210"/>
      <c r="P8" s="210">
        <v>246485</v>
      </c>
      <c r="Q8" s="212">
        <f aca="true" t="shared" si="12" ref="Q8:Q42">SUM(O8:P8)</f>
        <v>246485</v>
      </c>
      <c r="R8" s="208"/>
      <c r="S8" s="208"/>
      <c r="T8" s="210"/>
      <c r="U8" s="210"/>
      <c r="V8" s="212">
        <f aca="true" t="shared" si="13" ref="V8:V42">SUM(T8:U8)</f>
        <v>0</v>
      </c>
      <c r="W8" s="210"/>
      <c r="X8" s="210"/>
      <c r="Y8" s="212">
        <f aca="true" t="shared" si="14" ref="Y8:Y42">SUM(W8:X8)</f>
        <v>0</v>
      </c>
      <c r="Z8" s="208"/>
      <c r="AA8" s="208"/>
      <c r="AB8" s="210"/>
      <c r="AC8" s="210"/>
      <c r="AD8" s="212">
        <f aca="true" t="shared" si="15" ref="AD8:AD42">SUM(AB8:AC8)</f>
        <v>0</v>
      </c>
      <c r="AE8" s="210"/>
      <c r="AF8" s="210"/>
      <c r="AG8" s="212">
        <f aca="true" t="shared" si="16" ref="AG8:AG42">SUM(AE8:AF8)</f>
        <v>0</v>
      </c>
      <c r="AH8" s="208"/>
      <c r="AI8" s="208"/>
      <c r="AJ8" s="210"/>
      <c r="AK8" s="210"/>
      <c r="AL8" s="212">
        <f aca="true" t="shared" si="17" ref="AL8:AL42">SUM(AJ8:AK8)</f>
        <v>0</v>
      </c>
      <c r="AM8" s="210"/>
      <c r="AN8" s="210"/>
      <c r="AO8" s="212">
        <f aca="true" t="shared" si="18" ref="AO8:AO42">SUM(AM8:AN8)</f>
        <v>0</v>
      </c>
      <c r="AP8" s="208"/>
      <c r="AQ8" s="208"/>
      <c r="AR8" s="210"/>
      <c r="AS8" s="210"/>
      <c r="AT8" s="212">
        <f aca="true" t="shared" si="19" ref="AT8:AT42">SUM(AR8:AS8)</f>
        <v>0</v>
      </c>
      <c r="AU8" s="210"/>
      <c r="AV8" s="210"/>
      <c r="AW8" s="212">
        <f aca="true" t="shared" si="20" ref="AW8:AW42">SUM(AU8:AV8)</f>
        <v>0</v>
      </c>
      <c r="AX8" s="208"/>
      <c r="AY8" s="208"/>
      <c r="AZ8" s="210"/>
      <c r="BA8" s="210"/>
      <c r="BB8" s="212">
        <f aca="true" t="shared" si="21" ref="BB8:BB42">SUM(AZ8:BA8)</f>
        <v>0</v>
      </c>
      <c r="BC8" s="210"/>
      <c r="BD8" s="210"/>
      <c r="BE8" s="212">
        <f aca="true" t="shared" si="22" ref="BE8:BE42">SUM(BC8:BD8)</f>
        <v>0</v>
      </c>
    </row>
    <row r="9" spans="1:57" ht="13.5">
      <c r="A9" s="208" t="s">
        <v>185</v>
      </c>
      <c r="B9" s="208">
        <v>6202</v>
      </c>
      <c r="C9" s="208" t="s">
        <v>235</v>
      </c>
      <c r="D9" s="209">
        <f t="shared" si="7"/>
        <v>15994</v>
      </c>
      <c r="E9" s="209">
        <f t="shared" si="7"/>
        <v>174499</v>
      </c>
      <c r="F9" s="209">
        <f t="shared" si="8"/>
        <v>190493</v>
      </c>
      <c r="G9" s="209">
        <f t="shared" si="9"/>
        <v>0</v>
      </c>
      <c r="H9" s="209">
        <f t="shared" si="9"/>
        <v>128551</v>
      </c>
      <c r="I9" s="209">
        <f t="shared" si="10"/>
        <v>128551</v>
      </c>
      <c r="J9" s="208">
        <v>6952</v>
      </c>
      <c r="K9" s="208" t="s">
        <v>274</v>
      </c>
      <c r="L9" s="210">
        <v>15994</v>
      </c>
      <c r="M9" s="210">
        <v>174499</v>
      </c>
      <c r="N9" s="212">
        <f t="shared" si="11"/>
        <v>190493</v>
      </c>
      <c r="O9" s="210"/>
      <c r="P9" s="210">
        <v>128551</v>
      </c>
      <c r="Q9" s="212">
        <f t="shared" si="12"/>
        <v>128551</v>
      </c>
      <c r="R9" s="208"/>
      <c r="S9" s="208"/>
      <c r="T9" s="210"/>
      <c r="U9" s="210"/>
      <c r="V9" s="212">
        <f t="shared" si="13"/>
        <v>0</v>
      </c>
      <c r="W9" s="210"/>
      <c r="X9" s="210"/>
      <c r="Y9" s="212">
        <f t="shared" si="14"/>
        <v>0</v>
      </c>
      <c r="Z9" s="208"/>
      <c r="AA9" s="208"/>
      <c r="AB9" s="210"/>
      <c r="AC9" s="210"/>
      <c r="AD9" s="212">
        <f t="shared" si="15"/>
        <v>0</v>
      </c>
      <c r="AE9" s="210"/>
      <c r="AF9" s="210"/>
      <c r="AG9" s="212">
        <f t="shared" si="16"/>
        <v>0</v>
      </c>
      <c r="AH9" s="208"/>
      <c r="AI9" s="208"/>
      <c r="AJ9" s="210"/>
      <c r="AK9" s="210"/>
      <c r="AL9" s="212">
        <f t="shared" si="17"/>
        <v>0</v>
      </c>
      <c r="AM9" s="210"/>
      <c r="AN9" s="210"/>
      <c r="AO9" s="212">
        <f t="shared" si="18"/>
        <v>0</v>
      </c>
      <c r="AP9" s="208"/>
      <c r="AQ9" s="208"/>
      <c r="AR9" s="210"/>
      <c r="AS9" s="210"/>
      <c r="AT9" s="212">
        <f t="shared" si="19"/>
        <v>0</v>
      </c>
      <c r="AU9" s="210"/>
      <c r="AV9" s="210"/>
      <c r="AW9" s="212">
        <f t="shared" si="20"/>
        <v>0</v>
      </c>
      <c r="AX9" s="208"/>
      <c r="AY9" s="208"/>
      <c r="AZ9" s="210"/>
      <c r="BA9" s="210"/>
      <c r="BB9" s="212">
        <f t="shared" si="21"/>
        <v>0</v>
      </c>
      <c r="BC9" s="210"/>
      <c r="BD9" s="210"/>
      <c r="BE9" s="212">
        <f t="shared" si="22"/>
        <v>0</v>
      </c>
    </row>
    <row r="10" spans="1:57" ht="13.5">
      <c r="A10" s="208" t="s">
        <v>185</v>
      </c>
      <c r="B10" s="208">
        <v>6203</v>
      </c>
      <c r="C10" s="208" t="s">
        <v>236</v>
      </c>
      <c r="D10" s="209">
        <f t="shared" si="7"/>
        <v>0</v>
      </c>
      <c r="E10" s="209">
        <f t="shared" si="7"/>
        <v>404239</v>
      </c>
      <c r="F10" s="209">
        <f t="shared" si="8"/>
        <v>404239</v>
      </c>
      <c r="G10" s="209">
        <f t="shared" si="9"/>
        <v>0</v>
      </c>
      <c r="H10" s="209">
        <f t="shared" si="9"/>
        <v>116349</v>
      </c>
      <c r="I10" s="209">
        <f t="shared" si="10"/>
        <v>116349</v>
      </c>
      <c r="J10" s="208">
        <v>6832</v>
      </c>
      <c r="K10" s="208" t="s">
        <v>272</v>
      </c>
      <c r="L10" s="210"/>
      <c r="M10" s="210">
        <v>404239</v>
      </c>
      <c r="N10" s="212">
        <f t="shared" si="11"/>
        <v>404239</v>
      </c>
      <c r="O10" s="210"/>
      <c r="P10" s="210">
        <v>116349</v>
      </c>
      <c r="Q10" s="212">
        <f t="shared" si="12"/>
        <v>116349</v>
      </c>
      <c r="R10" s="208"/>
      <c r="S10" s="208"/>
      <c r="T10" s="210"/>
      <c r="U10" s="210"/>
      <c r="V10" s="212">
        <f t="shared" si="13"/>
        <v>0</v>
      </c>
      <c r="W10" s="210"/>
      <c r="X10" s="210"/>
      <c r="Y10" s="212">
        <f t="shared" si="14"/>
        <v>0</v>
      </c>
      <c r="Z10" s="208"/>
      <c r="AA10" s="208"/>
      <c r="AB10" s="210"/>
      <c r="AC10" s="210"/>
      <c r="AD10" s="212">
        <f t="shared" si="15"/>
        <v>0</v>
      </c>
      <c r="AE10" s="210"/>
      <c r="AF10" s="210"/>
      <c r="AG10" s="212">
        <f t="shared" si="16"/>
        <v>0</v>
      </c>
      <c r="AH10" s="208"/>
      <c r="AI10" s="208"/>
      <c r="AJ10" s="210"/>
      <c r="AK10" s="210"/>
      <c r="AL10" s="212">
        <f t="shared" si="17"/>
        <v>0</v>
      </c>
      <c r="AM10" s="210"/>
      <c r="AN10" s="210"/>
      <c r="AO10" s="212">
        <f t="shared" si="18"/>
        <v>0</v>
      </c>
      <c r="AP10" s="208"/>
      <c r="AQ10" s="208"/>
      <c r="AR10" s="210"/>
      <c r="AS10" s="210"/>
      <c r="AT10" s="212">
        <f t="shared" si="19"/>
        <v>0</v>
      </c>
      <c r="AU10" s="210"/>
      <c r="AV10" s="210"/>
      <c r="AW10" s="212">
        <f t="shared" si="20"/>
        <v>0</v>
      </c>
      <c r="AX10" s="208"/>
      <c r="AY10" s="208"/>
      <c r="AZ10" s="210"/>
      <c r="BA10" s="210"/>
      <c r="BB10" s="212">
        <f t="shared" si="21"/>
        <v>0</v>
      </c>
      <c r="BC10" s="210"/>
      <c r="BD10" s="210"/>
      <c r="BE10" s="212">
        <f t="shared" si="22"/>
        <v>0</v>
      </c>
    </row>
    <row r="11" spans="1:57" ht="13.5">
      <c r="A11" s="208" t="s">
        <v>185</v>
      </c>
      <c r="B11" s="208">
        <v>6204</v>
      </c>
      <c r="C11" s="208" t="s">
        <v>237</v>
      </c>
      <c r="D11" s="209">
        <f t="shared" si="7"/>
        <v>2683</v>
      </c>
      <c r="E11" s="209">
        <f t="shared" si="7"/>
        <v>445683</v>
      </c>
      <c r="F11" s="209">
        <f t="shared" si="8"/>
        <v>448366</v>
      </c>
      <c r="G11" s="209">
        <f t="shared" si="9"/>
        <v>0</v>
      </c>
      <c r="H11" s="209">
        <f t="shared" si="9"/>
        <v>203182</v>
      </c>
      <c r="I11" s="209">
        <f t="shared" si="10"/>
        <v>203182</v>
      </c>
      <c r="J11" s="208">
        <v>6827</v>
      </c>
      <c r="K11" s="208" t="s">
        <v>270</v>
      </c>
      <c r="L11" s="210">
        <v>2683</v>
      </c>
      <c r="M11" s="210">
        <v>445683</v>
      </c>
      <c r="N11" s="212">
        <f t="shared" si="11"/>
        <v>448366</v>
      </c>
      <c r="O11" s="210"/>
      <c r="P11" s="210">
        <v>203182</v>
      </c>
      <c r="Q11" s="212">
        <f t="shared" si="12"/>
        <v>203182</v>
      </c>
      <c r="R11" s="208"/>
      <c r="S11" s="208"/>
      <c r="T11" s="210"/>
      <c r="U11" s="210"/>
      <c r="V11" s="212">
        <f t="shared" si="13"/>
        <v>0</v>
      </c>
      <c r="W11" s="210"/>
      <c r="X11" s="210"/>
      <c r="Y11" s="212">
        <f t="shared" si="14"/>
        <v>0</v>
      </c>
      <c r="Z11" s="208"/>
      <c r="AA11" s="208"/>
      <c r="AB11" s="210"/>
      <c r="AC11" s="210"/>
      <c r="AD11" s="212">
        <f t="shared" si="15"/>
        <v>0</v>
      </c>
      <c r="AE11" s="210"/>
      <c r="AF11" s="210"/>
      <c r="AG11" s="212">
        <f t="shared" si="16"/>
        <v>0</v>
      </c>
      <c r="AH11" s="208"/>
      <c r="AI11" s="208"/>
      <c r="AJ11" s="210"/>
      <c r="AK11" s="210"/>
      <c r="AL11" s="212">
        <f t="shared" si="17"/>
        <v>0</v>
      </c>
      <c r="AM11" s="210"/>
      <c r="AN11" s="210"/>
      <c r="AO11" s="212">
        <f t="shared" si="18"/>
        <v>0</v>
      </c>
      <c r="AP11" s="208"/>
      <c r="AQ11" s="208"/>
      <c r="AR11" s="210"/>
      <c r="AS11" s="210"/>
      <c r="AT11" s="212">
        <f t="shared" si="19"/>
        <v>0</v>
      </c>
      <c r="AU11" s="210"/>
      <c r="AV11" s="210"/>
      <c r="AW11" s="212">
        <f t="shared" si="20"/>
        <v>0</v>
      </c>
      <c r="AX11" s="208"/>
      <c r="AY11" s="208"/>
      <c r="AZ11" s="210"/>
      <c r="BA11" s="210"/>
      <c r="BB11" s="212">
        <f t="shared" si="21"/>
        <v>0</v>
      </c>
      <c r="BC11" s="210"/>
      <c r="BD11" s="210"/>
      <c r="BE11" s="212">
        <f t="shared" si="22"/>
        <v>0</v>
      </c>
    </row>
    <row r="12" spans="1:57" ht="13.5">
      <c r="A12" s="208" t="s">
        <v>185</v>
      </c>
      <c r="B12" s="208">
        <v>6205</v>
      </c>
      <c r="C12" s="208" t="s">
        <v>238</v>
      </c>
      <c r="D12" s="209">
        <f t="shared" si="7"/>
        <v>2569</v>
      </c>
      <c r="E12" s="209">
        <f t="shared" si="7"/>
        <v>158564</v>
      </c>
      <c r="F12" s="209">
        <f t="shared" si="8"/>
        <v>161133</v>
      </c>
      <c r="G12" s="209">
        <f t="shared" si="9"/>
        <v>0</v>
      </c>
      <c r="H12" s="209">
        <f t="shared" si="9"/>
        <v>75500</v>
      </c>
      <c r="I12" s="209">
        <f t="shared" si="10"/>
        <v>75500</v>
      </c>
      <c r="J12" s="208">
        <v>6951</v>
      </c>
      <c r="K12" s="208" t="s">
        <v>273</v>
      </c>
      <c r="L12" s="210">
        <v>2569</v>
      </c>
      <c r="M12" s="210">
        <v>158564</v>
      </c>
      <c r="N12" s="212">
        <f t="shared" si="11"/>
        <v>161133</v>
      </c>
      <c r="O12" s="210"/>
      <c r="P12" s="210">
        <v>75500</v>
      </c>
      <c r="Q12" s="212">
        <f t="shared" si="12"/>
        <v>75500</v>
      </c>
      <c r="R12" s="208"/>
      <c r="S12" s="208"/>
      <c r="T12" s="210"/>
      <c r="U12" s="210"/>
      <c r="V12" s="212">
        <f t="shared" si="13"/>
        <v>0</v>
      </c>
      <c r="W12" s="210"/>
      <c r="X12" s="210"/>
      <c r="Y12" s="212">
        <f t="shared" si="14"/>
        <v>0</v>
      </c>
      <c r="Z12" s="208"/>
      <c r="AA12" s="208"/>
      <c r="AB12" s="210"/>
      <c r="AC12" s="210"/>
      <c r="AD12" s="212">
        <f t="shared" si="15"/>
        <v>0</v>
      </c>
      <c r="AE12" s="210"/>
      <c r="AF12" s="210"/>
      <c r="AG12" s="212">
        <f t="shared" si="16"/>
        <v>0</v>
      </c>
      <c r="AH12" s="208"/>
      <c r="AI12" s="208"/>
      <c r="AJ12" s="210"/>
      <c r="AK12" s="210"/>
      <c r="AL12" s="212">
        <f t="shared" si="17"/>
        <v>0</v>
      </c>
      <c r="AM12" s="210"/>
      <c r="AN12" s="210"/>
      <c r="AO12" s="212">
        <f t="shared" si="18"/>
        <v>0</v>
      </c>
      <c r="AP12" s="208"/>
      <c r="AQ12" s="208"/>
      <c r="AR12" s="210"/>
      <c r="AS12" s="210"/>
      <c r="AT12" s="212">
        <f t="shared" si="19"/>
        <v>0</v>
      </c>
      <c r="AU12" s="210"/>
      <c r="AV12" s="210"/>
      <c r="AW12" s="212">
        <f t="shared" si="20"/>
        <v>0</v>
      </c>
      <c r="AX12" s="208"/>
      <c r="AY12" s="208"/>
      <c r="AZ12" s="210"/>
      <c r="BA12" s="210"/>
      <c r="BB12" s="212">
        <f t="shared" si="21"/>
        <v>0</v>
      </c>
      <c r="BC12" s="210"/>
      <c r="BD12" s="210"/>
      <c r="BE12" s="212">
        <f t="shared" si="22"/>
        <v>0</v>
      </c>
    </row>
    <row r="13" spans="1:57" ht="13.5">
      <c r="A13" s="208" t="s">
        <v>185</v>
      </c>
      <c r="B13" s="208">
        <v>6206</v>
      </c>
      <c r="C13" s="208" t="s">
        <v>239</v>
      </c>
      <c r="D13" s="209">
        <f t="shared" si="7"/>
        <v>0</v>
      </c>
      <c r="E13" s="209">
        <f t="shared" si="7"/>
        <v>240153</v>
      </c>
      <c r="F13" s="209">
        <f t="shared" si="8"/>
        <v>240153</v>
      </c>
      <c r="G13" s="209">
        <f t="shared" si="9"/>
        <v>0</v>
      </c>
      <c r="H13" s="209">
        <f t="shared" si="9"/>
        <v>56536</v>
      </c>
      <c r="I13" s="209">
        <f t="shared" si="10"/>
        <v>56536</v>
      </c>
      <c r="J13" s="208">
        <v>6953</v>
      </c>
      <c r="K13" s="208" t="s">
        <v>275</v>
      </c>
      <c r="L13" s="210"/>
      <c r="M13" s="210">
        <v>240153</v>
      </c>
      <c r="N13" s="212">
        <f t="shared" si="11"/>
        <v>240153</v>
      </c>
      <c r="O13" s="210"/>
      <c r="P13" s="210">
        <v>56536</v>
      </c>
      <c r="Q13" s="212">
        <f t="shared" si="12"/>
        <v>56536</v>
      </c>
      <c r="R13" s="208"/>
      <c r="S13" s="208"/>
      <c r="T13" s="210"/>
      <c r="U13" s="210"/>
      <c r="V13" s="212">
        <f t="shared" si="13"/>
        <v>0</v>
      </c>
      <c r="W13" s="210"/>
      <c r="X13" s="210"/>
      <c r="Y13" s="212">
        <f t="shared" si="14"/>
        <v>0</v>
      </c>
      <c r="Z13" s="208"/>
      <c r="AA13" s="208"/>
      <c r="AB13" s="210"/>
      <c r="AC13" s="210"/>
      <c r="AD13" s="212">
        <f t="shared" si="15"/>
        <v>0</v>
      </c>
      <c r="AE13" s="210"/>
      <c r="AF13" s="210"/>
      <c r="AG13" s="212">
        <f t="shared" si="16"/>
        <v>0</v>
      </c>
      <c r="AH13" s="208"/>
      <c r="AI13" s="208"/>
      <c r="AJ13" s="210"/>
      <c r="AK13" s="210"/>
      <c r="AL13" s="212">
        <f t="shared" si="17"/>
        <v>0</v>
      </c>
      <c r="AM13" s="210"/>
      <c r="AN13" s="210"/>
      <c r="AO13" s="212">
        <f t="shared" si="18"/>
        <v>0</v>
      </c>
      <c r="AP13" s="208"/>
      <c r="AQ13" s="208"/>
      <c r="AR13" s="210"/>
      <c r="AS13" s="210"/>
      <c r="AT13" s="212">
        <f t="shared" si="19"/>
        <v>0</v>
      </c>
      <c r="AU13" s="210"/>
      <c r="AV13" s="210"/>
      <c r="AW13" s="212">
        <f t="shared" si="20"/>
        <v>0</v>
      </c>
      <c r="AX13" s="208"/>
      <c r="AY13" s="208"/>
      <c r="AZ13" s="210"/>
      <c r="BA13" s="210"/>
      <c r="BB13" s="212">
        <f t="shared" si="21"/>
        <v>0</v>
      </c>
      <c r="BC13" s="210"/>
      <c r="BD13" s="210"/>
      <c r="BE13" s="212">
        <f t="shared" si="22"/>
        <v>0</v>
      </c>
    </row>
    <row r="14" spans="1:57" ht="13.5">
      <c r="A14" s="208" t="s">
        <v>185</v>
      </c>
      <c r="B14" s="208">
        <v>6207</v>
      </c>
      <c r="C14" s="208" t="s">
        <v>240</v>
      </c>
      <c r="D14" s="209">
        <f t="shared" si="7"/>
        <v>12264</v>
      </c>
      <c r="E14" s="209">
        <f t="shared" si="7"/>
        <v>43842</v>
      </c>
      <c r="F14" s="209">
        <f t="shared" si="8"/>
        <v>56106</v>
      </c>
      <c r="G14" s="209">
        <f t="shared" si="9"/>
        <v>0</v>
      </c>
      <c r="H14" s="209">
        <f t="shared" si="9"/>
        <v>23478</v>
      </c>
      <c r="I14" s="209">
        <f t="shared" si="10"/>
        <v>23478</v>
      </c>
      <c r="J14" s="208">
        <v>6831</v>
      </c>
      <c r="K14" s="208" t="s">
        <v>271</v>
      </c>
      <c r="L14" s="210">
        <v>12264</v>
      </c>
      <c r="M14" s="210">
        <v>43842</v>
      </c>
      <c r="N14" s="212">
        <f t="shared" si="11"/>
        <v>56106</v>
      </c>
      <c r="O14" s="210"/>
      <c r="P14" s="210">
        <v>23478</v>
      </c>
      <c r="Q14" s="212">
        <f t="shared" si="12"/>
        <v>23478</v>
      </c>
      <c r="R14" s="208"/>
      <c r="S14" s="208"/>
      <c r="T14" s="210"/>
      <c r="U14" s="210"/>
      <c r="V14" s="212">
        <f t="shared" si="13"/>
        <v>0</v>
      </c>
      <c r="W14" s="210"/>
      <c r="X14" s="210"/>
      <c r="Y14" s="212">
        <f t="shared" si="14"/>
        <v>0</v>
      </c>
      <c r="Z14" s="208"/>
      <c r="AA14" s="208"/>
      <c r="AB14" s="210"/>
      <c r="AC14" s="210"/>
      <c r="AD14" s="212">
        <f t="shared" si="15"/>
        <v>0</v>
      </c>
      <c r="AE14" s="210"/>
      <c r="AF14" s="210"/>
      <c r="AG14" s="212">
        <f t="shared" si="16"/>
        <v>0</v>
      </c>
      <c r="AH14" s="208"/>
      <c r="AI14" s="208"/>
      <c r="AJ14" s="210"/>
      <c r="AK14" s="210"/>
      <c r="AL14" s="212">
        <f t="shared" si="17"/>
        <v>0</v>
      </c>
      <c r="AM14" s="210"/>
      <c r="AN14" s="210"/>
      <c r="AO14" s="212">
        <f t="shared" si="18"/>
        <v>0</v>
      </c>
      <c r="AP14" s="208"/>
      <c r="AQ14" s="208"/>
      <c r="AR14" s="210"/>
      <c r="AS14" s="210"/>
      <c r="AT14" s="212">
        <f t="shared" si="19"/>
        <v>0</v>
      </c>
      <c r="AU14" s="210"/>
      <c r="AV14" s="210"/>
      <c r="AW14" s="212">
        <f t="shared" si="20"/>
        <v>0</v>
      </c>
      <c r="AX14" s="208"/>
      <c r="AY14" s="208"/>
      <c r="AZ14" s="210"/>
      <c r="BA14" s="210"/>
      <c r="BB14" s="212">
        <f t="shared" si="21"/>
        <v>0</v>
      </c>
      <c r="BC14" s="210"/>
      <c r="BD14" s="210"/>
      <c r="BE14" s="212">
        <f t="shared" si="22"/>
        <v>0</v>
      </c>
    </row>
    <row r="15" spans="1:57" ht="13.5">
      <c r="A15" s="208" t="s">
        <v>185</v>
      </c>
      <c r="B15" s="208">
        <v>6208</v>
      </c>
      <c r="C15" s="208" t="s">
        <v>241</v>
      </c>
      <c r="D15" s="209">
        <f t="shared" si="7"/>
        <v>0</v>
      </c>
      <c r="E15" s="209">
        <f t="shared" si="7"/>
        <v>21626</v>
      </c>
      <c r="F15" s="209">
        <f t="shared" si="8"/>
        <v>21626</v>
      </c>
      <c r="G15" s="209">
        <f t="shared" si="9"/>
        <v>0</v>
      </c>
      <c r="H15" s="209">
        <f t="shared" si="9"/>
        <v>3226</v>
      </c>
      <c r="I15" s="209">
        <f t="shared" si="10"/>
        <v>3226</v>
      </c>
      <c r="J15" s="208">
        <v>6821</v>
      </c>
      <c r="K15" s="208" t="s">
        <v>269</v>
      </c>
      <c r="L15" s="210"/>
      <c r="M15" s="210">
        <v>21626</v>
      </c>
      <c r="N15" s="212">
        <f t="shared" si="11"/>
        <v>21626</v>
      </c>
      <c r="O15" s="210"/>
      <c r="P15" s="210">
        <v>3226</v>
      </c>
      <c r="Q15" s="212">
        <f t="shared" si="12"/>
        <v>3226</v>
      </c>
      <c r="R15" s="208"/>
      <c r="S15" s="208"/>
      <c r="T15" s="210"/>
      <c r="U15" s="210"/>
      <c r="V15" s="212">
        <f t="shared" si="13"/>
        <v>0</v>
      </c>
      <c r="W15" s="210"/>
      <c r="X15" s="210"/>
      <c r="Y15" s="212">
        <f t="shared" si="14"/>
        <v>0</v>
      </c>
      <c r="Z15" s="208"/>
      <c r="AA15" s="208"/>
      <c r="AB15" s="210"/>
      <c r="AC15" s="210"/>
      <c r="AD15" s="212">
        <f t="shared" si="15"/>
        <v>0</v>
      </c>
      <c r="AE15" s="210"/>
      <c r="AF15" s="210"/>
      <c r="AG15" s="212">
        <f t="shared" si="16"/>
        <v>0</v>
      </c>
      <c r="AH15" s="208"/>
      <c r="AI15" s="208"/>
      <c r="AJ15" s="210"/>
      <c r="AK15" s="210"/>
      <c r="AL15" s="212">
        <f t="shared" si="17"/>
        <v>0</v>
      </c>
      <c r="AM15" s="210"/>
      <c r="AN15" s="210"/>
      <c r="AO15" s="212">
        <f t="shared" si="18"/>
        <v>0</v>
      </c>
      <c r="AP15" s="208"/>
      <c r="AQ15" s="208"/>
      <c r="AR15" s="210"/>
      <c r="AS15" s="210"/>
      <c r="AT15" s="212">
        <f t="shared" si="19"/>
        <v>0</v>
      </c>
      <c r="AU15" s="210"/>
      <c r="AV15" s="210"/>
      <c r="AW15" s="212">
        <f t="shared" si="20"/>
        <v>0</v>
      </c>
      <c r="AX15" s="208"/>
      <c r="AY15" s="208"/>
      <c r="AZ15" s="210"/>
      <c r="BA15" s="210"/>
      <c r="BB15" s="212">
        <f t="shared" si="21"/>
        <v>0</v>
      </c>
      <c r="BC15" s="210"/>
      <c r="BD15" s="210"/>
      <c r="BE15" s="212">
        <f t="shared" si="22"/>
        <v>0</v>
      </c>
    </row>
    <row r="16" spans="1:57" ht="13.5">
      <c r="A16" s="208" t="s">
        <v>185</v>
      </c>
      <c r="B16" s="208">
        <v>6209</v>
      </c>
      <c r="C16" s="208" t="s">
        <v>242</v>
      </c>
      <c r="D16" s="209">
        <f t="shared" si="7"/>
        <v>4652</v>
      </c>
      <c r="E16" s="209">
        <f t="shared" si="7"/>
        <v>50675</v>
      </c>
      <c r="F16" s="209">
        <f t="shared" si="8"/>
        <v>55327</v>
      </c>
      <c r="G16" s="209">
        <f t="shared" si="9"/>
        <v>0</v>
      </c>
      <c r="H16" s="209">
        <f t="shared" si="9"/>
        <v>78845</v>
      </c>
      <c r="I16" s="209">
        <f t="shared" si="10"/>
        <v>78845</v>
      </c>
      <c r="J16" s="208">
        <v>6952</v>
      </c>
      <c r="K16" s="208" t="s">
        <v>274</v>
      </c>
      <c r="L16" s="210">
        <v>4652</v>
      </c>
      <c r="M16" s="210">
        <v>50675</v>
      </c>
      <c r="N16" s="212">
        <f t="shared" si="11"/>
        <v>55327</v>
      </c>
      <c r="O16" s="210"/>
      <c r="P16" s="210">
        <v>78845</v>
      </c>
      <c r="Q16" s="212">
        <f t="shared" si="12"/>
        <v>78845</v>
      </c>
      <c r="R16" s="208"/>
      <c r="S16" s="208"/>
      <c r="T16" s="210"/>
      <c r="U16" s="210"/>
      <c r="V16" s="212">
        <f t="shared" si="13"/>
        <v>0</v>
      </c>
      <c r="W16" s="210"/>
      <c r="X16" s="210"/>
      <c r="Y16" s="212">
        <f t="shared" si="14"/>
        <v>0</v>
      </c>
      <c r="Z16" s="208"/>
      <c r="AA16" s="208"/>
      <c r="AB16" s="210"/>
      <c r="AC16" s="210"/>
      <c r="AD16" s="212">
        <f t="shared" si="15"/>
        <v>0</v>
      </c>
      <c r="AE16" s="210"/>
      <c r="AF16" s="210"/>
      <c r="AG16" s="212">
        <f t="shared" si="16"/>
        <v>0</v>
      </c>
      <c r="AH16" s="208"/>
      <c r="AI16" s="208"/>
      <c r="AJ16" s="210"/>
      <c r="AK16" s="210"/>
      <c r="AL16" s="212">
        <f t="shared" si="17"/>
        <v>0</v>
      </c>
      <c r="AM16" s="210"/>
      <c r="AN16" s="210"/>
      <c r="AO16" s="212">
        <f t="shared" si="18"/>
        <v>0</v>
      </c>
      <c r="AP16" s="208"/>
      <c r="AQ16" s="208"/>
      <c r="AR16" s="210"/>
      <c r="AS16" s="210"/>
      <c r="AT16" s="212">
        <f t="shared" si="19"/>
        <v>0</v>
      </c>
      <c r="AU16" s="210"/>
      <c r="AV16" s="210"/>
      <c r="AW16" s="212">
        <f t="shared" si="20"/>
        <v>0</v>
      </c>
      <c r="AX16" s="208"/>
      <c r="AY16" s="208"/>
      <c r="AZ16" s="210"/>
      <c r="BA16" s="210"/>
      <c r="BB16" s="212">
        <f t="shared" si="21"/>
        <v>0</v>
      </c>
      <c r="BC16" s="210"/>
      <c r="BD16" s="210"/>
      <c r="BE16" s="212">
        <f t="shared" si="22"/>
        <v>0</v>
      </c>
    </row>
    <row r="17" spans="1:57" ht="13.5">
      <c r="A17" s="208" t="s">
        <v>185</v>
      </c>
      <c r="B17" s="208">
        <v>6210</v>
      </c>
      <c r="C17" s="208" t="s">
        <v>243</v>
      </c>
      <c r="D17" s="209">
        <f t="shared" si="7"/>
        <v>0</v>
      </c>
      <c r="E17" s="209">
        <f t="shared" si="7"/>
        <v>58745</v>
      </c>
      <c r="F17" s="209">
        <f t="shared" si="8"/>
        <v>58745</v>
      </c>
      <c r="G17" s="209">
        <f t="shared" si="9"/>
        <v>0</v>
      </c>
      <c r="H17" s="209">
        <f t="shared" si="9"/>
        <v>3894</v>
      </c>
      <c r="I17" s="209">
        <f t="shared" si="10"/>
        <v>3894</v>
      </c>
      <c r="J17" s="208">
        <v>6821</v>
      </c>
      <c r="K17" s="208" t="s">
        <v>269</v>
      </c>
      <c r="L17" s="210"/>
      <c r="M17" s="210">
        <v>58745</v>
      </c>
      <c r="N17" s="212">
        <f t="shared" si="11"/>
        <v>58745</v>
      </c>
      <c r="O17" s="210"/>
      <c r="P17" s="210">
        <v>3894</v>
      </c>
      <c r="Q17" s="212">
        <f t="shared" si="12"/>
        <v>3894</v>
      </c>
      <c r="R17" s="208"/>
      <c r="S17" s="208"/>
      <c r="T17" s="210"/>
      <c r="U17" s="210"/>
      <c r="V17" s="212">
        <f t="shared" si="13"/>
        <v>0</v>
      </c>
      <c r="W17" s="210"/>
      <c r="X17" s="210"/>
      <c r="Y17" s="212">
        <f t="shared" si="14"/>
        <v>0</v>
      </c>
      <c r="Z17" s="208"/>
      <c r="AA17" s="208"/>
      <c r="AB17" s="210"/>
      <c r="AC17" s="210"/>
      <c r="AD17" s="212">
        <f t="shared" si="15"/>
        <v>0</v>
      </c>
      <c r="AE17" s="210"/>
      <c r="AF17" s="210"/>
      <c r="AG17" s="212">
        <f t="shared" si="16"/>
        <v>0</v>
      </c>
      <c r="AH17" s="208"/>
      <c r="AI17" s="208"/>
      <c r="AJ17" s="210"/>
      <c r="AK17" s="210"/>
      <c r="AL17" s="212">
        <f t="shared" si="17"/>
        <v>0</v>
      </c>
      <c r="AM17" s="210"/>
      <c r="AN17" s="210"/>
      <c r="AO17" s="212">
        <f t="shared" si="18"/>
        <v>0</v>
      </c>
      <c r="AP17" s="208"/>
      <c r="AQ17" s="208"/>
      <c r="AR17" s="210"/>
      <c r="AS17" s="210"/>
      <c r="AT17" s="212">
        <f t="shared" si="19"/>
        <v>0</v>
      </c>
      <c r="AU17" s="210"/>
      <c r="AV17" s="210"/>
      <c r="AW17" s="212">
        <f t="shared" si="20"/>
        <v>0</v>
      </c>
      <c r="AX17" s="208"/>
      <c r="AY17" s="208"/>
      <c r="AZ17" s="210"/>
      <c r="BA17" s="210"/>
      <c r="BB17" s="212">
        <f t="shared" si="21"/>
        <v>0</v>
      </c>
      <c r="BC17" s="210"/>
      <c r="BD17" s="210"/>
      <c r="BE17" s="212">
        <f t="shared" si="22"/>
        <v>0</v>
      </c>
    </row>
    <row r="18" spans="1:57" ht="13.5">
      <c r="A18" s="208" t="s">
        <v>185</v>
      </c>
      <c r="B18" s="208">
        <v>6211</v>
      </c>
      <c r="C18" s="208" t="s">
        <v>244</v>
      </c>
      <c r="D18" s="209">
        <f t="shared" si="7"/>
        <v>0</v>
      </c>
      <c r="E18" s="209">
        <f t="shared" si="7"/>
        <v>41568</v>
      </c>
      <c r="F18" s="209">
        <f t="shared" si="8"/>
        <v>41568</v>
      </c>
      <c r="G18" s="209">
        <f t="shared" si="9"/>
        <v>0</v>
      </c>
      <c r="H18" s="209">
        <f t="shared" si="9"/>
        <v>6788</v>
      </c>
      <c r="I18" s="209">
        <f t="shared" si="10"/>
        <v>6788</v>
      </c>
      <c r="J18" s="208">
        <v>6821</v>
      </c>
      <c r="K18" s="208" t="s">
        <v>269</v>
      </c>
      <c r="L18" s="210"/>
      <c r="M18" s="210">
        <v>41568</v>
      </c>
      <c r="N18" s="212">
        <f t="shared" si="11"/>
        <v>41568</v>
      </c>
      <c r="O18" s="210"/>
      <c r="P18" s="210">
        <v>6788</v>
      </c>
      <c r="Q18" s="212">
        <f t="shared" si="12"/>
        <v>6788</v>
      </c>
      <c r="R18" s="208"/>
      <c r="S18" s="208"/>
      <c r="T18" s="210"/>
      <c r="U18" s="210"/>
      <c r="V18" s="212">
        <f t="shared" si="13"/>
        <v>0</v>
      </c>
      <c r="W18" s="210"/>
      <c r="X18" s="210"/>
      <c r="Y18" s="212">
        <f t="shared" si="14"/>
        <v>0</v>
      </c>
      <c r="Z18" s="208"/>
      <c r="AA18" s="208"/>
      <c r="AB18" s="210"/>
      <c r="AC18" s="210"/>
      <c r="AD18" s="212">
        <f t="shared" si="15"/>
        <v>0</v>
      </c>
      <c r="AE18" s="210"/>
      <c r="AF18" s="210"/>
      <c r="AG18" s="212">
        <f t="shared" si="16"/>
        <v>0</v>
      </c>
      <c r="AH18" s="208"/>
      <c r="AI18" s="208"/>
      <c r="AJ18" s="210"/>
      <c r="AK18" s="210"/>
      <c r="AL18" s="212">
        <f t="shared" si="17"/>
        <v>0</v>
      </c>
      <c r="AM18" s="210"/>
      <c r="AN18" s="210"/>
      <c r="AO18" s="212">
        <f t="shared" si="18"/>
        <v>0</v>
      </c>
      <c r="AP18" s="208"/>
      <c r="AQ18" s="208"/>
      <c r="AR18" s="210"/>
      <c r="AS18" s="210"/>
      <c r="AT18" s="212">
        <f t="shared" si="19"/>
        <v>0</v>
      </c>
      <c r="AU18" s="210"/>
      <c r="AV18" s="210"/>
      <c r="AW18" s="212">
        <f t="shared" si="20"/>
        <v>0</v>
      </c>
      <c r="AX18" s="208"/>
      <c r="AY18" s="208"/>
      <c r="AZ18" s="210"/>
      <c r="BA18" s="210"/>
      <c r="BB18" s="212">
        <f t="shared" si="21"/>
        <v>0</v>
      </c>
      <c r="BC18" s="210"/>
      <c r="BD18" s="210"/>
      <c r="BE18" s="212">
        <f t="shared" si="22"/>
        <v>0</v>
      </c>
    </row>
    <row r="19" spans="1:57" ht="13.5">
      <c r="A19" s="208" t="s">
        <v>185</v>
      </c>
      <c r="B19" s="208">
        <v>6212</v>
      </c>
      <c r="C19" s="208" t="s">
        <v>245</v>
      </c>
      <c r="D19" s="209">
        <f t="shared" si="7"/>
        <v>0</v>
      </c>
      <c r="E19" s="209">
        <f t="shared" si="7"/>
        <v>188062</v>
      </c>
      <c r="F19" s="209">
        <f t="shared" si="8"/>
        <v>188062</v>
      </c>
      <c r="G19" s="209">
        <f t="shared" si="9"/>
        <v>0</v>
      </c>
      <c r="H19" s="209">
        <f t="shared" si="9"/>
        <v>55957</v>
      </c>
      <c r="I19" s="209">
        <f t="shared" si="10"/>
        <v>55957</v>
      </c>
      <c r="J19" s="208">
        <v>6965</v>
      </c>
      <c r="K19" s="208" t="s">
        <v>276</v>
      </c>
      <c r="L19" s="210"/>
      <c r="M19" s="210">
        <v>188062</v>
      </c>
      <c r="N19" s="212">
        <f t="shared" si="11"/>
        <v>188062</v>
      </c>
      <c r="O19" s="210"/>
      <c r="P19" s="210">
        <v>55957</v>
      </c>
      <c r="Q19" s="212">
        <f t="shared" si="12"/>
        <v>55957</v>
      </c>
      <c r="R19" s="208"/>
      <c r="S19" s="208"/>
      <c r="T19" s="210"/>
      <c r="U19" s="210"/>
      <c r="V19" s="212">
        <f t="shared" si="13"/>
        <v>0</v>
      </c>
      <c r="W19" s="210"/>
      <c r="X19" s="210"/>
      <c r="Y19" s="212">
        <f t="shared" si="14"/>
        <v>0</v>
      </c>
      <c r="Z19" s="208"/>
      <c r="AA19" s="208"/>
      <c r="AB19" s="210"/>
      <c r="AC19" s="210"/>
      <c r="AD19" s="212">
        <f t="shared" si="15"/>
        <v>0</v>
      </c>
      <c r="AE19" s="210"/>
      <c r="AF19" s="210"/>
      <c r="AG19" s="212">
        <f t="shared" si="16"/>
        <v>0</v>
      </c>
      <c r="AH19" s="208"/>
      <c r="AI19" s="208"/>
      <c r="AJ19" s="210"/>
      <c r="AK19" s="210"/>
      <c r="AL19" s="212">
        <f t="shared" si="17"/>
        <v>0</v>
      </c>
      <c r="AM19" s="210"/>
      <c r="AN19" s="210"/>
      <c r="AO19" s="212">
        <f t="shared" si="18"/>
        <v>0</v>
      </c>
      <c r="AP19" s="208"/>
      <c r="AQ19" s="208"/>
      <c r="AR19" s="210"/>
      <c r="AS19" s="210"/>
      <c r="AT19" s="212">
        <f t="shared" si="19"/>
        <v>0</v>
      </c>
      <c r="AU19" s="210"/>
      <c r="AV19" s="210"/>
      <c r="AW19" s="212">
        <f t="shared" si="20"/>
        <v>0</v>
      </c>
      <c r="AX19" s="208"/>
      <c r="AY19" s="208"/>
      <c r="AZ19" s="210"/>
      <c r="BA19" s="210"/>
      <c r="BB19" s="212">
        <f t="shared" si="21"/>
        <v>0</v>
      </c>
      <c r="BC19" s="210"/>
      <c r="BD19" s="210"/>
      <c r="BE19" s="212">
        <f t="shared" si="22"/>
        <v>0</v>
      </c>
    </row>
    <row r="20" spans="1:57" ht="13.5">
      <c r="A20" s="208" t="s">
        <v>185</v>
      </c>
      <c r="B20" s="208">
        <v>6213</v>
      </c>
      <c r="C20" s="208" t="s">
        <v>246</v>
      </c>
      <c r="D20" s="209">
        <f t="shared" si="7"/>
        <v>5856</v>
      </c>
      <c r="E20" s="209">
        <f t="shared" si="7"/>
        <v>63757</v>
      </c>
      <c r="F20" s="209">
        <f t="shared" si="8"/>
        <v>69613</v>
      </c>
      <c r="G20" s="209">
        <f t="shared" si="9"/>
        <v>0</v>
      </c>
      <c r="H20" s="209">
        <f t="shared" si="9"/>
        <v>90054</v>
      </c>
      <c r="I20" s="209">
        <f t="shared" si="10"/>
        <v>90054</v>
      </c>
      <c r="J20" s="208">
        <v>6952</v>
      </c>
      <c r="K20" s="208" t="s">
        <v>274</v>
      </c>
      <c r="L20" s="210">
        <v>5856</v>
      </c>
      <c r="M20" s="210">
        <v>63757</v>
      </c>
      <c r="N20" s="212">
        <f t="shared" si="11"/>
        <v>69613</v>
      </c>
      <c r="O20" s="210"/>
      <c r="P20" s="210">
        <v>90054</v>
      </c>
      <c r="Q20" s="212">
        <f t="shared" si="12"/>
        <v>90054</v>
      </c>
      <c r="R20" s="208"/>
      <c r="S20" s="208"/>
      <c r="T20" s="210"/>
      <c r="U20" s="210"/>
      <c r="V20" s="212">
        <f t="shared" si="13"/>
        <v>0</v>
      </c>
      <c r="W20" s="210"/>
      <c r="X20" s="210"/>
      <c r="Y20" s="212">
        <f t="shared" si="14"/>
        <v>0</v>
      </c>
      <c r="Z20" s="208"/>
      <c r="AA20" s="208"/>
      <c r="AB20" s="210"/>
      <c r="AC20" s="210"/>
      <c r="AD20" s="212">
        <f t="shared" si="15"/>
        <v>0</v>
      </c>
      <c r="AE20" s="210"/>
      <c r="AF20" s="210"/>
      <c r="AG20" s="212">
        <f t="shared" si="16"/>
        <v>0</v>
      </c>
      <c r="AH20" s="208"/>
      <c r="AI20" s="208"/>
      <c r="AJ20" s="210"/>
      <c r="AK20" s="210"/>
      <c r="AL20" s="212">
        <f t="shared" si="17"/>
        <v>0</v>
      </c>
      <c r="AM20" s="210"/>
      <c r="AN20" s="210"/>
      <c r="AO20" s="212">
        <f t="shared" si="18"/>
        <v>0</v>
      </c>
      <c r="AP20" s="208"/>
      <c r="AQ20" s="208"/>
      <c r="AR20" s="210"/>
      <c r="AS20" s="210"/>
      <c r="AT20" s="212">
        <f t="shared" si="19"/>
        <v>0</v>
      </c>
      <c r="AU20" s="210"/>
      <c r="AV20" s="210"/>
      <c r="AW20" s="212">
        <f t="shared" si="20"/>
        <v>0</v>
      </c>
      <c r="AX20" s="208"/>
      <c r="AY20" s="208"/>
      <c r="AZ20" s="210"/>
      <c r="BA20" s="210"/>
      <c r="BB20" s="212">
        <f t="shared" si="21"/>
        <v>0</v>
      </c>
      <c r="BC20" s="210"/>
      <c r="BD20" s="210"/>
      <c r="BE20" s="212">
        <f t="shared" si="22"/>
        <v>0</v>
      </c>
    </row>
    <row r="21" spans="1:57" ht="13.5">
      <c r="A21" s="208" t="s">
        <v>185</v>
      </c>
      <c r="B21" s="208">
        <v>6301</v>
      </c>
      <c r="C21" s="208" t="s">
        <v>247</v>
      </c>
      <c r="D21" s="209">
        <f t="shared" si="7"/>
        <v>6229</v>
      </c>
      <c r="E21" s="209">
        <f t="shared" si="7"/>
        <v>22791</v>
      </c>
      <c r="F21" s="209">
        <f t="shared" si="8"/>
        <v>29020</v>
      </c>
      <c r="G21" s="209">
        <f t="shared" si="9"/>
        <v>0</v>
      </c>
      <c r="H21" s="209">
        <f t="shared" si="9"/>
        <v>21898</v>
      </c>
      <c r="I21" s="209">
        <f t="shared" si="10"/>
        <v>21898</v>
      </c>
      <c r="J21" s="208">
        <v>6831</v>
      </c>
      <c r="K21" s="208" t="s">
        <v>271</v>
      </c>
      <c r="L21" s="210">
        <v>6229</v>
      </c>
      <c r="M21" s="210">
        <v>22791</v>
      </c>
      <c r="N21" s="212">
        <f t="shared" si="11"/>
        <v>29020</v>
      </c>
      <c r="O21" s="210"/>
      <c r="P21" s="210">
        <v>21898</v>
      </c>
      <c r="Q21" s="212">
        <f t="shared" si="12"/>
        <v>21898</v>
      </c>
      <c r="R21" s="208"/>
      <c r="S21" s="208"/>
      <c r="T21" s="210"/>
      <c r="U21" s="210"/>
      <c r="V21" s="212">
        <f t="shared" si="13"/>
        <v>0</v>
      </c>
      <c r="W21" s="210"/>
      <c r="X21" s="210"/>
      <c r="Y21" s="212">
        <f t="shared" si="14"/>
        <v>0</v>
      </c>
      <c r="Z21" s="208"/>
      <c r="AA21" s="208"/>
      <c r="AB21" s="210"/>
      <c r="AC21" s="210"/>
      <c r="AD21" s="212">
        <f t="shared" si="15"/>
        <v>0</v>
      </c>
      <c r="AE21" s="210"/>
      <c r="AF21" s="210"/>
      <c r="AG21" s="212">
        <f t="shared" si="16"/>
        <v>0</v>
      </c>
      <c r="AH21" s="208"/>
      <c r="AI21" s="208"/>
      <c r="AJ21" s="210"/>
      <c r="AK21" s="210"/>
      <c r="AL21" s="212">
        <f t="shared" si="17"/>
        <v>0</v>
      </c>
      <c r="AM21" s="210"/>
      <c r="AN21" s="210"/>
      <c r="AO21" s="212">
        <f t="shared" si="18"/>
        <v>0</v>
      </c>
      <c r="AP21" s="208"/>
      <c r="AQ21" s="208"/>
      <c r="AR21" s="210"/>
      <c r="AS21" s="210"/>
      <c r="AT21" s="212">
        <f t="shared" si="19"/>
        <v>0</v>
      </c>
      <c r="AU21" s="210"/>
      <c r="AV21" s="210"/>
      <c r="AW21" s="212">
        <f t="shared" si="20"/>
        <v>0</v>
      </c>
      <c r="AX21" s="208"/>
      <c r="AY21" s="208"/>
      <c r="AZ21" s="210"/>
      <c r="BA21" s="210"/>
      <c r="BB21" s="212">
        <f t="shared" si="21"/>
        <v>0</v>
      </c>
      <c r="BC21" s="210"/>
      <c r="BD21" s="210"/>
      <c r="BE21" s="212">
        <f t="shared" si="22"/>
        <v>0</v>
      </c>
    </row>
    <row r="22" spans="1:57" ht="13.5">
      <c r="A22" s="208" t="s">
        <v>185</v>
      </c>
      <c r="B22" s="208">
        <v>6302</v>
      </c>
      <c r="C22" s="208" t="s">
        <v>248</v>
      </c>
      <c r="D22" s="209">
        <f t="shared" si="7"/>
        <v>5349</v>
      </c>
      <c r="E22" s="209">
        <f t="shared" si="7"/>
        <v>20608</v>
      </c>
      <c r="F22" s="209">
        <f t="shared" si="8"/>
        <v>25957</v>
      </c>
      <c r="G22" s="209">
        <f t="shared" si="9"/>
        <v>0</v>
      </c>
      <c r="H22" s="209">
        <f t="shared" si="9"/>
        <v>22673</v>
      </c>
      <c r="I22" s="209">
        <f t="shared" si="10"/>
        <v>22673</v>
      </c>
      <c r="J22" s="208">
        <v>6831</v>
      </c>
      <c r="K22" s="208" t="s">
        <v>271</v>
      </c>
      <c r="L22" s="210">
        <v>5349</v>
      </c>
      <c r="M22" s="210">
        <v>20608</v>
      </c>
      <c r="N22" s="212">
        <f t="shared" si="11"/>
        <v>25957</v>
      </c>
      <c r="O22" s="210"/>
      <c r="P22" s="210">
        <v>22673</v>
      </c>
      <c r="Q22" s="212">
        <f t="shared" si="12"/>
        <v>22673</v>
      </c>
      <c r="R22" s="208"/>
      <c r="S22" s="208"/>
      <c r="T22" s="210"/>
      <c r="U22" s="210"/>
      <c r="V22" s="212">
        <f t="shared" si="13"/>
        <v>0</v>
      </c>
      <c r="W22" s="210"/>
      <c r="X22" s="210"/>
      <c r="Y22" s="212">
        <f t="shared" si="14"/>
        <v>0</v>
      </c>
      <c r="Z22" s="208"/>
      <c r="AA22" s="208"/>
      <c r="AB22" s="210"/>
      <c r="AC22" s="210"/>
      <c r="AD22" s="212">
        <f t="shared" si="15"/>
        <v>0</v>
      </c>
      <c r="AE22" s="210"/>
      <c r="AF22" s="210"/>
      <c r="AG22" s="212">
        <f t="shared" si="16"/>
        <v>0</v>
      </c>
      <c r="AH22" s="208"/>
      <c r="AI22" s="208"/>
      <c r="AJ22" s="210"/>
      <c r="AK22" s="210"/>
      <c r="AL22" s="212">
        <f t="shared" si="17"/>
        <v>0</v>
      </c>
      <c r="AM22" s="210"/>
      <c r="AN22" s="210"/>
      <c r="AO22" s="212">
        <f t="shared" si="18"/>
        <v>0</v>
      </c>
      <c r="AP22" s="208"/>
      <c r="AQ22" s="208"/>
      <c r="AR22" s="210"/>
      <c r="AS22" s="210"/>
      <c r="AT22" s="212">
        <f t="shared" si="19"/>
        <v>0</v>
      </c>
      <c r="AU22" s="210"/>
      <c r="AV22" s="210"/>
      <c r="AW22" s="212">
        <f t="shared" si="20"/>
        <v>0</v>
      </c>
      <c r="AX22" s="208"/>
      <c r="AY22" s="208"/>
      <c r="AZ22" s="210"/>
      <c r="BA22" s="210"/>
      <c r="BB22" s="212">
        <f t="shared" si="21"/>
        <v>0</v>
      </c>
      <c r="BC22" s="210"/>
      <c r="BD22" s="210"/>
      <c r="BE22" s="212">
        <f t="shared" si="22"/>
        <v>0</v>
      </c>
    </row>
    <row r="23" spans="1:57" ht="13.5">
      <c r="A23" s="208" t="s">
        <v>185</v>
      </c>
      <c r="B23" s="208">
        <v>6321</v>
      </c>
      <c r="C23" s="208" t="s">
        <v>249</v>
      </c>
      <c r="D23" s="209">
        <f t="shared" si="7"/>
        <v>0</v>
      </c>
      <c r="E23" s="209">
        <f t="shared" si="7"/>
        <v>18398</v>
      </c>
      <c r="F23" s="209">
        <f t="shared" si="8"/>
        <v>18398</v>
      </c>
      <c r="G23" s="209">
        <f t="shared" si="9"/>
        <v>0</v>
      </c>
      <c r="H23" s="209">
        <f t="shared" si="9"/>
        <v>2920</v>
      </c>
      <c r="I23" s="209">
        <f t="shared" si="10"/>
        <v>2920</v>
      </c>
      <c r="J23" s="208">
        <v>6821</v>
      </c>
      <c r="K23" s="208" t="s">
        <v>269</v>
      </c>
      <c r="L23" s="210"/>
      <c r="M23" s="210">
        <v>18398</v>
      </c>
      <c r="N23" s="212">
        <f t="shared" si="11"/>
        <v>18398</v>
      </c>
      <c r="O23" s="210"/>
      <c r="P23" s="210">
        <v>2920</v>
      </c>
      <c r="Q23" s="212">
        <f t="shared" si="12"/>
        <v>2920</v>
      </c>
      <c r="R23" s="208"/>
      <c r="S23" s="208"/>
      <c r="T23" s="210"/>
      <c r="U23" s="210"/>
      <c r="V23" s="212">
        <f t="shared" si="13"/>
        <v>0</v>
      </c>
      <c r="W23" s="210"/>
      <c r="X23" s="210"/>
      <c r="Y23" s="212">
        <f t="shared" si="14"/>
        <v>0</v>
      </c>
      <c r="Z23" s="208"/>
      <c r="AA23" s="208"/>
      <c r="AB23" s="210"/>
      <c r="AC23" s="210"/>
      <c r="AD23" s="212">
        <f t="shared" si="15"/>
        <v>0</v>
      </c>
      <c r="AE23" s="210"/>
      <c r="AF23" s="210"/>
      <c r="AG23" s="212">
        <f t="shared" si="16"/>
        <v>0</v>
      </c>
      <c r="AH23" s="208"/>
      <c r="AI23" s="208"/>
      <c r="AJ23" s="210"/>
      <c r="AK23" s="210"/>
      <c r="AL23" s="212">
        <f t="shared" si="17"/>
        <v>0</v>
      </c>
      <c r="AM23" s="210"/>
      <c r="AN23" s="210"/>
      <c r="AO23" s="212">
        <f t="shared" si="18"/>
        <v>0</v>
      </c>
      <c r="AP23" s="208"/>
      <c r="AQ23" s="208"/>
      <c r="AR23" s="210"/>
      <c r="AS23" s="210"/>
      <c r="AT23" s="212">
        <f t="shared" si="19"/>
        <v>0</v>
      </c>
      <c r="AU23" s="210"/>
      <c r="AV23" s="210"/>
      <c r="AW23" s="212">
        <f t="shared" si="20"/>
        <v>0</v>
      </c>
      <c r="AX23" s="208"/>
      <c r="AY23" s="208"/>
      <c r="AZ23" s="210"/>
      <c r="BA23" s="210"/>
      <c r="BB23" s="212">
        <f t="shared" si="21"/>
        <v>0</v>
      </c>
      <c r="BC23" s="210"/>
      <c r="BD23" s="210"/>
      <c r="BE23" s="212">
        <f t="shared" si="22"/>
        <v>0</v>
      </c>
    </row>
    <row r="24" spans="1:57" ht="13.5">
      <c r="A24" s="208" t="s">
        <v>185</v>
      </c>
      <c r="B24" s="208">
        <v>6322</v>
      </c>
      <c r="C24" s="208" t="s">
        <v>250</v>
      </c>
      <c r="D24" s="209">
        <f t="shared" si="7"/>
        <v>0</v>
      </c>
      <c r="E24" s="209">
        <f t="shared" si="7"/>
        <v>61648</v>
      </c>
      <c r="F24" s="209">
        <f t="shared" si="8"/>
        <v>61648</v>
      </c>
      <c r="G24" s="209">
        <f t="shared" si="9"/>
        <v>0</v>
      </c>
      <c r="H24" s="209">
        <f t="shared" si="9"/>
        <v>24103</v>
      </c>
      <c r="I24" s="209">
        <f t="shared" si="10"/>
        <v>24103</v>
      </c>
      <c r="J24" s="208">
        <v>6953</v>
      </c>
      <c r="K24" s="208" t="s">
        <v>275</v>
      </c>
      <c r="L24" s="210"/>
      <c r="M24" s="210">
        <v>61648</v>
      </c>
      <c r="N24" s="212">
        <f t="shared" si="11"/>
        <v>61648</v>
      </c>
      <c r="O24" s="210"/>
      <c r="P24" s="210">
        <v>24103</v>
      </c>
      <c r="Q24" s="212">
        <f t="shared" si="12"/>
        <v>24103</v>
      </c>
      <c r="R24" s="208"/>
      <c r="S24" s="208"/>
      <c r="T24" s="210"/>
      <c r="U24" s="210"/>
      <c r="V24" s="212">
        <f t="shared" si="13"/>
        <v>0</v>
      </c>
      <c r="W24" s="210"/>
      <c r="X24" s="210"/>
      <c r="Y24" s="212">
        <f t="shared" si="14"/>
        <v>0</v>
      </c>
      <c r="Z24" s="208"/>
      <c r="AA24" s="208"/>
      <c r="AB24" s="210"/>
      <c r="AC24" s="210"/>
      <c r="AD24" s="212">
        <f t="shared" si="15"/>
        <v>0</v>
      </c>
      <c r="AE24" s="210"/>
      <c r="AF24" s="210"/>
      <c r="AG24" s="212">
        <f t="shared" si="16"/>
        <v>0</v>
      </c>
      <c r="AH24" s="208"/>
      <c r="AI24" s="208"/>
      <c r="AJ24" s="210"/>
      <c r="AK24" s="210"/>
      <c r="AL24" s="212">
        <f t="shared" si="17"/>
        <v>0</v>
      </c>
      <c r="AM24" s="210"/>
      <c r="AN24" s="210"/>
      <c r="AO24" s="212">
        <f t="shared" si="18"/>
        <v>0</v>
      </c>
      <c r="AP24" s="208"/>
      <c r="AQ24" s="208"/>
      <c r="AR24" s="210"/>
      <c r="AS24" s="210"/>
      <c r="AT24" s="212">
        <f t="shared" si="19"/>
        <v>0</v>
      </c>
      <c r="AU24" s="210"/>
      <c r="AV24" s="210"/>
      <c r="AW24" s="212">
        <f t="shared" si="20"/>
        <v>0</v>
      </c>
      <c r="AX24" s="208"/>
      <c r="AY24" s="208"/>
      <c r="AZ24" s="210"/>
      <c r="BA24" s="210"/>
      <c r="BB24" s="212">
        <f t="shared" si="21"/>
        <v>0</v>
      </c>
      <c r="BC24" s="210"/>
      <c r="BD24" s="210"/>
      <c r="BE24" s="212">
        <f t="shared" si="22"/>
        <v>0</v>
      </c>
    </row>
    <row r="25" spans="1:57" ht="13.5">
      <c r="A25" s="208" t="s">
        <v>185</v>
      </c>
      <c r="B25" s="208">
        <v>6323</v>
      </c>
      <c r="C25" s="208" t="s">
        <v>251</v>
      </c>
      <c r="D25" s="209">
        <f t="shared" si="7"/>
        <v>0</v>
      </c>
      <c r="E25" s="209">
        <f t="shared" si="7"/>
        <v>59845</v>
      </c>
      <c r="F25" s="209">
        <f t="shared" si="8"/>
        <v>59845</v>
      </c>
      <c r="G25" s="209">
        <f t="shared" si="9"/>
        <v>0</v>
      </c>
      <c r="H25" s="209">
        <f t="shared" si="9"/>
        <v>26728</v>
      </c>
      <c r="I25" s="209">
        <f t="shared" si="10"/>
        <v>26728</v>
      </c>
      <c r="J25" s="208">
        <v>6953</v>
      </c>
      <c r="K25" s="208" t="s">
        <v>275</v>
      </c>
      <c r="L25" s="210"/>
      <c r="M25" s="210">
        <v>59845</v>
      </c>
      <c r="N25" s="212">
        <f t="shared" si="11"/>
        <v>59845</v>
      </c>
      <c r="O25" s="210"/>
      <c r="P25" s="210">
        <v>26728</v>
      </c>
      <c r="Q25" s="212">
        <f t="shared" si="12"/>
        <v>26728</v>
      </c>
      <c r="R25" s="208"/>
      <c r="S25" s="208"/>
      <c r="T25" s="210"/>
      <c r="U25" s="210"/>
      <c r="V25" s="212">
        <f t="shared" si="13"/>
        <v>0</v>
      </c>
      <c r="W25" s="210"/>
      <c r="X25" s="210"/>
      <c r="Y25" s="212">
        <f t="shared" si="14"/>
        <v>0</v>
      </c>
      <c r="Z25" s="208"/>
      <c r="AA25" s="208"/>
      <c r="AB25" s="210"/>
      <c r="AC25" s="210"/>
      <c r="AD25" s="212">
        <f t="shared" si="15"/>
        <v>0</v>
      </c>
      <c r="AE25" s="210"/>
      <c r="AF25" s="210"/>
      <c r="AG25" s="212">
        <f t="shared" si="16"/>
        <v>0</v>
      </c>
      <c r="AH25" s="208"/>
      <c r="AI25" s="208"/>
      <c r="AJ25" s="210"/>
      <c r="AK25" s="210"/>
      <c r="AL25" s="212">
        <f t="shared" si="17"/>
        <v>0</v>
      </c>
      <c r="AM25" s="210"/>
      <c r="AN25" s="210"/>
      <c r="AO25" s="212">
        <f t="shared" si="18"/>
        <v>0</v>
      </c>
      <c r="AP25" s="208"/>
      <c r="AQ25" s="208"/>
      <c r="AR25" s="210"/>
      <c r="AS25" s="210"/>
      <c r="AT25" s="212">
        <f t="shared" si="19"/>
        <v>0</v>
      </c>
      <c r="AU25" s="210"/>
      <c r="AV25" s="210"/>
      <c r="AW25" s="212">
        <f t="shared" si="20"/>
        <v>0</v>
      </c>
      <c r="AX25" s="208"/>
      <c r="AY25" s="208"/>
      <c r="AZ25" s="210"/>
      <c r="BA25" s="210"/>
      <c r="BB25" s="212">
        <f t="shared" si="21"/>
        <v>0</v>
      </c>
      <c r="BC25" s="210"/>
      <c r="BD25" s="210"/>
      <c r="BE25" s="212">
        <f t="shared" si="22"/>
        <v>0</v>
      </c>
    </row>
    <row r="26" spans="1:57" ht="13.5">
      <c r="A26" s="208" t="s">
        <v>185</v>
      </c>
      <c r="B26" s="208">
        <v>6324</v>
      </c>
      <c r="C26" s="208" t="s">
        <v>252</v>
      </c>
      <c r="D26" s="209">
        <f t="shared" si="7"/>
        <v>0</v>
      </c>
      <c r="E26" s="209">
        <f t="shared" si="7"/>
        <v>67659</v>
      </c>
      <c r="F26" s="209">
        <f t="shared" si="8"/>
        <v>67659</v>
      </c>
      <c r="G26" s="209">
        <f t="shared" si="9"/>
        <v>0</v>
      </c>
      <c r="H26" s="209">
        <f t="shared" si="9"/>
        <v>26541</v>
      </c>
      <c r="I26" s="209">
        <f t="shared" si="10"/>
        <v>26541</v>
      </c>
      <c r="J26" s="208">
        <v>6953</v>
      </c>
      <c r="K26" s="208" t="s">
        <v>275</v>
      </c>
      <c r="L26" s="210"/>
      <c r="M26" s="210">
        <v>67659</v>
      </c>
      <c r="N26" s="212">
        <f t="shared" si="11"/>
        <v>67659</v>
      </c>
      <c r="O26" s="210"/>
      <c r="P26" s="210">
        <v>26541</v>
      </c>
      <c r="Q26" s="212">
        <f t="shared" si="12"/>
        <v>26541</v>
      </c>
      <c r="R26" s="208"/>
      <c r="S26" s="208"/>
      <c r="T26" s="210"/>
      <c r="U26" s="210"/>
      <c r="V26" s="212">
        <f t="shared" si="13"/>
        <v>0</v>
      </c>
      <c r="W26" s="210"/>
      <c r="X26" s="210"/>
      <c r="Y26" s="212">
        <f t="shared" si="14"/>
        <v>0</v>
      </c>
      <c r="Z26" s="208"/>
      <c r="AA26" s="208"/>
      <c r="AB26" s="210"/>
      <c r="AC26" s="210"/>
      <c r="AD26" s="212">
        <f t="shared" si="15"/>
        <v>0</v>
      </c>
      <c r="AE26" s="210"/>
      <c r="AF26" s="210"/>
      <c r="AG26" s="212">
        <f t="shared" si="16"/>
        <v>0</v>
      </c>
      <c r="AH26" s="208"/>
      <c r="AI26" s="208"/>
      <c r="AJ26" s="210"/>
      <c r="AK26" s="210"/>
      <c r="AL26" s="212">
        <f t="shared" si="17"/>
        <v>0</v>
      </c>
      <c r="AM26" s="210"/>
      <c r="AN26" s="210"/>
      <c r="AO26" s="212">
        <f t="shared" si="18"/>
        <v>0</v>
      </c>
      <c r="AP26" s="208"/>
      <c r="AQ26" s="208"/>
      <c r="AR26" s="210"/>
      <c r="AS26" s="210"/>
      <c r="AT26" s="212">
        <f t="shared" si="19"/>
        <v>0</v>
      </c>
      <c r="AU26" s="210"/>
      <c r="AV26" s="210"/>
      <c r="AW26" s="212">
        <f t="shared" si="20"/>
        <v>0</v>
      </c>
      <c r="AX26" s="208"/>
      <c r="AY26" s="208"/>
      <c r="AZ26" s="210"/>
      <c r="BA26" s="210"/>
      <c r="BB26" s="212">
        <f t="shared" si="21"/>
        <v>0</v>
      </c>
      <c r="BC26" s="210"/>
      <c r="BD26" s="210"/>
      <c r="BE26" s="212">
        <f t="shared" si="22"/>
        <v>0</v>
      </c>
    </row>
    <row r="27" spans="1:57" ht="13.5">
      <c r="A27" s="208" t="s">
        <v>185</v>
      </c>
      <c r="B27" s="208">
        <v>6341</v>
      </c>
      <c r="C27" s="208" t="s">
        <v>253</v>
      </c>
      <c r="D27" s="209">
        <f t="shared" si="7"/>
        <v>0</v>
      </c>
      <c r="E27" s="209">
        <f t="shared" si="7"/>
        <v>94031</v>
      </c>
      <c r="F27" s="209">
        <f t="shared" si="8"/>
        <v>94031</v>
      </c>
      <c r="G27" s="209">
        <f t="shared" si="9"/>
        <v>0</v>
      </c>
      <c r="H27" s="209">
        <f t="shared" si="9"/>
        <v>27978</v>
      </c>
      <c r="I27" s="209">
        <f t="shared" si="10"/>
        <v>27978</v>
      </c>
      <c r="J27" s="208">
        <v>6965</v>
      </c>
      <c r="K27" s="208" t="s">
        <v>276</v>
      </c>
      <c r="L27" s="210"/>
      <c r="M27" s="210">
        <v>94031</v>
      </c>
      <c r="N27" s="212">
        <f t="shared" si="11"/>
        <v>94031</v>
      </c>
      <c r="O27" s="210"/>
      <c r="P27" s="210">
        <v>27978</v>
      </c>
      <c r="Q27" s="212">
        <f t="shared" si="12"/>
        <v>27978</v>
      </c>
      <c r="R27" s="208"/>
      <c r="S27" s="208"/>
      <c r="T27" s="210"/>
      <c r="U27" s="210"/>
      <c r="V27" s="212">
        <f t="shared" si="13"/>
        <v>0</v>
      </c>
      <c r="W27" s="210"/>
      <c r="X27" s="210"/>
      <c r="Y27" s="212">
        <f t="shared" si="14"/>
        <v>0</v>
      </c>
      <c r="Z27" s="208"/>
      <c r="AA27" s="208"/>
      <c r="AB27" s="210"/>
      <c r="AC27" s="210"/>
      <c r="AD27" s="212">
        <f t="shared" si="15"/>
        <v>0</v>
      </c>
      <c r="AE27" s="210"/>
      <c r="AF27" s="210"/>
      <c r="AG27" s="212">
        <f t="shared" si="16"/>
        <v>0</v>
      </c>
      <c r="AH27" s="208"/>
      <c r="AI27" s="208"/>
      <c r="AJ27" s="210"/>
      <c r="AK27" s="210"/>
      <c r="AL27" s="212">
        <f t="shared" si="17"/>
        <v>0</v>
      </c>
      <c r="AM27" s="210"/>
      <c r="AN27" s="210"/>
      <c r="AO27" s="212">
        <f t="shared" si="18"/>
        <v>0</v>
      </c>
      <c r="AP27" s="208"/>
      <c r="AQ27" s="208"/>
      <c r="AR27" s="210"/>
      <c r="AS27" s="210"/>
      <c r="AT27" s="212">
        <f t="shared" si="19"/>
        <v>0</v>
      </c>
      <c r="AU27" s="210"/>
      <c r="AV27" s="210"/>
      <c r="AW27" s="212">
        <f t="shared" si="20"/>
        <v>0</v>
      </c>
      <c r="AX27" s="208"/>
      <c r="AY27" s="208"/>
      <c r="AZ27" s="210"/>
      <c r="BA27" s="210"/>
      <c r="BB27" s="212">
        <f t="shared" si="21"/>
        <v>0</v>
      </c>
      <c r="BC27" s="210"/>
      <c r="BD27" s="210"/>
      <c r="BE27" s="212">
        <f t="shared" si="22"/>
        <v>0</v>
      </c>
    </row>
    <row r="28" spans="1:57" ht="13.5">
      <c r="A28" s="208" t="s">
        <v>185</v>
      </c>
      <c r="B28" s="208">
        <v>6361</v>
      </c>
      <c r="C28" s="208" t="s">
        <v>254</v>
      </c>
      <c r="D28" s="209">
        <f t="shared" si="7"/>
        <v>393</v>
      </c>
      <c r="E28" s="209">
        <f t="shared" si="7"/>
        <v>24881</v>
      </c>
      <c r="F28" s="209">
        <f t="shared" si="8"/>
        <v>25274</v>
      </c>
      <c r="G28" s="209">
        <f t="shared" si="9"/>
        <v>0</v>
      </c>
      <c r="H28" s="209">
        <f t="shared" si="9"/>
        <v>13758</v>
      </c>
      <c r="I28" s="209">
        <f t="shared" si="10"/>
        <v>13758</v>
      </c>
      <c r="J28" s="208">
        <v>6951</v>
      </c>
      <c r="K28" s="208" t="s">
        <v>273</v>
      </c>
      <c r="L28" s="210">
        <v>393</v>
      </c>
      <c r="M28" s="210">
        <v>24881</v>
      </c>
      <c r="N28" s="212">
        <f t="shared" si="11"/>
        <v>25274</v>
      </c>
      <c r="O28" s="210"/>
      <c r="P28" s="210">
        <v>13758</v>
      </c>
      <c r="Q28" s="212">
        <f t="shared" si="12"/>
        <v>13758</v>
      </c>
      <c r="R28" s="208"/>
      <c r="S28" s="208"/>
      <c r="T28" s="210"/>
      <c r="U28" s="210"/>
      <c r="V28" s="212">
        <f t="shared" si="13"/>
        <v>0</v>
      </c>
      <c r="W28" s="210"/>
      <c r="X28" s="210"/>
      <c r="Y28" s="212">
        <f t="shared" si="14"/>
        <v>0</v>
      </c>
      <c r="Z28" s="208"/>
      <c r="AA28" s="208"/>
      <c r="AB28" s="210"/>
      <c r="AC28" s="210"/>
      <c r="AD28" s="212">
        <f t="shared" si="15"/>
        <v>0</v>
      </c>
      <c r="AE28" s="210"/>
      <c r="AF28" s="210"/>
      <c r="AG28" s="212">
        <f t="shared" si="16"/>
        <v>0</v>
      </c>
      <c r="AH28" s="208"/>
      <c r="AI28" s="208"/>
      <c r="AJ28" s="210"/>
      <c r="AK28" s="210"/>
      <c r="AL28" s="212">
        <f t="shared" si="17"/>
        <v>0</v>
      </c>
      <c r="AM28" s="210"/>
      <c r="AN28" s="210"/>
      <c r="AO28" s="212">
        <f t="shared" si="18"/>
        <v>0</v>
      </c>
      <c r="AP28" s="208"/>
      <c r="AQ28" s="208"/>
      <c r="AR28" s="210"/>
      <c r="AS28" s="210"/>
      <c r="AT28" s="212">
        <f t="shared" si="19"/>
        <v>0</v>
      </c>
      <c r="AU28" s="210"/>
      <c r="AV28" s="210"/>
      <c r="AW28" s="212">
        <f t="shared" si="20"/>
        <v>0</v>
      </c>
      <c r="AX28" s="208"/>
      <c r="AY28" s="208"/>
      <c r="AZ28" s="210"/>
      <c r="BA28" s="210"/>
      <c r="BB28" s="212">
        <f t="shared" si="21"/>
        <v>0</v>
      </c>
      <c r="BC28" s="210"/>
      <c r="BD28" s="210"/>
      <c r="BE28" s="212">
        <f t="shared" si="22"/>
        <v>0</v>
      </c>
    </row>
    <row r="29" spans="1:57" ht="13.5">
      <c r="A29" s="208" t="s">
        <v>185</v>
      </c>
      <c r="B29" s="208">
        <v>6362</v>
      </c>
      <c r="C29" s="208" t="s">
        <v>255</v>
      </c>
      <c r="D29" s="209">
        <f t="shared" si="7"/>
        <v>764</v>
      </c>
      <c r="E29" s="209">
        <f t="shared" si="7"/>
        <v>46778</v>
      </c>
      <c r="F29" s="209">
        <f t="shared" si="8"/>
        <v>47542</v>
      </c>
      <c r="G29" s="209">
        <f t="shared" si="9"/>
        <v>0</v>
      </c>
      <c r="H29" s="209">
        <f t="shared" si="9"/>
        <v>25077</v>
      </c>
      <c r="I29" s="209">
        <f t="shared" si="10"/>
        <v>25077</v>
      </c>
      <c r="J29" s="208">
        <v>6951</v>
      </c>
      <c r="K29" s="208" t="s">
        <v>273</v>
      </c>
      <c r="L29" s="210">
        <v>764</v>
      </c>
      <c r="M29" s="210">
        <v>46778</v>
      </c>
      <c r="N29" s="212">
        <f t="shared" si="11"/>
        <v>47542</v>
      </c>
      <c r="O29" s="210"/>
      <c r="P29" s="210">
        <v>25077</v>
      </c>
      <c r="Q29" s="212">
        <f t="shared" si="12"/>
        <v>25077</v>
      </c>
      <c r="R29" s="208"/>
      <c r="S29" s="208"/>
      <c r="T29" s="210"/>
      <c r="U29" s="210"/>
      <c r="V29" s="212">
        <f t="shared" si="13"/>
        <v>0</v>
      </c>
      <c r="W29" s="210"/>
      <c r="X29" s="210"/>
      <c r="Y29" s="212">
        <f t="shared" si="14"/>
        <v>0</v>
      </c>
      <c r="Z29" s="208"/>
      <c r="AA29" s="208"/>
      <c r="AB29" s="210"/>
      <c r="AC29" s="210"/>
      <c r="AD29" s="212">
        <f t="shared" si="15"/>
        <v>0</v>
      </c>
      <c r="AE29" s="210"/>
      <c r="AF29" s="210"/>
      <c r="AG29" s="212">
        <f t="shared" si="16"/>
        <v>0</v>
      </c>
      <c r="AH29" s="208"/>
      <c r="AI29" s="208"/>
      <c r="AJ29" s="210"/>
      <c r="AK29" s="210"/>
      <c r="AL29" s="212">
        <f t="shared" si="17"/>
        <v>0</v>
      </c>
      <c r="AM29" s="210"/>
      <c r="AN29" s="210"/>
      <c r="AO29" s="212">
        <f t="shared" si="18"/>
        <v>0</v>
      </c>
      <c r="AP29" s="208"/>
      <c r="AQ29" s="208"/>
      <c r="AR29" s="210"/>
      <c r="AS29" s="210"/>
      <c r="AT29" s="212">
        <f t="shared" si="19"/>
        <v>0</v>
      </c>
      <c r="AU29" s="210"/>
      <c r="AV29" s="210"/>
      <c r="AW29" s="212">
        <f t="shared" si="20"/>
        <v>0</v>
      </c>
      <c r="AX29" s="208"/>
      <c r="AY29" s="208"/>
      <c r="AZ29" s="210"/>
      <c r="BA29" s="210"/>
      <c r="BB29" s="212">
        <f t="shared" si="21"/>
        <v>0</v>
      </c>
      <c r="BC29" s="210"/>
      <c r="BD29" s="210"/>
      <c r="BE29" s="212">
        <f t="shared" si="22"/>
        <v>0</v>
      </c>
    </row>
    <row r="30" spans="1:57" ht="13.5">
      <c r="A30" s="208" t="s">
        <v>185</v>
      </c>
      <c r="B30" s="208">
        <v>6363</v>
      </c>
      <c r="C30" s="208" t="s">
        <v>256</v>
      </c>
      <c r="D30" s="209">
        <f t="shared" si="7"/>
        <v>416</v>
      </c>
      <c r="E30" s="209">
        <f t="shared" si="7"/>
        <v>25110</v>
      </c>
      <c r="F30" s="209">
        <f t="shared" si="8"/>
        <v>25526</v>
      </c>
      <c r="G30" s="209">
        <f t="shared" si="9"/>
        <v>0</v>
      </c>
      <c r="H30" s="209">
        <f t="shared" si="9"/>
        <v>9832</v>
      </c>
      <c r="I30" s="209">
        <f t="shared" si="10"/>
        <v>9832</v>
      </c>
      <c r="J30" s="208">
        <v>6951</v>
      </c>
      <c r="K30" s="208" t="s">
        <v>273</v>
      </c>
      <c r="L30" s="210">
        <v>416</v>
      </c>
      <c r="M30" s="210">
        <v>25110</v>
      </c>
      <c r="N30" s="212">
        <f t="shared" si="11"/>
        <v>25526</v>
      </c>
      <c r="O30" s="210"/>
      <c r="P30" s="210">
        <v>9832</v>
      </c>
      <c r="Q30" s="212">
        <f t="shared" si="12"/>
        <v>9832</v>
      </c>
      <c r="R30" s="208"/>
      <c r="S30" s="208"/>
      <c r="T30" s="210"/>
      <c r="U30" s="210"/>
      <c r="V30" s="212">
        <f t="shared" si="13"/>
        <v>0</v>
      </c>
      <c r="W30" s="210"/>
      <c r="X30" s="210"/>
      <c r="Y30" s="212">
        <f t="shared" si="14"/>
        <v>0</v>
      </c>
      <c r="Z30" s="208"/>
      <c r="AA30" s="208"/>
      <c r="AB30" s="210"/>
      <c r="AC30" s="210"/>
      <c r="AD30" s="212">
        <f t="shared" si="15"/>
        <v>0</v>
      </c>
      <c r="AE30" s="210"/>
      <c r="AF30" s="210"/>
      <c r="AG30" s="212">
        <f t="shared" si="16"/>
        <v>0</v>
      </c>
      <c r="AH30" s="208"/>
      <c r="AI30" s="208"/>
      <c r="AJ30" s="210"/>
      <c r="AK30" s="210"/>
      <c r="AL30" s="212">
        <f t="shared" si="17"/>
        <v>0</v>
      </c>
      <c r="AM30" s="210"/>
      <c r="AN30" s="210"/>
      <c r="AO30" s="212">
        <f t="shared" si="18"/>
        <v>0</v>
      </c>
      <c r="AP30" s="208"/>
      <c r="AQ30" s="208"/>
      <c r="AR30" s="210"/>
      <c r="AS30" s="210"/>
      <c r="AT30" s="212">
        <f t="shared" si="19"/>
        <v>0</v>
      </c>
      <c r="AU30" s="210"/>
      <c r="AV30" s="210"/>
      <c r="AW30" s="212">
        <f t="shared" si="20"/>
        <v>0</v>
      </c>
      <c r="AX30" s="208"/>
      <c r="AY30" s="208"/>
      <c r="AZ30" s="210"/>
      <c r="BA30" s="210"/>
      <c r="BB30" s="212">
        <f t="shared" si="21"/>
        <v>0</v>
      </c>
      <c r="BC30" s="210"/>
      <c r="BD30" s="210"/>
      <c r="BE30" s="212">
        <f t="shared" si="22"/>
        <v>0</v>
      </c>
    </row>
    <row r="31" spans="1:57" ht="13.5">
      <c r="A31" s="208" t="s">
        <v>185</v>
      </c>
      <c r="B31" s="208">
        <v>6364</v>
      </c>
      <c r="C31" s="208" t="s">
        <v>257</v>
      </c>
      <c r="D31" s="209">
        <f t="shared" si="7"/>
        <v>711</v>
      </c>
      <c r="E31" s="209">
        <f t="shared" si="7"/>
        <v>42745</v>
      </c>
      <c r="F31" s="209">
        <f t="shared" si="8"/>
        <v>43456</v>
      </c>
      <c r="G31" s="209">
        <f t="shared" si="9"/>
        <v>0</v>
      </c>
      <c r="H31" s="209">
        <f t="shared" si="9"/>
        <v>29695</v>
      </c>
      <c r="I31" s="209">
        <f t="shared" si="10"/>
        <v>29695</v>
      </c>
      <c r="J31" s="208">
        <v>6951</v>
      </c>
      <c r="K31" s="208" t="s">
        <v>273</v>
      </c>
      <c r="L31" s="210">
        <v>711</v>
      </c>
      <c r="M31" s="210">
        <v>42745</v>
      </c>
      <c r="N31" s="212">
        <f t="shared" si="11"/>
        <v>43456</v>
      </c>
      <c r="O31" s="210"/>
      <c r="P31" s="210">
        <v>29695</v>
      </c>
      <c r="Q31" s="212">
        <f t="shared" si="12"/>
        <v>29695</v>
      </c>
      <c r="R31" s="208"/>
      <c r="S31" s="208"/>
      <c r="T31" s="210"/>
      <c r="U31" s="210"/>
      <c r="V31" s="212">
        <f t="shared" si="13"/>
        <v>0</v>
      </c>
      <c r="W31" s="210"/>
      <c r="X31" s="210"/>
      <c r="Y31" s="212">
        <f t="shared" si="14"/>
        <v>0</v>
      </c>
      <c r="Z31" s="208"/>
      <c r="AA31" s="208"/>
      <c r="AB31" s="210"/>
      <c r="AC31" s="210"/>
      <c r="AD31" s="212">
        <f t="shared" si="15"/>
        <v>0</v>
      </c>
      <c r="AE31" s="210"/>
      <c r="AF31" s="210"/>
      <c r="AG31" s="212">
        <f t="shared" si="16"/>
        <v>0</v>
      </c>
      <c r="AH31" s="208"/>
      <c r="AI31" s="208"/>
      <c r="AJ31" s="210"/>
      <c r="AK31" s="210"/>
      <c r="AL31" s="212">
        <f t="shared" si="17"/>
        <v>0</v>
      </c>
      <c r="AM31" s="210"/>
      <c r="AN31" s="210"/>
      <c r="AO31" s="212">
        <f t="shared" si="18"/>
        <v>0</v>
      </c>
      <c r="AP31" s="208"/>
      <c r="AQ31" s="208"/>
      <c r="AR31" s="210"/>
      <c r="AS31" s="210"/>
      <c r="AT31" s="212">
        <f t="shared" si="19"/>
        <v>0</v>
      </c>
      <c r="AU31" s="210"/>
      <c r="AV31" s="210"/>
      <c r="AW31" s="212">
        <f t="shared" si="20"/>
        <v>0</v>
      </c>
      <c r="AX31" s="208"/>
      <c r="AY31" s="208"/>
      <c r="AZ31" s="210"/>
      <c r="BA31" s="210"/>
      <c r="BB31" s="212">
        <f t="shared" si="21"/>
        <v>0</v>
      </c>
      <c r="BC31" s="210"/>
      <c r="BD31" s="210"/>
      <c r="BE31" s="212">
        <f t="shared" si="22"/>
        <v>0</v>
      </c>
    </row>
    <row r="32" spans="1:57" ht="13.5">
      <c r="A32" s="208" t="s">
        <v>185</v>
      </c>
      <c r="B32" s="208">
        <v>6365</v>
      </c>
      <c r="C32" s="208" t="s">
        <v>258</v>
      </c>
      <c r="D32" s="209">
        <f t="shared" si="7"/>
        <v>292</v>
      </c>
      <c r="E32" s="209">
        <f t="shared" si="7"/>
        <v>17771</v>
      </c>
      <c r="F32" s="209">
        <f t="shared" si="8"/>
        <v>18063</v>
      </c>
      <c r="G32" s="209">
        <f t="shared" si="9"/>
        <v>0</v>
      </c>
      <c r="H32" s="209">
        <f t="shared" si="9"/>
        <v>8044</v>
      </c>
      <c r="I32" s="209">
        <f t="shared" si="10"/>
        <v>8044</v>
      </c>
      <c r="J32" s="208">
        <v>6951</v>
      </c>
      <c r="K32" s="208" t="s">
        <v>273</v>
      </c>
      <c r="L32" s="210">
        <v>292</v>
      </c>
      <c r="M32" s="210">
        <v>17771</v>
      </c>
      <c r="N32" s="212">
        <f t="shared" si="11"/>
        <v>18063</v>
      </c>
      <c r="O32" s="210"/>
      <c r="P32" s="210">
        <v>8044</v>
      </c>
      <c r="Q32" s="212">
        <f t="shared" si="12"/>
        <v>8044</v>
      </c>
      <c r="R32" s="208"/>
      <c r="S32" s="208"/>
      <c r="T32" s="210"/>
      <c r="U32" s="210"/>
      <c r="V32" s="212">
        <f t="shared" si="13"/>
        <v>0</v>
      </c>
      <c r="W32" s="210"/>
      <c r="X32" s="210"/>
      <c r="Y32" s="212">
        <f t="shared" si="14"/>
        <v>0</v>
      </c>
      <c r="Z32" s="208"/>
      <c r="AA32" s="208"/>
      <c r="AB32" s="210"/>
      <c r="AC32" s="210"/>
      <c r="AD32" s="212">
        <f t="shared" si="15"/>
        <v>0</v>
      </c>
      <c r="AE32" s="210"/>
      <c r="AF32" s="210"/>
      <c r="AG32" s="212">
        <f t="shared" si="16"/>
        <v>0</v>
      </c>
      <c r="AH32" s="208"/>
      <c r="AI32" s="208"/>
      <c r="AJ32" s="210"/>
      <c r="AK32" s="210"/>
      <c r="AL32" s="212">
        <f t="shared" si="17"/>
        <v>0</v>
      </c>
      <c r="AM32" s="210"/>
      <c r="AN32" s="210"/>
      <c r="AO32" s="212">
        <f t="shared" si="18"/>
        <v>0</v>
      </c>
      <c r="AP32" s="208"/>
      <c r="AQ32" s="208"/>
      <c r="AR32" s="210"/>
      <c r="AS32" s="210"/>
      <c r="AT32" s="212">
        <f t="shared" si="19"/>
        <v>0</v>
      </c>
      <c r="AU32" s="210"/>
      <c r="AV32" s="210"/>
      <c r="AW32" s="212">
        <f t="shared" si="20"/>
        <v>0</v>
      </c>
      <c r="AX32" s="208"/>
      <c r="AY32" s="208"/>
      <c r="AZ32" s="210"/>
      <c r="BA32" s="210"/>
      <c r="BB32" s="212">
        <f t="shared" si="21"/>
        <v>0</v>
      </c>
      <c r="BC32" s="210"/>
      <c r="BD32" s="210"/>
      <c r="BE32" s="212">
        <f t="shared" si="22"/>
        <v>0</v>
      </c>
    </row>
    <row r="33" spans="1:57" ht="13.5">
      <c r="A33" s="208" t="s">
        <v>185</v>
      </c>
      <c r="B33" s="208">
        <v>6366</v>
      </c>
      <c r="C33" s="208" t="s">
        <v>259</v>
      </c>
      <c r="D33" s="209">
        <f t="shared" si="7"/>
        <v>314</v>
      </c>
      <c r="E33" s="209">
        <f t="shared" si="7"/>
        <v>19979</v>
      </c>
      <c r="F33" s="209">
        <f t="shared" si="8"/>
        <v>20293</v>
      </c>
      <c r="G33" s="209">
        <f t="shared" si="9"/>
        <v>0</v>
      </c>
      <c r="H33" s="209">
        <f t="shared" si="9"/>
        <v>13224</v>
      </c>
      <c r="I33" s="209">
        <f t="shared" si="10"/>
        <v>13224</v>
      </c>
      <c r="J33" s="208">
        <v>6951</v>
      </c>
      <c r="K33" s="208" t="s">
        <v>273</v>
      </c>
      <c r="L33" s="210">
        <v>314</v>
      </c>
      <c r="M33" s="210">
        <v>19979</v>
      </c>
      <c r="N33" s="212">
        <f t="shared" si="11"/>
        <v>20293</v>
      </c>
      <c r="O33" s="210"/>
      <c r="P33" s="210">
        <v>13224</v>
      </c>
      <c r="Q33" s="212">
        <f t="shared" si="12"/>
        <v>13224</v>
      </c>
      <c r="R33" s="208"/>
      <c r="S33" s="208"/>
      <c r="T33" s="210"/>
      <c r="U33" s="210"/>
      <c r="V33" s="212">
        <f t="shared" si="13"/>
        <v>0</v>
      </c>
      <c r="W33" s="210"/>
      <c r="X33" s="210"/>
      <c r="Y33" s="212">
        <f t="shared" si="14"/>
        <v>0</v>
      </c>
      <c r="Z33" s="208"/>
      <c r="AA33" s="208"/>
      <c r="AB33" s="210"/>
      <c r="AC33" s="210"/>
      <c r="AD33" s="212">
        <f t="shared" si="15"/>
        <v>0</v>
      </c>
      <c r="AE33" s="210"/>
      <c r="AF33" s="210"/>
      <c r="AG33" s="212">
        <f t="shared" si="16"/>
        <v>0</v>
      </c>
      <c r="AH33" s="208"/>
      <c r="AI33" s="208"/>
      <c r="AJ33" s="210"/>
      <c r="AK33" s="210"/>
      <c r="AL33" s="212">
        <f t="shared" si="17"/>
        <v>0</v>
      </c>
      <c r="AM33" s="210"/>
      <c r="AN33" s="210"/>
      <c r="AO33" s="212">
        <f t="shared" si="18"/>
        <v>0</v>
      </c>
      <c r="AP33" s="208"/>
      <c r="AQ33" s="208"/>
      <c r="AR33" s="210"/>
      <c r="AS33" s="210"/>
      <c r="AT33" s="212">
        <f t="shared" si="19"/>
        <v>0</v>
      </c>
      <c r="AU33" s="210"/>
      <c r="AV33" s="210"/>
      <c r="AW33" s="212">
        <f t="shared" si="20"/>
        <v>0</v>
      </c>
      <c r="AX33" s="208"/>
      <c r="AY33" s="208"/>
      <c r="AZ33" s="210"/>
      <c r="BA33" s="210"/>
      <c r="BB33" s="212">
        <f t="shared" si="21"/>
        <v>0</v>
      </c>
      <c r="BC33" s="210"/>
      <c r="BD33" s="210"/>
      <c r="BE33" s="212">
        <f t="shared" si="22"/>
        <v>0</v>
      </c>
    </row>
    <row r="34" spans="1:57" ht="13.5">
      <c r="A34" s="208" t="s">
        <v>185</v>
      </c>
      <c r="B34" s="208">
        <v>6367</v>
      </c>
      <c r="C34" s="208" t="s">
        <v>260</v>
      </c>
      <c r="D34" s="209">
        <f t="shared" si="7"/>
        <v>408</v>
      </c>
      <c r="E34" s="209">
        <f t="shared" si="7"/>
        <v>25789</v>
      </c>
      <c r="F34" s="209">
        <f t="shared" si="8"/>
        <v>26197</v>
      </c>
      <c r="G34" s="209">
        <f t="shared" si="9"/>
        <v>0</v>
      </c>
      <c r="H34" s="209">
        <f t="shared" si="9"/>
        <v>14816</v>
      </c>
      <c r="I34" s="209">
        <f t="shared" si="10"/>
        <v>14816</v>
      </c>
      <c r="J34" s="208">
        <v>6951</v>
      </c>
      <c r="K34" s="208" t="s">
        <v>273</v>
      </c>
      <c r="L34" s="210">
        <v>408</v>
      </c>
      <c r="M34" s="210">
        <v>25789</v>
      </c>
      <c r="N34" s="212">
        <f t="shared" si="11"/>
        <v>26197</v>
      </c>
      <c r="O34" s="210"/>
      <c r="P34" s="210">
        <v>14816</v>
      </c>
      <c r="Q34" s="212">
        <f t="shared" si="12"/>
        <v>14816</v>
      </c>
      <c r="R34" s="208"/>
      <c r="S34" s="208"/>
      <c r="T34" s="210"/>
      <c r="U34" s="210"/>
      <c r="V34" s="212">
        <f t="shared" si="13"/>
        <v>0</v>
      </c>
      <c r="W34" s="210"/>
      <c r="X34" s="210"/>
      <c r="Y34" s="212">
        <f t="shared" si="14"/>
        <v>0</v>
      </c>
      <c r="Z34" s="208"/>
      <c r="AA34" s="208"/>
      <c r="AB34" s="210"/>
      <c r="AC34" s="210"/>
      <c r="AD34" s="212">
        <f t="shared" si="15"/>
        <v>0</v>
      </c>
      <c r="AE34" s="210"/>
      <c r="AF34" s="210"/>
      <c r="AG34" s="212">
        <f t="shared" si="16"/>
        <v>0</v>
      </c>
      <c r="AH34" s="208"/>
      <c r="AI34" s="208"/>
      <c r="AJ34" s="210"/>
      <c r="AK34" s="210"/>
      <c r="AL34" s="212">
        <f t="shared" si="17"/>
        <v>0</v>
      </c>
      <c r="AM34" s="210"/>
      <c r="AN34" s="210"/>
      <c r="AO34" s="212">
        <f t="shared" si="18"/>
        <v>0</v>
      </c>
      <c r="AP34" s="208"/>
      <c r="AQ34" s="208"/>
      <c r="AR34" s="210"/>
      <c r="AS34" s="210"/>
      <c r="AT34" s="212">
        <f t="shared" si="19"/>
        <v>0</v>
      </c>
      <c r="AU34" s="210"/>
      <c r="AV34" s="210"/>
      <c r="AW34" s="212">
        <f t="shared" si="20"/>
        <v>0</v>
      </c>
      <c r="AX34" s="208"/>
      <c r="AY34" s="208"/>
      <c r="AZ34" s="210"/>
      <c r="BA34" s="210"/>
      <c r="BB34" s="212">
        <f t="shared" si="21"/>
        <v>0</v>
      </c>
      <c r="BC34" s="210"/>
      <c r="BD34" s="210"/>
      <c r="BE34" s="212">
        <f t="shared" si="22"/>
        <v>0</v>
      </c>
    </row>
    <row r="35" spans="1:57" ht="13.5">
      <c r="A35" s="208" t="s">
        <v>185</v>
      </c>
      <c r="B35" s="208">
        <v>6381</v>
      </c>
      <c r="C35" s="208" t="s">
        <v>261</v>
      </c>
      <c r="D35" s="209">
        <f t="shared" si="7"/>
        <v>3861</v>
      </c>
      <c r="E35" s="209">
        <f t="shared" si="7"/>
        <v>42133</v>
      </c>
      <c r="F35" s="209">
        <f t="shared" si="8"/>
        <v>45994</v>
      </c>
      <c r="G35" s="209">
        <f t="shared" si="9"/>
        <v>0</v>
      </c>
      <c r="H35" s="209">
        <f t="shared" si="9"/>
        <v>56311</v>
      </c>
      <c r="I35" s="209">
        <f t="shared" si="10"/>
        <v>56311</v>
      </c>
      <c r="J35" s="208">
        <v>6952</v>
      </c>
      <c r="K35" s="208" t="s">
        <v>274</v>
      </c>
      <c r="L35" s="210">
        <v>3861</v>
      </c>
      <c r="M35" s="210">
        <v>42133</v>
      </c>
      <c r="N35" s="212">
        <f t="shared" si="11"/>
        <v>45994</v>
      </c>
      <c r="O35" s="210"/>
      <c r="P35" s="210">
        <v>56311</v>
      </c>
      <c r="Q35" s="212">
        <f t="shared" si="12"/>
        <v>56311</v>
      </c>
      <c r="R35" s="208"/>
      <c r="S35" s="208"/>
      <c r="T35" s="210"/>
      <c r="U35" s="210"/>
      <c r="V35" s="212">
        <f t="shared" si="13"/>
        <v>0</v>
      </c>
      <c r="W35" s="210"/>
      <c r="X35" s="210"/>
      <c r="Y35" s="212">
        <f t="shared" si="14"/>
        <v>0</v>
      </c>
      <c r="Z35" s="208"/>
      <c r="AA35" s="208"/>
      <c r="AB35" s="210"/>
      <c r="AC35" s="210"/>
      <c r="AD35" s="212">
        <f t="shared" si="15"/>
        <v>0</v>
      </c>
      <c r="AE35" s="210"/>
      <c r="AF35" s="210"/>
      <c r="AG35" s="212">
        <f t="shared" si="16"/>
        <v>0</v>
      </c>
      <c r="AH35" s="208"/>
      <c r="AI35" s="208"/>
      <c r="AJ35" s="210"/>
      <c r="AK35" s="210"/>
      <c r="AL35" s="212">
        <f t="shared" si="17"/>
        <v>0</v>
      </c>
      <c r="AM35" s="210"/>
      <c r="AN35" s="210"/>
      <c r="AO35" s="212">
        <f t="shared" si="18"/>
        <v>0</v>
      </c>
      <c r="AP35" s="208"/>
      <c r="AQ35" s="208"/>
      <c r="AR35" s="210"/>
      <c r="AS35" s="210"/>
      <c r="AT35" s="212">
        <f t="shared" si="19"/>
        <v>0</v>
      </c>
      <c r="AU35" s="210"/>
      <c r="AV35" s="210"/>
      <c r="AW35" s="212">
        <f t="shared" si="20"/>
        <v>0</v>
      </c>
      <c r="AX35" s="208"/>
      <c r="AY35" s="208"/>
      <c r="AZ35" s="210"/>
      <c r="BA35" s="210"/>
      <c r="BB35" s="212">
        <f t="shared" si="21"/>
        <v>0</v>
      </c>
      <c r="BC35" s="210"/>
      <c r="BD35" s="210"/>
      <c r="BE35" s="212">
        <f t="shared" si="22"/>
        <v>0</v>
      </c>
    </row>
    <row r="36" spans="1:57" ht="13.5">
      <c r="A36" s="208" t="s">
        <v>185</v>
      </c>
      <c r="B36" s="208">
        <v>6382</v>
      </c>
      <c r="C36" s="208" t="s">
        <v>262</v>
      </c>
      <c r="D36" s="209">
        <f t="shared" si="7"/>
        <v>2536</v>
      </c>
      <c r="E36" s="209">
        <f t="shared" si="7"/>
        <v>27562</v>
      </c>
      <c r="F36" s="209">
        <f t="shared" si="8"/>
        <v>30098</v>
      </c>
      <c r="G36" s="209">
        <f t="shared" si="9"/>
        <v>0</v>
      </c>
      <c r="H36" s="209">
        <f t="shared" si="9"/>
        <v>61012</v>
      </c>
      <c r="I36" s="209">
        <f t="shared" si="10"/>
        <v>61012</v>
      </c>
      <c r="J36" s="208">
        <v>6952</v>
      </c>
      <c r="K36" s="208" t="s">
        <v>274</v>
      </c>
      <c r="L36" s="210">
        <v>2536</v>
      </c>
      <c r="M36" s="210">
        <v>27562</v>
      </c>
      <c r="N36" s="212">
        <f t="shared" si="11"/>
        <v>30098</v>
      </c>
      <c r="O36" s="210"/>
      <c r="P36" s="210">
        <v>61012</v>
      </c>
      <c r="Q36" s="212">
        <f t="shared" si="12"/>
        <v>61012</v>
      </c>
      <c r="R36" s="208"/>
      <c r="S36" s="208"/>
      <c r="T36" s="210"/>
      <c r="U36" s="210"/>
      <c r="V36" s="212">
        <f t="shared" si="13"/>
        <v>0</v>
      </c>
      <c r="W36" s="210"/>
      <c r="X36" s="210"/>
      <c r="Y36" s="212">
        <f t="shared" si="14"/>
        <v>0</v>
      </c>
      <c r="Z36" s="208"/>
      <c r="AA36" s="208"/>
      <c r="AB36" s="210"/>
      <c r="AC36" s="210"/>
      <c r="AD36" s="212">
        <f t="shared" si="15"/>
        <v>0</v>
      </c>
      <c r="AE36" s="210"/>
      <c r="AF36" s="210"/>
      <c r="AG36" s="212">
        <f t="shared" si="16"/>
        <v>0</v>
      </c>
      <c r="AH36" s="208"/>
      <c r="AI36" s="208"/>
      <c r="AJ36" s="210"/>
      <c r="AK36" s="210"/>
      <c r="AL36" s="212">
        <f t="shared" si="17"/>
        <v>0</v>
      </c>
      <c r="AM36" s="210"/>
      <c r="AN36" s="210"/>
      <c r="AO36" s="212">
        <f t="shared" si="18"/>
        <v>0</v>
      </c>
      <c r="AP36" s="208"/>
      <c r="AQ36" s="208"/>
      <c r="AR36" s="210"/>
      <c r="AS36" s="210"/>
      <c r="AT36" s="212">
        <f t="shared" si="19"/>
        <v>0</v>
      </c>
      <c r="AU36" s="210"/>
      <c r="AV36" s="210"/>
      <c r="AW36" s="212">
        <f t="shared" si="20"/>
        <v>0</v>
      </c>
      <c r="AX36" s="208"/>
      <c r="AY36" s="208"/>
      <c r="AZ36" s="210"/>
      <c r="BA36" s="210"/>
      <c r="BB36" s="212">
        <f t="shared" si="21"/>
        <v>0</v>
      </c>
      <c r="BC36" s="210"/>
      <c r="BD36" s="210"/>
      <c r="BE36" s="212">
        <f t="shared" si="22"/>
        <v>0</v>
      </c>
    </row>
    <row r="37" spans="1:57" ht="13.5">
      <c r="A37" s="208" t="s">
        <v>185</v>
      </c>
      <c r="B37" s="208">
        <v>6401</v>
      </c>
      <c r="C37" s="208" t="s">
        <v>263</v>
      </c>
      <c r="D37" s="209">
        <f t="shared" si="7"/>
        <v>1727</v>
      </c>
      <c r="E37" s="209">
        <f t="shared" si="7"/>
        <v>18812</v>
      </c>
      <c r="F37" s="209">
        <f t="shared" si="8"/>
        <v>20539</v>
      </c>
      <c r="G37" s="209">
        <f t="shared" si="9"/>
        <v>0</v>
      </c>
      <c r="H37" s="209">
        <f t="shared" si="9"/>
        <v>25875</v>
      </c>
      <c r="I37" s="209">
        <f t="shared" si="10"/>
        <v>25875</v>
      </c>
      <c r="J37" s="208">
        <v>6952</v>
      </c>
      <c r="K37" s="208" t="s">
        <v>274</v>
      </c>
      <c r="L37" s="210">
        <v>1727</v>
      </c>
      <c r="M37" s="210">
        <v>18812</v>
      </c>
      <c r="N37" s="212">
        <f t="shared" si="11"/>
        <v>20539</v>
      </c>
      <c r="O37" s="210"/>
      <c r="P37" s="210">
        <v>25875</v>
      </c>
      <c r="Q37" s="212">
        <f t="shared" si="12"/>
        <v>25875</v>
      </c>
      <c r="R37" s="208"/>
      <c r="S37" s="208"/>
      <c r="T37" s="210"/>
      <c r="U37" s="210"/>
      <c r="V37" s="212">
        <f t="shared" si="13"/>
        <v>0</v>
      </c>
      <c r="W37" s="210"/>
      <c r="X37" s="210"/>
      <c r="Y37" s="212">
        <f t="shared" si="14"/>
        <v>0</v>
      </c>
      <c r="Z37" s="208"/>
      <c r="AA37" s="208"/>
      <c r="AB37" s="210"/>
      <c r="AC37" s="210"/>
      <c r="AD37" s="212">
        <f t="shared" si="15"/>
        <v>0</v>
      </c>
      <c r="AE37" s="210"/>
      <c r="AF37" s="210"/>
      <c r="AG37" s="212">
        <f t="shared" si="16"/>
        <v>0</v>
      </c>
      <c r="AH37" s="208"/>
      <c r="AI37" s="208"/>
      <c r="AJ37" s="210"/>
      <c r="AK37" s="210"/>
      <c r="AL37" s="212">
        <f t="shared" si="17"/>
        <v>0</v>
      </c>
      <c r="AM37" s="210"/>
      <c r="AN37" s="210"/>
      <c r="AO37" s="212">
        <f t="shared" si="18"/>
        <v>0</v>
      </c>
      <c r="AP37" s="208"/>
      <c r="AQ37" s="208"/>
      <c r="AR37" s="210"/>
      <c r="AS37" s="210"/>
      <c r="AT37" s="212">
        <f t="shared" si="19"/>
        <v>0</v>
      </c>
      <c r="AU37" s="210"/>
      <c r="AV37" s="210"/>
      <c r="AW37" s="212">
        <f t="shared" si="20"/>
        <v>0</v>
      </c>
      <c r="AX37" s="208"/>
      <c r="AY37" s="208"/>
      <c r="AZ37" s="210"/>
      <c r="BA37" s="210"/>
      <c r="BB37" s="212">
        <f t="shared" si="21"/>
        <v>0</v>
      </c>
      <c r="BC37" s="210"/>
      <c r="BD37" s="210"/>
      <c r="BE37" s="212">
        <f t="shared" si="22"/>
        <v>0</v>
      </c>
    </row>
    <row r="38" spans="1:57" ht="13.5">
      <c r="A38" s="208" t="s">
        <v>185</v>
      </c>
      <c r="B38" s="208">
        <v>6402</v>
      </c>
      <c r="C38" s="208" t="s">
        <v>264</v>
      </c>
      <c r="D38" s="209">
        <f t="shared" si="7"/>
        <v>2060</v>
      </c>
      <c r="E38" s="209">
        <f t="shared" si="7"/>
        <v>22430</v>
      </c>
      <c r="F38" s="209">
        <f t="shared" si="8"/>
        <v>24490</v>
      </c>
      <c r="G38" s="209">
        <f t="shared" si="9"/>
        <v>0</v>
      </c>
      <c r="H38" s="209">
        <f t="shared" si="9"/>
        <v>42310</v>
      </c>
      <c r="I38" s="209">
        <f t="shared" si="10"/>
        <v>42310</v>
      </c>
      <c r="J38" s="208">
        <v>6952</v>
      </c>
      <c r="K38" s="208" t="s">
        <v>274</v>
      </c>
      <c r="L38" s="210">
        <v>2060</v>
      </c>
      <c r="M38" s="210">
        <v>22430</v>
      </c>
      <c r="N38" s="212">
        <f t="shared" si="11"/>
        <v>24490</v>
      </c>
      <c r="O38" s="210"/>
      <c r="P38" s="210">
        <v>42310</v>
      </c>
      <c r="Q38" s="212">
        <f t="shared" si="12"/>
        <v>42310</v>
      </c>
      <c r="R38" s="208"/>
      <c r="S38" s="208"/>
      <c r="T38" s="210"/>
      <c r="U38" s="210"/>
      <c r="V38" s="212">
        <f t="shared" si="13"/>
        <v>0</v>
      </c>
      <c r="W38" s="210"/>
      <c r="X38" s="210"/>
      <c r="Y38" s="212">
        <f t="shared" si="14"/>
        <v>0</v>
      </c>
      <c r="Z38" s="208"/>
      <c r="AA38" s="208"/>
      <c r="AB38" s="210"/>
      <c r="AC38" s="210"/>
      <c r="AD38" s="212">
        <f t="shared" si="15"/>
        <v>0</v>
      </c>
      <c r="AE38" s="210"/>
      <c r="AF38" s="210"/>
      <c r="AG38" s="212">
        <f t="shared" si="16"/>
        <v>0</v>
      </c>
      <c r="AH38" s="208"/>
      <c r="AI38" s="208"/>
      <c r="AJ38" s="210"/>
      <c r="AK38" s="210"/>
      <c r="AL38" s="212">
        <f t="shared" si="17"/>
        <v>0</v>
      </c>
      <c r="AM38" s="210"/>
      <c r="AN38" s="210"/>
      <c r="AO38" s="212">
        <f t="shared" si="18"/>
        <v>0</v>
      </c>
      <c r="AP38" s="208"/>
      <c r="AQ38" s="208"/>
      <c r="AR38" s="210"/>
      <c r="AS38" s="210"/>
      <c r="AT38" s="212">
        <f t="shared" si="19"/>
        <v>0</v>
      </c>
      <c r="AU38" s="210"/>
      <c r="AV38" s="210"/>
      <c r="AW38" s="212">
        <f t="shared" si="20"/>
        <v>0</v>
      </c>
      <c r="AX38" s="208"/>
      <c r="AY38" s="208"/>
      <c r="AZ38" s="210"/>
      <c r="BA38" s="210"/>
      <c r="BB38" s="212">
        <f t="shared" si="21"/>
        <v>0</v>
      </c>
      <c r="BC38" s="210"/>
      <c r="BD38" s="210"/>
      <c r="BE38" s="212">
        <f t="shared" si="22"/>
        <v>0</v>
      </c>
    </row>
    <row r="39" spans="1:57" ht="13.5">
      <c r="A39" s="208" t="s">
        <v>185</v>
      </c>
      <c r="B39" s="208">
        <v>6403</v>
      </c>
      <c r="C39" s="208" t="s">
        <v>265</v>
      </c>
      <c r="D39" s="209">
        <f t="shared" si="7"/>
        <v>1374</v>
      </c>
      <c r="E39" s="209">
        <f t="shared" si="7"/>
        <v>14945</v>
      </c>
      <c r="F39" s="209">
        <f t="shared" si="8"/>
        <v>16319</v>
      </c>
      <c r="G39" s="209">
        <f t="shared" si="9"/>
        <v>0</v>
      </c>
      <c r="H39" s="209">
        <f t="shared" si="9"/>
        <v>31882</v>
      </c>
      <c r="I39" s="209">
        <f t="shared" si="10"/>
        <v>31882</v>
      </c>
      <c r="J39" s="208">
        <v>6952</v>
      </c>
      <c r="K39" s="208" t="s">
        <v>274</v>
      </c>
      <c r="L39" s="210">
        <v>1374</v>
      </c>
      <c r="M39" s="210">
        <v>14945</v>
      </c>
      <c r="N39" s="212">
        <f t="shared" si="11"/>
        <v>16319</v>
      </c>
      <c r="O39" s="210"/>
      <c r="P39" s="210">
        <v>31882</v>
      </c>
      <c r="Q39" s="212">
        <f t="shared" si="12"/>
        <v>31882</v>
      </c>
      <c r="R39" s="208"/>
      <c r="S39" s="208"/>
      <c r="T39" s="210"/>
      <c r="U39" s="210"/>
      <c r="V39" s="212">
        <f t="shared" si="13"/>
        <v>0</v>
      </c>
      <c r="W39" s="210"/>
      <c r="X39" s="210"/>
      <c r="Y39" s="212">
        <f t="shared" si="14"/>
        <v>0</v>
      </c>
      <c r="Z39" s="208"/>
      <c r="AA39" s="208"/>
      <c r="AB39" s="210"/>
      <c r="AC39" s="210"/>
      <c r="AD39" s="212">
        <f t="shared" si="15"/>
        <v>0</v>
      </c>
      <c r="AE39" s="210"/>
      <c r="AF39" s="210"/>
      <c r="AG39" s="212">
        <f t="shared" si="16"/>
        <v>0</v>
      </c>
      <c r="AH39" s="208"/>
      <c r="AI39" s="208"/>
      <c r="AJ39" s="210"/>
      <c r="AK39" s="210"/>
      <c r="AL39" s="212">
        <f t="shared" si="17"/>
        <v>0</v>
      </c>
      <c r="AM39" s="210"/>
      <c r="AN39" s="210"/>
      <c r="AO39" s="212">
        <f t="shared" si="18"/>
        <v>0</v>
      </c>
      <c r="AP39" s="208"/>
      <c r="AQ39" s="208"/>
      <c r="AR39" s="210"/>
      <c r="AS39" s="210"/>
      <c r="AT39" s="212">
        <f t="shared" si="19"/>
        <v>0</v>
      </c>
      <c r="AU39" s="210"/>
      <c r="AV39" s="210"/>
      <c r="AW39" s="212">
        <f t="shared" si="20"/>
        <v>0</v>
      </c>
      <c r="AX39" s="208"/>
      <c r="AY39" s="208"/>
      <c r="AZ39" s="210"/>
      <c r="BA39" s="210"/>
      <c r="BB39" s="212">
        <f t="shared" si="21"/>
        <v>0</v>
      </c>
      <c r="BC39" s="210"/>
      <c r="BD39" s="210"/>
      <c r="BE39" s="212">
        <f t="shared" si="22"/>
        <v>0</v>
      </c>
    </row>
    <row r="40" spans="1:57" ht="13.5">
      <c r="A40" s="208" t="s">
        <v>185</v>
      </c>
      <c r="B40" s="208">
        <v>6426</v>
      </c>
      <c r="C40" s="208" t="s">
        <v>266</v>
      </c>
      <c r="D40" s="209">
        <f t="shared" si="7"/>
        <v>0</v>
      </c>
      <c r="E40" s="209">
        <f t="shared" si="7"/>
        <v>20727</v>
      </c>
      <c r="F40" s="209">
        <f t="shared" si="8"/>
        <v>20727</v>
      </c>
      <c r="G40" s="209">
        <f t="shared" si="9"/>
        <v>0</v>
      </c>
      <c r="H40" s="209">
        <f t="shared" si="9"/>
        <v>8391</v>
      </c>
      <c r="I40" s="209">
        <f t="shared" si="10"/>
        <v>8391</v>
      </c>
      <c r="J40" s="208">
        <v>6832</v>
      </c>
      <c r="K40" s="208" t="s">
        <v>277</v>
      </c>
      <c r="L40" s="210"/>
      <c r="M40" s="210">
        <v>20727</v>
      </c>
      <c r="N40" s="212">
        <f t="shared" si="11"/>
        <v>20727</v>
      </c>
      <c r="O40" s="210"/>
      <c r="P40" s="210">
        <v>8391</v>
      </c>
      <c r="Q40" s="212">
        <f t="shared" si="12"/>
        <v>8391</v>
      </c>
      <c r="R40" s="208"/>
      <c r="S40" s="208"/>
      <c r="T40" s="210"/>
      <c r="U40" s="210"/>
      <c r="V40" s="212">
        <f t="shared" si="13"/>
        <v>0</v>
      </c>
      <c r="W40" s="210"/>
      <c r="X40" s="210"/>
      <c r="Y40" s="212">
        <f t="shared" si="14"/>
        <v>0</v>
      </c>
      <c r="Z40" s="208"/>
      <c r="AA40" s="208"/>
      <c r="AB40" s="210"/>
      <c r="AC40" s="210"/>
      <c r="AD40" s="212">
        <f t="shared" si="15"/>
        <v>0</v>
      </c>
      <c r="AE40" s="210"/>
      <c r="AF40" s="210"/>
      <c r="AG40" s="212">
        <f t="shared" si="16"/>
        <v>0</v>
      </c>
      <c r="AH40" s="208"/>
      <c r="AI40" s="208"/>
      <c r="AJ40" s="210"/>
      <c r="AK40" s="210"/>
      <c r="AL40" s="212">
        <f t="shared" si="17"/>
        <v>0</v>
      </c>
      <c r="AM40" s="210"/>
      <c r="AN40" s="210"/>
      <c r="AO40" s="212">
        <f t="shared" si="18"/>
        <v>0</v>
      </c>
      <c r="AP40" s="208"/>
      <c r="AQ40" s="208"/>
      <c r="AR40" s="210"/>
      <c r="AS40" s="210"/>
      <c r="AT40" s="212">
        <f t="shared" si="19"/>
        <v>0</v>
      </c>
      <c r="AU40" s="210"/>
      <c r="AV40" s="210"/>
      <c r="AW40" s="212">
        <f t="shared" si="20"/>
        <v>0</v>
      </c>
      <c r="AX40" s="208"/>
      <c r="AY40" s="208"/>
      <c r="AZ40" s="210"/>
      <c r="BA40" s="210"/>
      <c r="BB40" s="212">
        <f t="shared" si="21"/>
        <v>0</v>
      </c>
      <c r="BC40" s="210"/>
      <c r="BD40" s="210"/>
      <c r="BE40" s="212">
        <f t="shared" si="22"/>
        <v>0</v>
      </c>
    </row>
    <row r="41" spans="1:57" ht="13.5">
      <c r="A41" s="208" t="s">
        <v>185</v>
      </c>
      <c r="B41" s="208">
        <v>6428</v>
      </c>
      <c r="C41" s="208" t="s">
        <v>267</v>
      </c>
      <c r="D41" s="209">
        <f t="shared" si="7"/>
        <v>304</v>
      </c>
      <c r="E41" s="209">
        <f t="shared" si="7"/>
        <v>26351</v>
      </c>
      <c r="F41" s="209">
        <f t="shared" si="8"/>
        <v>26655</v>
      </c>
      <c r="G41" s="209">
        <f t="shared" si="9"/>
        <v>0</v>
      </c>
      <c r="H41" s="209">
        <f t="shared" si="9"/>
        <v>36516</v>
      </c>
      <c r="I41" s="209">
        <f t="shared" si="10"/>
        <v>36516</v>
      </c>
      <c r="J41" s="208">
        <v>6827</v>
      </c>
      <c r="K41" s="208" t="s">
        <v>270</v>
      </c>
      <c r="L41" s="210">
        <v>304</v>
      </c>
      <c r="M41" s="210">
        <v>26351</v>
      </c>
      <c r="N41" s="212">
        <f t="shared" si="11"/>
        <v>26655</v>
      </c>
      <c r="O41" s="210"/>
      <c r="P41" s="210">
        <v>36516</v>
      </c>
      <c r="Q41" s="212">
        <f t="shared" si="12"/>
        <v>36516</v>
      </c>
      <c r="R41" s="208"/>
      <c r="S41" s="208"/>
      <c r="T41" s="210"/>
      <c r="U41" s="210"/>
      <c r="V41" s="212">
        <f t="shared" si="13"/>
        <v>0</v>
      </c>
      <c r="W41" s="210"/>
      <c r="X41" s="210"/>
      <c r="Y41" s="212">
        <f t="shared" si="14"/>
        <v>0</v>
      </c>
      <c r="Z41" s="208"/>
      <c r="AA41" s="208"/>
      <c r="AB41" s="210"/>
      <c r="AC41" s="210"/>
      <c r="AD41" s="212">
        <f t="shared" si="15"/>
        <v>0</v>
      </c>
      <c r="AE41" s="210"/>
      <c r="AF41" s="210"/>
      <c r="AG41" s="212">
        <f t="shared" si="16"/>
        <v>0</v>
      </c>
      <c r="AH41" s="208"/>
      <c r="AI41" s="208"/>
      <c r="AJ41" s="210"/>
      <c r="AK41" s="210"/>
      <c r="AL41" s="212">
        <f t="shared" si="17"/>
        <v>0</v>
      </c>
      <c r="AM41" s="210"/>
      <c r="AN41" s="210"/>
      <c r="AO41" s="212">
        <f t="shared" si="18"/>
        <v>0</v>
      </c>
      <c r="AP41" s="208"/>
      <c r="AQ41" s="208"/>
      <c r="AR41" s="210"/>
      <c r="AS41" s="210"/>
      <c r="AT41" s="212">
        <f t="shared" si="19"/>
        <v>0</v>
      </c>
      <c r="AU41" s="210"/>
      <c r="AV41" s="210"/>
      <c r="AW41" s="212">
        <f t="shared" si="20"/>
        <v>0</v>
      </c>
      <c r="AX41" s="208"/>
      <c r="AY41" s="208"/>
      <c r="AZ41" s="210"/>
      <c r="BA41" s="210"/>
      <c r="BB41" s="212">
        <f t="shared" si="21"/>
        <v>0</v>
      </c>
      <c r="BC41" s="210"/>
      <c r="BD41" s="210"/>
      <c r="BE41" s="212">
        <f t="shared" si="22"/>
        <v>0</v>
      </c>
    </row>
    <row r="42" spans="1:57" ht="13.5">
      <c r="A42" s="208" t="s">
        <v>185</v>
      </c>
      <c r="B42" s="208">
        <v>6461</v>
      </c>
      <c r="C42" s="208" t="s">
        <v>268</v>
      </c>
      <c r="D42" s="209">
        <f t="shared" si="7"/>
        <v>217</v>
      </c>
      <c r="E42" s="209">
        <f t="shared" si="7"/>
        <v>17737</v>
      </c>
      <c r="F42" s="209">
        <f t="shared" si="8"/>
        <v>17954</v>
      </c>
      <c r="G42" s="209">
        <f t="shared" si="9"/>
        <v>0</v>
      </c>
      <c r="H42" s="209">
        <f t="shared" si="9"/>
        <v>32055</v>
      </c>
      <c r="I42" s="209">
        <f t="shared" si="10"/>
        <v>32055</v>
      </c>
      <c r="J42" s="208">
        <v>6827</v>
      </c>
      <c r="K42" s="208" t="s">
        <v>270</v>
      </c>
      <c r="L42" s="210">
        <v>217</v>
      </c>
      <c r="M42" s="210">
        <v>17737</v>
      </c>
      <c r="N42" s="212">
        <f t="shared" si="11"/>
        <v>17954</v>
      </c>
      <c r="O42" s="210"/>
      <c r="P42" s="210">
        <v>32055</v>
      </c>
      <c r="Q42" s="212">
        <f t="shared" si="12"/>
        <v>32055</v>
      </c>
      <c r="R42" s="208"/>
      <c r="S42" s="208"/>
      <c r="T42" s="210"/>
      <c r="U42" s="210"/>
      <c r="V42" s="212">
        <f t="shared" si="13"/>
        <v>0</v>
      </c>
      <c r="W42" s="210"/>
      <c r="X42" s="210"/>
      <c r="Y42" s="212">
        <f t="shared" si="14"/>
        <v>0</v>
      </c>
      <c r="Z42" s="208"/>
      <c r="AA42" s="208"/>
      <c r="AB42" s="210"/>
      <c r="AC42" s="210"/>
      <c r="AD42" s="212">
        <f t="shared" si="15"/>
        <v>0</v>
      </c>
      <c r="AE42" s="210"/>
      <c r="AF42" s="210"/>
      <c r="AG42" s="212">
        <f t="shared" si="16"/>
        <v>0</v>
      </c>
      <c r="AH42" s="208"/>
      <c r="AI42" s="208"/>
      <c r="AJ42" s="210"/>
      <c r="AK42" s="210"/>
      <c r="AL42" s="212">
        <f t="shared" si="17"/>
        <v>0</v>
      </c>
      <c r="AM42" s="210"/>
      <c r="AN42" s="210"/>
      <c r="AO42" s="212">
        <f t="shared" si="18"/>
        <v>0</v>
      </c>
      <c r="AP42" s="208"/>
      <c r="AQ42" s="208"/>
      <c r="AR42" s="210"/>
      <c r="AS42" s="210"/>
      <c r="AT42" s="212">
        <f t="shared" si="19"/>
        <v>0</v>
      </c>
      <c r="AU42" s="210"/>
      <c r="AV42" s="210"/>
      <c r="AW42" s="212">
        <f t="shared" si="20"/>
        <v>0</v>
      </c>
      <c r="AX42" s="208"/>
      <c r="AY42" s="208"/>
      <c r="AZ42" s="210"/>
      <c r="BA42" s="210"/>
      <c r="BB42" s="212">
        <f t="shared" si="21"/>
        <v>0</v>
      </c>
      <c r="BC42" s="210"/>
      <c r="BD42" s="210"/>
      <c r="BE42" s="212">
        <f t="shared" si="22"/>
        <v>0</v>
      </c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5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山形県</v>
      </c>
      <c r="B7" s="140">
        <f>INT(B8/1000)*1000</f>
        <v>6000</v>
      </c>
      <c r="C7" s="140" t="s">
        <v>179</v>
      </c>
      <c r="D7" s="141">
        <f>SUM(D8:D200)</f>
        <v>3092962</v>
      </c>
      <c r="E7" s="141">
        <f>SUM(E8:E200)</f>
        <v>1650484</v>
      </c>
      <c r="F7" s="140"/>
      <c r="G7" s="140"/>
      <c r="H7" s="141">
        <f>SUM(H8:H200)</f>
        <v>2045918</v>
      </c>
      <c r="I7" s="141">
        <f>SUM(I8:I200)</f>
        <v>885786</v>
      </c>
      <c r="J7" s="140"/>
      <c r="K7" s="140"/>
      <c r="L7" s="141">
        <f>SUM(L8:L200)</f>
        <v>398513</v>
      </c>
      <c r="M7" s="141">
        <f>SUM(M8:M200)</f>
        <v>216963</v>
      </c>
      <c r="N7" s="140"/>
      <c r="O7" s="140"/>
      <c r="P7" s="141">
        <f>SUM(P8:P200)</f>
        <v>265542</v>
      </c>
      <c r="Q7" s="141">
        <f>SUM(Q8:Q200)</f>
        <v>202600</v>
      </c>
      <c r="R7" s="140"/>
      <c r="S7" s="140"/>
      <c r="T7" s="141">
        <f>SUM(T8:T200)</f>
        <v>183534</v>
      </c>
      <c r="U7" s="141">
        <f>SUM(U8:U200)</f>
        <v>118277</v>
      </c>
      <c r="V7" s="140"/>
      <c r="W7" s="140"/>
      <c r="X7" s="141">
        <f>SUM(X8:X200)</f>
        <v>73554</v>
      </c>
      <c r="Y7" s="141">
        <f>SUM(Y8:Y200)</f>
        <v>90707</v>
      </c>
      <c r="Z7" s="140"/>
      <c r="AA7" s="140"/>
      <c r="AB7" s="141">
        <f>SUM(AB8:AB200)</f>
        <v>38602</v>
      </c>
      <c r="AC7" s="141">
        <f>SUM(AC8:AC200)</f>
        <v>33919</v>
      </c>
      <c r="AD7" s="140"/>
      <c r="AE7" s="140"/>
      <c r="AF7" s="141">
        <f>SUM(AF8:AF200)</f>
        <v>44783</v>
      </c>
      <c r="AG7" s="141">
        <f>SUM(AG8:AG200)</f>
        <v>55534</v>
      </c>
      <c r="AH7" s="140"/>
      <c r="AI7" s="140"/>
      <c r="AJ7" s="141">
        <f>SUM(AJ8:AJ200)</f>
        <v>42516</v>
      </c>
      <c r="AK7" s="141">
        <f>SUM(AK8:AK200)</f>
        <v>46698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185</v>
      </c>
      <c r="B8" s="208">
        <v>6821</v>
      </c>
      <c r="C8" s="208" t="s">
        <v>269</v>
      </c>
      <c r="D8" s="209">
        <f aca="true" t="shared" si="0" ref="D8:E15">SUM(H8,L8,P8,T8,X8,AB8,AF8,AJ8,AN8,AR8,AV8,AZ8,BD8,BH8,BL8,BP8,BT8,BX8,CB8,CF8,CJ8,CN8,CR8,CV8,CZ8,DD8,DH8,DL8,DP8,DT8)</f>
        <v>140337</v>
      </c>
      <c r="E8" s="209">
        <f t="shared" si="0"/>
        <v>16828</v>
      </c>
      <c r="F8" s="208">
        <v>6208</v>
      </c>
      <c r="G8" s="208" t="s">
        <v>241</v>
      </c>
      <c r="H8" s="210">
        <v>21626</v>
      </c>
      <c r="I8" s="210">
        <v>3226</v>
      </c>
      <c r="J8" s="208">
        <v>6210</v>
      </c>
      <c r="K8" s="208" t="s">
        <v>243</v>
      </c>
      <c r="L8" s="210">
        <v>58745</v>
      </c>
      <c r="M8" s="210">
        <v>3894</v>
      </c>
      <c r="N8" s="208">
        <v>6211</v>
      </c>
      <c r="O8" s="208" t="s">
        <v>244</v>
      </c>
      <c r="P8" s="210">
        <v>41568</v>
      </c>
      <c r="Q8" s="210">
        <v>6788</v>
      </c>
      <c r="R8" s="208">
        <v>6321</v>
      </c>
      <c r="S8" s="208" t="s">
        <v>249</v>
      </c>
      <c r="T8" s="210">
        <v>18398</v>
      </c>
      <c r="U8" s="210">
        <v>2920</v>
      </c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185</v>
      </c>
      <c r="B9" s="208">
        <v>6827</v>
      </c>
      <c r="C9" s="208" t="s">
        <v>270</v>
      </c>
      <c r="D9" s="209">
        <f t="shared" si="0"/>
        <v>492975</v>
      </c>
      <c r="E9" s="209">
        <f t="shared" si="0"/>
        <v>271753</v>
      </c>
      <c r="F9" s="208">
        <v>6204</v>
      </c>
      <c r="G9" s="208" t="s">
        <v>237</v>
      </c>
      <c r="H9" s="210">
        <v>448366</v>
      </c>
      <c r="I9" s="210">
        <v>203182</v>
      </c>
      <c r="J9" s="208">
        <v>6428</v>
      </c>
      <c r="K9" s="208" t="s">
        <v>267</v>
      </c>
      <c r="L9" s="210">
        <v>26655</v>
      </c>
      <c r="M9" s="210">
        <v>36516</v>
      </c>
      <c r="N9" s="208">
        <v>6461</v>
      </c>
      <c r="O9" s="208" t="s">
        <v>268</v>
      </c>
      <c r="P9" s="210">
        <v>17954</v>
      </c>
      <c r="Q9" s="210">
        <v>32055</v>
      </c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185</v>
      </c>
      <c r="B10" s="208">
        <v>6831</v>
      </c>
      <c r="C10" s="208" t="s">
        <v>271</v>
      </c>
      <c r="D10" s="209">
        <f t="shared" si="0"/>
        <v>502929</v>
      </c>
      <c r="E10" s="209">
        <f t="shared" si="0"/>
        <v>314534</v>
      </c>
      <c r="F10" s="208">
        <v>6201</v>
      </c>
      <c r="G10" s="208" t="s">
        <v>234</v>
      </c>
      <c r="H10" s="210">
        <v>391846</v>
      </c>
      <c r="I10" s="210">
        <v>246485</v>
      </c>
      <c r="J10" s="208">
        <v>6207</v>
      </c>
      <c r="K10" s="208" t="s">
        <v>240</v>
      </c>
      <c r="L10" s="210">
        <v>56106</v>
      </c>
      <c r="M10" s="210">
        <v>23478</v>
      </c>
      <c r="N10" s="208">
        <v>6301</v>
      </c>
      <c r="O10" s="208" t="s">
        <v>247</v>
      </c>
      <c r="P10" s="210">
        <v>29020</v>
      </c>
      <c r="Q10" s="210">
        <v>21898</v>
      </c>
      <c r="R10" s="208">
        <v>6302</v>
      </c>
      <c r="S10" s="208" t="s">
        <v>248</v>
      </c>
      <c r="T10" s="210">
        <v>25957</v>
      </c>
      <c r="U10" s="210">
        <v>22673</v>
      </c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185</v>
      </c>
      <c r="B11" s="208">
        <v>6832</v>
      </c>
      <c r="C11" s="208" t="s">
        <v>272</v>
      </c>
      <c r="D11" s="209">
        <f t="shared" si="0"/>
        <v>424966</v>
      </c>
      <c r="E11" s="209">
        <f t="shared" si="0"/>
        <v>124740</v>
      </c>
      <c r="F11" s="208">
        <v>6203</v>
      </c>
      <c r="G11" s="208" t="s">
        <v>236</v>
      </c>
      <c r="H11" s="210">
        <v>404239</v>
      </c>
      <c r="I11" s="210">
        <v>116349</v>
      </c>
      <c r="J11" s="208">
        <v>6426</v>
      </c>
      <c r="K11" s="208" t="s">
        <v>266</v>
      </c>
      <c r="L11" s="210">
        <v>20727</v>
      </c>
      <c r="M11" s="210">
        <v>8391</v>
      </c>
      <c r="N11" s="208"/>
      <c r="O11" s="208"/>
      <c r="P11" s="210"/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185</v>
      </c>
      <c r="B12" s="208">
        <v>6951</v>
      </c>
      <c r="C12" s="208" t="s">
        <v>273</v>
      </c>
      <c r="D12" s="209">
        <f t="shared" si="0"/>
        <v>367484</v>
      </c>
      <c r="E12" s="209">
        <f t="shared" si="0"/>
        <v>189946</v>
      </c>
      <c r="F12" s="208">
        <v>6205</v>
      </c>
      <c r="G12" s="208" t="s">
        <v>238</v>
      </c>
      <c r="H12" s="210">
        <v>161133</v>
      </c>
      <c r="I12" s="210">
        <v>75500</v>
      </c>
      <c r="J12" s="208">
        <v>6361</v>
      </c>
      <c r="K12" s="208" t="s">
        <v>254</v>
      </c>
      <c r="L12" s="210">
        <v>25274</v>
      </c>
      <c r="M12" s="210">
        <v>13758</v>
      </c>
      <c r="N12" s="208">
        <v>6362</v>
      </c>
      <c r="O12" s="208" t="s">
        <v>255</v>
      </c>
      <c r="P12" s="210">
        <v>47542</v>
      </c>
      <c r="Q12" s="210">
        <v>25077</v>
      </c>
      <c r="R12" s="208">
        <v>6363</v>
      </c>
      <c r="S12" s="208" t="s">
        <v>256</v>
      </c>
      <c r="T12" s="210">
        <v>25526</v>
      </c>
      <c r="U12" s="210">
        <v>9832</v>
      </c>
      <c r="V12" s="208">
        <v>6364</v>
      </c>
      <c r="W12" s="208" t="s">
        <v>257</v>
      </c>
      <c r="X12" s="210">
        <v>43456</v>
      </c>
      <c r="Y12" s="210">
        <v>29695</v>
      </c>
      <c r="Z12" s="208">
        <v>6365</v>
      </c>
      <c r="AA12" s="208" t="s">
        <v>258</v>
      </c>
      <c r="AB12" s="210">
        <v>18063</v>
      </c>
      <c r="AC12" s="210">
        <v>8044</v>
      </c>
      <c r="AD12" s="208">
        <v>6366</v>
      </c>
      <c r="AE12" s="208" t="s">
        <v>259</v>
      </c>
      <c r="AF12" s="210">
        <v>20293</v>
      </c>
      <c r="AG12" s="210">
        <v>13224</v>
      </c>
      <c r="AH12" s="208">
        <v>6367</v>
      </c>
      <c r="AI12" s="208" t="s">
        <v>260</v>
      </c>
      <c r="AJ12" s="210">
        <v>26197</v>
      </c>
      <c r="AK12" s="210">
        <v>14816</v>
      </c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185</v>
      </c>
      <c r="B13" s="208">
        <v>6952</v>
      </c>
      <c r="C13" s="208" t="s">
        <v>274</v>
      </c>
      <c r="D13" s="209">
        <f t="shared" si="0"/>
        <v>452873</v>
      </c>
      <c r="E13" s="209">
        <f t="shared" si="0"/>
        <v>514840</v>
      </c>
      <c r="F13" s="208">
        <v>6202</v>
      </c>
      <c r="G13" s="208" t="s">
        <v>235</v>
      </c>
      <c r="H13" s="210">
        <v>190493</v>
      </c>
      <c r="I13" s="210">
        <v>128551</v>
      </c>
      <c r="J13" s="208">
        <v>6209</v>
      </c>
      <c r="K13" s="208" t="s">
        <v>242</v>
      </c>
      <c r="L13" s="210">
        <v>55327</v>
      </c>
      <c r="M13" s="210">
        <v>78845</v>
      </c>
      <c r="N13" s="208">
        <v>6213</v>
      </c>
      <c r="O13" s="208" t="s">
        <v>246</v>
      </c>
      <c r="P13" s="210">
        <v>69613</v>
      </c>
      <c r="Q13" s="210">
        <v>90054</v>
      </c>
      <c r="R13" s="208">
        <v>6381</v>
      </c>
      <c r="S13" s="208" t="s">
        <v>261</v>
      </c>
      <c r="T13" s="210">
        <v>45994</v>
      </c>
      <c r="U13" s="210">
        <v>56311</v>
      </c>
      <c r="V13" s="208">
        <v>6382</v>
      </c>
      <c r="W13" s="208" t="s">
        <v>262</v>
      </c>
      <c r="X13" s="210">
        <v>30098</v>
      </c>
      <c r="Y13" s="210">
        <v>61012</v>
      </c>
      <c r="Z13" s="208">
        <v>6401</v>
      </c>
      <c r="AA13" s="208" t="s">
        <v>263</v>
      </c>
      <c r="AB13" s="210">
        <v>20539</v>
      </c>
      <c r="AC13" s="210">
        <v>25875</v>
      </c>
      <c r="AD13" s="208">
        <v>6402</v>
      </c>
      <c r="AE13" s="208" t="s">
        <v>264</v>
      </c>
      <c r="AF13" s="210">
        <v>24490</v>
      </c>
      <c r="AG13" s="210">
        <v>42310</v>
      </c>
      <c r="AH13" s="208">
        <v>6403</v>
      </c>
      <c r="AI13" s="208" t="s">
        <v>265</v>
      </c>
      <c r="AJ13" s="210">
        <v>16319</v>
      </c>
      <c r="AK13" s="210">
        <v>31882</v>
      </c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185</v>
      </c>
      <c r="B14" s="208">
        <v>6953</v>
      </c>
      <c r="C14" s="208" t="s">
        <v>275</v>
      </c>
      <c r="D14" s="209">
        <f t="shared" si="0"/>
        <v>429305</v>
      </c>
      <c r="E14" s="209">
        <f t="shared" si="0"/>
        <v>133908</v>
      </c>
      <c r="F14" s="208">
        <v>6206</v>
      </c>
      <c r="G14" s="208" t="s">
        <v>239</v>
      </c>
      <c r="H14" s="210">
        <v>240153</v>
      </c>
      <c r="I14" s="210">
        <v>56536</v>
      </c>
      <c r="J14" s="208">
        <v>6322</v>
      </c>
      <c r="K14" s="208" t="s">
        <v>250</v>
      </c>
      <c r="L14" s="210">
        <v>61648</v>
      </c>
      <c r="M14" s="210">
        <v>24103</v>
      </c>
      <c r="N14" s="208">
        <v>6323</v>
      </c>
      <c r="O14" s="208" t="s">
        <v>251</v>
      </c>
      <c r="P14" s="210">
        <v>59845</v>
      </c>
      <c r="Q14" s="210">
        <v>26728</v>
      </c>
      <c r="R14" s="208">
        <v>6324</v>
      </c>
      <c r="S14" s="208" t="s">
        <v>252</v>
      </c>
      <c r="T14" s="210">
        <v>67659</v>
      </c>
      <c r="U14" s="210">
        <v>26541</v>
      </c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185</v>
      </c>
      <c r="B15" s="208">
        <v>6965</v>
      </c>
      <c r="C15" s="208" t="s">
        <v>276</v>
      </c>
      <c r="D15" s="209">
        <f t="shared" si="0"/>
        <v>282093</v>
      </c>
      <c r="E15" s="209">
        <f t="shared" si="0"/>
        <v>83935</v>
      </c>
      <c r="F15" s="208">
        <v>6212</v>
      </c>
      <c r="G15" s="208" t="s">
        <v>245</v>
      </c>
      <c r="H15" s="210">
        <v>188062</v>
      </c>
      <c r="I15" s="210">
        <v>55957</v>
      </c>
      <c r="J15" s="208">
        <v>6341</v>
      </c>
      <c r="K15" s="208" t="s">
        <v>253</v>
      </c>
      <c r="L15" s="210">
        <v>94031</v>
      </c>
      <c r="M15" s="210">
        <v>27978</v>
      </c>
      <c r="N15" s="208"/>
      <c r="O15" s="208"/>
      <c r="P15" s="210"/>
      <c r="Q15" s="210"/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41"/>
      <c r="B16" s="41"/>
      <c r="C16" s="41"/>
      <c r="D16" s="42"/>
      <c r="E16" s="42"/>
      <c r="F16" s="41"/>
      <c r="G16" s="41"/>
      <c r="H16" s="42"/>
      <c r="I16" s="42"/>
      <c r="J16" s="41"/>
      <c r="K16" s="41"/>
      <c r="L16" s="42"/>
      <c r="M16" s="42"/>
      <c r="N16" s="41"/>
      <c r="O16" s="41"/>
      <c r="P16" s="42"/>
      <c r="Q16" s="42"/>
      <c r="R16" s="41"/>
      <c r="S16" s="41"/>
      <c r="T16" s="42"/>
      <c r="U16" s="42"/>
      <c r="V16" s="41"/>
      <c r="W16" s="41"/>
      <c r="X16" s="42"/>
      <c r="Y16" s="42"/>
      <c r="Z16" s="41"/>
      <c r="AA16" s="41"/>
      <c r="AB16" s="42"/>
      <c r="AC16" s="42"/>
      <c r="AD16" s="41"/>
      <c r="AE16" s="41"/>
      <c r="AF16" s="42"/>
      <c r="AG16" s="42"/>
      <c r="AH16" s="41"/>
      <c r="AI16" s="41"/>
      <c r="AJ16" s="42"/>
      <c r="AK16" s="42"/>
      <c r="AL16" s="41"/>
      <c r="AM16" s="41"/>
      <c r="AN16" s="42"/>
      <c r="AO16" s="42"/>
      <c r="AP16" s="41"/>
      <c r="AQ16" s="41"/>
      <c r="AR16" s="42"/>
      <c r="AS16" s="42"/>
      <c r="AT16" s="41"/>
      <c r="AU16" s="41"/>
      <c r="AV16" s="42"/>
      <c r="AW16" s="42"/>
      <c r="AX16" s="41"/>
      <c r="AY16" s="41"/>
      <c r="AZ16" s="42"/>
      <c r="BA16" s="42"/>
      <c r="BB16" s="41"/>
      <c r="BC16" s="41"/>
      <c r="BD16" s="42"/>
      <c r="BE16" s="42"/>
      <c r="BF16" s="41"/>
      <c r="BG16" s="41"/>
      <c r="BH16" s="42"/>
      <c r="BI16" s="42"/>
      <c r="BJ16" s="41"/>
      <c r="BK16" s="41"/>
      <c r="BL16" s="42"/>
      <c r="BM16" s="42"/>
      <c r="BN16" s="41"/>
      <c r="BO16" s="41"/>
      <c r="BP16" s="42"/>
      <c r="BQ16" s="42"/>
      <c r="BR16" s="41"/>
      <c r="BS16" s="41"/>
      <c r="BT16" s="42"/>
      <c r="BU16" s="42"/>
      <c r="BV16" s="41"/>
      <c r="BW16" s="41"/>
      <c r="BX16" s="42"/>
      <c r="BY16" s="42"/>
      <c r="BZ16" s="41"/>
      <c r="CA16" s="41"/>
      <c r="CB16" s="42"/>
      <c r="CC16" s="42"/>
      <c r="CD16" s="41"/>
      <c r="CE16" s="41"/>
      <c r="CF16" s="42"/>
      <c r="CG16" s="42"/>
      <c r="CH16" s="41"/>
      <c r="CI16" s="41"/>
      <c r="CJ16" s="42"/>
      <c r="CK16" s="42"/>
      <c r="CL16" s="41"/>
      <c r="CM16" s="41"/>
      <c r="CN16" s="42"/>
      <c r="CO16" s="42"/>
      <c r="CP16" s="41"/>
      <c r="CQ16" s="41"/>
      <c r="CR16" s="42"/>
      <c r="CS16" s="42"/>
      <c r="CT16" s="41"/>
      <c r="CU16" s="41"/>
      <c r="CV16" s="42"/>
      <c r="CW16" s="42"/>
      <c r="CX16" s="41"/>
      <c r="CY16" s="41"/>
      <c r="CZ16" s="42"/>
      <c r="DA16" s="42"/>
      <c r="DB16" s="41"/>
      <c r="DC16" s="41"/>
      <c r="DD16" s="42"/>
      <c r="DE16" s="42"/>
      <c r="DF16" s="41"/>
      <c r="DG16" s="41"/>
      <c r="DH16" s="42"/>
      <c r="DI16" s="42"/>
      <c r="DJ16" s="41"/>
      <c r="DK16" s="41"/>
      <c r="DL16" s="42"/>
      <c r="DM16" s="42"/>
      <c r="DN16" s="41"/>
      <c r="DO16" s="41"/>
      <c r="DP16" s="42"/>
      <c r="DQ16" s="42"/>
      <c r="DR16" s="41"/>
      <c r="DS16" s="41"/>
      <c r="DT16" s="42"/>
      <c r="DU16" s="42"/>
    </row>
    <row r="17" spans="1:125" ht="13.5">
      <c r="A17" s="41"/>
      <c r="B17" s="41"/>
      <c r="C17" s="41"/>
      <c r="D17" s="42"/>
      <c r="E17" s="42"/>
      <c r="F17" s="41"/>
      <c r="G17" s="41"/>
      <c r="H17" s="42"/>
      <c r="I17" s="42"/>
      <c r="J17" s="41"/>
      <c r="K17" s="41"/>
      <c r="L17" s="42"/>
      <c r="M17" s="42"/>
      <c r="N17" s="41"/>
      <c r="O17" s="41"/>
      <c r="P17" s="42"/>
      <c r="Q17" s="42"/>
      <c r="R17" s="41"/>
      <c r="S17" s="41"/>
      <c r="T17" s="42"/>
      <c r="U17" s="42"/>
      <c r="V17" s="41"/>
      <c r="W17" s="41"/>
      <c r="X17" s="42"/>
      <c r="Y17" s="42"/>
      <c r="Z17" s="41"/>
      <c r="AA17" s="41"/>
      <c r="AB17" s="42"/>
      <c r="AC17" s="42"/>
      <c r="AD17" s="41"/>
      <c r="AE17" s="41"/>
      <c r="AF17" s="42"/>
      <c r="AG17" s="42"/>
      <c r="AH17" s="41"/>
      <c r="AI17" s="41"/>
      <c r="AJ17" s="42"/>
      <c r="AK17" s="42"/>
      <c r="AL17" s="41"/>
      <c r="AM17" s="41"/>
      <c r="AN17" s="42"/>
      <c r="AO17" s="42"/>
      <c r="AP17" s="41"/>
      <c r="AQ17" s="41"/>
      <c r="AR17" s="42"/>
      <c r="AS17" s="42"/>
      <c r="AT17" s="41"/>
      <c r="AU17" s="41"/>
      <c r="AV17" s="42"/>
      <c r="AW17" s="42"/>
      <c r="AX17" s="41"/>
      <c r="AY17" s="41"/>
      <c r="AZ17" s="42"/>
      <c r="BA17" s="42"/>
      <c r="BB17" s="41"/>
      <c r="BC17" s="41"/>
      <c r="BD17" s="42"/>
      <c r="BE17" s="42"/>
      <c r="BF17" s="41"/>
      <c r="BG17" s="41"/>
      <c r="BH17" s="42"/>
      <c r="BI17" s="42"/>
      <c r="BJ17" s="41"/>
      <c r="BK17" s="41"/>
      <c r="BL17" s="42"/>
      <c r="BM17" s="42"/>
      <c r="BN17" s="41"/>
      <c r="BO17" s="41"/>
      <c r="BP17" s="42"/>
      <c r="BQ17" s="42"/>
      <c r="BR17" s="41"/>
      <c r="BS17" s="41"/>
      <c r="BT17" s="42"/>
      <c r="BU17" s="42"/>
      <c r="BV17" s="41"/>
      <c r="BW17" s="41"/>
      <c r="BX17" s="42"/>
      <c r="BY17" s="42"/>
      <c r="BZ17" s="41"/>
      <c r="CA17" s="41"/>
      <c r="CB17" s="42"/>
      <c r="CC17" s="42"/>
      <c r="CD17" s="41"/>
      <c r="CE17" s="41"/>
      <c r="CF17" s="42"/>
      <c r="CG17" s="42"/>
      <c r="CH17" s="41"/>
      <c r="CI17" s="41"/>
      <c r="CJ17" s="42"/>
      <c r="CK17" s="42"/>
      <c r="CL17" s="41"/>
      <c r="CM17" s="41"/>
      <c r="CN17" s="42"/>
      <c r="CO17" s="42"/>
      <c r="CP17" s="41"/>
      <c r="CQ17" s="41"/>
      <c r="CR17" s="42"/>
      <c r="CS17" s="42"/>
      <c r="CT17" s="41"/>
      <c r="CU17" s="41"/>
      <c r="CV17" s="42"/>
      <c r="CW17" s="42"/>
      <c r="CX17" s="41"/>
      <c r="CY17" s="41"/>
      <c r="CZ17" s="42"/>
      <c r="DA17" s="42"/>
      <c r="DB17" s="41"/>
      <c r="DC17" s="41"/>
      <c r="DD17" s="42"/>
      <c r="DE17" s="42"/>
      <c r="DF17" s="41"/>
      <c r="DG17" s="41"/>
      <c r="DH17" s="42"/>
      <c r="DI17" s="42"/>
      <c r="DJ17" s="41"/>
      <c r="DK17" s="41"/>
      <c r="DL17" s="42"/>
      <c r="DM17" s="42"/>
      <c r="DN17" s="41"/>
      <c r="DO17" s="41"/>
      <c r="DP17" s="42"/>
      <c r="DQ17" s="42"/>
      <c r="DR17" s="41"/>
      <c r="DS17" s="41"/>
      <c r="DT17" s="42"/>
      <c r="DU17" s="42"/>
    </row>
    <row r="18" spans="1:125" ht="13.5">
      <c r="A18" s="41"/>
      <c r="B18" s="41"/>
      <c r="C18" s="41"/>
      <c r="D18" s="42"/>
      <c r="E18" s="42"/>
      <c r="F18" s="41"/>
      <c r="G18" s="41"/>
      <c r="H18" s="42"/>
      <c r="I18" s="42"/>
      <c r="J18" s="41"/>
      <c r="K18" s="41"/>
      <c r="L18" s="42"/>
      <c r="M18" s="42"/>
      <c r="N18" s="41"/>
      <c r="O18" s="41"/>
      <c r="P18" s="42"/>
      <c r="Q18" s="42"/>
      <c r="R18" s="41"/>
      <c r="S18" s="41"/>
      <c r="T18" s="42"/>
      <c r="U18" s="42"/>
      <c r="V18" s="41"/>
      <c r="W18" s="41"/>
      <c r="X18" s="42"/>
      <c r="Y18" s="42"/>
      <c r="Z18" s="41"/>
      <c r="AA18" s="41"/>
      <c r="AB18" s="42"/>
      <c r="AC18" s="42"/>
      <c r="AD18" s="41"/>
      <c r="AE18" s="41"/>
      <c r="AF18" s="42"/>
      <c r="AG18" s="42"/>
      <c r="AH18" s="41"/>
      <c r="AI18" s="41"/>
      <c r="AJ18" s="42"/>
      <c r="AK18" s="42"/>
      <c r="AL18" s="41"/>
      <c r="AM18" s="41"/>
      <c r="AN18" s="42"/>
      <c r="AO18" s="42"/>
      <c r="AP18" s="41"/>
      <c r="AQ18" s="41"/>
      <c r="AR18" s="42"/>
      <c r="AS18" s="42"/>
      <c r="AT18" s="41"/>
      <c r="AU18" s="41"/>
      <c r="AV18" s="42"/>
      <c r="AW18" s="42"/>
      <c r="AX18" s="41"/>
      <c r="AY18" s="41"/>
      <c r="AZ18" s="42"/>
      <c r="BA18" s="42"/>
      <c r="BB18" s="41"/>
      <c r="BC18" s="41"/>
      <c r="BD18" s="42"/>
      <c r="BE18" s="42"/>
      <c r="BF18" s="41"/>
      <c r="BG18" s="41"/>
      <c r="BH18" s="42"/>
      <c r="BI18" s="42"/>
      <c r="BJ18" s="41"/>
      <c r="BK18" s="41"/>
      <c r="BL18" s="42"/>
      <c r="BM18" s="42"/>
      <c r="BN18" s="41"/>
      <c r="BO18" s="41"/>
      <c r="BP18" s="42"/>
      <c r="BQ18" s="42"/>
      <c r="BR18" s="41"/>
      <c r="BS18" s="41"/>
      <c r="BT18" s="42"/>
      <c r="BU18" s="42"/>
      <c r="BV18" s="41"/>
      <c r="BW18" s="41"/>
      <c r="BX18" s="42"/>
      <c r="BY18" s="42"/>
      <c r="BZ18" s="41"/>
      <c r="CA18" s="41"/>
      <c r="CB18" s="42"/>
      <c r="CC18" s="42"/>
      <c r="CD18" s="41"/>
      <c r="CE18" s="41"/>
      <c r="CF18" s="42"/>
      <c r="CG18" s="42"/>
      <c r="CH18" s="41"/>
      <c r="CI18" s="41"/>
      <c r="CJ18" s="42"/>
      <c r="CK18" s="42"/>
      <c r="CL18" s="41"/>
      <c r="CM18" s="41"/>
      <c r="CN18" s="42"/>
      <c r="CO18" s="42"/>
      <c r="CP18" s="41"/>
      <c r="CQ18" s="41"/>
      <c r="CR18" s="42"/>
      <c r="CS18" s="42"/>
      <c r="CT18" s="41"/>
      <c r="CU18" s="41"/>
      <c r="CV18" s="42"/>
      <c r="CW18" s="42"/>
      <c r="CX18" s="41"/>
      <c r="CY18" s="41"/>
      <c r="CZ18" s="42"/>
      <c r="DA18" s="42"/>
      <c r="DB18" s="41"/>
      <c r="DC18" s="41"/>
      <c r="DD18" s="42"/>
      <c r="DE18" s="42"/>
      <c r="DF18" s="41"/>
      <c r="DG18" s="41"/>
      <c r="DH18" s="42"/>
      <c r="DI18" s="42"/>
      <c r="DJ18" s="41"/>
      <c r="DK18" s="41"/>
      <c r="DL18" s="42"/>
      <c r="DM18" s="42"/>
      <c r="DN18" s="41"/>
      <c r="DO18" s="41"/>
      <c r="DP18" s="42"/>
      <c r="DQ18" s="42"/>
      <c r="DR18" s="41"/>
      <c r="DS18" s="41"/>
      <c r="DT18" s="42"/>
      <c r="DU18" s="42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6000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山形県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51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52336</v>
      </c>
      <c r="E7" s="114">
        <f aca="true" t="shared" si="1" ref="E7:E12">AD14</f>
        <v>1043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258181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52336</v>
      </c>
      <c r="AE7" s="137"/>
      <c r="AF7" s="136">
        <f>'廃棄物事業経費（歳入）'!B7</f>
        <v>6000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47</v>
      </c>
      <c r="E8" s="114">
        <f t="shared" si="1"/>
        <v>0</v>
      </c>
      <c r="F8" s="110"/>
      <c r="G8" s="205"/>
      <c r="H8" s="205"/>
      <c r="I8" s="115" t="s">
        <v>116</v>
      </c>
      <c r="J8" s="114">
        <f t="shared" si="2"/>
        <v>4095</v>
      </c>
      <c r="K8" s="114">
        <f t="shared" si="3"/>
        <v>0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47</v>
      </c>
      <c r="AE8" s="137"/>
      <c r="AF8" s="136">
        <f>'廃棄物事業経費（歳入）'!B8</f>
        <v>6201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178029</v>
      </c>
      <c r="E9" s="114">
        <f t="shared" si="1"/>
        <v>27671</v>
      </c>
      <c r="F9" s="110"/>
      <c r="G9" s="205"/>
      <c r="H9" s="205"/>
      <c r="I9" s="113" t="s">
        <v>118</v>
      </c>
      <c r="J9" s="114">
        <f t="shared" si="2"/>
        <v>0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178029</v>
      </c>
      <c r="AE9" s="137"/>
      <c r="AF9" s="136">
        <f>'廃棄物事業経費（歳入）'!B9</f>
        <v>6202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1998724</v>
      </c>
      <c r="E10" s="114">
        <f t="shared" si="1"/>
        <v>642987</v>
      </c>
      <c r="F10" s="110"/>
      <c r="G10" s="205"/>
      <c r="H10" s="206"/>
      <c r="I10" s="113" t="s">
        <v>120</v>
      </c>
      <c r="J10" s="114">
        <f t="shared" si="2"/>
        <v>86500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1998724</v>
      </c>
      <c r="AE10" s="137"/>
      <c r="AF10" s="136">
        <f>'廃棄物事業経費（歳入）'!B10</f>
        <v>6203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3092962</v>
      </c>
      <c r="E11" s="114">
        <f t="shared" si="1"/>
        <v>1650484</v>
      </c>
      <c r="F11" s="110"/>
      <c r="G11" s="205"/>
      <c r="H11" s="150" t="s">
        <v>122</v>
      </c>
      <c r="I11" s="150"/>
      <c r="J11" s="114">
        <f t="shared" si="2"/>
        <v>126221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3092962</v>
      </c>
      <c r="AE11" s="137"/>
      <c r="AF11" s="136">
        <f>'廃棄物事業経費（歳入）'!B11</f>
        <v>6204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693501</v>
      </c>
      <c r="E12" s="114">
        <f t="shared" si="1"/>
        <v>24280</v>
      </c>
      <c r="F12" s="110"/>
      <c r="G12" s="205"/>
      <c r="H12" s="150" t="s">
        <v>123</v>
      </c>
      <c r="I12" s="150"/>
      <c r="J12" s="114">
        <f t="shared" si="2"/>
        <v>149415</v>
      </c>
      <c r="K12" s="114">
        <f t="shared" si="3"/>
        <v>0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693501</v>
      </c>
      <c r="AE12" s="137"/>
      <c r="AF12" s="136">
        <f>'廃棄物事業経費（歳入）'!B12</f>
        <v>6205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6015599</v>
      </c>
      <c r="E13" s="116">
        <f>SUM(E7:E12)</f>
        <v>2346465</v>
      </c>
      <c r="F13" s="110"/>
      <c r="G13" s="205"/>
      <c r="H13" s="147" t="s">
        <v>65</v>
      </c>
      <c r="I13" s="147"/>
      <c r="J13" s="117">
        <f>SUM(J7:J12)</f>
        <v>624412</v>
      </c>
      <c r="K13" s="117">
        <f>SUM(K7:K12)</f>
        <v>0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7214076</v>
      </c>
      <c r="AE13" s="137"/>
      <c r="AF13" s="136">
        <f>'廃棄物事業経費（歳入）'!B13</f>
        <v>6206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2922637</v>
      </c>
      <c r="E14" s="120">
        <f>E13-E11</f>
        <v>695981</v>
      </c>
      <c r="F14" s="110"/>
      <c r="G14" s="206"/>
      <c r="H14" s="118"/>
      <c r="I14" s="119" t="s">
        <v>125</v>
      </c>
      <c r="J14" s="121">
        <f>J13-J12</f>
        <v>474997</v>
      </c>
      <c r="K14" s="121">
        <f>K13-K12</f>
        <v>0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1043</v>
      </c>
      <c r="AE14" s="137"/>
      <c r="AF14" s="136">
        <f>'廃棄物事業経費（歳入）'!B14</f>
        <v>6207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7214076</v>
      </c>
      <c r="E15" s="114">
        <f>AD20</f>
        <v>2261410</v>
      </c>
      <c r="F15" s="110"/>
      <c r="G15" s="189" t="s">
        <v>127</v>
      </c>
      <c r="H15" s="150" t="s">
        <v>128</v>
      </c>
      <c r="I15" s="150"/>
      <c r="J15" s="114">
        <f>AD27</f>
        <v>2313524</v>
      </c>
      <c r="K15" s="114">
        <f>AD45</f>
        <v>876545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0</v>
      </c>
      <c r="AE15" s="137"/>
      <c r="AF15" s="136">
        <f>'廃棄物事業経費（歳入）'!B15</f>
        <v>6208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13229675</v>
      </c>
      <c r="E16" s="116">
        <f>SUM(E13,E15)</f>
        <v>4607875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95533</v>
      </c>
      <c r="K16" s="114">
        <f aca="true" t="shared" si="6" ref="K16:K25">AD46</f>
        <v>29630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27671</v>
      </c>
      <c r="AE16" s="137"/>
      <c r="AF16" s="136">
        <f>'廃棄物事業経費（歳入）'!B16</f>
        <v>6209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10136713</v>
      </c>
      <c r="E17" s="120">
        <f>SUM(E14:E15)</f>
        <v>2957391</v>
      </c>
      <c r="F17" s="110"/>
      <c r="G17" s="189"/>
      <c r="H17" s="192"/>
      <c r="I17" s="113" t="s">
        <v>131</v>
      </c>
      <c r="J17" s="114">
        <f t="shared" si="5"/>
        <v>2566674</v>
      </c>
      <c r="K17" s="114">
        <f t="shared" si="6"/>
        <v>980633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642987</v>
      </c>
      <c r="AE17" s="137"/>
      <c r="AF17" s="136">
        <f>'廃棄物事業経費（歳入）'!B17</f>
        <v>6210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166089</v>
      </c>
      <c r="K18" s="114">
        <f t="shared" si="6"/>
        <v>7455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1650484</v>
      </c>
      <c r="AE18" s="137"/>
      <c r="AF18" s="136">
        <f>'廃棄物事業経費（歳入）'!B18</f>
        <v>6211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95782</v>
      </c>
      <c r="K19" s="114">
        <f t="shared" si="6"/>
        <v>25876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24280</v>
      </c>
      <c r="AE19" s="137"/>
      <c r="AF19" s="136">
        <f>'廃棄物事業経費（歳入）'!B19</f>
        <v>6212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3092962</v>
      </c>
      <c r="E20" s="123">
        <f>E11</f>
        <v>1650484</v>
      </c>
      <c r="F20" s="110"/>
      <c r="G20" s="189"/>
      <c r="H20" s="193" t="s">
        <v>135</v>
      </c>
      <c r="I20" s="124" t="s">
        <v>130</v>
      </c>
      <c r="J20" s="114">
        <f t="shared" si="5"/>
        <v>2248707</v>
      </c>
      <c r="K20" s="114">
        <f t="shared" si="6"/>
        <v>355562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2261410</v>
      </c>
      <c r="AE20" s="137"/>
      <c r="AF20" s="136">
        <f>'廃棄物事業経費（歳入）'!B20</f>
        <v>6213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3092962</v>
      </c>
      <c r="E21" s="123">
        <f>K12+K24</f>
        <v>1650484</v>
      </c>
      <c r="F21" s="110"/>
      <c r="G21" s="189"/>
      <c r="H21" s="194"/>
      <c r="I21" s="124" t="s">
        <v>131</v>
      </c>
      <c r="J21" s="114">
        <f t="shared" si="5"/>
        <v>1719653</v>
      </c>
      <c r="K21" s="114">
        <f t="shared" si="6"/>
        <v>220125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258181</v>
      </c>
      <c r="AE21" s="137"/>
      <c r="AF21" s="136">
        <f>'廃棄物事業経費（歳入）'!B21</f>
        <v>6301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90626</v>
      </c>
      <c r="K22" s="114">
        <f t="shared" si="6"/>
        <v>32304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4095</v>
      </c>
      <c r="AF22" s="136">
        <f>'廃棄物事業経費（歳入）'!B22</f>
        <v>6302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65934</v>
      </c>
      <c r="K23" s="114">
        <f t="shared" si="6"/>
        <v>19030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0</v>
      </c>
      <c r="AF23" s="136">
        <f>'廃棄物事業経費（歳入）'!B23</f>
        <v>6321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2943547</v>
      </c>
      <c r="K24" s="114">
        <f t="shared" si="6"/>
        <v>1650484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86500</v>
      </c>
      <c r="AF24" s="136">
        <f>'廃棄物事業経費（歳入）'!B24</f>
        <v>6322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0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126221</v>
      </c>
      <c r="AF25" s="136">
        <f>'廃棄物事業経費（歳入）'!B25</f>
        <v>6323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12306069</v>
      </c>
      <c r="K26" s="117">
        <f>SUM(K15:K25)</f>
        <v>4197644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149415</v>
      </c>
      <c r="AF26" s="136">
        <f>'廃棄物事業経費（歳入）'!B26</f>
        <v>6324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9362522</v>
      </c>
      <c r="K27" s="121">
        <f>K26-K24</f>
        <v>2547160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2313524</v>
      </c>
      <c r="AF27" s="136">
        <f>'廃棄物事業経費（歳入）'!B27</f>
        <v>6341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299194</v>
      </c>
      <c r="K28" s="114">
        <f>AD56</f>
        <v>410231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95533</v>
      </c>
      <c r="AF28" s="136">
        <f>'廃棄物事業経費（歳入）'!B28</f>
        <v>6361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13229675</v>
      </c>
      <c r="K29" s="117">
        <f>SUM(K13,K26,K28)</f>
        <v>4607875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2566674</v>
      </c>
      <c r="AF29" s="136">
        <f>'廃棄物事業経費（歳入）'!B29</f>
        <v>6362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10136713</v>
      </c>
      <c r="K30" s="121">
        <f>SUM(K14,K27:K28)</f>
        <v>2957391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166089</v>
      </c>
      <c r="AF30" s="136">
        <f>'廃棄物事業経費（歳入）'!B30</f>
        <v>6363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95782</v>
      </c>
      <c r="AF31" s="136">
        <f>'廃棄物事業経費（歳入）'!B31</f>
        <v>6364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2248707</v>
      </c>
      <c r="AF32" s="136">
        <f>'廃棄物事業経費（歳入）'!B32</f>
        <v>6365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1719653</v>
      </c>
      <c r="AF33" s="136">
        <f>'廃棄物事業経費（歳入）'!B33</f>
        <v>6366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90626</v>
      </c>
      <c r="AF34" s="136">
        <f>'廃棄物事業経費（歳入）'!B34</f>
        <v>6367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65934</v>
      </c>
      <c r="AF35" s="136">
        <f>'廃棄物事業経費（歳入）'!B35</f>
        <v>6381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2943547</v>
      </c>
      <c r="AF36" s="136">
        <f>'廃棄物事業経費（歳入）'!B36</f>
        <v>6382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0</v>
      </c>
      <c r="AF37" s="136">
        <f>'廃棄物事業経費（歳入）'!B37</f>
        <v>6401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299194</v>
      </c>
      <c r="AF38" s="136">
        <f>'廃棄物事業経費（歳入）'!B38</f>
        <v>6402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6403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0</v>
      </c>
      <c r="AF40" s="136">
        <f>'廃棄物事業経費（歳入）'!B40</f>
        <v>6426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6428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6461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6821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0</v>
      </c>
      <c r="AF44" s="136">
        <f>'廃棄物事業経費（歳入）'!B44</f>
        <v>6827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876545</v>
      </c>
      <c r="AF45" s="136">
        <f>'廃棄物事業経費（歳入）'!B45</f>
        <v>6831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29630</v>
      </c>
      <c r="AF46" s="136">
        <f>'廃棄物事業経費（歳入）'!B46</f>
        <v>6832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980633</v>
      </c>
      <c r="AF47" s="136">
        <f>'廃棄物事業経費（歳入）'!B47</f>
        <v>6951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7455</v>
      </c>
      <c r="AF48" s="136">
        <f>'廃棄物事業経費（歳入）'!B48</f>
        <v>6952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25876</v>
      </c>
      <c r="AF49" s="136">
        <f>'廃棄物事業経費（歳入）'!B49</f>
        <v>6953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355562</v>
      </c>
      <c r="AF50" s="136">
        <f>'廃棄物事業経費（歳入）'!B50</f>
        <v>6965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220125</v>
      </c>
      <c r="AF51" s="136">
        <f>'廃棄物事業経費（歳入）'!B51</f>
        <v>0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32304</v>
      </c>
      <c r="AF52" s="136">
        <f>'廃棄物事業経費（歳入）'!B52</f>
        <v>0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19030</v>
      </c>
      <c r="AF53" s="136">
        <f>'廃棄物事業経費（歳入）'!B53</f>
        <v>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1650484</v>
      </c>
      <c r="AF54" s="136">
        <f>'廃棄物事業経費（歳入）'!B54</f>
        <v>0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410231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2008-09-16T07:17:17Z</dcterms:modified>
  <cp:category/>
  <cp:version/>
  <cp:contentType/>
  <cp:contentStatus/>
</cp:coreProperties>
</file>