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'し尿処理状況'!$A$7:$BF$43</definedName>
    <definedName name="_xlnm.Print_Area" localSheetId="0">'水洗化人口等'!$A$7:$Y$43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<sst xmlns="http://schemas.openxmlformats.org/spreadsheetml/2006/main" count="665" uniqueCount="259">
  <si>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</si>
  <si>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</si>
  <si>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</si>
  <si>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</si>
  <si>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</si>
  <si>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</si>
  <si>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</si>
  <si>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</si>
  <si>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</si>
  <si>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</si>
  <si>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</si>
  <si>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</si>
  <si>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</si>
  <si>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</si>
  <si>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</si>
  <si>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</si>
  <si>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</si>
  <si>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</si>
  <si>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</si>
  <si>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</si>
  <si>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</si>
  <si>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</si>
  <si>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</si>
  <si>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</si>
  <si>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</si>
  <si>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</si>
  <si>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</si>
  <si>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</si>
  <si>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</si>
  <si>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</si>
  <si>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</si>
  <si>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</si>
  <si>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</si>
  <si>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</si>
  <si>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</si>
  <si>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</si>
  <si>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</si>
  <si>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</si>
  <si>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</si>
  <si>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</si>
  <si>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</si>
  <si>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</si>
  <si>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</si>
  <si>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</si>
  <si>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</si>
  <si>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</si>
  <si>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</si>
  <si>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</si>
  <si>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</si>
  <si>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</si>
  <si>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</si>
  <si>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</si>
  <si>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</si>
  <si>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</si>
  <si>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</si>
  <si>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</si>
  <si>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</si>
  <si>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</si>
  <si>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</si>
  <si>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</si>
  <si>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</si>
  <si>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</si>
  <si>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</si>
  <si>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</si>
  <si>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</si>
  <si>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</si>
  <si>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</si>
  <si>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</si>
  <si>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</si>
  <si>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</si>
  <si>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</si>
  <si>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</si>
  <si>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</si>
  <si>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</si>
  <si>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</si>
  <si>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</si>
  <si>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</si>
  <si>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</si>
  <si>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</si>
  <si>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</si>
  <si>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</si>
  <si>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</si>
  <si>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</si>
  <si>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</si>
  <si>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</si>
  <si>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</si>
  <si>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</si>
  <si>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</si>
  <si>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</si>
  <si>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</si>
  <si>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</si>
  <si>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</si>
  <si>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</si>
  <si>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</si>
  <si>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</si>
  <si>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</si>
  <si>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</si>
  <si>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</si>
  <si>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</si>
  <si>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</si>
  <si>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</si>
  <si>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</si>
  <si>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</si>
  <si>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</si>
  <si>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</si>
  <si>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</si>
  <si>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</si>
  <si>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</si>
  <si>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</si>
  <si>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</si>
  <si>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</si>
  <si>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</si>
  <si>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</si>
  <si>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</si>
  <si>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</si>
  <si>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</si>
  <si>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</si>
  <si>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</si>
  <si>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</si>
  <si>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</si>
  <si>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</si>
  <si>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</si>
  <si>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</si>
  <si>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</si>
  <si>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</si>
  <si>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</si>
  <si>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</si>
  <si>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</si>
  <si>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</si>
  <si>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</si>
  <si>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</si>
  <si>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</si>
  <si>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</si>
  <si>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</si>
  <si>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</si>
  <si>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</si>
  <si>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</si>
  <si>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</si>
  <si>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</si>
  <si>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</si>
  <si>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</si>
  <si>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</si>
  <si>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</si>
  <si>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</si>
  <si>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</si>
  <si>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</si>
  <si>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</si>
  <si>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</si>
  <si>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</si>
  <si>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</si>
  <si>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</si>
  <si>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</si>
  <si>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</si>
  <si>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</si>
  <si>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</si>
  <si>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</si>
  <si>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</si>
  <si>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</si>
  <si>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</si>
  <si>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</si>
  <si>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</si>
  <si>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</si>
  <si>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</si>
  <si>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</si>
  <si>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</si>
  <si>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</si>
  <si>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</si>
  <si>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</si>
  <si>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</si>
  <si>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</si>
  <si>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</si>
  <si>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</si>
  <si>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</si>
  <si>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</si>
  <si>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</si>
  <si>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</si>
  <si>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</si>
  <si>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</si>
  <si>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</si>
  <si>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</si>
  <si>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</si>
  <si>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</si>
  <si>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</si>
  <si>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</si>
  <si>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</si>
  <si>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</si>
  <si>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</si>
  <si>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</si>
  <si>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</si>
  <si>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</si>
  <si>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</si>
  <si>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</si>
  <si>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</si>
  <si>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</si>
  <si>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</si>
  <si>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</si>
  <si>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</si>
  <si>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</si>
  <si>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</si>
  <si>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</si>
  <si>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</si>
  <si>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</si>
  <si>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</si>
  <si>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</si>
  <si>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</si>
  <si>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</si>
  <si>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</si>
  <si>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</si>
  <si>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</si>
  <si>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</si>
  <si>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</si>
  <si>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</si>
  <si>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</si>
  <si>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</si>
  <si>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</si>
  <si>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</si>
  <si>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</si>
  <si>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</si>
  <si>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</si>
  <si>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</si>
  <si>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</si>
  <si>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</si>
  <si>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仙台市</t>
  </si>
  <si>
    <t>○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</si>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</sst>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宮城県</v>
      </c>
      <c r="B7" s="103">
        <f>INT(B8/1000)*1000</f>
        <v>4000</v>
      </c>
      <c r="C7" s="98" t="s">
        <v>174</v>
      </c>
      <c r="D7" s="99">
        <f>SUM(E7,I7)</f>
        <v>2350706</v>
      </c>
      <c r="E7" s="100">
        <f>SUM(G7:H7)</f>
        <v>451305</v>
      </c>
      <c r="F7" s="101">
        <f>IF(D7&gt;0,E7/D7*100,0)</f>
        <v>19.19870030535507</v>
      </c>
      <c r="G7" s="99">
        <f>SUM(G8:G200)</f>
        <v>439145</v>
      </c>
      <c r="H7" s="99">
        <f>SUM(H8:H200)</f>
        <v>12160</v>
      </c>
      <c r="I7" s="100">
        <f>SUM(K7,M7,O7)</f>
        <v>1899401</v>
      </c>
      <c r="J7" s="101">
        <f>IF($D7&gt;0,I7/$D7*100,0)</f>
        <v>80.80129969464492</v>
      </c>
      <c r="K7" s="99">
        <f>SUM(K8:K200)</f>
        <v>1605832</v>
      </c>
      <c r="L7" s="101">
        <f>IF($D7&gt;0,K7/$D7*100,0)</f>
        <v>68.31275370037767</v>
      </c>
      <c r="M7" s="99">
        <f>SUM(M8:M200)</f>
        <v>7843</v>
      </c>
      <c r="N7" s="101">
        <f>IF($D7&gt;0,M7/$D7*100,0)</f>
        <v>0.3336444455410417</v>
      </c>
      <c r="O7" s="99">
        <f>SUM(O8:O200)</f>
        <v>285726</v>
      </c>
      <c r="P7" s="99">
        <f>SUM(P8:P200)</f>
        <v>151939</v>
      </c>
      <c r="Q7" s="101">
        <f>IF($D7&gt;0,O7/$D7*100,0)</f>
        <v>12.154901548726214</v>
      </c>
      <c r="R7" s="99">
        <f>COUNTA(R8:R200)</f>
        <v>34</v>
      </c>
      <c r="S7" s="99">
        <f aca="true" t="shared" si="0" ref="S7:Y7">COUNTA(S8:S200)</f>
        <v>0</v>
      </c>
      <c r="T7" s="99">
        <f t="shared" si="0"/>
        <v>1</v>
      </c>
      <c r="U7" s="99">
        <f t="shared" si="0"/>
        <v>1</v>
      </c>
      <c r="V7" s="99">
        <f t="shared" si="0"/>
        <v>29</v>
      </c>
      <c r="W7" s="99">
        <f t="shared" si="0"/>
        <v>3</v>
      </c>
      <c r="X7" s="99">
        <f t="shared" si="0"/>
        <v>1</v>
      </c>
      <c r="Y7" s="99">
        <f t="shared" si="0"/>
        <v>3</v>
      </c>
    </row>
    <row r="8" spans="1:25" s="20" customFormat="1" ht="13.5">
      <c r="A8" s="174" t="s">
        <v>218</v>
      </c>
      <c r="B8" s="174">
        <v>4100</v>
      </c>
      <c r="C8" s="174" t="s">
        <v>222</v>
      </c>
      <c r="D8" s="175">
        <f aca="true" t="shared" si="1" ref="D8:D43">SUM(E8,I8)</f>
        <v>1005881</v>
      </c>
      <c r="E8" s="176">
        <f aca="true" t="shared" si="2" ref="E8:E43">SUM(G8:H8)</f>
        <v>14488</v>
      </c>
      <c r="F8" s="177">
        <f aca="true" t="shared" si="3" ref="F8:F43">IF(D8&gt;0,E8/D8*100,0)</f>
        <v>1.4403294226653052</v>
      </c>
      <c r="G8" s="178">
        <v>14488</v>
      </c>
      <c r="H8" s="178"/>
      <c r="I8" s="176">
        <f aca="true" t="shared" si="4" ref="I8:I43">SUM(K8,M8,O8)</f>
        <v>991393</v>
      </c>
      <c r="J8" s="177">
        <f aca="true" t="shared" si="5" ref="J8:J43">IF($D8&gt;0,I8/$D8*100,0)</f>
        <v>98.55967057733469</v>
      </c>
      <c r="K8" s="178">
        <v>969298</v>
      </c>
      <c r="L8" s="177">
        <f aca="true" t="shared" si="6" ref="L8:L43">IF($D8&gt;0,K8/$D8*100,0)</f>
        <v>96.36308867549938</v>
      </c>
      <c r="M8" s="178">
        <v>4621</v>
      </c>
      <c r="N8" s="177">
        <f aca="true" t="shared" si="7" ref="N8:N43">IF($D8&gt;0,M8/$D8*100,0)</f>
        <v>0.459398278722831</v>
      </c>
      <c r="O8" s="178">
        <v>17474</v>
      </c>
      <c r="P8" s="178">
        <v>15425</v>
      </c>
      <c r="Q8" s="177">
        <f aca="true" t="shared" si="8" ref="Q8:Q43">IF($D8&gt;0,O8/$D8*100,0)</f>
        <v>1.7371836231124755</v>
      </c>
      <c r="R8" s="179" t="s">
        <v>223</v>
      </c>
      <c r="S8" s="179"/>
      <c r="T8" s="179"/>
      <c r="U8" s="179"/>
      <c r="V8" s="180"/>
      <c r="W8" s="180" t="s">
        <v>223</v>
      </c>
      <c r="X8" s="180"/>
      <c r="Y8" s="180"/>
    </row>
    <row r="9" spans="1:25" s="20" customFormat="1" ht="13.5">
      <c r="A9" s="174" t="s">
        <v>218</v>
      </c>
      <c r="B9" s="174">
        <v>4202</v>
      </c>
      <c r="C9" s="174" t="s">
        <v>224</v>
      </c>
      <c r="D9" s="175">
        <f t="shared" si="1"/>
        <v>169147</v>
      </c>
      <c r="E9" s="176">
        <f t="shared" si="2"/>
        <v>49364</v>
      </c>
      <c r="F9" s="177">
        <f t="shared" si="3"/>
        <v>29.184082484466174</v>
      </c>
      <c r="G9" s="178">
        <v>49364</v>
      </c>
      <c r="H9" s="178"/>
      <c r="I9" s="176">
        <f t="shared" si="4"/>
        <v>119783</v>
      </c>
      <c r="J9" s="177">
        <f t="shared" si="5"/>
        <v>70.81591751553383</v>
      </c>
      <c r="K9" s="178">
        <v>52903</v>
      </c>
      <c r="L9" s="177">
        <f t="shared" si="6"/>
        <v>31.276345427350176</v>
      </c>
      <c r="M9" s="178"/>
      <c r="N9" s="177">
        <f t="shared" si="7"/>
        <v>0</v>
      </c>
      <c r="O9" s="178">
        <v>66880</v>
      </c>
      <c r="P9" s="178">
        <v>24636</v>
      </c>
      <c r="Q9" s="177">
        <f t="shared" si="8"/>
        <v>39.53957208818365</v>
      </c>
      <c r="R9" s="179" t="s">
        <v>223</v>
      </c>
      <c r="S9" s="179"/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218</v>
      </c>
      <c r="B10" s="174">
        <v>4203</v>
      </c>
      <c r="C10" s="174" t="s">
        <v>225</v>
      </c>
      <c r="D10" s="175">
        <f t="shared" si="1"/>
        <v>59665</v>
      </c>
      <c r="E10" s="176">
        <f t="shared" si="2"/>
        <v>1203</v>
      </c>
      <c r="F10" s="177">
        <f t="shared" si="3"/>
        <v>2.0162574373585858</v>
      </c>
      <c r="G10" s="178">
        <v>1008</v>
      </c>
      <c r="H10" s="178">
        <v>195</v>
      </c>
      <c r="I10" s="176">
        <f t="shared" si="4"/>
        <v>58462</v>
      </c>
      <c r="J10" s="177">
        <f t="shared" si="5"/>
        <v>97.98374256264142</v>
      </c>
      <c r="K10" s="178">
        <v>57125</v>
      </c>
      <c r="L10" s="177">
        <f t="shared" si="6"/>
        <v>95.74289784630857</v>
      </c>
      <c r="M10" s="178"/>
      <c r="N10" s="177">
        <f t="shared" si="7"/>
        <v>0</v>
      </c>
      <c r="O10" s="178">
        <v>1337</v>
      </c>
      <c r="P10" s="178">
        <v>422</v>
      </c>
      <c r="Q10" s="177">
        <f t="shared" si="8"/>
        <v>2.2408447163328584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218</v>
      </c>
      <c r="B11" s="174">
        <v>4205</v>
      </c>
      <c r="C11" s="174" t="s">
        <v>226</v>
      </c>
      <c r="D11" s="175">
        <f t="shared" si="1"/>
        <v>66694</v>
      </c>
      <c r="E11" s="176">
        <f t="shared" si="2"/>
        <v>36751</v>
      </c>
      <c r="F11" s="177">
        <f t="shared" si="3"/>
        <v>55.103907397966836</v>
      </c>
      <c r="G11" s="178">
        <v>32237</v>
      </c>
      <c r="H11" s="178">
        <v>4514</v>
      </c>
      <c r="I11" s="176">
        <f t="shared" si="4"/>
        <v>29943</v>
      </c>
      <c r="J11" s="177">
        <f t="shared" si="5"/>
        <v>44.896092602033164</v>
      </c>
      <c r="K11" s="178">
        <v>10768</v>
      </c>
      <c r="L11" s="177">
        <f t="shared" si="6"/>
        <v>16.145380394038444</v>
      </c>
      <c r="M11" s="178"/>
      <c r="N11" s="177">
        <f t="shared" si="7"/>
        <v>0</v>
      </c>
      <c r="O11" s="178">
        <v>19175</v>
      </c>
      <c r="P11" s="178">
        <v>13161</v>
      </c>
      <c r="Q11" s="177">
        <f t="shared" si="8"/>
        <v>28.750712207994724</v>
      </c>
      <c r="R11" s="179"/>
      <c r="S11" s="179"/>
      <c r="T11" s="179" t="s">
        <v>223</v>
      </c>
      <c r="U11" s="179"/>
      <c r="V11" s="180" t="s">
        <v>223</v>
      </c>
      <c r="W11" s="180"/>
      <c r="X11" s="180"/>
      <c r="Y11" s="180"/>
    </row>
    <row r="12" spans="1:25" s="20" customFormat="1" ht="13.5">
      <c r="A12" s="174" t="s">
        <v>218</v>
      </c>
      <c r="B12" s="174">
        <v>4206</v>
      </c>
      <c r="C12" s="174" t="s">
        <v>227</v>
      </c>
      <c r="D12" s="175">
        <f t="shared" si="1"/>
        <v>39539</v>
      </c>
      <c r="E12" s="176">
        <f t="shared" si="2"/>
        <v>11319</v>
      </c>
      <c r="F12" s="177">
        <f t="shared" si="3"/>
        <v>28.627431143933833</v>
      </c>
      <c r="G12" s="178">
        <v>11319</v>
      </c>
      <c r="H12" s="178"/>
      <c r="I12" s="176">
        <f t="shared" si="4"/>
        <v>28220</v>
      </c>
      <c r="J12" s="177">
        <f t="shared" si="5"/>
        <v>71.37256885606617</v>
      </c>
      <c r="K12" s="178">
        <v>20030</v>
      </c>
      <c r="L12" s="177">
        <f t="shared" si="6"/>
        <v>50.658843167505495</v>
      </c>
      <c r="M12" s="178"/>
      <c r="N12" s="177">
        <f t="shared" si="7"/>
        <v>0</v>
      </c>
      <c r="O12" s="178">
        <v>8190</v>
      </c>
      <c r="P12" s="178">
        <v>6965</v>
      </c>
      <c r="Q12" s="177">
        <f t="shared" si="8"/>
        <v>20.71372568856066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218</v>
      </c>
      <c r="B13" s="174">
        <v>4207</v>
      </c>
      <c r="C13" s="174" t="s">
        <v>228</v>
      </c>
      <c r="D13" s="175">
        <f t="shared" si="1"/>
        <v>68651</v>
      </c>
      <c r="E13" s="176">
        <f t="shared" si="2"/>
        <v>9351</v>
      </c>
      <c r="F13" s="177">
        <f t="shared" si="3"/>
        <v>13.621068884648437</v>
      </c>
      <c r="G13" s="178">
        <v>9351</v>
      </c>
      <c r="H13" s="178"/>
      <c r="I13" s="176">
        <f t="shared" si="4"/>
        <v>59300</v>
      </c>
      <c r="J13" s="177">
        <f t="shared" si="5"/>
        <v>86.37893111535156</v>
      </c>
      <c r="K13" s="178">
        <v>56256</v>
      </c>
      <c r="L13" s="177">
        <f t="shared" si="6"/>
        <v>81.94490976096488</v>
      </c>
      <c r="M13" s="178">
        <v>1335</v>
      </c>
      <c r="N13" s="177">
        <f t="shared" si="7"/>
        <v>1.9446184323607811</v>
      </c>
      <c r="O13" s="178">
        <v>1709</v>
      </c>
      <c r="P13" s="178"/>
      <c r="Q13" s="177">
        <f t="shared" si="8"/>
        <v>2.489402922025899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218</v>
      </c>
      <c r="B14" s="174">
        <v>4208</v>
      </c>
      <c r="C14" s="174" t="s">
        <v>229</v>
      </c>
      <c r="D14" s="175">
        <f t="shared" si="1"/>
        <v>33170</v>
      </c>
      <c r="E14" s="176">
        <f t="shared" si="2"/>
        <v>10135</v>
      </c>
      <c r="F14" s="177">
        <f t="shared" si="3"/>
        <v>30.55471811878203</v>
      </c>
      <c r="G14" s="178">
        <v>10135</v>
      </c>
      <c r="H14" s="178"/>
      <c r="I14" s="176">
        <f t="shared" si="4"/>
        <v>23035</v>
      </c>
      <c r="J14" s="177">
        <f t="shared" si="5"/>
        <v>69.44528188121797</v>
      </c>
      <c r="K14" s="178">
        <v>10627</v>
      </c>
      <c r="L14" s="177">
        <f t="shared" si="6"/>
        <v>32.03798613204703</v>
      </c>
      <c r="M14" s="178"/>
      <c r="N14" s="177">
        <f t="shared" si="7"/>
        <v>0</v>
      </c>
      <c r="O14" s="178">
        <v>12408</v>
      </c>
      <c r="P14" s="178">
        <v>5879</v>
      </c>
      <c r="Q14" s="177">
        <f t="shared" si="8"/>
        <v>37.407295749170935</v>
      </c>
      <c r="R14" s="179" t="s">
        <v>223</v>
      </c>
      <c r="S14" s="179"/>
      <c r="T14" s="179"/>
      <c r="U14" s="179"/>
      <c r="V14" s="180" t="s">
        <v>223</v>
      </c>
      <c r="W14" s="180"/>
      <c r="X14" s="180"/>
      <c r="Y14" s="180"/>
    </row>
    <row r="15" spans="1:25" s="20" customFormat="1" ht="13.5">
      <c r="A15" s="174" t="s">
        <v>218</v>
      </c>
      <c r="B15" s="174">
        <v>4209</v>
      </c>
      <c r="C15" s="174" t="s">
        <v>230</v>
      </c>
      <c r="D15" s="175">
        <f t="shared" si="1"/>
        <v>62708</v>
      </c>
      <c r="E15" s="176">
        <f t="shared" si="2"/>
        <v>2630</v>
      </c>
      <c r="F15" s="177">
        <f t="shared" si="3"/>
        <v>4.19404222746699</v>
      </c>
      <c r="G15" s="178">
        <v>2630</v>
      </c>
      <c r="H15" s="178"/>
      <c r="I15" s="176">
        <f t="shared" si="4"/>
        <v>60078</v>
      </c>
      <c r="J15" s="177">
        <f t="shared" si="5"/>
        <v>95.805957772533</v>
      </c>
      <c r="K15" s="178">
        <v>59283</v>
      </c>
      <c r="L15" s="177">
        <f t="shared" si="6"/>
        <v>94.53817694712</v>
      </c>
      <c r="M15" s="178"/>
      <c r="N15" s="177">
        <f t="shared" si="7"/>
        <v>0</v>
      </c>
      <c r="O15" s="178">
        <v>795</v>
      </c>
      <c r="P15" s="178">
        <v>160</v>
      </c>
      <c r="Q15" s="177">
        <f t="shared" si="8"/>
        <v>1.2677808254130254</v>
      </c>
      <c r="R15" s="179" t="s">
        <v>223</v>
      </c>
      <c r="S15" s="179"/>
      <c r="T15" s="179"/>
      <c r="U15" s="179"/>
      <c r="V15" s="180" t="s">
        <v>223</v>
      </c>
      <c r="W15" s="180"/>
      <c r="X15" s="180"/>
      <c r="Y15" s="180"/>
    </row>
    <row r="16" spans="1:25" s="20" customFormat="1" ht="13.5">
      <c r="A16" s="174" t="s">
        <v>218</v>
      </c>
      <c r="B16" s="174">
        <v>4211</v>
      </c>
      <c r="C16" s="174" t="s">
        <v>231</v>
      </c>
      <c r="D16" s="175">
        <f t="shared" si="1"/>
        <v>44067</v>
      </c>
      <c r="E16" s="176">
        <f t="shared" si="2"/>
        <v>6377</v>
      </c>
      <c r="F16" s="177">
        <f t="shared" si="3"/>
        <v>14.471146209181473</v>
      </c>
      <c r="G16" s="178">
        <v>6377</v>
      </c>
      <c r="H16" s="178"/>
      <c r="I16" s="176">
        <f t="shared" si="4"/>
        <v>37690</v>
      </c>
      <c r="J16" s="177">
        <f t="shared" si="5"/>
        <v>85.52885379081853</v>
      </c>
      <c r="K16" s="178">
        <v>34350</v>
      </c>
      <c r="L16" s="177">
        <f t="shared" si="6"/>
        <v>77.9494860099394</v>
      </c>
      <c r="M16" s="178"/>
      <c r="N16" s="177">
        <f t="shared" si="7"/>
        <v>0</v>
      </c>
      <c r="O16" s="178">
        <v>3340</v>
      </c>
      <c r="P16" s="178">
        <v>2462</v>
      </c>
      <c r="Q16" s="177">
        <f t="shared" si="8"/>
        <v>7.5793677808791164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218</v>
      </c>
      <c r="B17" s="174">
        <v>4212</v>
      </c>
      <c r="C17" s="174" t="s">
        <v>232</v>
      </c>
      <c r="D17" s="175">
        <f t="shared" si="1"/>
        <v>90570</v>
      </c>
      <c r="E17" s="176">
        <f t="shared" si="2"/>
        <v>45412</v>
      </c>
      <c r="F17" s="177">
        <f t="shared" si="3"/>
        <v>50.140223031909024</v>
      </c>
      <c r="G17" s="178">
        <v>39578</v>
      </c>
      <c r="H17" s="178">
        <v>5834</v>
      </c>
      <c r="I17" s="176">
        <f t="shared" si="4"/>
        <v>45158</v>
      </c>
      <c r="J17" s="177">
        <f t="shared" si="5"/>
        <v>49.859776968090976</v>
      </c>
      <c r="K17" s="178">
        <v>19226</v>
      </c>
      <c r="L17" s="177">
        <f t="shared" si="6"/>
        <v>21.22777961797505</v>
      </c>
      <c r="M17" s="178"/>
      <c r="N17" s="177">
        <f t="shared" si="7"/>
        <v>0</v>
      </c>
      <c r="O17" s="178">
        <v>25932</v>
      </c>
      <c r="P17" s="178">
        <v>21935</v>
      </c>
      <c r="Q17" s="177">
        <f t="shared" si="8"/>
        <v>28.631997350115935</v>
      </c>
      <c r="R17" s="179" t="s">
        <v>223</v>
      </c>
      <c r="S17" s="179"/>
      <c r="T17" s="179"/>
      <c r="U17" s="179"/>
      <c r="V17" s="180" t="s">
        <v>223</v>
      </c>
      <c r="W17" s="180"/>
      <c r="X17" s="180"/>
      <c r="Y17" s="180"/>
    </row>
    <row r="18" spans="1:25" s="20" customFormat="1" ht="13.5">
      <c r="A18" s="174" t="s">
        <v>218</v>
      </c>
      <c r="B18" s="174">
        <v>4213</v>
      </c>
      <c r="C18" s="174" t="s">
        <v>233</v>
      </c>
      <c r="D18" s="175">
        <f t="shared" si="1"/>
        <v>81191</v>
      </c>
      <c r="E18" s="176">
        <f t="shared" si="2"/>
        <v>48139</v>
      </c>
      <c r="F18" s="177">
        <f t="shared" si="3"/>
        <v>59.29105442721484</v>
      </c>
      <c r="G18" s="178">
        <v>48139</v>
      </c>
      <c r="H18" s="178"/>
      <c r="I18" s="176">
        <f t="shared" si="4"/>
        <v>33052</v>
      </c>
      <c r="J18" s="177">
        <f t="shared" si="5"/>
        <v>40.70894557278516</v>
      </c>
      <c r="K18" s="178">
        <v>16163</v>
      </c>
      <c r="L18" s="177">
        <f t="shared" si="6"/>
        <v>19.90737889667574</v>
      </c>
      <c r="M18" s="178"/>
      <c r="N18" s="177">
        <f t="shared" si="7"/>
        <v>0</v>
      </c>
      <c r="O18" s="178">
        <v>16889</v>
      </c>
      <c r="P18" s="178">
        <v>7576</v>
      </c>
      <c r="Q18" s="177">
        <f t="shared" si="8"/>
        <v>20.80156667610942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218</v>
      </c>
      <c r="B19" s="174">
        <v>4214</v>
      </c>
      <c r="C19" s="174" t="s">
        <v>234</v>
      </c>
      <c r="D19" s="175">
        <f t="shared" si="1"/>
        <v>43772</v>
      </c>
      <c r="E19" s="176">
        <f t="shared" si="2"/>
        <v>14443</v>
      </c>
      <c r="F19" s="177">
        <f t="shared" si="3"/>
        <v>32.995979164762865</v>
      </c>
      <c r="G19" s="178">
        <v>14443</v>
      </c>
      <c r="H19" s="178"/>
      <c r="I19" s="176">
        <f t="shared" si="4"/>
        <v>29329</v>
      </c>
      <c r="J19" s="177">
        <f t="shared" si="5"/>
        <v>67.00402083523713</v>
      </c>
      <c r="K19" s="178">
        <v>15108</v>
      </c>
      <c r="L19" s="177">
        <f t="shared" si="6"/>
        <v>34.51521520606781</v>
      </c>
      <c r="M19" s="178"/>
      <c r="N19" s="177">
        <f t="shared" si="7"/>
        <v>0</v>
      </c>
      <c r="O19" s="178">
        <v>14221</v>
      </c>
      <c r="P19" s="178">
        <v>10923</v>
      </c>
      <c r="Q19" s="177">
        <f t="shared" si="8"/>
        <v>32.488805629169335</v>
      </c>
      <c r="R19" s="179" t="s">
        <v>223</v>
      </c>
      <c r="S19" s="179"/>
      <c r="T19" s="179"/>
      <c r="U19" s="179"/>
      <c r="V19" s="180"/>
      <c r="W19" s="180" t="s">
        <v>223</v>
      </c>
      <c r="X19" s="180"/>
      <c r="Y19" s="180"/>
    </row>
    <row r="20" spans="1:25" s="20" customFormat="1" ht="13.5">
      <c r="A20" s="174" t="s">
        <v>218</v>
      </c>
      <c r="B20" s="174">
        <v>4215</v>
      </c>
      <c r="C20" s="174" t="s">
        <v>235</v>
      </c>
      <c r="D20" s="175">
        <f t="shared" si="1"/>
        <v>138986</v>
      </c>
      <c r="E20" s="176">
        <f t="shared" si="2"/>
        <v>76834</v>
      </c>
      <c r="F20" s="177">
        <f t="shared" si="3"/>
        <v>55.28182694659893</v>
      </c>
      <c r="G20" s="178">
        <v>76834</v>
      </c>
      <c r="H20" s="178"/>
      <c r="I20" s="176">
        <f t="shared" si="4"/>
        <v>62152</v>
      </c>
      <c r="J20" s="177">
        <f t="shared" si="5"/>
        <v>44.71817305340106</v>
      </c>
      <c r="K20" s="178">
        <v>35712</v>
      </c>
      <c r="L20" s="177">
        <f t="shared" si="6"/>
        <v>25.69467428374081</v>
      </c>
      <c r="M20" s="178">
        <v>284</v>
      </c>
      <c r="N20" s="177">
        <f t="shared" si="7"/>
        <v>0.20433712748046565</v>
      </c>
      <c r="O20" s="178">
        <v>26156</v>
      </c>
      <c r="P20" s="178">
        <v>2656</v>
      </c>
      <c r="Q20" s="177">
        <f t="shared" si="8"/>
        <v>18.81916164217979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218</v>
      </c>
      <c r="B21" s="174">
        <v>4301</v>
      </c>
      <c r="C21" s="174" t="s">
        <v>236</v>
      </c>
      <c r="D21" s="175">
        <f t="shared" si="1"/>
        <v>13643</v>
      </c>
      <c r="E21" s="176">
        <f t="shared" si="2"/>
        <v>3688</v>
      </c>
      <c r="F21" s="177">
        <f t="shared" si="3"/>
        <v>27.032177673532214</v>
      </c>
      <c r="G21" s="178">
        <v>3688</v>
      </c>
      <c r="H21" s="178"/>
      <c r="I21" s="176">
        <f t="shared" si="4"/>
        <v>9955</v>
      </c>
      <c r="J21" s="177">
        <f t="shared" si="5"/>
        <v>72.9678223264678</v>
      </c>
      <c r="K21" s="178">
        <v>5113</v>
      </c>
      <c r="L21" s="177">
        <f t="shared" si="6"/>
        <v>37.47709448068607</v>
      </c>
      <c r="M21" s="178"/>
      <c r="N21" s="177">
        <f t="shared" si="7"/>
        <v>0</v>
      </c>
      <c r="O21" s="178">
        <v>4842</v>
      </c>
      <c r="P21" s="178">
        <v>3625</v>
      </c>
      <c r="Q21" s="177">
        <f t="shared" si="8"/>
        <v>35.49072784578172</v>
      </c>
      <c r="R21" s="179"/>
      <c r="S21" s="179"/>
      <c r="T21" s="179"/>
      <c r="U21" s="179" t="s">
        <v>223</v>
      </c>
      <c r="V21" s="180"/>
      <c r="W21" s="180"/>
      <c r="X21" s="180"/>
      <c r="Y21" s="180" t="s">
        <v>223</v>
      </c>
    </row>
    <row r="22" spans="1:25" s="20" customFormat="1" ht="13.5">
      <c r="A22" s="174" t="s">
        <v>218</v>
      </c>
      <c r="B22" s="174">
        <v>4302</v>
      </c>
      <c r="C22" s="174" t="s">
        <v>237</v>
      </c>
      <c r="D22" s="175">
        <f t="shared" si="1"/>
        <v>1915</v>
      </c>
      <c r="E22" s="176">
        <f t="shared" si="2"/>
        <v>290</v>
      </c>
      <c r="F22" s="177">
        <f t="shared" si="3"/>
        <v>15.143603133159269</v>
      </c>
      <c r="G22" s="178">
        <v>290</v>
      </c>
      <c r="H22" s="178"/>
      <c r="I22" s="176">
        <f t="shared" si="4"/>
        <v>1625</v>
      </c>
      <c r="J22" s="177">
        <f t="shared" si="5"/>
        <v>84.85639686684074</v>
      </c>
      <c r="K22" s="178">
        <v>1535</v>
      </c>
      <c r="L22" s="177">
        <f t="shared" si="6"/>
        <v>80.15665796344648</v>
      </c>
      <c r="M22" s="178"/>
      <c r="N22" s="177">
        <f t="shared" si="7"/>
        <v>0</v>
      </c>
      <c r="O22" s="178">
        <v>90</v>
      </c>
      <c r="P22" s="178">
        <v>85</v>
      </c>
      <c r="Q22" s="177">
        <f t="shared" si="8"/>
        <v>4.699738903394255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218</v>
      </c>
      <c r="B23" s="174">
        <v>4321</v>
      </c>
      <c r="C23" s="174" t="s">
        <v>238</v>
      </c>
      <c r="D23" s="175">
        <f t="shared" si="1"/>
        <v>23454</v>
      </c>
      <c r="E23" s="176">
        <f t="shared" si="2"/>
        <v>1991</v>
      </c>
      <c r="F23" s="177">
        <f t="shared" si="3"/>
        <v>8.488957107529632</v>
      </c>
      <c r="G23" s="178">
        <v>1991</v>
      </c>
      <c r="H23" s="178"/>
      <c r="I23" s="176">
        <f t="shared" si="4"/>
        <v>21463</v>
      </c>
      <c r="J23" s="177">
        <f t="shared" si="5"/>
        <v>91.51104289247036</v>
      </c>
      <c r="K23" s="178">
        <v>19364</v>
      </c>
      <c r="L23" s="177">
        <f t="shared" si="6"/>
        <v>82.56160995992154</v>
      </c>
      <c r="M23" s="178"/>
      <c r="N23" s="177">
        <f t="shared" si="7"/>
        <v>0</v>
      </c>
      <c r="O23" s="178">
        <v>2099</v>
      </c>
      <c r="P23" s="178">
        <v>941</v>
      </c>
      <c r="Q23" s="177">
        <f t="shared" si="8"/>
        <v>8.949432932548818</v>
      </c>
      <c r="R23" s="179" t="s">
        <v>223</v>
      </c>
      <c r="S23" s="179"/>
      <c r="T23" s="179"/>
      <c r="U23" s="179"/>
      <c r="V23" s="180" t="s">
        <v>223</v>
      </c>
      <c r="W23" s="180"/>
      <c r="X23" s="180"/>
      <c r="Y23" s="180"/>
    </row>
    <row r="24" spans="1:25" s="20" customFormat="1" ht="13.5">
      <c r="A24" s="174" t="s">
        <v>218</v>
      </c>
      <c r="B24" s="174">
        <v>4322</v>
      </c>
      <c r="C24" s="174" t="s">
        <v>239</v>
      </c>
      <c r="D24" s="175">
        <f t="shared" si="1"/>
        <v>12797</v>
      </c>
      <c r="E24" s="176">
        <f t="shared" si="2"/>
        <v>3046</v>
      </c>
      <c r="F24" s="177">
        <f t="shared" si="3"/>
        <v>23.802453700085955</v>
      </c>
      <c r="G24" s="178">
        <v>3046</v>
      </c>
      <c r="H24" s="178"/>
      <c r="I24" s="176">
        <f t="shared" si="4"/>
        <v>9751</v>
      </c>
      <c r="J24" s="177">
        <f t="shared" si="5"/>
        <v>76.19754629991404</v>
      </c>
      <c r="K24" s="178">
        <v>6527</v>
      </c>
      <c r="L24" s="177">
        <f t="shared" si="6"/>
        <v>51.00414159568649</v>
      </c>
      <c r="M24" s="178"/>
      <c r="N24" s="177">
        <f t="shared" si="7"/>
        <v>0</v>
      </c>
      <c r="O24" s="178">
        <v>3224</v>
      </c>
      <c r="P24" s="178">
        <v>2267</v>
      </c>
      <c r="Q24" s="177">
        <f t="shared" si="8"/>
        <v>25.19340470422755</v>
      </c>
      <c r="R24" s="179" t="s">
        <v>223</v>
      </c>
      <c r="S24" s="179"/>
      <c r="T24" s="179"/>
      <c r="U24" s="179"/>
      <c r="V24" s="180"/>
      <c r="W24" s="180"/>
      <c r="X24" s="180"/>
      <c r="Y24" s="180" t="s">
        <v>223</v>
      </c>
    </row>
    <row r="25" spans="1:25" s="20" customFormat="1" ht="13.5">
      <c r="A25" s="174" t="s">
        <v>218</v>
      </c>
      <c r="B25" s="174">
        <v>4323</v>
      </c>
      <c r="C25" s="174" t="s">
        <v>240</v>
      </c>
      <c r="D25" s="175">
        <f t="shared" si="1"/>
        <v>39381</v>
      </c>
      <c r="E25" s="176">
        <f t="shared" si="2"/>
        <v>8914</v>
      </c>
      <c r="F25" s="177">
        <f t="shared" si="3"/>
        <v>22.635280973058077</v>
      </c>
      <c r="G25" s="178">
        <v>8914</v>
      </c>
      <c r="H25" s="178"/>
      <c r="I25" s="176">
        <f t="shared" si="4"/>
        <v>30467</v>
      </c>
      <c r="J25" s="177">
        <f t="shared" si="5"/>
        <v>77.36471902694193</v>
      </c>
      <c r="K25" s="178">
        <v>24310</v>
      </c>
      <c r="L25" s="177">
        <f t="shared" si="6"/>
        <v>61.73027602143165</v>
      </c>
      <c r="M25" s="178"/>
      <c r="N25" s="177">
        <f t="shared" si="7"/>
        <v>0</v>
      </c>
      <c r="O25" s="178">
        <v>6157</v>
      </c>
      <c r="P25" s="178">
        <v>3475</v>
      </c>
      <c r="Q25" s="177">
        <f t="shared" si="8"/>
        <v>15.63444300551027</v>
      </c>
      <c r="R25" s="179" t="s">
        <v>223</v>
      </c>
      <c r="S25" s="179"/>
      <c r="T25" s="179"/>
      <c r="U25" s="179"/>
      <c r="V25" s="180"/>
      <c r="W25" s="180"/>
      <c r="X25" s="180"/>
      <c r="Y25" s="180" t="s">
        <v>223</v>
      </c>
    </row>
    <row r="26" spans="1:25" s="20" customFormat="1" ht="13.5">
      <c r="A26" s="174" t="s">
        <v>218</v>
      </c>
      <c r="B26" s="174">
        <v>4324</v>
      </c>
      <c r="C26" s="174" t="s">
        <v>241</v>
      </c>
      <c r="D26" s="175">
        <f t="shared" si="1"/>
        <v>10615</v>
      </c>
      <c r="E26" s="176">
        <f t="shared" si="2"/>
        <v>2564</v>
      </c>
      <c r="F26" s="177">
        <f t="shared" si="3"/>
        <v>24.154498351389545</v>
      </c>
      <c r="G26" s="178">
        <v>2564</v>
      </c>
      <c r="H26" s="178"/>
      <c r="I26" s="176">
        <f t="shared" si="4"/>
        <v>8051</v>
      </c>
      <c r="J26" s="177">
        <f t="shared" si="5"/>
        <v>75.84550164861045</v>
      </c>
      <c r="K26" s="178">
        <v>6441</v>
      </c>
      <c r="L26" s="177">
        <f t="shared" si="6"/>
        <v>60.67828544512482</v>
      </c>
      <c r="M26" s="178"/>
      <c r="N26" s="177">
        <f t="shared" si="7"/>
        <v>0</v>
      </c>
      <c r="O26" s="178">
        <v>1610</v>
      </c>
      <c r="P26" s="178">
        <v>1487</v>
      </c>
      <c r="Q26" s="177">
        <f t="shared" si="8"/>
        <v>15.167216203485633</v>
      </c>
      <c r="R26" s="179" t="s">
        <v>223</v>
      </c>
      <c r="S26" s="179"/>
      <c r="T26" s="179"/>
      <c r="U26" s="179"/>
      <c r="V26" s="180"/>
      <c r="W26" s="180"/>
      <c r="X26" s="180" t="s">
        <v>223</v>
      </c>
      <c r="Y26" s="180"/>
    </row>
    <row r="27" spans="1:25" s="20" customFormat="1" ht="13.5">
      <c r="A27" s="174" t="s">
        <v>218</v>
      </c>
      <c r="B27" s="174">
        <v>4341</v>
      </c>
      <c r="C27" s="174" t="s">
        <v>242</v>
      </c>
      <c r="D27" s="175">
        <f t="shared" si="1"/>
        <v>16947</v>
      </c>
      <c r="E27" s="176">
        <f t="shared" si="2"/>
        <v>6695</v>
      </c>
      <c r="F27" s="177">
        <f t="shared" si="3"/>
        <v>39.50551720068449</v>
      </c>
      <c r="G27" s="178">
        <v>6695</v>
      </c>
      <c r="H27" s="178"/>
      <c r="I27" s="176">
        <f t="shared" si="4"/>
        <v>10252</v>
      </c>
      <c r="J27" s="177">
        <f t="shared" si="5"/>
        <v>60.494482799315506</v>
      </c>
      <c r="K27" s="178">
        <v>4163</v>
      </c>
      <c r="L27" s="177">
        <f t="shared" si="6"/>
        <v>24.564819732105978</v>
      </c>
      <c r="M27" s="178"/>
      <c r="N27" s="177">
        <f t="shared" si="7"/>
        <v>0</v>
      </c>
      <c r="O27" s="178">
        <v>6089</v>
      </c>
      <c r="P27" s="178">
        <v>4847</v>
      </c>
      <c r="Q27" s="177">
        <f t="shared" si="8"/>
        <v>35.92966306720953</v>
      </c>
      <c r="R27" s="179" t="s">
        <v>223</v>
      </c>
      <c r="S27" s="179"/>
      <c r="T27" s="179"/>
      <c r="U27" s="179"/>
      <c r="V27" s="180" t="s">
        <v>223</v>
      </c>
      <c r="W27" s="180"/>
      <c r="X27" s="180"/>
      <c r="Y27" s="180"/>
    </row>
    <row r="28" spans="1:25" s="20" customFormat="1" ht="13.5">
      <c r="A28" s="174" t="s">
        <v>218</v>
      </c>
      <c r="B28" s="174">
        <v>4361</v>
      </c>
      <c r="C28" s="174" t="s">
        <v>243</v>
      </c>
      <c r="D28" s="175">
        <f t="shared" si="1"/>
        <v>35964</v>
      </c>
      <c r="E28" s="176">
        <f t="shared" si="2"/>
        <v>10135</v>
      </c>
      <c r="F28" s="177">
        <f t="shared" si="3"/>
        <v>28.180958736514295</v>
      </c>
      <c r="G28" s="178">
        <v>10135</v>
      </c>
      <c r="H28" s="178"/>
      <c r="I28" s="176">
        <f t="shared" si="4"/>
        <v>25829</v>
      </c>
      <c r="J28" s="177">
        <f t="shared" si="5"/>
        <v>71.8190412634857</v>
      </c>
      <c r="K28" s="178">
        <v>19324</v>
      </c>
      <c r="L28" s="177">
        <f t="shared" si="6"/>
        <v>53.73150928706484</v>
      </c>
      <c r="M28" s="178"/>
      <c r="N28" s="177">
        <f t="shared" si="7"/>
        <v>0</v>
      </c>
      <c r="O28" s="178">
        <v>6505</v>
      </c>
      <c r="P28" s="178">
        <v>3903</v>
      </c>
      <c r="Q28" s="177">
        <f t="shared" si="8"/>
        <v>18.087531976420866</v>
      </c>
      <c r="R28" s="179" t="s">
        <v>223</v>
      </c>
      <c r="S28" s="179"/>
      <c r="T28" s="179"/>
      <c r="U28" s="179"/>
      <c r="V28" s="180" t="s">
        <v>223</v>
      </c>
      <c r="W28" s="180"/>
      <c r="X28" s="180"/>
      <c r="Y28" s="180"/>
    </row>
    <row r="29" spans="1:25" s="20" customFormat="1" ht="13.5">
      <c r="A29" s="174" t="s">
        <v>218</v>
      </c>
      <c r="B29" s="174">
        <v>4362</v>
      </c>
      <c r="C29" s="174" t="s">
        <v>244</v>
      </c>
      <c r="D29" s="175">
        <f t="shared" si="1"/>
        <v>17574</v>
      </c>
      <c r="E29" s="176">
        <f t="shared" si="2"/>
        <v>4986</v>
      </c>
      <c r="F29" s="177">
        <f t="shared" si="3"/>
        <v>28.37145783543872</v>
      </c>
      <c r="G29" s="178">
        <v>4986</v>
      </c>
      <c r="H29" s="178"/>
      <c r="I29" s="176">
        <f t="shared" si="4"/>
        <v>12588</v>
      </c>
      <c r="J29" s="177">
        <f t="shared" si="5"/>
        <v>71.62854216456128</v>
      </c>
      <c r="K29" s="178">
        <v>6265</v>
      </c>
      <c r="L29" s="177">
        <f t="shared" si="6"/>
        <v>35.649254580630476</v>
      </c>
      <c r="M29" s="178"/>
      <c r="N29" s="177">
        <f t="shared" si="7"/>
        <v>0</v>
      </c>
      <c r="O29" s="178">
        <v>6323</v>
      </c>
      <c r="P29" s="178">
        <v>1905</v>
      </c>
      <c r="Q29" s="177">
        <f t="shared" si="8"/>
        <v>35.979287583930805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218</v>
      </c>
      <c r="B30" s="174">
        <v>4401</v>
      </c>
      <c r="C30" s="174" t="s">
        <v>245</v>
      </c>
      <c r="D30" s="175">
        <f t="shared" si="1"/>
        <v>16304</v>
      </c>
      <c r="E30" s="176">
        <f t="shared" si="2"/>
        <v>3915</v>
      </c>
      <c r="F30" s="177">
        <f t="shared" si="3"/>
        <v>24.01251226692836</v>
      </c>
      <c r="G30" s="178">
        <v>3915</v>
      </c>
      <c r="H30" s="178"/>
      <c r="I30" s="176">
        <f t="shared" si="4"/>
        <v>12389</v>
      </c>
      <c r="J30" s="177">
        <f t="shared" si="5"/>
        <v>75.98748773307163</v>
      </c>
      <c r="K30" s="178">
        <v>9032</v>
      </c>
      <c r="L30" s="177">
        <f t="shared" si="6"/>
        <v>55.39744847890088</v>
      </c>
      <c r="M30" s="178"/>
      <c r="N30" s="177">
        <f t="shared" si="7"/>
        <v>0</v>
      </c>
      <c r="O30" s="178">
        <v>3357</v>
      </c>
      <c r="P30" s="178">
        <v>1544</v>
      </c>
      <c r="Q30" s="177">
        <f t="shared" si="8"/>
        <v>20.590039254170755</v>
      </c>
      <c r="R30" s="179" t="s">
        <v>223</v>
      </c>
      <c r="S30" s="179"/>
      <c r="T30" s="179"/>
      <c r="U30" s="179"/>
      <c r="V30" s="180" t="s">
        <v>223</v>
      </c>
      <c r="W30" s="180"/>
      <c r="X30" s="180"/>
      <c r="Y30" s="180"/>
    </row>
    <row r="31" spans="1:25" s="20" customFormat="1" ht="13.5">
      <c r="A31" s="174" t="s">
        <v>218</v>
      </c>
      <c r="B31" s="174">
        <v>4404</v>
      </c>
      <c r="C31" s="174" t="s">
        <v>246</v>
      </c>
      <c r="D31" s="175">
        <f t="shared" si="1"/>
        <v>21296</v>
      </c>
      <c r="E31" s="176">
        <f t="shared" si="2"/>
        <v>1445</v>
      </c>
      <c r="F31" s="177">
        <f t="shared" si="3"/>
        <v>6.785311795642373</v>
      </c>
      <c r="G31" s="178">
        <v>1445</v>
      </c>
      <c r="H31" s="178"/>
      <c r="I31" s="176">
        <f t="shared" si="4"/>
        <v>19851</v>
      </c>
      <c r="J31" s="177">
        <f t="shared" si="5"/>
        <v>93.21468820435761</v>
      </c>
      <c r="K31" s="178">
        <v>19597</v>
      </c>
      <c r="L31" s="177">
        <f t="shared" si="6"/>
        <v>92.02197595792637</v>
      </c>
      <c r="M31" s="178"/>
      <c r="N31" s="177">
        <f t="shared" si="7"/>
        <v>0</v>
      </c>
      <c r="O31" s="178">
        <v>254</v>
      </c>
      <c r="P31" s="178">
        <v>66</v>
      </c>
      <c r="Q31" s="177">
        <f t="shared" si="8"/>
        <v>1.1927122464312547</v>
      </c>
      <c r="R31" s="179" t="s">
        <v>223</v>
      </c>
      <c r="S31" s="179"/>
      <c r="T31" s="179"/>
      <c r="U31" s="179"/>
      <c r="V31" s="180"/>
      <c r="W31" s="180" t="s">
        <v>223</v>
      </c>
      <c r="X31" s="180"/>
      <c r="Y31" s="180"/>
    </row>
    <row r="32" spans="1:25" s="20" customFormat="1" ht="13.5">
      <c r="A32" s="174" t="s">
        <v>218</v>
      </c>
      <c r="B32" s="174">
        <v>4406</v>
      </c>
      <c r="C32" s="174" t="s">
        <v>247</v>
      </c>
      <c r="D32" s="175">
        <f t="shared" si="1"/>
        <v>33035</v>
      </c>
      <c r="E32" s="176">
        <f t="shared" si="2"/>
        <v>1619</v>
      </c>
      <c r="F32" s="177">
        <f t="shared" si="3"/>
        <v>4.9008627213561375</v>
      </c>
      <c r="G32" s="178">
        <v>1619</v>
      </c>
      <c r="H32" s="178"/>
      <c r="I32" s="176">
        <f t="shared" si="4"/>
        <v>31416</v>
      </c>
      <c r="J32" s="177">
        <f t="shared" si="5"/>
        <v>95.09913727864387</v>
      </c>
      <c r="K32" s="178">
        <v>30354</v>
      </c>
      <c r="L32" s="177">
        <f t="shared" si="6"/>
        <v>91.8843650673528</v>
      </c>
      <c r="M32" s="178"/>
      <c r="N32" s="177">
        <f t="shared" si="7"/>
        <v>0</v>
      </c>
      <c r="O32" s="178">
        <v>1062</v>
      </c>
      <c r="P32" s="178">
        <v>747</v>
      </c>
      <c r="Q32" s="177">
        <f t="shared" si="8"/>
        <v>3.2147722112910553</v>
      </c>
      <c r="R32" s="179" t="s">
        <v>223</v>
      </c>
      <c r="S32" s="179"/>
      <c r="T32" s="179"/>
      <c r="U32" s="179"/>
      <c r="V32" s="180" t="s">
        <v>223</v>
      </c>
      <c r="W32" s="180"/>
      <c r="X32" s="180"/>
      <c r="Y32" s="180"/>
    </row>
    <row r="33" spans="1:25" s="20" customFormat="1" ht="13.5">
      <c r="A33" s="174" t="s">
        <v>218</v>
      </c>
      <c r="B33" s="174">
        <v>4421</v>
      </c>
      <c r="C33" s="174" t="s">
        <v>248</v>
      </c>
      <c r="D33" s="175">
        <f t="shared" si="1"/>
        <v>23980</v>
      </c>
      <c r="E33" s="176">
        <f t="shared" si="2"/>
        <v>5872</v>
      </c>
      <c r="F33" s="177">
        <f t="shared" si="3"/>
        <v>24.487072560467055</v>
      </c>
      <c r="G33" s="178">
        <v>5872</v>
      </c>
      <c r="H33" s="178"/>
      <c r="I33" s="176">
        <f t="shared" si="4"/>
        <v>18108</v>
      </c>
      <c r="J33" s="177">
        <f t="shared" si="5"/>
        <v>75.51292743953294</v>
      </c>
      <c r="K33" s="178">
        <v>16298</v>
      </c>
      <c r="L33" s="177">
        <f t="shared" si="6"/>
        <v>67.96497080900751</v>
      </c>
      <c r="M33" s="178"/>
      <c r="N33" s="177">
        <f t="shared" si="7"/>
        <v>0</v>
      </c>
      <c r="O33" s="178">
        <v>1810</v>
      </c>
      <c r="P33" s="178">
        <v>1747</v>
      </c>
      <c r="Q33" s="177">
        <f t="shared" si="8"/>
        <v>7.547956630525437</v>
      </c>
      <c r="R33" s="179" t="s">
        <v>223</v>
      </c>
      <c r="S33" s="179"/>
      <c r="T33" s="179"/>
      <c r="U33" s="179"/>
      <c r="V33" s="180" t="s">
        <v>223</v>
      </c>
      <c r="W33" s="180"/>
      <c r="X33" s="180"/>
      <c r="Y33" s="180"/>
    </row>
    <row r="34" spans="1:25" s="20" customFormat="1" ht="13.5">
      <c r="A34" s="174" t="s">
        <v>218</v>
      </c>
      <c r="B34" s="174">
        <v>4422</v>
      </c>
      <c r="C34" s="174" t="s">
        <v>249</v>
      </c>
      <c r="D34" s="175">
        <f t="shared" si="1"/>
        <v>9511</v>
      </c>
      <c r="E34" s="176">
        <f t="shared" si="2"/>
        <v>4636</v>
      </c>
      <c r="F34" s="177">
        <f t="shared" si="3"/>
        <v>48.74356008831879</v>
      </c>
      <c r="G34" s="178">
        <v>4636</v>
      </c>
      <c r="H34" s="178"/>
      <c r="I34" s="176">
        <f t="shared" si="4"/>
        <v>4875</v>
      </c>
      <c r="J34" s="177">
        <f t="shared" si="5"/>
        <v>51.256439911681206</v>
      </c>
      <c r="K34" s="178">
        <v>3194</v>
      </c>
      <c r="L34" s="177">
        <f t="shared" si="6"/>
        <v>33.582168015981495</v>
      </c>
      <c r="M34" s="178"/>
      <c r="N34" s="177">
        <f t="shared" si="7"/>
        <v>0</v>
      </c>
      <c r="O34" s="178">
        <v>1681</v>
      </c>
      <c r="P34" s="178"/>
      <c r="Q34" s="177">
        <f t="shared" si="8"/>
        <v>17.674271895699718</v>
      </c>
      <c r="R34" s="179" t="s">
        <v>223</v>
      </c>
      <c r="S34" s="179"/>
      <c r="T34" s="179"/>
      <c r="U34" s="179"/>
      <c r="V34" s="180" t="s">
        <v>223</v>
      </c>
      <c r="W34" s="180"/>
      <c r="X34" s="180"/>
      <c r="Y34" s="180"/>
    </row>
    <row r="35" spans="1:25" s="20" customFormat="1" ht="13.5">
      <c r="A35" s="174" t="s">
        <v>218</v>
      </c>
      <c r="B35" s="174">
        <v>4423</v>
      </c>
      <c r="C35" s="174" t="s">
        <v>250</v>
      </c>
      <c r="D35" s="175">
        <f t="shared" si="1"/>
        <v>43449</v>
      </c>
      <c r="E35" s="176">
        <f t="shared" si="2"/>
        <v>937</v>
      </c>
      <c r="F35" s="177">
        <f t="shared" si="3"/>
        <v>2.1565513590646503</v>
      </c>
      <c r="G35" s="178">
        <v>859</v>
      </c>
      <c r="H35" s="178">
        <v>78</v>
      </c>
      <c r="I35" s="176">
        <f t="shared" si="4"/>
        <v>42512</v>
      </c>
      <c r="J35" s="177">
        <f t="shared" si="5"/>
        <v>97.84344864093535</v>
      </c>
      <c r="K35" s="178">
        <v>41106</v>
      </c>
      <c r="L35" s="177">
        <f t="shared" si="6"/>
        <v>94.60747082786716</v>
      </c>
      <c r="M35" s="178"/>
      <c r="N35" s="177">
        <f t="shared" si="7"/>
        <v>0</v>
      </c>
      <c r="O35" s="178">
        <v>1406</v>
      </c>
      <c r="P35" s="178">
        <v>1263</v>
      </c>
      <c r="Q35" s="177">
        <f t="shared" si="8"/>
        <v>3.235977813068195</v>
      </c>
      <c r="R35" s="179" t="s">
        <v>223</v>
      </c>
      <c r="S35" s="179"/>
      <c r="T35" s="179"/>
      <c r="U35" s="179"/>
      <c r="V35" s="180" t="s">
        <v>223</v>
      </c>
      <c r="W35" s="180"/>
      <c r="X35" s="180"/>
      <c r="Y35" s="180"/>
    </row>
    <row r="36" spans="1:25" s="20" customFormat="1" ht="13.5">
      <c r="A36" s="174" t="s">
        <v>218</v>
      </c>
      <c r="B36" s="174">
        <v>4424</v>
      </c>
      <c r="C36" s="174" t="s">
        <v>251</v>
      </c>
      <c r="D36" s="175">
        <f t="shared" si="1"/>
        <v>5706</v>
      </c>
      <c r="E36" s="176">
        <f t="shared" si="2"/>
        <v>1773</v>
      </c>
      <c r="F36" s="177">
        <f t="shared" si="3"/>
        <v>31.07255520504732</v>
      </c>
      <c r="G36" s="178">
        <v>1773</v>
      </c>
      <c r="H36" s="178"/>
      <c r="I36" s="176">
        <f t="shared" si="4"/>
        <v>3933</v>
      </c>
      <c r="J36" s="177">
        <f t="shared" si="5"/>
        <v>68.92744479495269</v>
      </c>
      <c r="K36" s="178">
        <v>2862</v>
      </c>
      <c r="L36" s="177">
        <f t="shared" si="6"/>
        <v>50.1577287066246</v>
      </c>
      <c r="M36" s="178"/>
      <c r="N36" s="177">
        <f t="shared" si="7"/>
        <v>0</v>
      </c>
      <c r="O36" s="178">
        <v>1071</v>
      </c>
      <c r="P36" s="178"/>
      <c r="Q36" s="177">
        <f t="shared" si="8"/>
        <v>18.769716088328074</v>
      </c>
      <c r="R36" s="179" t="s">
        <v>223</v>
      </c>
      <c r="S36" s="179"/>
      <c r="T36" s="179"/>
      <c r="U36" s="179"/>
      <c r="V36" s="180" t="s">
        <v>223</v>
      </c>
      <c r="W36" s="180"/>
      <c r="X36" s="180"/>
      <c r="Y36" s="180"/>
    </row>
    <row r="37" spans="1:25" s="20" customFormat="1" ht="13.5">
      <c r="A37" s="174" t="s">
        <v>218</v>
      </c>
      <c r="B37" s="174">
        <v>4444</v>
      </c>
      <c r="C37" s="174" t="s">
        <v>252</v>
      </c>
      <c r="D37" s="175">
        <f t="shared" si="1"/>
        <v>7869</v>
      </c>
      <c r="E37" s="176">
        <f t="shared" si="2"/>
        <v>3986</v>
      </c>
      <c r="F37" s="177">
        <f t="shared" si="3"/>
        <v>50.65446689541238</v>
      </c>
      <c r="G37" s="178">
        <v>3986</v>
      </c>
      <c r="H37" s="178"/>
      <c r="I37" s="176">
        <f t="shared" si="4"/>
        <v>3883</v>
      </c>
      <c r="J37" s="177">
        <f t="shared" si="5"/>
        <v>49.34553310458762</v>
      </c>
      <c r="K37" s="178">
        <v>2568</v>
      </c>
      <c r="L37" s="177">
        <f t="shared" si="6"/>
        <v>32.634388105223024</v>
      </c>
      <c r="M37" s="178"/>
      <c r="N37" s="177">
        <f t="shared" si="7"/>
        <v>0</v>
      </c>
      <c r="O37" s="178">
        <v>1315</v>
      </c>
      <c r="P37" s="178">
        <v>522</v>
      </c>
      <c r="Q37" s="177">
        <f t="shared" si="8"/>
        <v>16.711144999364596</v>
      </c>
      <c r="R37" s="179" t="s">
        <v>223</v>
      </c>
      <c r="S37" s="179"/>
      <c r="T37" s="179"/>
      <c r="U37" s="179"/>
      <c r="V37" s="180" t="s">
        <v>223</v>
      </c>
      <c r="W37" s="180"/>
      <c r="X37" s="180"/>
      <c r="Y37" s="180"/>
    </row>
    <row r="38" spans="1:25" s="20" customFormat="1" ht="13.5">
      <c r="A38" s="174" t="s">
        <v>218</v>
      </c>
      <c r="B38" s="174">
        <v>4445</v>
      </c>
      <c r="C38" s="174" t="s">
        <v>253</v>
      </c>
      <c r="D38" s="175">
        <f t="shared" si="1"/>
        <v>27436</v>
      </c>
      <c r="E38" s="176">
        <f t="shared" si="2"/>
        <v>12752</v>
      </c>
      <c r="F38" s="177">
        <f t="shared" si="3"/>
        <v>46.4790785828838</v>
      </c>
      <c r="G38" s="178">
        <v>12752</v>
      </c>
      <c r="H38" s="178"/>
      <c r="I38" s="176">
        <f t="shared" si="4"/>
        <v>14684</v>
      </c>
      <c r="J38" s="177">
        <f t="shared" si="5"/>
        <v>53.5209214171162</v>
      </c>
      <c r="K38" s="178">
        <v>11828</v>
      </c>
      <c r="L38" s="177">
        <f t="shared" si="6"/>
        <v>43.111240705642224</v>
      </c>
      <c r="M38" s="178"/>
      <c r="N38" s="177">
        <f t="shared" si="7"/>
        <v>0</v>
      </c>
      <c r="O38" s="178">
        <v>2856</v>
      </c>
      <c r="P38" s="178">
        <v>1289</v>
      </c>
      <c r="Q38" s="177">
        <f t="shared" si="8"/>
        <v>10.409680711473976</v>
      </c>
      <c r="R38" s="179" t="s">
        <v>223</v>
      </c>
      <c r="S38" s="179"/>
      <c r="T38" s="179"/>
      <c r="U38" s="179"/>
      <c r="V38" s="180" t="s">
        <v>223</v>
      </c>
      <c r="W38" s="180"/>
      <c r="X38" s="180"/>
      <c r="Y38" s="180"/>
    </row>
    <row r="39" spans="1:25" s="20" customFormat="1" ht="13.5">
      <c r="A39" s="174" t="s">
        <v>218</v>
      </c>
      <c r="B39" s="174">
        <v>4501</v>
      </c>
      <c r="C39" s="174" t="s">
        <v>254</v>
      </c>
      <c r="D39" s="175">
        <f t="shared" si="1"/>
        <v>18143</v>
      </c>
      <c r="E39" s="176">
        <f t="shared" si="2"/>
        <v>8483</v>
      </c>
      <c r="F39" s="177">
        <f t="shared" si="3"/>
        <v>46.7563247533484</v>
      </c>
      <c r="G39" s="178">
        <v>8483</v>
      </c>
      <c r="H39" s="178"/>
      <c r="I39" s="176">
        <f t="shared" si="4"/>
        <v>9660</v>
      </c>
      <c r="J39" s="177">
        <f t="shared" si="5"/>
        <v>53.2436752466516</v>
      </c>
      <c r="K39" s="178">
        <v>8868</v>
      </c>
      <c r="L39" s="177">
        <f t="shared" si="6"/>
        <v>48.87835528854104</v>
      </c>
      <c r="M39" s="178"/>
      <c r="N39" s="177">
        <f t="shared" si="7"/>
        <v>0</v>
      </c>
      <c r="O39" s="178">
        <v>792</v>
      </c>
      <c r="P39" s="178"/>
      <c r="Q39" s="177">
        <f t="shared" si="8"/>
        <v>4.365319958110566</v>
      </c>
      <c r="R39" s="179" t="s">
        <v>223</v>
      </c>
      <c r="S39" s="179"/>
      <c r="T39" s="179"/>
      <c r="U39" s="179"/>
      <c r="V39" s="180" t="s">
        <v>223</v>
      </c>
      <c r="W39" s="180"/>
      <c r="X39" s="180"/>
      <c r="Y39" s="180"/>
    </row>
    <row r="40" spans="1:25" s="20" customFormat="1" ht="13.5">
      <c r="A40" s="174" t="s">
        <v>218</v>
      </c>
      <c r="B40" s="174">
        <v>4505</v>
      </c>
      <c r="C40" s="174" t="s">
        <v>255</v>
      </c>
      <c r="D40" s="175">
        <f t="shared" si="1"/>
        <v>26645</v>
      </c>
      <c r="E40" s="176">
        <f t="shared" si="2"/>
        <v>12138</v>
      </c>
      <c r="F40" s="177">
        <f t="shared" si="3"/>
        <v>45.5545130418465</v>
      </c>
      <c r="G40" s="178">
        <v>12138</v>
      </c>
      <c r="H40" s="178"/>
      <c r="I40" s="176">
        <f t="shared" si="4"/>
        <v>14507</v>
      </c>
      <c r="J40" s="177">
        <f t="shared" si="5"/>
        <v>54.4454869581535</v>
      </c>
      <c r="K40" s="178">
        <v>5228</v>
      </c>
      <c r="L40" s="177">
        <f t="shared" si="6"/>
        <v>19.620942015387502</v>
      </c>
      <c r="M40" s="178">
        <v>1603</v>
      </c>
      <c r="N40" s="177">
        <f t="shared" si="7"/>
        <v>6.016138112216176</v>
      </c>
      <c r="O40" s="178">
        <v>7676</v>
      </c>
      <c r="P40" s="178">
        <v>1666</v>
      </c>
      <c r="Q40" s="177">
        <f t="shared" si="8"/>
        <v>28.80840683054982</v>
      </c>
      <c r="R40" s="179" t="s">
        <v>223</v>
      </c>
      <c r="S40" s="179"/>
      <c r="T40" s="179"/>
      <c r="U40" s="179"/>
      <c r="V40" s="180" t="s">
        <v>223</v>
      </c>
      <c r="W40" s="180"/>
      <c r="X40" s="180"/>
      <c r="Y40" s="180"/>
    </row>
    <row r="41" spans="1:25" s="20" customFormat="1" ht="13.5">
      <c r="A41" s="174" t="s">
        <v>218</v>
      </c>
      <c r="B41" s="174">
        <v>4581</v>
      </c>
      <c r="C41" s="174" t="s">
        <v>256</v>
      </c>
      <c r="D41" s="175">
        <f t="shared" si="1"/>
        <v>10836</v>
      </c>
      <c r="E41" s="176">
        <f t="shared" si="2"/>
        <v>5428</v>
      </c>
      <c r="F41" s="177">
        <f t="shared" si="3"/>
        <v>50.09228497600591</v>
      </c>
      <c r="G41" s="178">
        <v>5428</v>
      </c>
      <c r="H41" s="178"/>
      <c r="I41" s="176">
        <f t="shared" si="4"/>
        <v>5408</v>
      </c>
      <c r="J41" s="177">
        <f t="shared" si="5"/>
        <v>49.90771502399409</v>
      </c>
      <c r="K41" s="178">
        <v>2843</v>
      </c>
      <c r="L41" s="177">
        <f t="shared" si="6"/>
        <v>26.236618678479147</v>
      </c>
      <c r="M41" s="178"/>
      <c r="N41" s="177">
        <f t="shared" si="7"/>
        <v>0</v>
      </c>
      <c r="O41" s="178">
        <v>2565</v>
      </c>
      <c r="P41" s="178">
        <v>775</v>
      </c>
      <c r="Q41" s="177">
        <f t="shared" si="8"/>
        <v>23.67109634551495</v>
      </c>
      <c r="R41" s="179" t="s">
        <v>223</v>
      </c>
      <c r="S41" s="179"/>
      <c r="T41" s="179"/>
      <c r="U41" s="179"/>
      <c r="V41" s="180" t="s">
        <v>223</v>
      </c>
      <c r="W41" s="180"/>
      <c r="X41" s="180"/>
      <c r="Y41" s="180"/>
    </row>
    <row r="42" spans="1:25" s="20" customFormat="1" ht="13.5">
      <c r="A42" s="174" t="s">
        <v>218</v>
      </c>
      <c r="B42" s="174">
        <v>4603</v>
      </c>
      <c r="C42" s="174" t="s">
        <v>257</v>
      </c>
      <c r="D42" s="175">
        <f t="shared" si="1"/>
        <v>11692</v>
      </c>
      <c r="E42" s="176">
        <f t="shared" si="2"/>
        <v>8149</v>
      </c>
      <c r="F42" s="177">
        <f t="shared" si="3"/>
        <v>69.69722887444406</v>
      </c>
      <c r="G42" s="178">
        <v>6610</v>
      </c>
      <c r="H42" s="178">
        <v>1539</v>
      </c>
      <c r="I42" s="176">
        <f t="shared" si="4"/>
        <v>3543</v>
      </c>
      <c r="J42" s="177">
        <f t="shared" si="5"/>
        <v>30.30277112555594</v>
      </c>
      <c r="K42" s="178">
        <v>703</v>
      </c>
      <c r="L42" s="177">
        <f t="shared" si="6"/>
        <v>6.012658227848101</v>
      </c>
      <c r="M42" s="178"/>
      <c r="N42" s="177">
        <f t="shared" si="7"/>
        <v>0</v>
      </c>
      <c r="O42" s="178">
        <v>2840</v>
      </c>
      <c r="P42" s="178">
        <v>2815</v>
      </c>
      <c r="Q42" s="177">
        <f t="shared" si="8"/>
        <v>24.290112897707836</v>
      </c>
      <c r="R42" s="179" t="s">
        <v>223</v>
      </c>
      <c r="S42" s="179"/>
      <c r="T42" s="179"/>
      <c r="U42" s="179"/>
      <c r="V42" s="180" t="s">
        <v>223</v>
      </c>
      <c r="W42" s="180"/>
      <c r="X42" s="180"/>
      <c r="Y42" s="180"/>
    </row>
    <row r="43" spans="1:25" s="20" customFormat="1" ht="13.5">
      <c r="A43" s="174" t="s">
        <v>218</v>
      </c>
      <c r="B43" s="174">
        <v>4606</v>
      </c>
      <c r="C43" s="174" t="s">
        <v>258</v>
      </c>
      <c r="D43" s="175">
        <f t="shared" si="1"/>
        <v>18473</v>
      </c>
      <c r="E43" s="176">
        <f t="shared" si="2"/>
        <v>11417</v>
      </c>
      <c r="F43" s="177">
        <f t="shared" si="3"/>
        <v>61.80371352785146</v>
      </c>
      <c r="G43" s="178">
        <v>11417</v>
      </c>
      <c r="H43" s="178"/>
      <c r="I43" s="176">
        <f t="shared" si="4"/>
        <v>7056</v>
      </c>
      <c r="J43" s="177">
        <f t="shared" si="5"/>
        <v>38.196286472148536</v>
      </c>
      <c r="K43" s="178">
        <v>1460</v>
      </c>
      <c r="L43" s="177">
        <f t="shared" si="6"/>
        <v>7.903426622638446</v>
      </c>
      <c r="M43" s="178"/>
      <c r="N43" s="177">
        <f t="shared" si="7"/>
        <v>0</v>
      </c>
      <c r="O43" s="178">
        <v>5596</v>
      </c>
      <c r="P43" s="178">
        <v>4770</v>
      </c>
      <c r="Q43" s="177">
        <f t="shared" si="8"/>
        <v>30.292859849510094</v>
      </c>
      <c r="R43" s="179" t="s">
        <v>223</v>
      </c>
      <c r="S43" s="179"/>
      <c r="T43" s="179"/>
      <c r="U43" s="179"/>
      <c r="V43" s="180" t="s">
        <v>223</v>
      </c>
      <c r="W43" s="180"/>
      <c r="X43" s="180"/>
      <c r="Y43" s="180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3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宮城県</v>
      </c>
      <c r="B7" s="103">
        <f>INT(B8/1000)*1000</f>
        <v>4000</v>
      </c>
      <c r="C7" s="98" t="s">
        <v>174</v>
      </c>
      <c r="D7" s="99">
        <f aca="true" t="shared" si="0" ref="D7:AI7">SUM(D8:D200)</f>
        <v>554556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156405</v>
      </c>
      <c r="I7" s="99">
        <f t="shared" si="0"/>
        <v>156405</v>
      </c>
      <c r="J7" s="99">
        <f t="shared" si="0"/>
        <v>0</v>
      </c>
      <c r="K7" s="99">
        <f t="shared" si="0"/>
        <v>398151</v>
      </c>
      <c r="L7" s="99">
        <f t="shared" si="0"/>
        <v>211675</v>
      </c>
      <c r="M7" s="99">
        <f t="shared" si="0"/>
        <v>186476</v>
      </c>
      <c r="N7" s="99">
        <f t="shared" si="0"/>
        <v>562526</v>
      </c>
      <c r="O7" s="99">
        <f t="shared" si="0"/>
        <v>367901</v>
      </c>
      <c r="P7" s="99">
        <f t="shared" si="0"/>
        <v>367818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83</v>
      </c>
      <c r="V7" s="99">
        <f t="shared" si="0"/>
        <v>0</v>
      </c>
      <c r="W7" s="99">
        <f t="shared" si="0"/>
        <v>186357</v>
      </c>
      <c r="X7" s="99">
        <f t="shared" si="0"/>
        <v>186357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8268</v>
      </c>
      <c r="AF7" s="99">
        <f t="shared" si="0"/>
        <v>8268</v>
      </c>
      <c r="AG7" s="99">
        <f t="shared" si="0"/>
        <v>0</v>
      </c>
      <c r="AH7" s="99">
        <f t="shared" si="0"/>
        <v>4677</v>
      </c>
      <c r="AI7" s="99">
        <f t="shared" si="0"/>
        <v>4677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14500</v>
      </c>
      <c r="AM7" s="99">
        <f t="shared" si="1"/>
        <v>7466</v>
      </c>
      <c r="AN7" s="99">
        <f t="shared" si="1"/>
        <v>3289</v>
      </c>
      <c r="AO7" s="99">
        <f t="shared" si="1"/>
        <v>847</v>
      </c>
      <c r="AP7" s="99">
        <f t="shared" si="1"/>
        <v>88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11</v>
      </c>
      <c r="AU7" s="99">
        <f t="shared" si="1"/>
        <v>60</v>
      </c>
      <c r="AV7" s="99">
        <f t="shared" si="1"/>
        <v>2739</v>
      </c>
      <c r="AW7" s="99">
        <f t="shared" si="1"/>
        <v>930</v>
      </c>
      <c r="AX7" s="99">
        <f t="shared" si="1"/>
        <v>927</v>
      </c>
      <c r="AY7" s="99">
        <f t="shared" si="1"/>
        <v>0</v>
      </c>
      <c r="AZ7" s="99">
        <f t="shared" si="1"/>
        <v>3</v>
      </c>
      <c r="BA7" s="99">
        <f t="shared" si="1"/>
        <v>0</v>
      </c>
      <c r="BB7" s="99">
        <f t="shared" si="1"/>
        <v>0</v>
      </c>
      <c r="BC7" s="99">
        <f t="shared" si="1"/>
        <v>1488</v>
      </c>
      <c r="BD7" s="99">
        <f t="shared" si="1"/>
        <v>1297</v>
      </c>
      <c r="BE7" s="99">
        <f t="shared" si="1"/>
        <v>191</v>
      </c>
      <c r="BF7" s="99">
        <f t="shared" si="1"/>
        <v>0</v>
      </c>
    </row>
    <row r="8" spans="1:58" s="20" customFormat="1" ht="13.5">
      <c r="A8" s="174" t="s">
        <v>218</v>
      </c>
      <c r="B8" s="174">
        <v>4100</v>
      </c>
      <c r="C8" s="174" t="s">
        <v>222</v>
      </c>
      <c r="D8" s="181">
        <f aca="true" t="shared" si="2" ref="D8:D43">SUM(E8,H8,K8)</f>
        <v>33386</v>
      </c>
      <c r="E8" s="181">
        <f aca="true" t="shared" si="3" ref="E8:E43">SUM(F8:G8)</f>
        <v>0</v>
      </c>
      <c r="F8" s="178"/>
      <c r="G8" s="178"/>
      <c r="H8" s="181">
        <f aca="true" t="shared" si="4" ref="H8:H43">SUM(I8:J8)</f>
        <v>18267</v>
      </c>
      <c r="I8" s="178">
        <v>18267</v>
      </c>
      <c r="J8" s="178"/>
      <c r="K8" s="181">
        <f aca="true" t="shared" si="5" ref="K8:K43">SUM(L8:M8)</f>
        <v>15119</v>
      </c>
      <c r="L8" s="178">
        <v>3769</v>
      </c>
      <c r="M8" s="178">
        <v>11350</v>
      </c>
      <c r="N8" s="181">
        <f aca="true" t="shared" si="6" ref="N8:N43">SUM(O8,W8,AE8)</f>
        <v>33386</v>
      </c>
      <c r="O8" s="181">
        <f aca="true" t="shared" si="7" ref="O8:O43">SUM(P8:V8)</f>
        <v>22036</v>
      </c>
      <c r="P8" s="178">
        <v>22036</v>
      </c>
      <c r="Q8" s="178"/>
      <c r="R8" s="178"/>
      <c r="S8" s="178"/>
      <c r="T8" s="178"/>
      <c r="U8" s="178"/>
      <c r="V8" s="178"/>
      <c r="W8" s="181">
        <f aca="true" t="shared" si="8" ref="W8:W43">SUM(X8:AD8)</f>
        <v>11350</v>
      </c>
      <c r="X8" s="178">
        <v>11350</v>
      </c>
      <c r="Y8" s="178"/>
      <c r="Z8" s="178"/>
      <c r="AA8" s="178"/>
      <c r="AB8" s="178"/>
      <c r="AC8" s="178"/>
      <c r="AD8" s="178"/>
      <c r="AE8" s="181">
        <f aca="true" t="shared" si="9" ref="AE8:AE43">SUM(AF8:AG8)</f>
        <v>0</v>
      </c>
      <c r="AF8" s="178"/>
      <c r="AG8" s="178"/>
      <c r="AH8" s="181">
        <f aca="true" t="shared" si="10" ref="AH8:AH43">SUM(AI8:AK8)</f>
        <v>1173</v>
      </c>
      <c r="AI8" s="178">
        <v>1173</v>
      </c>
      <c r="AJ8" s="178"/>
      <c r="AK8" s="178"/>
      <c r="AL8" s="181">
        <f aca="true" t="shared" si="11" ref="AL8:AL43">SUM(AM8:AV8)</f>
        <v>1089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78">
        <v>1089</v>
      </c>
      <c r="AW8" s="181">
        <f aca="true" t="shared" si="12" ref="AW8:AW43">SUM(AX8:BB8)</f>
        <v>84</v>
      </c>
      <c r="AX8" s="178">
        <v>84</v>
      </c>
      <c r="AY8" s="178"/>
      <c r="AZ8" s="178"/>
      <c r="BA8" s="178"/>
      <c r="BB8" s="178"/>
      <c r="BC8" s="181">
        <f aca="true" t="shared" si="13" ref="BC8:BC43">SUM(BD8:BF8)</f>
        <v>0</v>
      </c>
      <c r="BD8" s="178"/>
      <c r="BE8" s="178"/>
      <c r="BF8" s="178"/>
    </row>
    <row r="9" spans="1:58" s="20" customFormat="1" ht="13.5">
      <c r="A9" s="174" t="s">
        <v>218</v>
      </c>
      <c r="B9" s="174">
        <v>4202</v>
      </c>
      <c r="C9" s="174" t="s">
        <v>224</v>
      </c>
      <c r="D9" s="181">
        <f t="shared" si="2"/>
        <v>70412</v>
      </c>
      <c r="E9" s="181">
        <f t="shared" si="3"/>
        <v>0</v>
      </c>
      <c r="F9" s="178"/>
      <c r="G9" s="178"/>
      <c r="H9" s="181">
        <f t="shared" si="4"/>
        <v>0</v>
      </c>
      <c r="I9" s="178"/>
      <c r="J9" s="178"/>
      <c r="K9" s="181">
        <f t="shared" si="5"/>
        <v>70412</v>
      </c>
      <c r="L9" s="178">
        <v>37456</v>
      </c>
      <c r="M9" s="178">
        <v>32956</v>
      </c>
      <c r="N9" s="181">
        <f t="shared" si="6"/>
        <v>70412</v>
      </c>
      <c r="O9" s="181">
        <f t="shared" si="7"/>
        <v>37456</v>
      </c>
      <c r="P9" s="178">
        <v>37456</v>
      </c>
      <c r="Q9" s="178"/>
      <c r="R9" s="178"/>
      <c r="S9" s="178"/>
      <c r="T9" s="178"/>
      <c r="U9" s="178"/>
      <c r="V9" s="178"/>
      <c r="W9" s="181">
        <f t="shared" si="8"/>
        <v>32956</v>
      </c>
      <c r="X9" s="178">
        <v>32956</v>
      </c>
      <c r="Y9" s="178"/>
      <c r="Z9" s="178"/>
      <c r="AA9" s="178"/>
      <c r="AB9" s="178"/>
      <c r="AC9" s="178"/>
      <c r="AD9" s="178"/>
      <c r="AE9" s="181">
        <f t="shared" si="9"/>
        <v>0</v>
      </c>
      <c r="AF9" s="178"/>
      <c r="AG9" s="178"/>
      <c r="AH9" s="181">
        <f t="shared" si="10"/>
        <v>446</v>
      </c>
      <c r="AI9" s="178">
        <v>446</v>
      </c>
      <c r="AJ9" s="178"/>
      <c r="AK9" s="178"/>
      <c r="AL9" s="181">
        <f t="shared" si="11"/>
        <v>2892</v>
      </c>
      <c r="AM9" s="178">
        <v>2656</v>
      </c>
      <c r="AN9" s="178"/>
      <c r="AO9" s="178"/>
      <c r="AP9" s="178"/>
      <c r="AQ9" s="178"/>
      <c r="AR9" s="178"/>
      <c r="AS9" s="178"/>
      <c r="AT9" s="178"/>
      <c r="AU9" s="178"/>
      <c r="AV9" s="178">
        <v>236</v>
      </c>
      <c r="AW9" s="181">
        <f t="shared" si="12"/>
        <v>210</v>
      </c>
      <c r="AX9" s="178">
        <v>210</v>
      </c>
      <c r="AY9" s="178"/>
      <c r="AZ9" s="178"/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218</v>
      </c>
      <c r="B10" s="174">
        <v>4203</v>
      </c>
      <c r="C10" s="174" t="s">
        <v>225</v>
      </c>
      <c r="D10" s="181">
        <f t="shared" si="2"/>
        <v>3681</v>
      </c>
      <c r="E10" s="181">
        <f t="shared" si="3"/>
        <v>0</v>
      </c>
      <c r="F10" s="178"/>
      <c r="G10" s="178"/>
      <c r="H10" s="181">
        <f t="shared" si="4"/>
        <v>0</v>
      </c>
      <c r="I10" s="178"/>
      <c r="J10" s="178"/>
      <c r="K10" s="181">
        <f t="shared" si="5"/>
        <v>3681</v>
      </c>
      <c r="L10" s="178">
        <v>2849</v>
      </c>
      <c r="M10" s="178">
        <v>832</v>
      </c>
      <c r="N10" s="181">
        <f t="shared" si="6"/>
        <v>4232</v>
      </c>
      <c r="O10" s="181">
        <f t="shared" si="7"/>
        <v>2849</v>
      </c>
      <c r="P10" s="178">
        <v>2849</v>
      </c>
      <c r="Q10" s="178"/>
      <c r="R10" s="178"/>
      <c r="S10" s="178"/>
      <c r="T10" s="178"/>
      <c r="U10" s="178"/>
      <c r="V10" s="178"/>
      <c r="W10" s="181">
        <f t="shared" si="8"/>
        <v>832</v>
      </c>
      <c r="X10" s="178">
        <v>832</v>
      </c>
      <c r="Y10" s="178"/>
      <c r="Z10" s="178"/>
      <c r="AA10" s="178"/>
      <c r="AB10" s="178"/>
      <c r="AC10" s="178"/>
      <c r="AD10" s="178"/>
      <c r="AE10" s="181">
        <f t="shared" si="9"/>
        <v>551</v>
      </c>
      <c r="AF10" s="178">
        <v>551</v>
      </c>
      <c r="AG10" s="178"/>
      <c r="AH10" s="181">
        <f t="shared" si="10"/>
        <v>30</v>
      </c>
      <c r="AI10" s="178">
        <v>30</v>
      </c>
      <c r="AJ10" s="178"/>
      <c r="AK10" s="178"/>
      <c r="AL10" s="181">
        <f t="shared" si="11"/>
        <v>151</v>
      </c>
      <c r="AM10" s="178"/>
      <c r="AN10" s="178">
        <v>121</v>
      </c>
      <c r="AO10" s="178">
        <v>30</v>
      </c>
      <c r="AP10" s="178"/>
      <c r="AQ10" s="178"/>
      <c r="AR10" s="178"/>
      <c r="AS10" s="178"/>
      <c r="AT10" s="178"/>
      <c r="AU10" s="178"/>
      <c r="AV10" s="178"/>
      <c r="AW10" s="181">
        <f t="shared" si="12"/>
        <v>3</v>
      </c>
      <c r="AX10" s="178"/>
      <c r="AY10" s="178"/>
      <c r="AZ10" s="178">
        <v>3</v>
      </c>
      <c r="BA10" s="178"/>
      <c r="BB10" s="178"/>
      <c r="BC10" s="181">
        <f t="shared" si="13"/>
        <v>121</v>
      </c>
      <c r="BD10" s="178">
        <v>121</v>
      </c>
      <c r="BE10" s="178"/>
      <c r="BF10" s="178"/>
    </row>
    <row r="11" spans="1:58" s="20" customFormat="1" ht="13.5">
      <c r="A11" s="174" t="s">
        <v>218</v>
      </c>
      <c r="B11" s="174">
        <v>4205</v>
      </c>
      <c r="C11" s="174" t="s">
        <v>226</v>
      </c>
      <c r="D11" s="181">
        <f t="shared" si="2"/>
        <v>35045</v>
      </c>
      <c r="E11" s="181">
        <f t="shared" si="3"/>
        <v>0</v>
      </c>
      <c r="F11" s="178"/>
      <c r="G11" s="178"/>
      <c r="H11" s="181">
        <f t="shared" si="4"/>
        <v>25378</v>
      </c>
      <c r="I11" s="178">
        <v>25378</v>
      </c>
      <c r="J11" s="178"/>
      <c r="K11" s="181">
        <f t="shared" si="5"/>
        <v>9667</v>
      </c>
      <c r="L11" s="178"/>
      <c r="M11" s="178">
        <v>9667</v>
      </c>
      <c r="N11" s="181">
        <f t="shared" si="6"/>
        <v>37352</v>
      </c>
      <c r="O11" s="181">
        <f t="shared" si="7"/>
        <v>25378</v>
      </c>
      <c r="P11" s="178">
        <v>25297</v>
      </c>
      <c r="Q11" s="178"/>
      <c r="R11" s="178"/>
      <c r="S11" s="178"/>
      <c r="T11" s="178"/>
      <c r="U11" s="178">
        <v>81</v>
      </c>
      <c r="V11" s="178"/>
      <c r="W11" s="181">
        <f t="shared" si="8"/>
        <v>9667</v>
      </c>
      <c r="X11" s="178">
        <v>9667</v>
      </c>
      <c r="Y11" s="178"/>
      <c r="Z11" s="178"/>
      <c r="AA11" s="178"/>
      <c r="AB11" s="178"/>
      <c r="AC11" s="178"/>
      <c r="AD11" s="178"/>
      <c r="AE11" s="181">
        <f t="shared" si="9"/>
        <v>2307</v>
      </c>
      <c r="AF11" s="178">
        <v>2307</v>
      </c>
      <c r="AG11" s="178"/>
      <c r="AH11" s="181">
        <f t="shared" si="10"/>
        <v>48</v>
      </c>
      <c r="AI11" s="178">
        <v>48</v>
      </c>
      <c r="AJ11" s="178"/>
      <c r="AK11" s="178"/>
      <c r="AL11" s="181">
        <f t="shared" si="11"/>
        <v>48</v>
      </c>
      <c r="AM11" s="178"/>
      <c r="AN11" s="178"/>
      <c r="AO11" s="178"/>
      <c r="AP11" s="178"/>
      <c r="AQ11" s="178"/>
      <c r="AR11" s="178"/>
      <c r="AS11" s="178"/>
      <c r="AT11" s="178"/>
      <c r="AU11" s="178">
        <v>48</v>
      </c>
      <c r="AV11" s="178"/>
      <c r="AW11" s="181">
        <f t="shared" si="12"/>
        <v>0</v>
      </c>
      <c r="AX11" s="178"/>
      <c r="AY11" s="178"/>
      <c r="AZ11" s="178"/>
      <c r="BA11" s="178"/>
      <c r="BB11" s="178"/>
      <c r="BC11" s="181">
        <f t="shared" si="13"/>
        <v>191</v>
      </c>
      <c r="BD11" s="178"/>
      <c r="BE11" s="178">
        <v>191</v>
      </c>
      <c r="BF11" s="178"/>
    </row>
    <row r="12" spans="1:58" s="20" customFormat="1" ht="13.5">
      <c r="A12" s="174" t="s">
        <v>218</v>
      </c>
      <c r="B12" s="174">
        <v>4206</v>
      </c>
      <c r="C12" s="174" t="s">
        <v>227</v>
      </c>
      <c r="D12" s="181">
        <f t="shared" si="2"/>
        <v>15300</v>
      </c>
      <c r="E12" s="181">
        <f t="shared" si="3"/>
        <v>0</v>
      </c>
      <c r="F12" s="178"/>
      <c r="G12" s="178"/>
      <c r="H12" s="181">
        <f t="shared" si="4"/>
        <v>0</v>
      </c>
      <c r="I12" s="178"/>
      <c r="J12" s="178"/>
      <c r="K12" s="181">
        <f t="shared" si="5"/>
        <v>15300</v>
      </c>
      <c r="L12" s="178">
        <v>10979</v>
      </c>
      <c r="M12" s="178">
        <v>4321</v>
      </c>
      <c r="N12" s="181">
        <f t="shared" si="6"/>
        <v>15300</v>
      </c>
      <c r="O12" s="181">
        <f t="shared" si="7"/>
        <v>10979</v>
      </c>
      <c r="P12" s="178">
        <v>10979</v>
      </c>
      <c r="Q12" s="178"/>
      <c r="R12" s="178"/>
      <c r="S12" s="178"/>
      <c r="T12" s="178"/>
      <c r="U12" s="178"/>
      <c r="V12" s="178"/>
      <c r="W12" s="181">
        <f t="shared" si="8"/>
        <v>4321</v>
      </c>
      <c r="X12" s="178">
        <v>4321</v>
      </c>
      <c r="Y12" s="178"/>
      <c r="Z12" s="178"/>
      <c r="AA12" s="178"/>
      <c r="AB12" s="178"/>
      <c r="AC12" s="178"/>
      <c r="AD12" s="178"/>
      <c r="AE12" s="181">
        <f t="shared" si="9"/>
        <v>0</v>
      </c>
      <c r="AF12" s="178"/>
      <c r="AG12" s="178"/>
      <c r="AH12" s="181">
        <f t="shared" si="10"/>
        <v>740</v>
      </c>
      <c r="AI12" s="178">
        <v>740</v>
      </c>
      <c r="AJ12" s="178"/>
      <c r="AK12" s="178"/>
      <c r="AL12" s="181">
        <f t="shared" si="11"/>
        <v>740</v>
      </c>
      <c r="AM12" s="178"/>
      <c r="AN12" s="178"/>
      <c r="AO12" s="178"/>
      <c r="AP12" s="178"/>
      <c r="AQ12" s="178"/>
      <c r="AR12" s="178"/>
      <c r="AS12" s="178"/>
      <c r="AT12" s="178"/>
      <c r="AU12" s="178"/>
      <c r="AV12" s="178">
        <v>740</v>
      </c>
      <c r="AW12" s="181">
        <f t="shared" si="12"/>
        <v>0</v>
      </c>
      <c r="AX12" s="178"/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218</v>
      </c>
      <c r="B13" s="174">
        <v>4207</v>
      </c>
      <c r="C13" s="174" t="s">
        <v>228</v>
      </c>
      <c r="D13" s="181">
        <f t="shared" si="2"/>
        <v>9291</v>
      </c>
      <c r="E13" s="181">
        <f t="shared" si="3"/>
        <v>0</v>
      </c>
      <c r="F13" s="178"/>
      <c r="G13" s="178"/>
      <c r="H13" s="181">
        <f t="shared" si="4"/>
        <v>5762</v>
      </c>
      <c r="I13" s="178">
        <v>5762</v>
      </c>
      <c r="J13" s="178"/>
      <c r="K13" s="181">
        <f t="shared" si="5"/>
        <v>3529</v>
      </c>
      <c r="L13" s="178"/>
      <c r="M13" s="178">
        <v>3529</v>
      </c>
      <c r="N13" s="181">
        <f t="shared" si="6"/>
        <v>9291</v>
      </c>
      <c r="O13" s="181">
        <f t="shared" si="7"/>
        <v>5762</v>
      </c>
      <c r="P13" s="178">
        <v>5762</v>
      </c>
      <c r="Q13" s="178"/>
      <c r="R13" s="178"/>
      <c r="S13" s="178"/>
      <c r="T13" s="178"/>
      <c r="U13" s="178"/>
      <c r="V13" s="178"/>
      <c r="W13" s="181">
        <f t="shared" si="8"/>
        <v>3529</v>
      </c>
      <c r="X13" s="178">
        <v>3529</v>
      </c>
      <c r="Y13" s="178"/>
      <c r="Z13" s="178"/>
      <c r="AA13" s="178"/>
      <c r="AB13" s="178"/>
      <c r="AC13" s="178"/>
      <c r="AD13" s="178"/>
      <c r="AE13" s="181">
        <f t="shared" si="9"/>
        <v>0</v>
      </c>
      <c r="AF13" s="178"/>
      <c r="AG13" s="178"/>
      <c r="AH13" s="181">
        <f t="shared" si="10"/>
        <v>28</v>
      </c>
      <c r="AI13" s="178">
        <v>28</v>
      </c>
      <c r="AJ13" s="178"/>
      <c r="AK13" s="178"/>
      <c r="AL13" s="181">
        <f t="shared" si="11"/>
        <v>141</v>
      </c>
      <c r="AM13" s="178">
        <v>141</v>
      </c>
      <c r="AN13" s="178"/>
      <c r="AO13" s="178"/>
      <c r="AP13" s="178"/>
      <c r="AQ13" s="178"/>
      <c r="AR13" s="178"/>
      <c r="AS13" s="178"/>
      <c r="AT13" s="178"/>
      <c r="AU13" s="178"/>
      <c r="AV13" s="178"/>
      <c r="AW13" s="181">
        <f t="shared" si="12"/>
        <v>28</v>
      </c>
      <c r="AX13" s="178">
        <v>28</v>
      </c>
      <c r="AY13" s="178"/>
      <c r="AZ13" s="178"/>
      <c r="BA13" s="178"/>
      <c r="BB13" s="178"/>
      <c r="BC13" s="181">
        <f t="shared" si="13"/>
        <v>0</v>
      </c>
      <c r="BD13" s="178"/>
      <c r="BE13" s="178"/>
      <c r="BF13" s="178"/>
    </row>
    <row r="14" spans="1:58" s="20" customFormat="1" ht="13.5">
      <c r="A14" s="174" t="s">
        <v>218</v>
      </c>
      <c r="B14" s="174">
        <v>4208</v>
      </c>
      <c r="C14" s="174" t="s">
        <v>229</v>
      </c>
      <c r="D14" s="181">
        <f t="shared" si="2"/>
        <v>13854</v>
      </c>
      <c r="E14" s="181">
        <f t="shared" si="3"/>
        <v>0</v>
      </c>
      <c r="F14" s="178"/>
      <c r="G14" s="178"/>
      <c r="H14" s="181">
        <f t="shared" si="4"/>
        <v>0</v>
      </c>
      <c r="I14" s="178"/>
      <c r="J14" s="178"/>
      <c r="K14" s="181">
        <f t="shared" si="5"/>
        <v>13854</v>
      </c>
      <c r="L14" s="178">
        <v>7422</v>
      </c>
      <c r="M14" s="178">
        <v>6432</v>
      </c>
      <c r="N14" s="181">
        <f t="shared" si="6"/>
        <v>13854</v>
      </c>
      <c r="O14" s="181">
        <f t="shared" si="7"/>
        <v>7422</v>
      </c>
      <c r="P14" s="178">
        <v>7422</v>
      </c>
      <c r="Q14" s="178"/>
      <c r="R14" s="178"/>
      <c r="S14" s="178"/>
      <c r="T14" s="178"/>
      <c r="U14" s="178"/>
      <c r="V14" s="178"/>
      <c r="W14" s="181">
        <f t="shared" si="8"/>
        <v>6432</v>
      </c>
      <c r="X14" s="178">
        <v>6432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454</v>
      </c>
      <c r="AI14" s="178">
        <v>454</v>
      </c>
      <c r="AJ14" s="178"/>
      <c r="AK14" s="178"/>
      <c r="AL14" s="181">
        <f t="shared" si="11"/>
        <v>454</v>
      </c>
      <c r="AM14" s="178"/>
      <c r="AN14" s="178"/>
      <c r="AO14" s="178"/>
      <c r="AP14" s="178"/>
      <c r="AQ14" s="178"/>
      <c r="AR14" s="178"/>
      <c r="AS14" s="178"/>
      <c r="AT14" s="178"/>
      <c r="AU14" s="178"/>
      <c r="AV14" s="178">
        <v>454</v>
      </c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218</v>
      </c>
      <c r="B15" s="174">
        <v>4209</v>
      </c>
      <c r="C15" s="174" t="s">
        <v>230</v>
      </c>
      <c r="D15" s="181">
        <f t="shared" si="2"/>
        <v>2493</v>
      </c>
      <c r="E15" s="181">
        <f t="shared" si="3"/>
        <v>0</v>
      </c>
      <c r="F15" s="178"/>
      <c r="G15" s="178"/>
      <c r="H15" s="181">
        <f t="shared" si="4"/>
        <v>0</v>
      </c>
      <c r="I15" s="178"/>
      <c r="J15" s="178"/>
      <c r="K15" s="181">
        <f t="shared" si="5"/>
        <v>2493</v>
      </c>
      <c r="L15" s="178">
        <v>1978</v>
      </c>
      <c r="M15" s="178">
        <v>515</v>
      </c>
      <c r="N15" s="181">
        <f t="shared" si="6"/>
        <v>2493</v>
      </c>
      <c r="O15" s="181">
        <f t="shared" si="7"/>
        <v>1978</v>
      </c>
      <c r="P15" s="178">
        <v>1978</v>
      </c>
      <c r="Q15" s="178"/>
      <c r="R15" s="178"/>
      <c r="S15" s="178"/>
      <c r="T15" s="178"/>
      <c r="U15" s="178"/>
      <c r="V15" s="178"/>
      <c r="W15" s="181">
        <f t="shared" si="8"/>
        <v>515</v>
      </c>
      <c r="X15" s="178">
        <v>515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21</v>
      </c>
      <c r="AI15" s="178">
        <v>21</v>
      </c>
      <c r="AJ15" s="178"/>
      <c r="AK15" s="178"/>
      <c r="AL15" s="181">
        <f t="shared" si="11"/>
        <v>49</v>
      </c>
      <c r="AM15" s="178"/>
      <c r="AN15" s="178">
        <v>28</v>
      </c>
      <c r="AO15" s="178">
        <v>21</v>
      </c>
      <c r="AP15" s="178"/>
      <c r="AQ15" s="178"/>
      <c r="AR15" s="178"/>
      <c r="AS15" s="178"/>
      <c r="AT15" s="178"/>
      <c r="AU15" s="178"/>
      <c r="AV15" s="178"/>
      <c r="AW15" s="181">
        <f t="shared" si="12"/>
        <v>0</v>
      </c>
      <c r="AX15" s="178"/>
      <c r="AY15" s="178"/>
      <c r="AZ15" s="178"/>
      <c r="BA15" s="178"/>
      <c r="BB15" s="178"/>
      <c r="BC15" s="181">
        <f t="shared" si="13"/>
        <v>28</v>
      </c>
      <c r="BD15" s="178">
        <v>28</v>
      </c>
      <c r="BE15" s="178"/>
      <c r="BF15" s="178"/>
    </row>
    <row r="16" spans="1:58" s="20" customFormat="1" ht="13.5">
      <c r="A16" s="174" t="s">
        <v>218</v>
      </c>
      <c r="B16" s="174">
        <v>4211</v>
      </c>
      <c r="C16" s="174" t="s">
        <v>231</v>
      </c>
      <c r="D16" s="181">
        <f t="shared" si="2"/>
        <v>5556</v>
      </c>
      <c r="E16" s="181">
        <f t="shared" si="3"/>
        <v>0</v>
      </c>
      <c r="F16" s="178"/>
      <c r="G16" s="178"/>
      <c r="H16" s="181">
        <f t="shared" si="4"/>
        <v>2800</v>
      </c>
      <c r="I16" s="178">
        <v>2800</v>
      </c>
      <c r="J16" s="178"/>
      <c r="K16" s="181">
        <f t="shared" si="5"/>
        <v>2756</v>
      </c>
      <c r="L16" s="178"/>
      <c r="M16" s="178">
        <v>2756</v>
      </c>
      <c r="N16" s="181">
        <f t="shared" si="6"/>
        <v>5556</v>
      </c>
      <c r="O16" s="181">
        <f t="shared" si="7"/>
        <v>2800</v>
      </c>
      <c r="P16" s="178">
        <v>2800</v>
      </c>
      <c r="Q16" s="178"/>
      <c r="R16" s="178"/>
      <c r="S16" s="178"/>
      <c r="T16" s="178"/>
      <c r="U16" s="178"/>
      <c r="V16" s="178"/>
      <c r="W16" s="181">
        <f t="shared" si="8"/>
        <v>2756</v>
      </c>
      <c r="X16" s="178">
        <v>2756</v>
      </c>
      <c r="Y16" s="178"/>
      <c r="Z16" s="178"/>
      <c r="AA16" s="178"/>
      <c r="AB16" s="178"/>
      <c r="AC16" s="178"/>
      <c r="AD16" s="178"/>
      <c r="AE16" s="181">
        <f t="shared" si="9"/>
        <v>0</v>
      </c>
      <c r="AF16" s="178"/>
      <c r="AG16" s="178"/>
      <c r="AH16" s="181">
        <f t="shared" si="10"/>
        <v>17</v>
      </c>
      <c r="AI16" s="178">
        <v>17</v>
      </c>
      <c r="AJ16" s="178"/>
      <c r="AK16" s="178"/>
      <c r="AL16" s="181">
        <f t="shared" si="11"/>
        <v>77</v>
      </c>
      <c r="AM16" s="178">
        <v>77</v>
      </c>
      <c r="AN16" s="178"/>
      <c r="AO16" s="178"/>
      <c r="AP16" s="178"/>
      <c r="AQ16" s="178"/>
      <c r="AR16" s="178"/>
      <c r="AS16" s="178"/>
      <c r="AT16" s="178"/>
      <c r="AU16" s="178"/>
      <c r="AV16" s="178"/>
      <c r="AW16" s="181">
        <f t="shared" si="12"/>
        <v>17</v>
      </c>
      <c r="AX16" s="178">
        <v>17</v>
      </c>
      <c r="AY16" s="178"/>
      <c r="AZ16" s="178"/>
      <c r="BA16" s="178"/>
      <c r="BB16" s="178"/>
      <c r="BC16" s="181">
        <f t="shared" si="13"/>
        <v>0</v>
      </c>
      <c r="BD16" s="178"/>
      <c r="BE16" s="178"/>
      <c r="BF16" s="178"/>
    </row>
    <row r="17" spans="1:58" s="20" customFormat="1" ht="13.5">
      <c r="A17" s="174" t="s">
        <v>218</v>
      </c>
      <c r="B17" s="174">
        <v>4212</v>
      </c>
      <c r="C17" s="174" t="s">
        <v>232</v>
      </c>
      <c r="D17" s="181">
        <f t="shared" si="2"/>
        <v>53196</v>
      </c>
      <c r="E17" s="181">
        <f t="shared" si="3"/>
        <v>0</v>
      </c>
      <c r="F17" s="178"/>
      <c r="G17" s="178"/>
      <c r="H17" s="181">
        <f t="shared" si="4"/>
        <v>33998</v>
      </c>
      <c r="I17" s="178">
        <v>33998</v>
      </c>
      <c r="J17" s="178"/>
      <c r="K17" s="181">
        <f t="shared" si="5"/>
        <v>19198</v>
      </c>
      <c r="L17" s="178"/>
      <c r="M17" s="178">
        <v>19198</v>
      </c>
      <c r="N17" s="181">
        <f t="shared" si="6"/>
        <v>58564</v>
      </c>
      <c r="O17" s="181">
        <f t="shared" si="7"/>
        <v>33998</v>
      </c>
      <c r="P17" s="178">
        <v>33998</v>
      </c>
      <c r="Q17" s="178"/>
      <c r="R17" s="178"/>
      <c r="S17" s="178"/>
      <c r="T17" s="178"/>
      <c r="U17" s="178"/>
      <c r="V17" s="178"/>
      <c r="W17" s="181">
        <f t="shared" si="8"/>
        <v>19198</v>
      </c>
      <c r="X17" s="178">
        <v>19198</v>
      </c>
      <c r="Y17" s="178"/>
      <c r="Z17" s="178"/>
      <c r="AA17" s="178"/>
      <c r="AB17" s="178"/>
      <c r="AC17" s="178"/>
      <c r="AD17" s="178"/>
      <c r="AE17" s="181">
        <f t="shared" si="9"/>
        <v>5368</v>
      </c>
      <c r="AF17" s="178">
        <v>5368</v>
      </c>
      <c r="AG17" s="178"/>
      <c r="AH17" s="181">
        <f t="shared" si="10"/>
        <v>86</v>
      </c>
      <c r="AI17" s="178">
        <v>86</v>
      </c>
      <c r="AJ17" s="178"/>
      <c r="AK17" s="178"/>
      <c r="AL17" s="181">
        <f t="shared" si="11"/>
        <v>612</v>
      </c>
      <c r="AM17" s="178"/>
      <c r="AN17" s="178">
        <v>526</v>
      </c>
      <c r="AO17" s="178">
        <v>86</v>
      </c>
      <c r="AP17" s="178"/>
      <c r="AQ17" s="178"/>
      <c r="AR17" s="178"/>
      <c r="AS17" s="178"/>
      <c r="AT17" s="178"/>
      <c r="AU17" s="178"/>
      <c r="AV17" s="178"/>
      <c r="AW17" s="181">
        <f t="shared" si="12"/>
        <v>0</v>
      </c>
      <c r="AX17" s="178"/>
      <c r="AY17" s="178"/>
      <c r="AZ17" s="178"/>
      <c r="BA17" s="178"/>
      <c r="BB17" s="178"/>
      <c r="BC17" s="181">
        <f t="shared" si="13"/>
        <v>526</v>
      </c>
      <c r="BD17" s="178">
        <v>526</v>
      </c>
      <c r="BE17" s="178"/>
      <c r="BF17" s="178"/>
    </row>
    <row r="18" spans="1:58" s="20" customFormat="1" ht="13.5">
      <c r="A18" s="174" t="s">
        <v>218</v>
      </c>
      <c r="B18" s="174">
        <v>4213</v>
      </c>
      <c r="C18" s="174" t="s">
        <v>233</v>
      </c>
      <c r="D18" s="181">
        <f t="shared" si="2"/>
        <v>44480</v>
      </c>
      <c r="E18" s="181">
        <f t="shared" si="3"/>
        <v>0</v>
      </c>
      <c r="F18" s="178"/>
      <c r="G18" s="178"/>
      <c r="H18" s="181">
        <f t="shared" si="4"/>
        <v>35943</v>
      </c>
      <c r="I18" s="178">
        <v>35943</v>
      </c>
      <c r="J18" s="178"/>
      <c r="K18" s="181">
        <f t="shared" si="5"/>
        <v>8537</v>
      </c>
      <c r="L18" s="178"/>
      <c r="M18" s="178">
        <v>8537</v>
      </c>
      <c r="N18" s="181">
        <f t="shared" si="6"/>
        <v>44480</v>
      </c>
      <c r="O18" s="181">
        <f t="shared" si="7"/>
        <v>35943</v>
      </c>
      <c r="P18" s="178">
        <v>35943</v>
      </c>
      <c r="Q18" s="178"/>
      <c r="R18" s="178"/>
      <c r="S18" s="178"/>
      <c r="T18" s="178"/>
      <c r="U18" s="178"/>
      <c r="V18" s="178"/>
      <c r="W18" s="181">
        <f t="shared" si="8"/>
        <v>8537</v>
      </c>
      <c r="X18" s="178">
        <v>8537</v>
      </c>
      <c r="Y18" s="178"/>
      <c r="Z18" s="178"/>
      <c r="AA18" s="178"/>
      <c r="AB18" s="178"/>
      <c r="AC18" s="178"/>
      <c r="AD18" s="178"/>
      <c r="AE18" s="181">
        <f t="shared" si="9"/>
        <v>0</v>
      </c>
      <c r="AF18" s="178"/>
      <c r="AG18" s="178"/>
      <c r="AH18" s="181">
        <f t="shared" si="10"/>
        <v>14</v>
      </c>
      <c r="AI18" s="178">
        <v>14</v>
      </c>
      <c r="AJ18" s="178"/>
      <c r="AK18" s="178"/>
      <c r="AL18" s="181">
        <f t="shared" si="11"/>
        <v>1449</v>
      </c>
      <c r="AM18" s="178">
        <v>567</v>
      </c>
      <c r="AN18" s="178">
        <v>882</v>
      </c>
      <c r="AO18" s="178"/>
      <c r="AP18" s="178"/>
      <c r="AQ18" s="178"/>
      <c r="AR18" s="178"/>
      <c r="AS18" s="178"/>
      <c r="AT18" s="178"/>
      <c r="AU18" s="178"/>
      <c r="AV18" s="178"/>
      <c r="AW18" s="181">
        <f t="shared" si="12"/>
        <v>14</v>
      </c>
      <c r="AX18" s="178">
        <v>14</v>
      </c>
      <c r="AY18" s="178"/>
      <c r="AZ18" s="178"/>
      <c r="BA18" s="178"/>
      <c r="BB18" s="178"/>
      <c r="BC18" s="181">
        <f t="shared" si="13"/>
        <v>0</v>
      </c>
      <c r="BD18" s="178"/>
      <c r="BE18" s="178"/>
      <c r="BF18" s="178"/>
    </row>
    <row r="19" spans="1:58" s="20" customFormat="1" ht="13.5">
      <c r="A19" s="174" t="s">
        <v>218</v>
      </c>
      <c r="B19" s="174">
        <v>4214</v>
      </c>
      <c r="C19" s="174" t="s">
        <v>234</v>
      </c>
      <c r="D19" s="181">
        <f t="shared" si="2"/>
        <v>17988</v>
      </c>
      <c r="E19" s="181">
        <f t="shared" si="3"/>
        <v>0</v>
      </c>
      <c r="F19" s="178"/>
      <c r="G19" s="178"/>
      <c r="H19" s="181">
        <f t="shared" si="4"/>
        <v>0</v>
      </c>
      <c r="I19" s="178"/>
      <c r="J19" s="178"/>
      <c r="K19" s="181">
        <f t="shared" si="5"/>
        <v>17988</v>
      </c>
      <c r="L19" s="178">
        <v>9065</v>
      </c>
      <c r="M19" s="178">
        <v>8923</v>
      </c>
      <c r="N19" s="181">
        <f t="shared" si="6"/>
        <v>17988</v>
      </c>
      <c r="O19" s="181">
        <f t="shared" si="7"/>
        <v>9065</v>
      </c>
      <c r="P19" s="178">
        <v>9065</v>
      </c>
      <c r="Q19" s="178"/>
      <c r="R19" s="178"/>
      <c r="S19" s="178"/>
      <c r="T19" s="178"/>
      <c r="U19" s="178"/>
      <c r="V19" s="178"/>
      <c r="W19" s="181">
        <f t="shared" si="8"/>
        <v>8923</v>
      </c>
      <c r="X19" s="178">
        <v>8923</v>
      </c>
      <c r="Y19" s="178"/>
      <c r="Z19" s="178"/>
      <c r="AA19" s="178"/>
      <c r="AB19" s="178"/>
      <c r="AC19" s="178"/>
      <c r="AD19" s="178"/>
      <c r="AE19" s="181">
        <f t="shared" si="9"/>
        <v>0</v>
      </c>
      <c r="AF19" s="178"/>
      <c r="AG19" s="178"/>
      <c r="AH19" s="181">
        <f t="shared" si="10"/>
        <v>54</v>
      </c>
      <c r="AI19" s="178">
        <v>54</v>
      </c>
      <c r="AJ19" s="178"/>
      <c r="AK19" s="178"/>
      <c r="AL19" s="181">
        <f t="shared" si="11"/>
        <v>678</v>
      </c>
      <c r="AM19" s="178">
        <v>678</v>
      </c>
      <c r="AN19" s="178"/>
      <c r="AO19" s="178"/>
      <c r="AP19" s="178"/>
      <c r="AQ19" s="178"/>
      <c r="AR19" s="178"/>
      <c r="AS19" s="178"/>
      <c r="AT19" s="178"/>
      <c r="AU19" s="178"/>
      <c r="AV19" s="178"/>
      <c r="AW19" s="181">
        <f t="shared" si="12"/>
        <v>54</v>
      </c>
      <c r="AX19" s="178">
        <v>54</v>
      </c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218</v>
      </c>
      <c r="B20" s="174">
        <v>4215</v>
      </c>
      <c r="C20" s="174" t="s">
        <v>235</v>
      </c>
      <c r="D20" s="181">
        <f t="shared" si="2"/>
        <v>100402</v>
      </c>
      <c r="E20" s="181">
        <f t="shared" si="3"/>
        <v>0</v>
      </c>
      <c r="F20" s="178"/>
      <c r="G20" s="178"/>
      <c r="H20" s="181">
        <f t="shared" si="4"/>
        <v>0</v>
      </c>
      <c r="I20" s="178"/>
      <c r="J20" s="178"/>
      <c r="K20" s="181">
        <f t="shared" si="5"/>
        <v>100402</v>
      </c>
      <c r="L20" s="178">
        <v>76597</v>
      </c>
      <c r="M20" s="178">
        <v>23805</v>
      </c>
      <c r="N20" s="181">
        <f t="shared" si="6"/>
        <v>100402</v>
      </c>
      <c r="O20" s="181">
        <f t="shared" si="7"/>
        <v>76597</v>
      </c>
      <c r="P20" s="178">
        <v>76597</v>
      </c>
      <c r="Q20" s="178"/>
      <c r="R20" s="178"/>
      <c r="S20" s="178"/>
      <c r="T20" s="178"/>
      <c r="U20" s="178"/>
      <c r="V20" s="178"/>
      <c r="W20" s="181">
        <f t="shared" si="8"/>
        <v>23805</v>
      </c>
      <c r="X20" s="178">
        <v>23805</v>
      </c>
      <c r="Y20" s="178"/>
      <c r="Z20" s="178"/>
      <c r="AA20" s="178"/>
      <c r="AB20" s="178"/>
      <c r="AC20" s="178"/>
      <c r="AD20" s="178"/>
      <c r="AE20" s="181">
        <f t="shared" si="9"/>
        <v>0</v>
      </c>
      <c r="AF20" s="178"/>
      <c r="AG20" s="178"/>
      <c r="AH20" s="181">
        <f t="shared" si="10"/>
        <v>863</v>
      </c>
      <c r="AI20" s="178">
        <v>863</v>
      </c>
      <c r="AJ20" s="178"/>
      <c r="AK20" s="178"/>
      <c r="AL20" s="181">
        <f t="shared" si="11"/>
        <v>3392</v>
      </c>
      <c r="AM20" s="178">
        <v>2216</v>
      </c>
      <c r="AN20" s="178">
        <v>610</v>
      </c>
      <c r="AO20" s="178">
        <v>566</v>
      </c>
      <c r="AP20" s="178"/>
      <c r="AQ20" s="178"/>
      <c r="AR20" s="178"/>
      <c r="AS20" s="178"/>
      <c r="AT20" s="178"/>
      <c r="AU20" s="178"/>
      <c r="AV20" s="178"/>
      <c r="AW20" s="181">
        <f t="shared" si="12"/>
        <v>297</v>
      </c>
      <c r="AX20" s="178">
        <v>297</v>
      </c>
      <c r="AY20" s="178"/>
      <c r="AZ20" s="178"/>
      <c r="BA20" s="178"/>
      <c r="BB20" s="178"/>
      <c r="BC20" s="181">
        <f t="shared" si="13"/>
        <v>73</v>
      </c>
      <c r="BD20" s="178">
        <v>73</v>
      </c>
      <c r="BE20" s="178"/>
      <c r="BF20" s="178"/>
    </row>
    <row r="21" spans="1:58" s="20" customFormat="1" ht="13.5">
      <c r="A21" s="174" t="s">
        <v>218</v>
      </c>
      <c r="B21" s="174">
        <v>4301</v>
      </c>
      <c r="C21" s="174" t="s">
        <v>236</v>
      </c>
      <c r="D21" s="181">
        <f t="shared" si="2"/>
        <v>5271</v>
      </c>
      <c r="E21" s="181">
        <f t="shared" si="3"/>
        <v>0</v>
      </c>
      <c r="F21" s="178"/>
      <c r="G21" s="178"/>
      <c r="H21" s="181">
        <f t="shared" si="4"/>
        <v>0</v>
      </c>
      <c r="I21" s="178"/>
      <c r="J21" s="178"/>
      <c r="K21" s="181">
        <f t="shared" si="5"/>
        <v>5271</v>
      </c>
      <c r="L21" s="178">
        <v>3036</v>
      </c>
      <c r="M21" s="178">
        <v>2235</v>
      </c>
      <c r="N21" s="181">
        <f t="shared" si="6"/>
        <v>5271</v>
      </c>
      <c r="O21" s="181">
        <f t="shared" si="7"/>
        <v>3036</v>
      </c>
      <c r="P21" s="178">
        <v>3036</v>
      </c>
      <c r="Q21" s="178"/>
      <c r="R21" s="178"/>
      <c r="S21" s="178"/>
      <c r="T21" s="178"/>
      <c r="U21" s="178"/>
      <c r="V21" s="178"/>
      <c r="W21" s="181">
        <f t="shared" si="8"/>
        <v>2235</v>
      </c>
      <c r="X21" s="178">
        <v>2235</v>
      </c>
      <c r="Y21" s="178"/>
      <c r="Z21" s="178"/>
      <c r="AA21" s="178"/>
      <c r="AB21" s="178"/>
      <c r="AC21" s="178"/>
      <c r="AD21" s="178"/>
      <c r="AE21" s="181">
        <f t="shared" si="9"/>
        <v>0</v>
      </c>
      <c r="AF21" s="178"/>
      <c r="AG21" s="178"/>
      <c r="AH21" s="181">
        <f t="shared" si="10"/>
        <v>0</v>
      </c>
      <c r="AI21" s="178"/>
      <c r="AJ21" s="178"/>
      <c r="AK21" s="178"/>
      <c r="AL21" s="181">
        <f t="shared" si="11"/>
        <v>0</v>
      </c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81">
        <f t="shared" si="12"/>
        <v>0</v>
      </c>
      <c r="AX21" s="178"/>
      <c r="AY21" s="178"/>
      <c r="AZ21" s="178"/>
      <c r="BA21" s="178"/>
      <c r="BB21" s="178"/>
      <c r="BC21" s="181">
        <f t="shared" si="13"/>
        <v>42</v>
      </c>
      <c r="BD21" s="178">
        <v>42</v>
      </c>
      <c r="BE21" s="178"/>
      <c r="BF21" s="178"/>
    </row>
    <row r="22" spans="1:58" s="20" customFormat="1" ht="13.5">
      <c r="A22" s="174" t="s">
        <v>218</v>
      </c>
      <c r="B22" s="174">
        <v>4302</v>
      </c>
      <c r="C22" s="174" t="s">
        <v>237</v>
      </c>
      <c r="D22" s="181">
        <f t="shared" si="2"/>
        <v>298</v>
      </c>
      <c r="E22" s="181">
        <f t="shared" si="3"/>
        <v>0</v>
      </c>
      <c r="F22" s="178"/>
      <c r="G22" s="178"/>
      <c r="H22" s="181">
        <f t="shared" si="4"/>
        <v>0</v>
      </c>
      <c r="I22" s="178"/>
      <c r="J22" s="178"/>
      <c r="K22" s="181">
        <f t="shared" si="5"/>
        <v>298</v>
      </c>
      <c r="L22" s="178">
        <v>179</v>
      </c>
      <c r="M22" s="178">
        <v>119</v>
      </c>
      <c r="N22" s="181">
        <f t="shared" si="6"/>
        <v>1187</v>
      </c>
      <c r="O22" s="181">
        <f t="shared" si="7"/>
        <v>923</v>
      </c>
      <c r="P22" s="178">
        <v>923</v>
      </c>
      <c r="Q22" s="178"/>
      <c r="R22" s="178"/>
      <c r="S22" s="178"/>
      <c r="T22" s="178"/>
      <c r="U22" s="178"/>
      <c r="V22" s="178"/>
      <c r="W22" s="181">
        <f t="shared" si="8"/>
        <v>264</v>
      </c>
      <c r="X22" s="178">
        <v>264</v>
      </c>
      <c r="Y22" s="178"/>
      <c r="Z22" s="178"/>
      <c r="AA22" s="178"/>
      <c r="AB22" s="178"/>
      <c r="AC22" s="178"/>
      <c r="AD22" s="178"/>
      <c r="AE22" s="181">
        <f t="shared" si="9"/>
        <v>0</v>
      </c>
      <c r="AF22" s="178"/>
      <c r="AG22" s="178"/>
      <c r="AH22" s="181">
        <f t="shared" si="10"/>
        <v>14</v>
      </c>
      <c r="AI22" s="178">
        <v>14</v>
      </c>
      <c r="AJ22" s="178"/>
      <c r="AK22" s="178"/>
      <c r="AL22" s="181">
        <f t="shared" si="11"/>
        <v>54</v>
      </c>
      <c r="AM22" s="178"/>
      <c r="AN22" s="178">
        <v>45</v>
      </c>
      <c r="AO22" s="178">
        <v>9</v>
      </c>
      <c r="AP22" s="178"/>
      <c r="AQ22" s="178"/>
      <c r="AR22" s="178"/>
      <c r="AS22" s="178"/>
      <c r="AT22" s="178"/>
      <c r="AU22" s="178"/>
      <c r="AV22" s="178"/>
      <c r="AW22" s="181">
        <f t="shared" si="12"/>
        <v>0</v>
      </c>
      <c r="AX22" s="178"/>
      <c r="AY22" s="178"/>
      <c r="AZ22" s="178"/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218</v>
      </c>
      <c r="B23" s="174">
        <v>4321</v>
      </c>
      <c r="C23" s="174" t="s">
        <v>238</v>
      </c>
      <c r="D23" s="181">
        <f t="shared" si="2"/>
        <v>3842</v>
      </c>
      <c r="E23" s="181">
        <f t="shared" si="3"/>
        <v>0</v>
      </c>
      <c r="F23" s="178"/>
      <c r="G23" s="178"/>
      <c r="H23" s="181">
        <f t="shared" si="4"/>
        <v>2547</v>
      </c>
      <c r="I23" s="178">
        <v>2547</v>
      </c>
      <c r="J23" s="178"/>
      <c r="K23" s="181">
        <f t="shared" si="5"/>
        <v>1295</v>
      </c>
      <c r="L23" s="178"/>
      <c r="M23" s="178">
        <v>1295</v>
      </c>
      <c r="N23" s="181">
        <f t="shared" si="6"/>
        <v>3842</v>
      </c>
      <c r="O23" s="181">
        <f t="shared" si="7"/>
        <v>2547</v>
      </c>
      <c r="P23" s="178">
        <v>2547</v>
      </c>
      <c r="Q23" s="178"/>
      <c r="R23" s="178"/>
      <c r="S23" s="178"/>
      <c r="T23" s="178"/>
      <c r="U23" s="178"/>
      <c r="V23" s="178"/>
      <c r="W23" s="181">
        <f t="shared" si="8"/>
        <v>1295</v>
      </c>
      <c r="X23" s="178">
        <v>1295</v>
      </c>
      <c r="Y23" s="178"/>
      <c r="Z23" s="178"/>
      <c r="AA23" s="178"/>
      <c r="AB23" s="178"/>
      <c r="AC23" s="178"/>
      <c r="AD23" s="178"/>
      <c r="AE23" s="181">
        <f t="shared" si="9"/>
        <v>0</v>
      </c>
      <c r="AF23" s="178"/>
      <c r="AG23" s="178"/>
      <c r="AH23" s="181">
        <f t="shared" si="10"/>
        <v>0</v>
      </c>
      <c r="AI23" s="178"/>
      <c r="AJ23" s="178"/>
      <c r="AK23" s="178"/>
      <c r="AL23" s="181">
        <f t="shared" si="11"/>
        <v>0</v>
      </c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81">
        <f t="shared" si="12"/>
        <v>0</v>
      </c>
      <c r="AX23" s="178"/>
      <c r="AY23" s="178"/>
      <c r="AZ23" s="178"/>
      <c r="BA23" s="178"/>
      <c r="BB23" s="178"/>
      <c r="BC23" s="181">
        <f t="shared" si="13"/>
        <v>30</v>
      </c>
      <c r="BD23" s="178">
        <v>30</v>
      </c>
      <c r="BE23" s="178"/>
      <c r="BF23" s="178"/>
    </row>
    <row r="24" spans="1:58" s="20" customFormat="1" ht="13.5">
      <c r="A24" s="174" t="s">
        <v>218</v>
      </c>
      <c r="B24" s="174">
        <v>4322</v>
      </c>
      <c r="C24" s="174" t="s">
        <v>239</v>
      </c>
      <c r="D24" s="181">
        <f t="shared" si="2"/>
        <v>3500</v>
      </c>
      <c r="E24" s="181">
        <f t="shared" si="3"/>
        <v>0</v>
      </c>
      <c r="F24" s="178"/>
      <c r="G24" s="178"/>
      <c r="H24" s="181">
        <f t="shared" si="4"/>
        <v>2445</v>
      </c>
      <c r="I24" s="178">
        <v>2445</v>
      </c>
      <c r="J24" s="178"/>
      <c r="K24" s="181">
        <f t="shared" si="5"/>
        <v>1055</v>
      </c>
      <c r="L24" s="178"/>
      <c r="M24" s="178">
        <v>1055</v>
      </c>
      <c r="N24" s="181">
        <f t="shared" si="6"/>
        <v>3500</v>
      </c>
      <c r="O24" s="181">
        <f t="shared" si="7"/>
        <v>2445</v>
      </c>
      <c r="P24" s="178">
        <v>2445</v>
      </c>
      <c r="Q24" s="178"/>
      <c r="R24" s="178"/>
      <c r="S24" s="178"/>
      <c r="T24" s="178"/>
      <c r="U24" s="178"/>
      <c r="V24" s="178"/>
      <c r="W24" s="181">
        <f t="shared" si="8"/>
        <v>1055</v>
      </c>
      <c r="X24" s="178">
        <v>1055</v>
      </c>
      <c r="Y24" s="178"/>
      <c r="Z24" s="178"/>
      <c r="AA24" s="178"/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0</v>
      </c>
      <c r="AI24" s="178"/>
      <c r="AJ24" s="178"/>
      <c r="AK24" s="178"/>
      <c r="AL24" s="181">
        <f t="shared" si="11"/>
        <v>0</v>
      </c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81">
        <f t="shared" si="12"/>
        <v>0</v>
      </c>
      <c r="AX24" s="178"/>
      <c r="AY24" s="178"/>
      <c r="AZ24" s="178"/>
      <c r="BA24" s="178"/>
      <c r="BB24" s="178"/>
      <c r="BC24" s="181">
        <f t="shared" si="13"/>
        <v>28</v>
      </c>
      <c r="BD24" s="178">
        <v>28</v>
      </c>
      <c r="BE24" s="178"/>
      <c r="BF24" s="178"/>
    </row>
    <row r="25" spans="1:58" s="20" customFormat="1" ht="13.5">
      <c r="A25" s="174" t="s">
        <v>218</v>
      </c>
      <c r="B25" s="174">
        <v>4323</v>
      </c>
      <c r="C25" s="174" t="s">
        <v>240</v>
      </c>
      <c r="D25" s="181">
        <f t="shared" si="2"/>
        <v>12351</v>
      </c>
      <c r="E25" s="181">
        <f t="shared" si="3"/>
        <v>0</v>
      </c>
      <c r="F25" s="178"/>
      <c r="G25" s="178"/>
      <c r="H25" s="181">
        <f t="shared" si="4"/>
        <v>7005</v>
      </c>
      <c r="I25" s="178">
        <v>7005</v>
      </c>
      <c r="J25" s="178"/>
      <c r="K25" s="181">
        <f t="shared" si="5"/>
        <v>5346</v>
      </c>
      <c r="L25" s="178"/>
      <c r="M25" s="178">
        <v>5346</v>
      </c>
      <c r="N25" s="181">
        <f t="shared" si="6"/>
        <v>12351</v>
      </c>
      <c r="O25" s="181">
        <f t="shared" si="7"/>
        <v>7005</v>
      </c>
      <c r="P25" s="178">
        <v>7005</v>
      </c>
      <c r="Q25" s="178"/>
      <c r="R25" s="178"/>
      <c r="S25" s="178"/>
      <c r="T25" s="178"/>
      <c r="U25" s="178"/>
      <c r="V25" s="178"/>
      <c r="W25" s="181">
        <f t="shared" si="8"/>
        <v>5346</v>
      </c>
      <c r="X25" s="178">
        <v>5346</v>
      </c>
      <c r="Y25" s="178"/>
      <c r="Z25" s="178"/>
      <c r="AA25" s="178"/>
      <c r="AB25" s="178"/>
      <c r="AC25" s="178"/>
      <c r="AD25" s="178"/>
      <c r="AE25" s="181">
        <f t="shared" si="9"/>
        <v>0</v>
      </c>
      <c r="AF25" s="178"/>
      <c r="AG25" s="178"/>
      <c r="AH25" s="181">
        <f t="shared" si="10"/>
        <v>0</v>
      </c>
      <c r="AI25" s="178"/>
      <c r="AJ25" s="178"/>
      <c r="AK25" s="178"/>
      <c r="AL25" s="181">
        <f t="shared" si="11"/>
        <v>0</v>
      </c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98</v>
      </c>
      <c r="BD25" s="178">
        <v>98</v>
      </c>
      <c r="BE25" s="178"/>
      <c r="BF25" s="178"/>
    </row>
    <row r="26" spans="1:58" s="20" customFormat="1" ht="13.5">
      <c r="A26" s="174" t="s">
        <v>218</v>
      </c>
      <c r="B26" s="174">
        <v>4324</v>
      </c>
      <c r="C26" s="174" t="s">
        <v>241</v>
      </c>
      <c r="D26" s="181">
        <f t="shared" si="2"/>
        <v>2947</v>
      </c>
      <c r="E26" s="181">
        <f t="shared" si="3"/>
        <v>0</v>
      </c>
      <c r="F26" s="178"/>
      <c r="G26" s="178"/>
      <c r="H26" s="181">
        <f t="shared" si="4"/>
        <v>2166</v>
      </c>
      <c r="I26" s="178">
        <v>2166</v>
      </c>
      <c r="J26" s="178"/>
      <c r="K26" s="181">
        <f t="shared" si="5"/>
        <v>781</v>
      </c>
      <c r="L26" s="178"/>
      <c r="M26" s="178">
        <v>781</v>
      </c>
      <c r="N26" s="181">
        <f t="shared" si="6"/>
        <v>2947</v>
      </c>
      <c r="O26" s="181">
        <f t="shared" si="7"/>
        <v>2166</v>
      </c>
      <c r="P26" s="178">
        <v>2166</v>
      </c>
      <c r="Q26" s="178"/>
      <c r="R26" s="178"/>
      <c r="S26" s="178"/>
      <c r="T26" s="178"/>
      <c r="U26" s="178"/>
      <c r="V26" s="178"/>
      <c r="W26" s="181">
        <f t="shared" si="8"/>
        <v>781</v>
      </c>
      <c r="X26" s="178">
        <v>781</v>
      </c>
      <c r="Y26" s="178"/>
      <c r="Z26" s="178"/>
      <c r="AA26" s="178"/>
      <c r="AB26" s="178"/>
      <c r="AC26" s="178"/>
      <c r="AD26" s="178"/>
      <c r="AE26" s="181">
        <f t="shared" si="9"/>
        <v>0</v>
      </c>
      <c r="AF26" s="178"/>
      <c r="AG26" s="178"/>
      <c r="AH26" s="181">
        <f t="shared" si="10"/>
        <v>100</v>
      </c>
      <c r="AI26" s="178">
        <v>100</v>
      </c>
      <c r="AJ26" s="178"/>
      <c r="AK26" s="178"/>
      <c r="AL26" s="181">
        <f t="shared" si="11"/>
        <v>100</v>
      </c>
      <c r="AM26" s="178"/>
      <c r="AN26" s="178"/>
      <c r="AO26" s="178"/>
      <c r="AP26" s="178">
        <v>88</v>
      </c>
      <c r="AQ26" s="178"/>
      <c r="AR26" s="178"/>
      <c r="AS26" s="178"/>
      <c r="AT26" s="178"/>
      <c r="AU26" s="178">
        <v>12</v>
      </c>
      <c r="AV26" s="178"/>
      <c r="AW26" s="181">
        <f t="shared" si="12"/>
        <v>0</v>
      </c>
      <c r="AX26" s="178"/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174" t="s">
        <v>218</v>
      </c>
      <c r="B27" s="174">
        <v>4341</v>
      </c>
      <c r="C27" s="174" t="s">
        <v>242</v>
      </c>
      <c r="D27" s="181">
        <f t="shared" si="2"/>
        <v>6736</v>
      </c>
      <c r="E27" s="181">
        <f t="shared" si="3"/>
        <v>0</v>
      </c>
      <c r="F27" s="178"/>
      <c r="G27" s="178"/>
      <c r="H27" s="181">
        <f t="shared" si="4"/>
        <v>0</v>
      </c>
      <c r="I27" s="178"/>
      <c r="J27" s="178"/>
      <c r="K27" s="181">
        <f t="shared" si="5"/>
        <v>6736</v>
      </c>
      <c r="L27" s="178">
        <v>3689</v>
      </c>
      <c r="M27" s="178">
        <v>3047</v>
      </c>
      <c r="N27" s="181">
        <f t="shared" si="6"/>
        <v>6736</v>
      </c>
      <c r="O27" s="181">
        <f t="shared" si="7"/>
        <v>3689</v>
      </c>
      <c r="P27" s="178">
        <v>3689</v>
      </c>
      <c r="Q27" s="178"/>
      <c r="R27" s="178"/>
      <c r="S27" s="178"/>
      <c r="T27" s="178"/>
      <c r="U27" s="178"/>
      <c r="V27" s="178"/>
      <c r="W27" s="181">
        <f t="shared" si="8"/>
        <v>3047</v>
      </c>
      <c r="X27" s="178">
        <v>3047</v>
      </c>
      <c r="Y27" s="178"/>
      <c r="Z27" s="178"/>
      <c r="AA27" s="178"/>
      <c r="AB27" s="178"/>
      <c r="AC27" s="178"/>
      <c r="AD27" s="178"/>
      <c r="AE27" s="181">
        <f t="shared" si="9"/>
        <v>0</v>
      </c>
      <c r="AF27" s="178"/>
      <c r="AG27" s="178"/>
      <c r="AH27" s="181">
        <f t="shared" si="10"/>
        <v>220</v>
      </c>
      <c r="AI27" s="178">
        <v>220</v>
      </c>
      <c r="AJ27" s="178"/>
      <c r="AK27" s="178"/>
      <c r="AL27" s="181">
        <f t="shared" si="11"/>
        <v>220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>
        <v>220</v>
      </c>
      <c r="AW27" s="181">
        <f t="shared" si="12"/>
        <v>0</v>
      </c>
      <c r="AX27" s="178"/>
      <c r="AY27" s="178"/>
      <c r="AZ27" s="178"/>
      <c r="BA27" s="178"/>
      <c r="BB27" s="178"/>
      <c r="BC27" s="181">
        <f t="shared" si="13"/>
        <v>0</v>
      </c>
      <c r="BD27" s="178"/>
      <c r="BE27" s="178"/>
      <c r="BF27" s="178"/>
    </row>
    <row r="28" spans="1:58" s="20" customFormat="1" ht="13.5">
      <c r="A28" s="174" t="s">
        <v>218</v>
      </c>
      <c r="B28" s="174">
        <v>4361</v>
      </c>
      <c r="C28" s="174" t="s">
        <v>243</v>
      </c>
      <c r="D28" s="181">
        <f t="shared" si="2"/>
        <v>11760</v>
      </c>
      <c r="E28" s="181">
        <f t="shared" si="3"/>
        <v>0</v>
      </c>
      <c r="F28" s="178"/>
      <c r="G28" s="178"/>
      <c r="H28" s="181">
        <f t="shared" si="4"/>
        <v>5179</v>
      </c>
      <c r="I28" s="178">
        <v>5179</v>
      </c>
      <c r="J28" s="178"/>
      <c r="K28" s="181">
        <f t="shared" si="5"/>
        <v>6581</v>
      </c>
      <c r="L28" s="178"/>
      <c r="M28" s="178">
        <v>6581</v>
      </c>
      <c r="N28" s="181">
        <f t="shared" si="6"/>
        <v>11760</v>
      </c>
      <c r="O28" s="181">
        <f t="shared" si="7"/>
        <v>5179</v>
      </c>
      <c r="P28" s="178">
        <v>5179</v>
      </c>
      <c r="Q28" s="178"/>
      <c r="R28" s="178"/>
      <c r="S28" s="178"/>
      <c r="T28" s="178"/>
      <c r="U28" s="178"/>
      <c r="V28" s="178"/>
      <c r="W28" s="181">
        <f t="shared" si="8"/>
        <v>6581</v>
      </c>
      <c r="X28" s="178">
        <v>6581</v>
      </c>
      <c r="Y28" s="178"/>
      <c r="Z28" s="178"/>
      <c r="AA28" s="178"/>
      <c r="AB28" s="178"/>
      <c r="AC28" s="178"/>
      <c r="AD28" s="178"/>
      <c r="AE28" s="181">
        <f t="shared" si="9"/>
        <v>0</v>
      </c>
      <c r="AF28" s="178"/>
      <c r="AG28" s="178"/>
      <c r="AH28" s="181">
        <f t="shared" si="10"/>
        <v>33</v>
      </c>
      <c r="AI28" s="178">
        <v>33</v>
      </c>
      <c r="AJ28" s="178"/>
      <c r="AK28" s="178"/>
      <c r="AL28" s="181">
        <f t="shared" si="11"/>
        <v>150</v>
      </c>
      <c r="AM28" s="178">
        <v>150</v>
      </c>
      <c r="AN28" s="178"/>
      <c r="AO28" s="178"/>
      <c r="AP28" s="178"/>
      <c r="AQ28" s="178"/>
      <c r="AR28" s="178"/>
      <c r="AS28" s="178"/>
      <c r="AT28" s="178"/>
      <c r="AU28" s="178"/>
      <c r="AV28" s="178"/>
      <c r="AW28" s="181">
        <f t="shared" si="12"/>
        <v>33</v>
      </c>
      <c r="AX28" s="178">
        <v>33</v>
      </c>
      <c r="AY28" s="178"/>
      <c r="AZ28" s="178"/>
      <c r="BA28" s="178"/>
      <c r="BB28" s="178"/>
      <c r="BC28" s="181">
        <f t="shared" si="13"/>
        <v>0</v>
      </c>
      <c r="BD28" s="178"/>
      <c r="BE28" s="178"/>
      <c r="BF28" s="178"/>
    </row>
    <row r="29" spans="1:58" s="20" customFormat="1" ht="13.5">
      <c r="A29" s="174" t="s">
        <v>218</v>
      </c>
      <c r="B29" s="174">
        <v>4362</v>
      </c>
      <c r="C29" s="174" t="s">
        <v>244</v>
      </c>
      <c r="D29" s="181">
        <f t="shared" si="2"/>
        <v>4743</v>
      </c>
      <c r="E29" s="181">
        <f t="shared" si="3"/>
        <v>0</v>
      </c>
      <c r="F29" s="178"/>
      <c r="G29" s="178"/>
      <c r="H29" s="181">
        <f t="shared" si="4"/>
        <v>2553</v>
      </c>
      <c r="I29" s="178">
        <v>2553</v>
      </c>
      <c r="J29" s="178"/>
      <c r="K29" s="181">
        <f t="shared" si="5"/>
        <v>2190</v>
      </c>
      <c r="L29" s="178"/>
      <c r="M29" s="178">
        <v>2190</v>
      </c>
      <c r="N29" s="181">
        <f t="shared" si="6"/>
        <v>4743</v>
      </c>
      <c r="O29" s="181">
        <f t="shared" si="7"/>
        <v>2553</v>
      </c>
      <c r="P29" s="178">
        <v>2553</v>
      </c>
      <c r="Q29" s="178"/>
      <c r="R29" s="178"/>
      <c r="S29" s="178"/>
      <c r="T29" s="178"/>
      <c r="U29" s="178"/>
      <c r="V29" s="178"/>
      <c r="W29" s="181">
        <f t="shared" si="8"/>
        <v>2190</v>
      </c>
      <c r="X29" s="178">
        <v>2190</v>
      </c>
      <c r="Y29" s="178"/>
      <c r="Z29" s="178"/>
      <c r="AA29" s="178"/>
      <c r="AB29" s="178"/>
      <c r="AC29" s="178"/>
      <c r="AD29" s="178"/>
      <c r="AE29" s="181">
        <f t="shared" si="9"/>
        <v>0</v>
      </c>
      <c r="AF29" s="178"/>
      <c r="AG29" s="178"/>
      <c r="AH29" s="181">
        <f t="shared" si="10"/>
        <v>13</v>
      </c>
      <c r="AI29" s="178">
        <v>13</v>
      </c>
      <c r="AJ29" s="178"/>
      <c r="AK29" s="178"/>
      <c r="AL29" s="181">
        <f t="shared" si="11"/>
        <v>65</v>
      </c>
      <c r="AM29" s="178">
        <v>65</v>
      </c>
      <c r="AN29" s="178"/>
      <c r="AO29" s="178"/>
      <c r="AP29" s="178"/>
      <c r="AQ29" s="178"/>
      <c r="AR29" s="178"/>
      <c r="AS29" s="178"/>
      <c r="AT29" s="178"/>
      <c r="AU29" s="178"/>
      <c r="AV29" s="178"/>
      <c r="AW29" s="181">
        <f t="shared" si="12"/>
        <v>13</v>
      </c>
      <c r="AX29" s="178">
        <v>13</v>
      </c>
      <c r="AY29" s="178"/>
      <c r="AZ29" s="178"/>
      <c r="BA29" s="178"/>
      <c r="BB29" s="178"/>
      <c r="BC29" s="181">
        <f t="shared" si="13"/>
        <v>0</v>
      </c>
      <c r="BD29" s="178"/>
      <c r="BE29" s="178"/>
      <c r="BF29" s="178"/>
    </row>
    <row r="30" spans="1:58" s="20" customFormat="1" ht="13.5">
      <c r="A30" s="174" t="s">
        <v>218</v>
      </c>
      <c r="B30" s="174">
        <v>4401</v>
      </c>
      <c r="C30" s="174" t="s">
        <v>245</v>
      </c>
      <c r="D30" s="181">
        <f t="shared" si="2"/>
        <v>5207</v>
      </c>
      <c r="E30" s="181">
        <f t="shared" si="3"/>
        <v>0</v>
      </c>
      <c r="F30" s="178"/>
      <c r="G30" s="178"/>
      <c r="H30" s="181">
        <f t="shared" si="4"/>
        <v>0</v>
      </c>
      <c r="I30" s="178"/>
      <c r="J30" s="178"/>
      <c r="K30" s="181">
        <f t="shared" si="5"/>
        <v>5207</v>
      </c>
      <c r="L30" s="178">
        <v>4011</v>
      </c>
      <c r="M30" s="178">
        <v>1196</v>
      </c>
      <c r="N30" s="181">
        <f t="shared" si="6"/>
        <v>5207</v>
      </c>
      <c r="O30" s="181">
        <f t="shared" si="7"/>
        <v>4011</v>
      </c>
      <c r="P30" s="178">
        <v>4011</v>
      </c>
      <c r="Q30" s="178"/>
      <c r="R30" s="178"/>
      <c r="S30" s="178"/>
      <c r="T30" s="178"/>
      <c r="U30" s="178"/>
      <c r="V30" s="178"/>
      <c r="W30" s="181">
        <f t="shared" si="8"/>
        <v>1196</v>
      </c>
      <c r="X30" s="178">
        <v>1196</v>
      </c>
      <c r="Y30" s="178"/>
      <c r="Z30" s="178"/>
      <c r="AA30" s="178"/>
      <c r="AB30" s="178"/>
      <c r="AC30" s="178"/>
      <c r="AD30" s="178"/>
      <c r="AE30" s="181">
        <f t="shared" si="9"/>
        <v>0</v>
      </c>
      <c r="AF30" s="178"/>
      <c r="AG30" s="178"/>
      <c r="AH30" s="181">
        <f t="shared" si="10"/>
        <v>44</v>
      </c>
      <c r="AI30" s="178">
        <v>44</v>
      </c>
      <c r="AJ30" s="178"/>
      <c r="AK30" s="178"/>
      <c r="AL30" s="181">
        <f t="shared" si="11"/>
        <v>63</v>
      </c>
      <c r="AM30" s="178"/>
      <c r="AN30" s="178">
        <v>19</v>
      </c>
      <c r="AO30" s="178">
        <v>44</v>
      </c>
      <c r="AP30" s="178"/>
      <c r="AQ30" s="178"/>
      <c r="AR30" s="178"/>
      <c r="AS30" s="178"/>
      <c r="AT30" s="178"/>
      <c r="AU30" s="178"/>
      <c r="AV30" s="178"/>
      <c r="AW30" s="181">
        <f t="shared" si="12"/>
        <v>0</v>
      </c>
      <c r="AX30" s="178"/>
      <c r="AY30" s="178"/>
      <c r="AZ30" s="178"/>
      <c r="BA30" s="178"/>
      <c r="BB30" s="178"/>
      <c r="BC30" s="181">
        <f t="shared" si="13"/>
        <v>19</v>
      </c>
      <c r="BD30" s="178">
        <v>19</v>
      </c>
      <c r="BE30" s="178"/>
      <c r="BF30" s="178"/>
    </row>
    <row r="31" spans="1:58" s="20" customFormat="1" ht="13.5">
      <c r="A31" s="174" t="s">
        <v>218</v>
      </c>
      <c r="B31" s="174">
        <v>4404</v>
      </c>
      <c r="C31" s="174" t="s">
        <v>246</v>
      </c>
      <c r="D31" s="181">
        <f t="shared" si="2"/>
        <v>1187</v>
      </c>
      <c r="E31" s="181">
        <f t="shared" si="3"/>
        <v>0</v>
      </c>
      <c r="F31" s="178"/>
      <c r="G31" s="178"/>
      <c r="H31" s="181">
        <f t="shared" si="4"/>
        <v>0</v>
      </c>
      <c r="I31" s="178"/>
      <c r="J31" s="178"/>
      <c r="K31" s="181">
        <f t="shared" si="5"/>
        <v>1187</v>
      </c>
      <c r="L31" s="178">
        <v>923</v>
      </c>
      <c r="M31" s="178">
        <v>264</v>
      </c>
      <c r="N31" s="181">
        <f t="shared" si="6"/>
        <v>0</v>
      </c>
      <c r="O31" s="181">
        <f t="shared" si="7"/>
        <v>0</v>
      </c>
      <c r="P31" s="178"/>
      <c r="Q31" s="178"/>
      <c r="R31" s="178"/>
      <c r="S31" s="178"/>
      <c r="T31" s="178"/>
      <c r="U31" s="178"/>
      <c r="V31" s="178"/>
      <c r="W31" s="181">
        <f t="shared" si="8"/>
        <v>0</v>
      </c>
      <c r="X31" s="178"/>
      <c r="Y31" s="178"/>
      <c r="Z31" s="178"/>
      <c r="AA31" s="178"/>
      <c r="AB31" s="178"/>
      <c r="AC31" s="178"/>
      <c r="AD31" s="178"/>
      <c r="AE31" s="181">
        <f t="shared" si="9"/>
        <v>0</v>
      </c>
      <c r="AF31" s="178"/>
      <c r="AG31" s="178"/>
      <c r="AH31" s="181">
        <f t="shared" si="10"/>
        <v>9</v>
      </c>
      <c r="AI31" s="178">
        <v>9</v>
      </c>
      <c r="AJ31" s="178"/>
      <c r="AK31" s="178"/>
      <c r="AL31" s="181">
        <f t="shared" si="11"/>
        <v>9</v>
      </c>
      <c r="AM31" s="178"/>
      <c r="AN31" s="178"/>
      <c r="AO31" s="178">
        <v>9</v>
      </c>
      <c r="AP31" s="178"/>
      <c r="AQ31" s="178"/>
      <c r="AR31" s="178"/>
      <c r="AS31" s="178"/>
      <c r="AT31" s="178"/>
      <c r="AU31" s="178"/>
      <c r="AV31" s="178"/>
      <c r="AW31" s="181">
        <f t="shared" si="12"/>
        <v>0</v>
      </c>
      <c r="AX31" s="178"/>
      <c r="AY31" s="178"/>
      <c r="AZ31" s="178"/>
      <c r="BA31" s="178"/>
      <c r="BB31" s="178"/>
      <c r="BC31" s="181">
        <f t="shared" si="13"/>
        <v>45</v>
      </c>
      <c r="BD31" s="178">
        <v>45</v>
      </c>
      <c r="BE31" s="178"/>
      <c r="BF31" s="178"/>
    </row>
    <row r="32" spans="1:58" s="20" customFormat="1" ht="13.5">
      <c r="A32" s="174" t="s">
        <v>218</v>
      </c>
      <c r="B32" s="174">
        <v>4406</v>
      </c>
      <c r="C32" s="174" t="s">
        <v>247</v>
      </c>
      <c r="D32" s="181">
        <f t="shared" si="2"/>
        <v>2904</v>
      </c>
      <c r="E32" s="181">
        <f t="shared" si="3"/>
        <v>0</v>
      </c>
      <c r="F32" s="178"/>
      <c r="G32" s="178"/>
      <c r="H32" s="181">
        <f t="shared" si="4"/>
        <v>0</v>
      </c>
      <c r="I32" s="178"/>
      <c r="J32" s="178"/>
      <c r="K32" s="181">
        <f t="shared" si="5"/>
        <v>2904</v>
      </c>
      <c r="L32" s="178">
        <v>2018</v>
      </c>
      <c r="M32" s="178">
        <v>886</v>
      </c>
      <c r="N32" s="181">
        <f t="shared" si="6"/>
        <v>2904</v>
      </c>
      <c r="O32" s="181">
        <f t="shared" si="7"/>
        <v>2018</v>
      </c>
      <c r="P32" s="178">
        <v>2018</v>
      </c>
      <c r="Q32" s="178"/>
      <c r="R32" s="178"/>
      <c r="S32" s="178"/>
      <c r="T32" s="178"/>
      <c r="U32" s="178"/>
      <c r="V32" s="178"/>
      <c r="W32" s="181">
        <f t="shared" si="8"/>
        <v>886</v>
      </c>
      <c r="X32" s="178">
        <v>886</v>
      </c>
      <c r="Y32" s="178"/>
      <c r="Z32" s="178"/>
      <c r="AA32" s="178"/>
      <c r="AB32" s="178"/>
      <c r="AC32" s="178"/>
      <c r="AD32" s="178"/>
      <c r="AE32" s="181">
        <f t="shared" si="9"/>
        <v>0</v>
      </c>
      <c r="AF32" s="178"/>
      <c r="AG32" s="178"/>
      <c r="AH32" s="181">
        <f t="shared" si="10"/>
        <v>24</v>
      </c>
      <c r="AI32" s="178">
        <v>24</v>
      </c>
      <c r="AJ32" s="178"/>
      <c r="AK32" s="178"/>
      <c r="AL32" s="181">
        <f t="shared" si="11"/>
        <v>74</v>
      </c>
      <c r="AM32" s="178"/>
      <c r="AN32" s="178">
        <v>50</v>
      </c>
      <c r="AO32" s="178">
        <v>24</v>
      </c>
      <c r="AP32" s="178"/>
      <c r="AQ32" s="178"/>
      <c r="AR32" s="178"/>
      <c r="AS32" s="178"/>
      <c r="AT32" s="178"/>
      <c r="AU32" s="178"/>
      <c r="AV32" s="178"/>
      <c r="AW32" s="181">
        <f t="shared" si="12"/>
        <v>0</v>
      </c>
      <c r="AX32" s="178"/>
      <c r="AY32" s="178"/>
      <c r="AZ32" s="178"/>
      <c r="BA32" s="178"/>
      <c r="BB32" s="178"/>
      <c r="BC32" s="181">
        <f t="shared" si="13"/>
        <v>50</v>
      </c>
      <c r="BD32" s="178">
        <v>50</v>
      </c>
      <c r="BE32" s="178"/>
      <c r="BF32" s="178"/>
    </row>
    <row r="33" spans="1:58" s="20" customFormat="1" ht="13.5">
      <c r="A33" s="174" t="s">
        <v>218</v>
      </c>
      <c r="B33" s="174">
        <v>4421</v>
      </c>
      <c r="C33" s="174" t="s">
        <v>248</v>
      </c>
      <c r="D33" s="181">
        <f t="shared" si="2"/>
        <v>6856</v>
      </c>
      <c r="E33" s="181">
        <f t="shared" si="3"/>
        <v>0</v>
      </c>
      <c r="F33" s="178"/>
      <c r="G33" s="178"/>
      <c r="H33" s="181">
        <f t="shared" si="4"/>
        <v>0</v>
      </c>
      <c r="I33" s="178"/>
      <c r="J33" s="178"/>
      <c r="K33" s="181">
        <f t="shared" si="5"/>
        <v>6856</v>
      </c>
      <c r="L33" s="178">
        <v>4158</v>
      </c>
      <c r="M33" s="178">
        <v>2698</v>
      </c>
      <c r="N33" s="181">
        <f t="shared" si="6"/>
        <v>6856</v>
      </c>
      <c r="O33" s="181">
        <f t="shared" si="7"/>
        <v>4158</v>
      </c>
      <c r="P33" s="178">
        <v>4158</v>
      </c>
      <c r="Q33" s="178"/>
      <c r="R33" s="178"/>
      <c r="S33" s="178"/>
      <c r="T33" s="178"/>
      <c r="U33" s="178"/>
      <c r="V33" s="178"/>
      <c r="W33" s="181">
        <f t="shared" si="8"/>
        <v>2698</v>
      </c>
      <c r="X33" s="178">
        <v>2698</v>
      </c>
      <c r="Y33" s="178"/>
      <c r="Z33" s="178"/>
      <c r="AA33" s="178"/>
      <c r="AB33" s="178"/>
      <c r="AC33" s="178"/>
      <c r="AD33" s="178"/>
      <c r="AE33" s="181">
        <f t="shared" si="9"/>
        <v>0</v>
      </c>
      <c r="AF33" s="178"/>
      <c r="AG33" s="178"/>
      <c r="AH33" s="181">
        <f t="shared" si="10"/>
        <v>11</v>
      </c>
      <c r="AI33" s="178">
        <v>11</v>
      </c>
      <c r="AJ33" s="178"/>
      <c r="AK33" s="178"/>
      <c r="AL33" s="181">
        <f t="shared" si="11"/>
        <v>11</v>
      </c>
      <c r="AM33" s="178"/>
      <c r="AN33" s="178"/>
      <c r="AO33" s="178"/>
      <c r="AP33" s="178"/>
      <c r="AQ33" s="178"/>
      <c r="AR33" s="178"/>
      <c r="AS33" s="178"/>
      <c r="AT33" s="178">
        <v>11</v>
      </c>
      <c r="AU33" s="178"/>
      <c r="AV33" s="178"/>
      <c r="AW33" s="181">
        <f t="shared" si="12"/>
        <v>0</v>
      </c>
      <c r="AX33" s="178"/>
      <c r="AY33" s="178"/>
      <c r="AZ33" s="178"/>
      <c r="BA33" s="178"/>
      <c r="BB33" s="178"/>
      <c r="BC33" s="181">
        <f t="shared" si="13"/>
        <v>0</v>
      </c>
      <c r="BD33" s="178"/>
      <c r="BE33" s="178"/>
      <c r="BF33" s="178"/>
    </row>
    <row r="34" spans="1:58" s="20" customFormat="1" ht="13.5">
      <c r="A34" s="174" t="s">
        <v>218</v>
      </c>
      <c r="B34" s="174">
        <v>4422</v>
      </c>
      <c r="C34" s="174" t="s">
        <v>249</v>
      </c>
      <c r="D34" s="181">
        <f t="shared" si="2"/>
        <v>4860</v>
      </c>
      <c r="E34" s="181">
        <f t="shared" si="3"/>
        <v>0</v>
      </c>
      <c r="F34" s="178"/>
      <c r="G34" s="178"/>
      <c r="H34" s="181">
        <f t="shared" si="4"/>
        <v>0</v>
      </c>
      <c r="I34" s="178"/>
      <c r="J34" s="178"/>
      <c r="K34" s="181">
        <f t="shared" si="5"/>
        <v>4860</v>
      </c>
      <c r="L34" s="178">
        <v>2781</v>
      </c>
      <c r="M34" s="178">
        <v>2079</v>
      </c>
      <c r="N34" s="181">
        <f t="shared" si="6"/>
        <v>4860</v>
      </c>
      <c r="O34" s="181">
        <f t="shared" si="7"/>
        <v>2781</v>
      </c>
      <c r="P34" s="178">
        <v>2781</v>
      </c>
      <c r="Q34" s="178"/>
      <c r="R34" s="178"/>
      <c r="S34" s="178"/>
      <c r="T34" s="178"/>
      <c r="U34" s="178"/>
      <c r="V34" s="178"/>
      <c r="W34" s="181">
        <f t="shared" si="8"/>
        <v>2079</v>
      </c>
      <c r="X34" s="178">
        <v>2079</v>
      </c>
      <c r="Y34" s="178"/>
      <c r="Z34" s="178"/>
      <c r="AA34" s="178"/>
      <c r="AB34" s="178"/>
      <c r="AC34" s="178"/>
      <c r="AD34" s="178"/>
      <c r="AE34" s="181">
        <f t="shared" si="9"/>
        <v>0</v>
      </c>
      <c r="AF34" s="178"/>
      <c r="AG34" s="178"/>
      <c r="AH34" s="181">
        <f t="shared" si="10"/>
        <v>0</v>
      </c>
      <c r="AI34" s="178"/>
      <c r="AJ34" s="178"/>
      <c r="AK34" s="178"/>
      <c r="AL34" s="181">
        <f t="shared" si="11"/>
        <v>0</v>
      </c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81">
        <f t="shared" si="12"/>
        <v>0</v>
      </c>
      <c r="AX34" s="178"/>
      <c r="AY34" s="178"/>
      <c r="AZ34" s="178"/>
      <c r="BA34" s="178"/>
      <c r="BB34" s="178"/>
      <c r="BC34" s="181">
        <f t="shared" si="13"/>
        <v>0</v>
      </c>
      <c r="BD34" s="178"/>
      <c r="BE34" s="178"/>
      <c r="BF34" s="178"/>
    </row>
    <row r="35" spans="1:58" s="20" customFormat="1" ht="13.5">
      <c r="A35" s="174" t="s">
        <v>218</v>
      </c>
      <c r="B35" s="174">
        <v>4423</v>
      </c>
      <c r="C35" s="174" t="s">
        <v>250</v>
      </c>
      <c r="D35" s="181">
        <f t="shared" si="2"/>
        <v>2198</v>
      </c>
      <c r="E35" s="181">
        <f t="shared" si="3"/>
        <v>0</v>
      </c>
      <c r="F35" s="178"/>
      <c r="G35" s="178"/>
      <c r="H35" s="181">
        <f t="shared" si="4"/>
        <v>0</v>
      </c>
      <c r="I35" s="178"/>
      <c r="J35" s="178"/>
      <c r="K35" s="181">
        <f t="shared" si="5"/>
        <v>2198</v>
      </c>
      <c r="L35" s="178">
        <v>798</v>
      </c>
      <c r="M35" s="178">
        <v>1400</v>
      </c>
      <c r="N35" s="181">
        <f t="shared" si="6"/>
        <v>2238</v>
      </c>
      <c r="O35" s="181">
        <f t="shared" si="7"/>
        <v>798</v>
      </c>
      <c r="P35" s="178">
        <v>798</v>
      </c>
      <c r="Q35" s="178"/>
      <c r="R35" s="178"/>
      <c r="S35" s="178"/>
      <c r="T35" s="178"/>
      <c r="U35" s="178"/>
      <c r="V35" s="178"/>
      <c r="W35" s="181">
        <f t="shared" si="8"/>
        <v>1400</v>
      </c>
      <c r="X35" s="178">
        <v>1400</v>
      </c>
      <c r="Y35" s="178"/>
      <c r="Z35" s="178"/>
      <c r="AA35" s="178"/>
      <c r="AB35" s="178"/>
      <c r="AC35" s="178"/>
      <c r="AD35" s="178"/>
      <c r="AE35" s="181">
        <f t="shared" si="9"/>
        <v>40</v>
      </c>
      <c r="AF35" s="178">
        <v>40</v>
      </c>
      <c r="AG35" s="178"/>
      <c r="AH35" s="181">
        <f t="shared" si="10"/>
        <v>13</v>
      </c>
      <c r="AI35" s="178">
        <v>13</v>
      </c>
      <c r="AJ35" s="178"/>
      <c r="AK35" s="178"/>
      <c r="AL35" s="181">
        <f t="shared" si="11"/>
        <v>0</v>
      </c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81">
        <f t="shared" si="12"/>
        <v>13</v>
      </c>
      <c r="AX35" s="178">
        <v>13</v>
      </c>
      <c r="AY35" s="178"/>
      <c r="AZ35" s="178"/>
      <c r="BA35" s="178"/>
      <c r="BB35" s="178"/>
      <c r="BC35" s="181">
        <f t="shared" si="13"/>
        <v>0</v>
      </c>
      <c r="BD35" s="178"/>
      <c r="BE35" s="178"/>
      <c r="BF35" s="178"/>
    </row>
    <row r="36" spans="1:58" s="20" customFormat="1" ht="13.5">
      <c r="A36" s="174" t="s">
        <v>218</v>
      </c>
      <c r="B36" s="174">
        <v>4424</v>
      </c>
      <c r="C36" s="174" t="s">
        <v>251</v>
      </c>
      <c r="D36" s="181">
        <f t="shared" si="2"/>
        <v>3148</v>
      </c>
      <c r="E36" s="181">
        <f t="shared" si="3"/>
        <v>0</v>
      </c>
      <c r="F36" s="178"/>
      <c r="G36" s="178"/>
      <c r="H36" s="181">
        <f t="shared" si="4"/>
        <v>0</v>
      </c>
      <c r="I36" s="178"/>
      <c r="J36" s="178"/>
      <c r="K36" s="181">
        <f t="shared" si="5"/>
        <v>3148</v>
      </c>
      <c r="L36" s="178">
        <v>1362</v>
      </c>
      <c r="M36" s="178">
        <v>1786</v>
      </c>
      <c r="N36" s="181">
        <f t="shared" si="6"/>
        <v>3148</v>
      </c>
      <c r="O36" s="181">
        <f t="shared" si="7"/>
        <v>1362</v>
      </c>
      <c r="P36" s="178">
        <v>1362</v>
      </c>
      <c r="Q36" s="178"/>
      <c r="R36" s="178"/>
      <c r="S36" s="178"/>
      <c r="T36" s="178"/>
      <c r="U36" s="178"/>
      <c r="V36" s="178"/>
      <c r="W36" s="181">
        <f t="shared" si="8"/>
        <v>1786</v>
      </c>
      <c r="X36" s="178">
        <v>1786</v>
      </c>
      <c r="Y36" s="178"/>
      <c r="Z36" s="178"/>
      <c r="AA36" s="178"/>
      <c r="AB36" s="178"/>
      <c r="AC36" s="178"/>
      <c r="AD36" s="178"/>
      <c r="AE36" s="181">
        <f t="shared" si="9"/>
        <v>0</v>
      </c>
      <c r="AF36" s="178"/>
      <c r="AG36" s="178"/>
      <c r="AH36" s="181">
        <f t="shared" si="10"/>
        <v>0</v>
      </c>
      <c r="AI36" s="178"/>
      <c r="AJ36" s="178"/>
      <c r="AK36" s="178"/>
      <c r="AL36" s="181">
        <f t="shared" si="11"/>
        <v>8</v>
      </c>
      <c r="AM36" s="178">
        <v>8</v>
      </c>
      <c r="AN36" s="178"/>
      <c r="AO36" s="178"/>
      <c r="AP36" s="178"/>
      <c r="AQ36" s="178"/>
      <c r="AR36" s="178"/>
      <c r="AS36" s="178"/>
      <c r="AT36" s="178"/>
      <c r="AU36" s="178"/>
      <c r="AV36" s="178"/>
      <c r="AW36" s="181">
        <f t="shared" si="12"/>
        <v>0</v>
      </c>
      <c r="AX36" s="178"/>
      <c r="AY36" s="178"/>
      <c r="AZ36" s="178"/>
      <c r="BA36" s="178"/>
      <c r="BB36" s="178"/>
      <c r="BC36" s="181">
        <f t="shared" si="13"/>
        <v>8</v>
      </c>
      <c r="BD36" s="178">
        <v>8</v>
      </c>
      <c r="BE36" s="178"/>
      <c r="BF36" s="178"/>
    </row>
    <row r="37" spans="1:58" s="20" customFormat="1" ht="13.5">
      <c r="A37" s="174" t="s">
        <v>218</v>
      </c>
      <c r="B37" s="174">
        <v>4444</v>
      </c>
      <c r="C37" s="174" t="s">
        <v>252</v>
      </c>
      <c r="D37" s="181">
        <f t="shared" si="2"/>
        <v>5037</v>
      </c>
      <c r="E37" s="181">
        <f t="shared" si="3"/>
        <v>0</v>
      </c>
      <c r="F37" s="178"/>
      <c r="G37" s="178"/>
      <c r="H37" s="181">
        <f t="shared" si="4"/>
        <v>0</v>
      </c>
      <c r="I37" s="178"/>
      <c r="J37" s="178"/>
      <c r="K37" s="181">
        <f t="shared" si="5"/>
        <v>5037</v>
      </c>
      <c r="L37" s="178">
        <v>4057</v>
      </c>
      <c r="M37" s="178">
        <v>980</v>
      </c>
      <c r="N37" s="181">
        <f t="shared" si="6"/>
        <v>5037</v>
      </c>
      <c r="O37" s="181">
        <f t="shared" si="7"/>
        <v>4057</v>
      </c>
      <c r="P37" s="178">
        <v>4057</v>
      </c>
      <c r="Q37" s="178"/>
      <c r="R37" s="178"/>
      <c r="S37" s="178"/>
      <c r="T37" s="178"/>
      <c r="U37" s="178"/>
      <c r="V37" s="178"/>
      <c r="W37" s="181">
        <f t="shared" si="8"/>
        <v>980</v>
      </c>
      <c r="X37" s="178">
        <v>980</v>
      </c>
      <c r="Y37" s="178"/>
      <c r="Z37" s="178"/>
      <c r="AA37" s="178"/>
      <c r="AB37" s="178"/>
      <c r="AC37" s="178"/>
      <c r="AD37" s="178"/>
      <c r="AE37" s="181">
        <f t="shared" si="9"/>
        <v>0</v>
      </c>
      <c r="AF37" s="178"/>
      <c r="AG37" s="178"/>
      <c r="AH37" s="181">
        <f t="shared" si="10"/>
        <v>19</v>
      </c>
      <c r="AI37" s="178">
        <v>19</v>
      </c>
      <c r="AJ37" s="178"/>
      <c r="AK37" s="178"/>
      <c r="AL37" s="181">
        <f t="shared" si="11"/>
        <v>82</v>
      </c>
      <c r="AM37" s="178">
        <v>38</v>
      </c>
      <c r="AN37" s="178">
        <v>44</v>
      </c>
      <c r="AO37" s="178"/>
      <c r="AP37" s="178"/>
      <c r="AQ37" s="178"/>
      <c r="AR37" s="178"/>
      <c r="AS37" s="178"/>
      <c r="AT37" s="178"/>
      <c r="AU37" s="178"/>
      <c r="AV37" s="178"/>
      <c r="AW37" s="181">
        <f t="shared" si="12"/>
        <v>19</v>
      </c>
      <c r="AX37" s="178">
        <v>19</v>
      </c>
      <c r="AY37" s="178"/>
      <c r="AZ37" s="178"/>
      <c r="BA37" s="178"/>
      <c r="BB37" s="178"/>
      <c r="BC37" s="181">
        <f t="shared" si="13"/>
        <v>9</v>
      </c>
      <c r="BD37" s="178">
        <v>9</v>
      </c>
      <c r="BE37" s="178"/>
      <c r="BF37" s="178"/>
    </row>
    <row r="38" spans="1:58" s="20" customFormat="1" ht="13.5">
      <c r="A38" s="174" t="s">
        <v>218</v>
      </c>
      <c r="B38" s="174">
        <v>4445</v>
      </c>
      <c r="C38" s="174" t="s">
        <v>253</v>
      </c>
      <c r="D38" s="181">
        <f t="shared" si="2"/>
        <v>14495</v>
      </c>
      <c r="E38" s="181">
        <f t="shared" si="3"/>
        <v>0</v>
      </c>
      <c r="F38" s="178"/>
      <c r="G38" s="178"/>
      <c r="H38" s="181">
        <f t="shared" si="4"/>
        <v>0</v>
      </c>
      <c r="I38" s="178"/>
      <c r="J38" s="178"/>
      <c r="K38" s="181">
        <f t="shared" si="5"/>
        <v>14495</v>
      </c>
      <c r="L38" s="178">
        <v>12016</v>
      </c>
      <c r="M38" s="178">
        <v>2479</v>
      </c>
      <c r="N38" s="181">
        <f t="shared" si="6"/>
        <v>14495</v>
      </c>
      <c r="O38" s="181">
        <f t="shared" si="7"/>
        <v>12016</v>
      </c>
      <c r="P38" s="178">
        <v>12016</v>
      </c>
      <c r="Q38" s="178"/>
      <c r="R38" s="178"/>
      <c r="S38" s="178"/>
      <c r="T38" s="178"/>
      <c r="U38" s="178"/>
      <c r="V38" s="178"/>
      <c r="W38" s="181">
        <f t="shared" si="8"/>
        <v>2479</v>
      </c>
      <c r="X38" s="178">
        <v>2479</v>
      </c>
      <c r="Y38" s="178"/>
      <c r="Z38" s="178"/>
      <c r="AA38" s="178"/>
      <c r="AB38" s="178"/>
      <c r="AC38" s="178"/>
      <c r="AD38" s="178"/>
      <c r="AE38" s="181">
        <f t="shared" si="9"/>
        <v>0</v>
      </c>
      <c r="AF38" s="178"/>
      <c r="AG38" s="178"/>
      <c r="AH38" s="181">
        <f t="shared" si="10"/>
        <v>54</v>
      </c>
      <c r="AI38" s="178">
        <v>54</v>
      </c>
      <c r="AJ38" s="178"/>
      <c r="AK38" s="178"/>
      <c r="AL38" s="181">
        <f t="shared" si="11"/>
        <v>236</v>
      </c>
      <c r="AM38" s="178">
        <v>109</v>
      </c>
      <c r="AN38" s="178">
        <v>127</v>
      </c>
      <c r="AO38" s="178"/>
      <c r="AP38" s="178"/>
      <c r="AQ38" s="178"/>
      <c r="AR38" s="178"/>
      <c r="AS38" s="178"/>
      <c r="AT38" s="178"/>
      <c r="AU38" s="178"/>
      <c r="AV38" s="178"/>
      <c r="AW38" s="181">
        <f t="shared" si="12"/>
        <v>54</v>
      </c>
      <c r="AX38" s="178">
        <v>54</v>
      </c>
      <c r="AY38" s="178"/>
      <c r="AZ38" s="178"/>
      <c r="BA38" s="178"/>
      <c r="BB38" s="178"/>
      <c r="BC38" s="181">
        <f t="shared" si="13"/>
        <v>26</v>
      </c>
      <c r="BD38" s="178">
        <v>26</v>
      </c>
      <c r="BE38" s="178"/>
      <c r="BF38" s="178"/>
    </row>
    <row r="39" spans="1:58" s="20" customFormat="1" ht="13.5">
      <c r="A39" s="174" t="s">
        <v>218</v>
      </c>
      <c r="B39" s="174">
        <v>4501</v>
      </c>
      <c r="C39" s="174" t="s">
        <v>254</v>
      </c>
      <c r="D39" s="181">
        <f t="shared" si="2"/>
        <v>11747</v>
      </c>
      <c r="E39" s="181">
        <f t="shared" si="3"/>
        <v>0</v>
      </c>
      <c r="F39" s="178"/>
      <c r="G39" s="178"/>
      <c r="H39" s="181">
        <f t="shared" si="4"/>
        <v>0</v>
      </c>
      <c r="I39" s="178"/>
      <c r="J39" s="178"/>
      <c r="K39" s="181">
        <f t="shared" si="5"/>
        <v>11747</v>
      </c>
      <c r="L39" s="178">
        <v>9009</v>
      </c>
      <c r="M39" s="178">
        <v>2738</v>
      </c>
      <c r="N39" s="181">
        <f t="shared" si="6"/>
        <v>11747</v>
      </c>
      <c r="O39" s="181">
        <f t="shared" si="7"/>
        <v>9009</v>
      </c>
      <c r="P39" s="178">
        <v>9009</v>
      </c>
      <c r="Q39" s="178"/>
      <c r="R39" s="178"/>
      <c r="S39" s="178"/>
      <c r="T39" s="178"/>
      <c r="U39" s="178"/>
      <c r="V39" s="178"/>
      <c r="W39" s="181">
        <f t="shared" si="8"/>
        <v>2738</v>
      </c>
      <c r="X39" s="178">
        <v>2738</v>
      </c>
      <c r="Y39" s="178"/>
      <c r="Z39" s="178"/>
      <c r="AA39" s="178"/>
      <c r="AB39" s="178"/>
      <c r="AC39" s="178"/>
      <c r="AD39" s="178"/>
      <c r="AE39" s="181">
        <f t="shared" si="9"/>
        <v>0</v>
      </c>
      <c r="AF39" s="178"/>
      <c r="AG39" s="178"/>
      <c r="AH39" s="181">
        <f t="shared" si="10"/>
        <v>58</v>
      </c>
      <c r="AI39" s="178">
        <v>58</v>
      </c>
      <c r="AJ39" s="178"/>
      <c r="AK39" s="178"/>
      <c r="AL39" s="181">
        <f t="shared" si="11"/>
        <v>583</v>
      </c>
      <c r="AM39" s="178">
        <v>233</v>
      </c>
      <c r="AN39" s="178">
        <v>324</v>
      </c>
      <c r="AO39" s="178">
        <v>26</v>
      </c>
      <c r="AP39" s="178"/>
      <c r="AQ39" s="178"/>
      <c r="AR39" s="178"/>
      <c r="AS39" s="178"/>
      <c r="AT39" s="178"/>
      <c r="AU39" s="178"/>
      <c r="AV39" s="178"/>
      <c r="AW39" s="181">
        <f t="shared" si="12"/>
        <v>32</v>
      </c>
      <c r="AX39" s="178">
        <v>32</v>
      </c>
      <c r="AY39" s="178"/>
      <c r="AZ39" s="178"/>
      <c r="BA39" s="178"/>
      <c r="BB39" s="178"/>
      <c r="BC39" s="181">
        <f t="shared" si="13"/>
        <v>28</v>
      </c>
      <c r="BD39" s="178">
        <v>28</v>
      </c>
      <c r="BE39" s="178"/>
      <c r="BF39" s="178"/>
    </row>
    <row r="40" spans="1:58" s="20" customFormat="1" ht="13.5">
      <c r="A40" s="174" t="s">
        <v>218</v>
      </c>
      <c r="B40" s="174">
        <v>4505</v>
      </c>
      <c r="C40" s="174" t="s">
        <v>255</v>
      </c>
      <c r="D40" s="181">
        <f t="shared" si="2"/>
        <v>14589</v>
      </c>
      <c r="E40" s="181">
        <f t="shared" si="3"/>
        <v>0</v>
      </c>
      <c r="F40" s="178"/>
      <c r="G40" s="178"/>
      <c r="H40" s="181">
        <f t="shared" si="4"/>
        <v>0</v>
      </c>
      <c r="I40" s="178"/>
      <c r="J40" s="178"/>
      <c r="K40" s="181">
        <f t="shared" si="5"/>
        <v>14589</v>
      </c>
      <c r="L40" s="178">
        <v>9509</v>
      </c>
      <c r="M40" s="178">
        <v>5080</v>
      </c>
      <c r="N40" s="181">
        <f t="shared" si="6"/>
        <v>14589</v>
      </c>
      <c r="O40" s="181">
        <f t="shared" si="7"/>
        <v>9509</v>
      </c>
      <c r="P40" s="178">
        <v>9509</v>
      </c>
      <c r="Q40" s="178"/>
      <c r="R40" s="178"/>
      <c r="S40" s="178"/>
      <c r="T40" s="178"/>
      <c r="U40" s="178"/>
      <c r="V40" s="178"/>
      <c r="W40" s="181">
        <f t="shared" si="8"/>
        <v>5080</v>
      </c>
      <c r="X40" s="178">
        <v>5080</v>
      </c>
      <c r="Y40" s="178"/>
      <c r="Z40" s="178"/>
      <c r="AA40" s="178"/>
      <c r="AB40" s="178"/>
      <c r="AC40" s="178"/>
      <c r="AD40" s="178"/>
      <c r="AE40" s="181">
        <f t="shared" si="9"/>
        <v>0</v>
      </c>
      <c r="AF40" s="178"/>
      <c r="AG40" s="178"/>
      <c r="AH40" s="181">
        <f t="shared" si="10"/>
        <v>72</v>
      </c>
      <c r="AI40" s="178">
        <v>72</v>
      </c>
      <c r="AJ40" s="178"/>
      <c r="AK40" s="178"/>
      <c r="AL40" s="181">
        <f t="shared" si="11"/>
        <v>723</v>
      </c>
      <c r="AM40" s="178">
        <v>289</v>
      </c>
      <c r="AN40" s="178">
        <v>402</v>
      </c>
      <c r="AO40" s="178">
        <v>32</v>
      </c>
      <c r="AP40" s="178"/>
      <c r="AQ40" s="178"/>
      <c r="AR40" s="178"/>
      <c r="AS40" s="178"/>
      <c r="AT40" s="178"/>
      <c r="AU40" s="178"/>
      <c r="AV40" s="178"/>
      <c r="AW40" s="181">
        <f t="shared" si="12"/>
        <v>40</v>
      </c>
      <c r="AX40" s="178">
        <v>40</v>
      </c>
      <c r="AY40" s="178"/>
      <c r="AZ40" s="178"/>
      <c r="BA40" s="178"/>
      <c r="BB40" s="178"/>
      <c r="BC40" s="181">
        <f t="shared" si="13"/>
        <v>35</v>
      </c>
      <c r="BD40" s="178">
        <v>35</v>
      </c>
      <c r="BE40" s="178"/>
      <c r="BF40" s="178"/>
    </row>
    <row r="41" spans="1:58" s="20" customFormat="1" ht="13.5">
      <c r="A41" s="174" t="s">
        <v>218</v>
      </c>
      <c r="B41" s="174">
        <v>4581</v>
      </c>
      <c r="C41" s="174" t="s">
        <v>256</v>
      </c>
      <c r="D41" s="181">
        <f t="shared" si="2"/>
        <v>6325</v>
      </c>
      <c r="E41" s="181">
        <f t="shared" si="3"/>
        <v>0</v>
      </c>
      <c r="F41" s="178"/>
      <c r="G41" s="178"/>
      <c r="H41" s="181">
        <f t="shared" si="4"/>
        <v>0</v>
      </c>
      <c r="I41" s="178"/>
      <c r="J41" s="178"/>
      <c r="K41" s="181">
        <f t="shared" si="5"/>
        <v>6325</v>
      </c>
      <c r="L41" s="178">
        <v>4014</v>
      </c>
      <c r="M41" s="178">
        <v>2311</v>
      </c>
      <c r="N41" s="181">
        <f t="shared" si="6"/>
        <v>6325</v>
      </c>
      <c r="O41" s="181">
        <f t="shared" si="7"/>
        <v>4014</v>
      </c>
      <c r="P41" s="178">
        <v>4014</v>
      </c>
      <c r="Q41" s="178"/>
      <c r="R41" s="178"/>
      <c r="S41" s="178"/>
      <c r="T41" s="178"/>
      <c r="U41" s="178"/>
      <c r="V41" s="178"/>
      <c r="W41" s="181">
        <f t="shared" si="8"/>
        <v>2311</v>
      </c>
      <c r="X41" s="178">
        <v>2311</v>
      </c>
      <c r="Y41" s="178"/>
      <c r="Z41" s="178"/>
      <c r="AA41" s="178"/>
      <c r="AB41" s="178"/>
      <c r="AC41" s="178"/>
      <c r="AD41" s="178"/>
      <c r="AE41" s="181">
        <f t="shared" si="9"/>
        <v>0</v>
      </c>
      <c r="AF41" s="178"/>
      <c r="AG41" s="178"/>
      <c r="AH41" s="181">
        <f t="shared" si="10"/>
        <v>19</v>
      </c>
      <c r="AI41" s="178">
        <v>19</v>
      </c>
      <c r="AJ41" s="178"/>
      <c r="AK41" s="178"/>
      <c r="AL41" s="181">
        <f t="shared" si="11"/>
        <v>239</v>
      </c>
      <c r="AM41" s="178">
        <v>239</v>
      </c>
      <c r="AN41" s="178"/>
      <c r="AO41" s="178"/>
      <c r="AP41" s="178"/>
      <c r="AQ41" s="178"/>
      <c r="AR41" s="178"/>
      <c r="AS41" s="178"/>
      <c r="AT41" s="178"/>
      <c r="AU41" s="178"/>
      <c r="AV41" s="178"/>
      <c r="AW41" s="181">
        <f t="shared" si="12"/>
        <v>19</v>
      </c>
      <c r="AX41" s="178">
        <v>19</v>
      </c>
      <c r="AY41" s="178"/>
      <c r="AZ41" s="178"/>
      <c r="BA41" s="178"/>
      <c r="BB41" s="178"/>
      <c r="BC41" s="181">
        <f t="shared" si="13"/>
        <v>0</v>
      </c>
      <c r="BD41" s="178"/>
      <c r="BE41" s="178"/>
      <c r="BF41" s="178"/>
    </row>
    <row r="42" spans="1:58" s="20" customFormat="1" ht="13.5">
      <c r="A42" s="174" t="s">
        <v>218</v>
      </c>
      <c r="B42" s="174">
        <v>4603</v>
      </c>
      <c r="C42" s="174" t="s">
        <v>257</v>
      </c>
      <c r="D42" s="181">
        <f t="shared" si="2"/>
        <v>6384</v>
      </c>
      <c r="E42" s="181">
        <f t="shared" si="3"/>
        <v>0</v>
      </c>
      <c r="F42" s="178"/>
      <c r="G42" s="178"/>
      <c r="H42" s="181">
        <f t="shared" si="4"/>
        <v>4328</v>
      </c>
      <c r="I42" s="178">
        <v>4328</v>
      </c>
      <c r="J42" s="178"/>
      <c r="K42" s="181">
        <f t="shared" si="5"/>
        <v>2056</v>
      </c>
      <c r="L42" s="178"/>
      <c r="M42" s="178">
        <v>2056</v>
      </c>
      <c r="N42" s="181">
        <f t="shared" si="6"/>
        <v>6386</v>
      </c>
      <c r="O42" s="181">
        <f t="shared" si="7"/>
        <v>4328</v>
      </c>
      <c r="P42" s="178">
        <v>4326</v>
      </c>
      <c r="Q42" s="178"/>
      <c r="R42" s="178"/>
      <c r="S42" s="178"/>
      <c r="T42" s="178"/>
      <c r="U42" s="178">
        <v>2</v>
      </c>
      <c r="V42" s="178"/>
      <c r="W42" s="181">
        <f t="shared" si="8"/>
        <v>2056</v>
      </c>
      <c r="X42" s="178">
        <v>2056</v>
      </c>
      <c r="Y42" s="178"/>
      <c r="Z42" s="178"/>
      <c r="AA42" s="178"/>
      <c r="AB42" s="178"/>
      <c r="AC42" s="178"/>
      <c r="AD42" s="178"/>
      <c r="AE42" s="181">
        <f t="shared" si="9"/>
        <v>2</v>
      </c>
      <c r="AF42" s="178">
        <v>2</v>
      </c>
      <c r="AG42" s="178"/>
      <c r="AH42" s="181">
        <f t="shared" si="10"/>
        <v>0</v>
      </c>
      <c r="AI42" s="178"/>
      <c r="AJ42" s="178"/>
      <c r="AK42" s="178"/>
      <c r="AL42" s="181">
        <f t="shared" si="11"/>
        <v>0</v>
      </c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81">
        <f t="shared" si="12"/>
        <v>0</v>
      </c>
      <c r="AX42" s="178"/>
      <c r="AY42" s="178"/>
      <c r="AZ42" s="178"/>
      <c r="BA42" s="178"/>
      <c r="BB42" s="178"/>
      <c r="BC42" s="181">
        <f t="shared" si="13"/>
        <v>20</v>
      </c>
      <c r="BD42" s="178">
        <v>20</v>
      </c>
      <c r="BE42" s="178"/>
      <c r="BF42" s="178"/>
    </row>
    <row r="43" spans="1:58" s="20" customFormat="1" ht="13.5">
      <c r="A43" s="174" t="s">
        <v>218</v>
      </c>
      <c r="B43" s="174">
        <v>4606</v>
      </c>
      <c r="C43" s="174" t="s">
        <v>258</v>
      </c>
      <c r="D43" s="181">
        <f t="shared" si="2"/>
        <v>13087</v>
      </c>
      <c r="E43" s="181">
        <f t="shared" si="3"/>
        <v>0</v>
      </c>
      <c r="F43" s="178"/>
      <c r="G43" s="178"/>
      <c r="H43" s="181">
        <f t="shared" si="4"/>
        <v>8034</v>
      </c>
      <c r="I43" s="178">
        <v>8034</v>
      </c>
      <c r="J43" s="178"/>
      <c r="K43" s="181">
        <f t="shared" si="5"/>
        <v>5053</v>
      </c>
      <c r="L43" s="178"/>
      <c r="M43" s="178">
        <v>5053</v>
      </c>
      <c r="N43" s="181">
        <f t="shared" si="6"/>
        <v>13087</v>
      </c>
      <c r="O43" s="181">
        <f t="shared" si="7"/>
        <v>8034</v>
      </c>
      <c r="P43" s="178">
        <v>8034</v>
      </c>
      <c r="Q43" s="178"/>
      <c r="R43" s="178"/>
      <c r="S43" s="178"/>
      <c r="T43" s="178"/>
      <c r="U43" s="178"/>
      <c r="V43" s="178"/>
      <c r="W43" s="181">
        <f t="shared" si="8"/>
        <v>5053</v>
      </c>
      <c r="X43" s="178">
        <v>5053</v>
      </c>
      <c r="Y43" s="178"/>
      <c r="Z43" s="178"/>
      <c r="AA43" s="178"/>
      <c r="AB43" s="178"/>
      <c r="AC43" s="178"/>
      <c r="AD43" s="178"/>
      <c r="AE43" s="181">
        <f t="shared" si="9"/>
        <v>0</v>
      </c>
      <c r="AF43" s="178"/>
      <c r="AG43" s="178"/>
      <c r="AH43" s="181">
        <f t="shared" si="10"/>
        <v>0</v>
      </c>
      <c r="AI43" s="178"/>
      <c r="AJ43" s="178"/>
      <c r="AK43" s="178"/>
      <c r="AL43" s="181">
        <f t="shared" si="11"/>
        <v>111</v>
      </c>
      <c r="AM43" s="178"/>
      <c r="AN43" s="178">
        <v>111</v>
      </c>
      <c r="AO43" s="178"/>
      <c r="AP43" s="178"/>
      <c r="AQ43" s="178"/>
      <c r="AR43" s="178"/>
      <c r="AS43" s="178"/>
      <c r="AT43" s="178"/>
      <c r="AU43" s="178"/>
      <c r="AV43" s="178"/>
      <c r="AW43" s="181">
        <f t="shared" si="12"/>
        <v>0</v>
      </c>
      <c r="AX43" s="178"/>
      <c r="AY43" s="178"/>
      <c r="AZ43" s="178"/>
      <c r="BA43" s="178"/>
      <c r="BB43" s="178"/>
      <c r="BC43" s="181">
        <f t="shared" si="13"/>
        <v>111</v>
      </c>
      <c r="BD43" s="178">
        <v>111</v>
      </c>
      <c r="BE43" s="178"/>
      <c r="BF43" s="178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4000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宮城県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43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439145</v>
      </c>
      <c r="F7" s="149" t="s">
        <v>75</v>
      </c>
      <c r="G7" s="47" t="s">
        <v>76</v>
      </c>
      <c r="H7" s="48">
        <f>AD13</f>
        <v>367818</v>
      </c>
      <c r="I7" s="48">
        <f>AD24</f>
        <v>186357</v>
      </c>
      <c r="J7" s="48">
        <f>SUM(H7:I7)</f>
        <v>554175</v>
      </c>
      <c r="K7" s="49">
        <f>IF(J$14&gt;0,J7/J$14,0)</f>
        <v>0.9998502502444709</v>
      </c>
      <c r="L7" s="50">
        <f>AD35</f>
        <v>4677</v>
      </c>
      <c r="M7" s="81">
        <f>AD38</f>
        <v>1297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439145</v>
      </c>
      <c r="AF7" s="67">
        <f>'水洗化人口等'!B7</f>
        <v>4000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12160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191</v>
      </c>
      <c r="AA8" s="46" t="s">
        <v>77</v>
      </c>
      <c r="AB8" s="46" t="s">
        <v>123</v>
      </c>
      <c r="AC8" s="46" t="s">
        <v>126</v>
      </c>
      <c r="AD8" s="61">
        <f ca="1" t="shared" si="0"/>
        <v>12160</v>
      </c>
      <c r="AF8" s="67">
        <f>'水洗化人口等'!B8</f>
        <v>4100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451305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1605832</v>
      </c>
      <c r="AF9" s="67">
        <f>'水洗化人口等'!B9</f>
        <v>4202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1605832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7843</v>
      </c>
      <c r="AF10" s="67">
        <f>'水洗化人口等'!B10</f>
        <v>4203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7843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285726</v>
      </c>
      <c r="AF11" s="67">
        <f>'水洗化人口等'!B11</f>
        <v>4205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285726</v>
      </c>
      <c r="F12" s="149"/>
      <c r="G12" s="47" t="s">
        <v>89</v>
      </c>
      <c r="H12" s="48">
        <f t="shared" si="1"/>
        <v>83</v>
      </c>
      <c r="I12" s="48">
        <f t="shared" si="2"/>
        <v>0</v>
      </c>
      <c r="J12" s="48">
        <f t="shared" si="3"/>
        <v>83</v>
      </c>
      <c r="K12" s="49">
        <f t="shared" si="4"/>
        <v>0.00014974975552901356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151939</v>
      </c>
      <c r="AF12" s="67">
        <f>'水洗化人口等'!B12</f>
        <v>4206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1899401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367818</v>
      </c>
      <c r="AF13" s="67">
        <f>'水洗化人口等'!B13</f>
        <v>4207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2350706</v>
      </c>
      <c r="F14" s="149"/>
      <c r="G14" s="47" t="s">
        <v>79</v>
      </c>
      <c r="H14" s="48">
        <f>SUM(H7:H13)</f>
        <v>367901</v>
      </c>
      <c r="I14" s="48">
        <f>SUM(I7:I13)</f>
        <v>186357</v>
      </c>
      <c r="J14" s="48">
        <f>SUM(J7:J13)</f>
        <v>554258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4208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8268</v>
      </c>
      <c r="I15" s="48">
        <f>AD31</f>
        <v>0</v>
      </c>
      <c r="J15" s="48">
        <f>SUM(H15:I15)</f>
        <v>8268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4209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376169</v>
      </c>
      <c r="I16" s="83">
        <f>SUM(I14:I15)</f>
        <v>186357</v>
      </c>
      <c r="J16" s="83">
        <f>SUM(J14:J15)</f>
        <v>562526</v>
      </c>
      <c r="K16" s="84" t="s">
        <v>92</v>
      </c>
      <c r="L16" s="85">
        <f>SUM(L7:L9)</f>
        <v>4677</v>
      </c>
      <c r="M16" s="86">
        <f>SUM(M7:M9)</f>
        <v>1488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4211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151939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4212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83</v>
      </c>
      <c r="AF18" s="67">
        <f>'水洗化人口等'!B18</f>
        <v>4213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0.8080129969464492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4214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0.1919870030535507</v>
      </c>
      <c r="F20" s="155" t="s">
        <v>101</v>
      </c>
      <c r="G20" s="156"/>
      <c r="H20" s="48">
        <f>AD21</f>
        <v>0</v>
      </c>
      <c r="I20" s="48">
        <f>AD32</f>
        <v>0</v>
      </c>
      <c r="J20" s="75">
        <f>SUM(H20:I20)</f>
        <v>0</v>
      </c>
      <c r="AA20" s="46" t="s">
        <v>94</v>
      </c>
      <c r="AB20" s="46" t="s">
        <v>124</v>
      </c>
      <c r="AC20" s="46" t="s">
        <v>172</v>
      </c>
      <c r="AD20" s="61">
        <f ca="1" t="shared" si="0"/>
        <v>8268</v>
      </c>
      <c r="AF20" s="67">
        <f>'水洗化人口等'!B20</f>
        <v>4215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0.6831275370037767</v>
      </c>
      <c r="F21" s="155" t="s">
        <v>103</v>
      </c>
      <c r="G21" s="156"/>
      <c r="H21" s="48">
        <f>AD22</f>
        <v>156405</v>
      </c>
      <c r="I21" s="48">
        <f>AD33</f>
        <v>0</v>
      </c>
      <c r="J21" s="75">
        <f>SUM(H21:I21)</f>
        <v>156405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4301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0.12154901548726213</v>
      </c>
      <c r="F22" s="155" t="s">
        <v>105</v>
      </c>
      <c r="G22" s="156"/>
      <c r="H22" s="48">
        <f>AD23</f>
        <v>211675</v>
      </c>
      <c r="I22" s="48">
        <f>AD34</f>
        <v>186476</v>
      </c>
      <c r="J22" s="75">
        <f>SUM(H22:I22)</f>
        <v>398151</v>
      </c>
      <c r="AA22" s="46" t="s">
        <v>103</v>
      </c>
      <c r="AB22" s="46" t="s">
        <v>124</v>
      </c>
      <c r="AC22" s="46" t="s">
        <v>148</v>
      </c>
      <c r="AD22" s="61">
        <f ca="1" t="shared" si="0"/>
        <v>156405</v>
      </c>
      <c r="AF22" s="67">
        <f>'水洗化人口等'!B22</f>
        <v>4302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0.06463547546992265</v>
      </c>
      <c r="F23" s="153" t="s">
        <v>8</v>
      </c>
      <c r="G23" s="154"/>
      <c r="H23" s="83">
        <f>SUM(H20:H22)</f>
        <v>368080</v>
      </c>
      <c r="I23" s="83">
        <f>SUM(I20:I22)</f>
        <v>186476</v>
      </c>
      <c r="J23" s="88">
        <f>SUM(J20:J22)</f>
        <v>554556</v>
      </c>
      <c r="AA23" s="44" t="s">
        <v>105</v>
      </c>
      <c r="AB23" s="46" t="s">
        <v>124</v>
      </c>
      <c r="AC23" s="44" t="s">
        <v>149</v>
      </c>
      <c r="AD23" s="61">
        <f ca="1" t="shared" si="0"/>
        <v>211675</v>
      </c>
      <c r="AF23" s="67">
        <f>'水洗化人口等'!B23</f>
        <v>4321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0.9730559156224726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186357</v>
      </c>
      <c r="AF24" s="67">
        <f>'水洗化人口等'!B24</f>
        <v>4322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0.02694408437752739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4323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4324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4341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7466</v>
      </c>
      <c r="J28" s="90">
        <f>AD51</f>
        <v>927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4361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3289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4362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847</v>
      </c>
      <c r="J30" s="90">
        <f>AD53</f>
        <v>3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4401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88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4404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4406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0</v>
      </c>
      <c r="AF33" s="67">
        <f>'水洗化人口等'!B33</f>
        <v>4421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186476</v>
      </c>
      <c r="AF34" s="67">
        <f>'水洗化人口等'!B34</f>
        <v>4422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11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4677</v>
      </c>
      <c r="AF35" s="67">
        <f>'水洗化人口等'!B35</f>
        <v>4423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60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4424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2739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4444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14500</v>
      </c>
      <c r="J38" s="92">
        <f>SUM(J28:J32)</f>
        <v>930</v>
      </c>
      <c r="AA38" s="44" t="s">
        <v>76</v>
      </c>
      <c r="AB38" s="46" t="s">
        <v>124</v>
      </c>
      <c r="AC38" s="44" t="s">
        <v>154</v>
      </c>
      <c r="AD38" s="72">
        <f ca="1" t="shared" si="0"/>
        <v>1297</v>
      </c>
      <c r="AF38" s="67">
        <f>'水洗化人口等'!B38</f>
        <v>4445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191</v>
      </c>
      <c r="AF39" s="67">
        <f>'水洗化人口等'!B39</f>
        <v>4501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4505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7466</v>
      </c>
      <c r="AF41" s="67">
        <f>'水洗化人口等'!B41</f>
        <v>4581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3289</v>
      </c>
      <c r="AF42" s="67">
        <f>'水洗化人口等'!B42</f>
        <v>4603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847</v>
      </c>
      <c r="AF43" s="67">
        <f>'水洗化人口等'!B43</f>
        <v>4606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88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11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60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2739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927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3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2008-09-16T07:14:45Z</dcterms:modified>
  <cp:category/>
  <cp:version/>
  <cp:contentType/>
  <cp:contentStatus/>
</cp:coreProperties>
</file>