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'し尿処理状況'!$A$7:$BF$42</definedName>
    <definedName name="_xlnm.Print_Area" localSheetId="0">'水洗化人口等'!$A$7:$Y$42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<sst xmlns="http://schemas.openxmlformats.org/spreadsheetml/2006/main" count="659" uniqueCount="258">
  <si>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</si>
  <si>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</si>
  <si>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</si>
  <si>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</si>
  <si>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</si>
  <si>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</si>
  <si>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</si>
  <si>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</si>
  <si>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</si>
  <si>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</si>
  <si>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</si>
  <si>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</si>
  <si>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</si>
  <si>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</si>
  <si>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</si>
  <si>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</si>
  <si>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</si>
  <si>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</si>
  <si>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</si>
  <si>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</si>
  <si>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</si>
  <si>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</si>
  <si>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</si>
  <si>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</si>
  <si>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</si>
  <si>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</si>
  <si>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</si>
  <si>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</si>
  <si>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</si>
  <si>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</si>
  <si>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</si>
  <si>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</si>
  <si>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</si>
  <si>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</si>
  <si>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</si>
  <si>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</si>
  <si>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</si>
  <si>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</si>
  <si>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</si>
  <si>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</si>
  <si>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</si>
  <si>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</si>
  <si>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</si>
  <si>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</si>
  <si>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</si>
  <si>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</si>
  <si>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</si>
  <si>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</si>
  <si>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</si>
  <si>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</si>
  <si>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</si>
  <si>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</si>
  <si>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</si>
  <si>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</si>
  <si>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</si>
  <si>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</si>
  <si>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</si>
  <si>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</si>
  <si>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</si>
  <si>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</si>
  <si>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</si>
  <si>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</si>
  <si>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</si>
  <si>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</si>
  <si>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</si>
  <si>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</si>
  <si>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</si>
  <si>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</si>
  <si>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</si>
  <si>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</si>
  <si>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</si>
  <si>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</si>
  <si>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</si>
  <si>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</si>
  <si>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</si>
  <si>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</si>
  <si>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</si>
  <si>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</si>
  <si>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</si>
  <si>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</si>
  <si>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</si>
  <si>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</si>
  <si>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</si>
  <si>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</si>
  <si>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</si>
  <si>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</si>
  <si>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</si>
  <si>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</si>
  <si>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</si>
  <si>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</si>
  <si>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</si>
  <si>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</si>
  <si>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</si>
  <si>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</si>
  <si>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</si>
  <si>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</si>
  <si>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</si>
  <si>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</si>
  <si>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</si>
  <si>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</si>
  <si>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</si>
  <si>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</si>
  <si>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</si>
  <si>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</si>
  <si>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</si>
  <si>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</si>
  <si>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</si>
  <si>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</si>
  <si>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</si>
  <si>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</si>
  <si>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</si>
  <si>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</si>
  <si>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</si>
  <si>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</si>
  <si>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</si>
  <si>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</si>
  <si>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</si>
  <si>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</si>
  <si>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</si>
  <si>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</si>
  <si>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</si>
  <si>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</si>
  <si>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</si>
  <si>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</si>
  <si>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</si>
  <si>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</si>
  <si>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</si>
  <si>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</si>
  <si>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</si>
  <si>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</si>
  <si>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</si>
  <si>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</si>
  <si>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</si>
  <si>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</si>
  <si>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</si>
  <si>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</si>
  <si>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</si>
  <si>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</si>
  <si>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</si>
  <si>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</si>
  <si>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</si>
  <si>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</si>
  <si>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</si>
  <si>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</si>
  <si>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</si>
  <si>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</si>
  <si>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</si>
  <si>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</si>
  <si>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</si>
  <si>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</si>
  <si>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</si>
  <si>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</si>
  <si>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</si>
  <si>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</si>
  <si>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</si>
  <si>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</si>
  <si>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</si>
  <si>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</si>
  <si>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</si>
  <si>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</si>
  <si>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</si>
  <si>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</si>
  <si>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</si>
  <si>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</si>
  <si>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</si>
  <si>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</si>
  <si>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</si>
  <si>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</si>
  <si>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</si>
  <si>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</si>
  <si>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</si>
  <si>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</si>
  <si>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</si>
  <si>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</si>
  <si>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</si>
  <si>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</si>
  <si>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</si>
  <si>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</si>
  <si>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</si>
  <si>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</si>
  <si>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</si>
  <si>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</si>
  <si>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</si>
  <si>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</si>
  <si>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</si>
  <si>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</si>
  <si>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</si>
  <si>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</si>
  <si>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</si>
  <si>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</si>
  <si>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</si>
  <si>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</si>
  <si>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</si>
  <si>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</si>
  <si>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</si>
  <si>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</si>
  <si>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</si>
  <si>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</si>
  <si>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</si>
  <si>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</si>
  <si>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</si>
  <si>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</si>
  <si>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</si>
  <si>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</si>
  <si>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</si>
  <si>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</si>
  <si>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</si>
  <si>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</si>
  <si>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</si>
  <si>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</si>
  <si>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</si>
  <si>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</si>
  <si>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</si>
  <si>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</si>
  <si>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</si>
  <si>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</si>
  <si>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</si>
  <si>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</si>
  <si>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</si>
  <si>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</si>
  <si>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</si>
  <si>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</si>
  <si>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盛岡市</t>
  </si>
  <si>
    <t>○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</si>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</sst>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岩手県</v>
      </c>
      <c r="B7" s="103">
        <f>INT(B8/1000)*1000</f>
        <v>3000</v>
      </c>
      <c r="C7" s="98" t="s">
        <v>174</v>
      </c>
      <c r="D7" s="99">
        <f>SUM(E7,I7)</f>
        <v>1386378</v>
      </c>
      <c r="E7" s="100">
        <f>SUM(G7:H7)</f>
        <v>563205</v>
      </c>
      <c r="F7" s="101">
        <f>IF(D7&gt;0,E7/D7*100,0)</f>
        <v>40.62420205744753</v>
      </c>
      <c r="G7" s="99">
        <f>SUM(G8:G200)</f>
        <v>556846</v>
      </c>
      <c r="H7" s="99">
        <f>SUM(H8:H200)</f>
        <v>6359</v>
      </c>
      <c r="I7" s="100">
        <f>SUM(K7,M7,O7)</f>
        <v>823173</v>
      </c>
      <c r="J7" s="101">
        <f>IF($D7&gt;0,I7/$D7*100,0)</f>
        <v>59.37579794255247</v>
      </c>
      <c r="K7" s="99">
        <f>SUM(K8:K200)</f>
        <v>560367</v>
      </c>
      <c r="L7" s="101">
        <f>IF($D7&gt;0,K7/$D7*100,0)</f>
        <v>40.419495981615405</v>
      </c>
      <c r="M7" s="99">
        <f>SUM(M8:M200)</f>
        <v>7283</v>
      </c>
      <c r="N7" s="101">
        <f>IF($D7&gt;0,M7/$D7*100,0)</f>
        <v>0.5253257048222059</v>
      </c>
      <c r="O7" s="99">
        <f>SUM(O8:O200)</f>
        <v>255523</v>
      </c>
      <c r="P7" s="99">
        <f>SUM(P8:P200)</f>
        <v>200843</v>
      </c>
      <c r="Q7" s="101">
        <f>IF($D7&gt;0,O7/$D7*100,0)</f>
        <v>18.430976256114857</v>
      </c>
      <c r="R7" s="99">
        <f>COUNTA(R8:R200)</f>
        <v>35</v>
      </c>
      <c r="S7" s="99">
        <f aca="true" t="shared" si="0" ref="S7:Y7">COUNTA(S8:S200)</f>
        <v>0</v>
      </c>
      <c r="T7" s="99">
        <f t="shared" si="0"/>
        <v>0</v>
      </c>
      <c r="U7" s="99">
        <f t="shared" si="0"/>
        <v>0</v>
      </c>
      <c r="V7" s="99">
        <f t="shared" si="0"/>
        <v>34</v>
      </c>
      <c r="W7" s="99">
        <f t="shared" si="0"/>
        <v>0</v>
      </c>
      <c r="X7" s="99">
        <f t="shared" si="0"/>
        <v>0</v>
      </c>
      <c r="Y7" s="99">
        <f t="shared" si="0"/>
        <v>1</v>
      </c>
    </row>
    <row r="8" spans="1:25" s="20" customFormat="1" ht="13.5">
      <c r="A8" s="174" t="s">
        <v>219</v>
      </c>
      <c r="B8" s="174">
        <v>3201</v>
      </c>
      <c r="C8" s="174" t="s">
        <v>222</v>
      </c>
      <c r="D8" s="175">
        <f aca="true" t="shared" si="1" ref="D8:D42">SUM(E8,I8)</f>
        <v>294573</v>
      </c>
      <c r="E8" s="176">
        <f aca="true" t="shared" si="2" ref="E8:E42">SUM(G8:H8)</f>
        <v>22368</v>
      </c>
      <c r="F8" s="177">
        <f aca="true" t="shared" si="3" ref="F8:F42">IF(D8&gt;0,E8/D8*100,0)</f>
        <v>7.593363953926531</v>
      </c>
      <c r="G8" s="178">
        <v>22368</v>
      </c>
      <c r="H8" s="178"/>
      <c r="I8" s="176">
        <f aca="true" t="shared" si="4" ref="I8:I42">SUM(K8,M8,O8)</f>
        <v>272205</v>
      </c>
      <c r="J8" s="177">
        <f aca="true" t="shared" si="5" ref="J8:J42">IF($D8&gt;0,I8/$D8*100,0)</f>
        <v>92.40663604607346</v>
      </c>
      <c r="K8" s="178">
        <v>236097</v>
      </c>
      <c r="L8" s="177">
        <f aca="true" t="shared" si="6" ref="L8:L42">IF($D8&gt;0,K8/$D8*100,0)</f>
        <v>80.14889348310945</v>
      </c>
      <c r="M8" s="178">
        <v>4420</v>
      </c>
      <c r="N8" s="177">
        <f aca="true" t="shared" si="7" ref="N8:N42">IF($D8&gt;0,M8/$D8*100,0)</f>
        <v>1.5004769615681002</v>
      </c>
      <c r="O8" s="178">
        <v>31688</v>
      </c>
      <c r="P8" s="178">
        <v>22353</v>
      </c>
      <c r="Q8" s="177">
        <f aca="true" t="shared" si="8" ref="Q8:Q42">IF($D8&gt;0,O8/$D8*100,0)</f>
        <v>10.757265601395918</v>
      </c>
      <c r="R8" s="179" t="s">
        <v>223</v>
      </c>
      <c r="S8" s="179"/>
      <c r="T8" s="179"/>
      <c r="U8" s="179"/>
      <c r="V8" s="180" t="s">
        <v>223</v>
      </c>
      <c r="W8" s="180"/>
      <c r="X8" s="180"/>
      <c r="Y8" s="180"/>
    </row>
    <row r="9" spans="1:25" s="20" customFormat="1" ht="13.5">
      <c r="A9" s="174" t="s">
        <v>219</v>
      </c>
      <c r="B9" s="174">
        <v>3202</v>
      </c>
      <c r="C9" s="174" t="s">
        <v>224</v>
      </c>
      <c r="D9" s="175">
        <f t="shared" si="1"/>
        <v>60317</v>
      </c>
      <c r="E9" s="176">
        <f t="shared" si="2"/>
        <v>26496</v>
      </c>
      <c r="F9" s="177">
        <f t="shared" si="3"/>
        <v>43.92791418671353</v>
      </c>
      <c r="G9" s="178">
        <v>26305</v>
      </c>
      <c r="H9" s="178">
        <v>191</v>
      </c>
      <c r="I9" s="176">
        <f t="shared" si="4"/>
        <v>33821</v>
      </c>
      <c r="J9" s="177">
        <f t="shared" si="5"/>
        <v>56.07208581328646</v>
      </c>
      <c r="K9" s="178">
        <v>25644</v>
      </c>
      <c r="L9" s="177">
        <f t="shared" si="6"/>
        <v>42.515377091035695</v>
      </c>
      <c r="M9" s="178"/>
      <c r="N9" s="177">
        <f t="shared" si="7"/>
        <v>0</v>
      </c>
      <c r="O9" s="178">
        <v>8177</v>
      </c>
      <c r="P9" s="178">
        <v>6799</v>
      </c>
      <c r="Q9" s="177">
        <f t="shared" si="8"/>
        <v>13.556708722250773</v>
      </c>
      <c r="R9" s="179" t="s">
        <v>223</v>
      </c>
      <c r="S9" s="179"/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219</v>
      </c>
      <c r="B10" s="174">
        <v>3203</v>
      </c>
      <c r="C10" s="174" t="s">
        <v>225</v>
      </c>
      <c r="D10" s="175">
        <f t="shared" si="1"/>
        <v>43194</v>
      </c>
      <c r="E10" s="176">
        <f t="shared" si="2"/>
        <v>25559</v>
      </c>
      <c r="F10" s="177">
        <f t="shared" si="3"/>
        <v>59.17257026438857</v>
      </c>
      <c r="G10" s="178">
        <v>25359</v>
      </c>
      <c r="H10" s="178">
        <v>200</v>
      </c>
      <c r="I10" s="176">
        <f t="shared" si="4"/>
        <v>17635</v>
      </c>
      <c r="J10" s="177">
        <f t="shared" si="5"/>
        <v>40.827429735611425</v>
      </c>
      <c r="K10" s="178">
        <v>5532</v>
      </c>
      <c r="L10" s="177">
        <f t="shared" si="6"/>
        <v>12.807334351993333</v>
      </c>
      <c r="M10" s="178"/>
      <c r="N10" s="177">
        <f t="shared" si="7"/>
        <v>0</v>
      </c>
      <c r="O10" s="178">
        <v>12103</v>
      </c>
      <c r="P10" s="178">
        <v>10827</v>
      </c>
      <c r="Q10" s="177">
        <f t="shared" si="8"/>
        <v>28.02009538361809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219</v>
      </c>
      <c r="B11" s="174">
        <v>3205</v>
      </c>
      <c r="C11" s="174" t="s">
        <v>226</v>
      </c>
      <c r="D11" s="175">
        <f t="shared" si="1"/>
        <v>105350</v>
      </c>
      <c r="E11" s="176">
        <f t="shared" si="2"/>
        <v>36138</v>
      </c>
      <c r="F11" s="177">
        <f t="shared" si="3"/>
        <v>34.30280018984338</v>
      </c>
      <c r="G11" s="178">
        <v>36138</v>
      </c>
      <c r="H11" s="178"/>
      <c r="I11" s="176">
        <f t="shared" si="4"/>
        <v>69212</v>
      </c>
      <c r="J11" s="177">
        <f t="shared" si="5"/>
        <v>65.69719981015663</v>
      </c>
      <c r="K11" s="178">
        <v>44603</v>
      </c>
      <c r="L11" s="177">
        <f t="shared" si="6"/>
        <v>42.33792121499763</v>
      </c>
      <c r="M11" s="178">
        <v>568</v>
      </c>
      <c r="N11" s="177">
        <f t="shared" si="7"/>
        <v>0.5391551969625059</v>
      </c>
      <c r="O11" s="178">
        <v>24041</v>
      </c>
      <c r="P11" s="178">
        <v>13561</v>
      </c>
      <c r="Q11" s="177">
        <f t="shared" si="8"/>
        <v>22.820123398196486</v>
      </c>
      <c r="R11" s="179" t="s">
        <v>223</v>
      </c>
      <c r="S11" s="179"/>
      <c r="T11" s="179"/>
      <c r="U11" s="179"/>
      <c r="V11" s="180" t="s">
        <v>223</v>
      </c>
      <c r="W11" s="180"/>
      <c r="X11" s="180"/>
      <c r="Y11" s="180"/>
    </row>
    <row r="12" spans="1:25" s="20" customFormat="1" ht="13.5">
      <c r="A12" s="174" t="s">
        <v>219</v>
      </c>
      <c r="B12" s="174">
        <v>3206</v>
      </c>
      <c r="C12" s="174" t="s">
        <v>227</v>
      </c>
      <c r="D12" s="175">
        <f t="shared" si="1"/>
        <v>93330</v>
      </c>
      <c r="E12" s="176">
        <f t="shared" si="2"/>
        <v>32955</v>
      </c>
      <c r="F12" s="177">
        <f t="shared" si="3"/>
        <v>35.31018964963034</v>
      </c>
      <c r="G12" s="178">
        <v>32480</v>
      </c>
      <c r="H12" s="178">
        <v>475</v>
      </c>
      <c r="I12" s="176">
        <f t="shared" si="4"/>
        <v>60375</v>
      </c>
      <c r="J12" s="177">
        <f t="shared" si="5"/>
        <v>64.68981035036965</v>
      </c>
      <c r="K12" s="178">
        <v>44691</v>
      </c>
      <c r="L12" s="177">
        <f t="shared" si="6"/>
        <v>47.884924461587914</v>
      </c>
      <c r="M12" s="178">
        <v>339</v>
      </c>
      <c r="N12" s="177">
        <f t="shared" si="7"/>
        <v>0.3632272581163613</v>
      </c>
      <c r="O12" s="178">
        <v>15345</v>
      </c>
      <c r="P12" s="178">
        <v>14554</v>
      </c>
      <c r="Q12" s="177">
        <f t="shared" si="8"/>
        <v>16.441658630665383</v>
      </c>
      <c r="R12" s="179" t="s">
        <v>223</v>
      </c>
      <c r="S12" s="179"/>
      <c r="T12" s="179"/>
      <c r="U12" s="179"/>
      <c r="V12" s="180"/>
      <c r="W12" s="180"/>
      <c r="X12" s="180"/>
      <c r="Y12" s="180" t="s">
        <v>223</v>
      </c>
    </row>
    <row r="13" spans="1:25" s="20" customFormat="1" ht="13.5">
      <c r="A13" s="174" t="s">
        <v>219</v>
      </c>
      <c r="B13" s="174">
        <v>3207</v>
      </c>
      <c r="C13" s="174" t="s">
        <v>228</v>
      </c>
      <c r="D13" s="175">
        <f t="shared" si="1"/>
        <v>40056</v>
      </c>
      <c r="E13" s="176">
        <f t="shared" si="2"/>
        <v>30128</v>
      </c>
      <c r="F13" s="177">
        <f t="shared" si="3"/>
        <v>75.21469942081086</v>
      </c>
      <c r="G13" s="178">
        <v>29631</v>
      </c>
      <c r="H13" s="178">
        <v>497</v>
      </c>
      <c r="I13" s="176">
        <f t="shared" si="4"/>
        <v>9928</v>
      </c>
      <c r="J13" s="177">
        <f t="shared" si="5"/>
        <v>24.785300579189133</v>
      </c>
      <c r="K13" s="178">
        <v>4651</v>
      </c>
      <c r="L13" s="177">
        <f t="shared" si="6"/>
        <v>11.611244258038745</v>
      </c>
      <c r="M13" s="178">
        <v>29</v>
      </c>
      <c r="N13" s="177">
        <f t="shared" si="7"/>
        <v>0.07239864190133813</v>
      </c>
      <c r="O13" s="178">
        <v>5248</v>
      </c>
      <c r="P13" s="178">
        <v>5077</v>
      </c>
      <c r="Q13" s="177">
        <f t="shared" si="8"/>
        <v>13.101657679249051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219</v>
      </c>
      <c r="B14" s="174">
        <v>3208</v>
      </c>
      <c r="C14" s="174" t="s">
        <v>229</v>
      </c>
      <c r="D14" s="175">
        <f t="shared" si="1"/>
        <v>32054</v>
      </c>
      <c r="E14" s="176">
        <f t="shared" si="2"/>
        <v>20501</v>
      </c>
      <c r="F14" s="177">
        <f t="shared" si="3"/>
        <v>63.95769638734635</v>
      </c>
      <c r="G14" s="178">
        <v>20501</v>
      </c>
      <c r="H14" s="178"/>
      <c r="I14" s="176">
        <f t="shared" si="4"/>
        <v>11553</v>
      </c>
      <c r="J14" s="177">
        <f t="shared" si="5"/>
        <v>36.04230361265365</v>
      </c>
      <c r="K14" s="178">
        <v>7724</v>
      </c>
      <c r="L14" s="177">
        <f t="shared" si="6"/>
        <v>24.096836588257318</v>
      </c>
      <c r="M14" s="178"/>
      <c r="N14" s="177">
        <f t="shared" si="7"/>
        <v>0</v>
      </c>
      <c r="O14" s="178">
        <v>3829</v>
      </c>
      <c r="P14" s="178">
        <v>3829</v>
      </c>
      <c r="Q14" s="177">
        <f t="shared" si="8"/>
        <v>11.945467024396331</v>
      </c>
      <c r="R14" s="179" t="s">
        <v>223</v>
      </c>
      <c r="S14" s="179"/>
      <c r="T14" s="179"/>
      <c r="U14" s="179"/>
      <c r="V14" s="180" t="s">
        <v>223</v>
      </c>
      <c r="W14" s="180"/>
      <c r="X14" s="180"/>
      <c r="Y14" s="180"/>
    </row>
    <row r="15" spans="1:25" s="20" customFormat="1" ht="13.5">
      <c r="A15" s="174" t="s">
        <v>219</v>
      </c>
      <c r="B15" s="174">
        <v>3209</v>
      </c>
      <c r="C15" s="174" t="s">
        <v>230</v>
      </c>
      <c r="D15" s="175">
        <f t="shared" si="1"/>
        <v>125531</v>
      </c>
      <c r="E15" s="176">
        <f t="shared" si="2"/>
        <v>75486</v>
      </c>
      <c r="F15" s="177">
        <f t="shared" si="3"/>
        <v>60.13335351427137</v>
      </c>
      <c r="G15" s="178">
        <v>75486</v>
      </c>
      <c r="H15" s="178"/>
      <c r="I15" s="176">
        <f t="shared" si="4"/>
        <v>50045</v>
      </c>
      <c r="J15" s="177">
        <f t="shared" si="5"/>
        <v>39.86664648572862</v>
      </c>
      <c r="K15" s="178">
        <v>24425</v>
      </c>
      <c r="L15" s="177">
        <f t="shared" si="6"/>
        <v>19.457345197600592</v>
      </c>
      <c r="M15" s="178">
        <v>404</v>
      </c>
      <c r="N15" s="177">
        <f t="shared" si="7"/>
        <v>0.3218328540360548</v>
      </c>
      <c r="O15" s="178">
        <v>25216</v>
      </c>
      <c r="P15" s="178">
        <v>25216</v>
      </c>
      <c r="Q15" s="177">
        <f t="shared" si="8"/>
        <v>20.087468434091978</v>
      </c>
      <c r="R15" s="179" t="s">
        <v>223</v>
      </c>
      <c r="S15" s="179"/>
      <c r="T15" s="179"/>
      <c r="U15" s="179"/>
      <c r="V15" s="180" t="s">
        <v>223</v>
      </c>
      <c r="W15" s="180"/>
      <c r="X15" s="180"/>
      <c r="Y15" s="180"/>
    </row>
    <row r="16" spans="1:25" s="20" customFormat="1" ht="13.5">
      <c r="A16" s="174" t="s">
        <v>219</v>
      </c>
      <c r="B16" s="174">
        <v>3210</v>
      </c>
      <c r="C16" s="174" t="s">
        <v>231</v>
      </c>
      <c r="D16" s="175">
        <f t="shared" si="1"/>
        <v>25515</v>
      </c>
      <c r="E16" s="176">
        <f t="shared" si="2"/>
        <v>14365</v>
      </c>
      <c r="F16" s="177">
        <f t="shared" si="3"/>
        <v>56.30021555947482</v>
      </c>
      <c r="G16" s="178">
        <v>14265</v>
      </c>
      <c r="H16" s="178">
        <v>100</v>
      </c>
      <c r="I16" s="176">
        <f t="shared" si="4"/>
        <v>11150</v>
      </c>
      <c r="J16" s="177">
        <f t="shared" si="5"/>
        <v>43.69978444052518</v>
      </c>
      <c r="K16" s="178">
        <v>4955</v>
      </c>
      <c r="L16" s="177">
        <f t="shared" si="6"/>
        <v>19.41994904957868</v>
      </c>
      <c r="M16" s="178"/>
      <c r="N16" s="177">
        <f t="shared" si="7"/>
        <v>0</v>
      </c>
      <c r="O16" s="178">
        <v>6195</v>
      </c>
      <c r="P16" s="178">
        <v>5839</v>
      </c>
      <c r="Q16" s="177">
        <f t="shared" si="8"/>
        <v>24.279835390946502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219</v>
      </c>
      <c r="B17" s="174">
        <v>3211</v>
      </c>
      <c r="C17" s="174" t="s">
        <v>232</v>
      </c>
      <c r="D17" s="175">
        <f t="shared" si="1"/>
        <v>43067</v>
      </c>
      <c r="E17" s="176">
        <f t="shared" si="2"/>
        <v>16973</v>
      </c>
      <c r="F17" s="177">
        <f t="shared" si="3"/>
        <v>39.410685675807464</v>
      </c>
      <c r="G17" s="178">
        <v>16973</v>
      </c>
      <c r="H17" s="178"/>
      <c r="I17" s="176">
        <f t="shared" si="4"/>
        <v>26094</v>
      </c>
      <c r="J17" s="177">
        <f t="shared" si="5"/>
        <v>60.589314324192536</v>
      </c>
      <c r="K17" s="178">
        <v>18805</v>
      </c>
      <c r="L17" s="177">
        <f t="shared" si="6"/>
        <v>43.66452272041238</v>
      </c>
      <c r="M17" s="178"/>
      <c r="N17" s="177">
        <f t="shared" si="7"/>
        <v>0</v>
      </c>
      <c r="O17" s="178">
        <v>7289</v>
      </c>
      <c r="P17" s="178">
        <v>4756</v>
      </c>
      <c r="Q17" s="177">
        <f t="shared" si="8"/>
        <v>16.924791603780157</v>
      </c>
      <c r="R17" s="179" t="s">
        <v>223</v>
      </c>
      <c r="S17" s="179"/>
      <c r="T17" s="179"/>
      <c r="U17" s="179"/>
      <c r="V17" s="180" t="s">
        <v>223</v>
      </c>
      <c r="W17" s="180"/>
      <c r="X17" s="180"/>
      <c r="Y17" s="180"/>
    </row>
    <row r="18" spans="1:25" s="20" customFormat="1" ht="13.5">
      <c r="A18" s="174" t="s">
        <v>219</v>
      </c>
      <c r="B18" s="174">
        <v>3213</v>
      </c>
      <c r="C18" s="174" t="s">
        <v>233</v>
      </c>
      <c r="D18" s="175">
        <f t="shared" si="1"/>
        <v>32142</v>
      </c>
      <c r="E18" s="176">
        <f t="shared" si="2"/>
        <v>17351</v>
      </c>
      <c r="F18" s="177">
        <f t="shared" si="3"/>
        <v>53.9823284176467</v>
      </c>
      <c r="G18" s="178">
        <v>17351</v>
      </c>
      <c r="H18" s="178"/>
      <c r="I18" s="176">
        <f t="shared" si="4"/>
        <v>14791</v>
      </c>
      <c r="J18" s="177">
        <f t="shared" si="5"/>
        <v>46.01767158235331</v>
      </c>
      <c r="K18" s="178">
        <v>9120</v>
      </c>
      <c r="L18" s="177">
        <f t="shared" si="6"/>
        <v>28.374089975732687</v>
      </c>
      <c r="M18" s="178">
        <v>184</v>
      </c>
      <c r="N18" s="177">
        <f t="shared" si="7"/>
        <v>0.572459710036712</v>
      </c>
      <c r="O18" s="178">
        <v>5487</v>
      </c>
      <c r="P18" s="178">
        <v>4367</v>
      </c>
      <c r="Q18" s="177">
        <f t="shared" si="8"/>
        <v>17.07112189658391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219</v>
      </c>
      <c r="B19" s="174">
        <v>3214</v>
      </c>
      <c r="C19" s="174" t="s">
        <v>234</v>
      </c>
      <c r="D19" s="175">
        <f t="shared" si="1"/>
        <v>31290</v>
      </c>
      <c r="E19" s="176">
        <f t="shared" si="2"/>
        <v>18543</v>
      </c>
      <c r="F19" s="177">
        <f t="shared" si="3"/>
        <v>59.261744966442954</v>
      </c>
      <c r="G19" s="178">
        <v>17731</v>
      </c>
      <c r="H19" s="178">
        <v>812</v>
      </c>
      <c r="I19" s="176">
        <f t="shared" si="4"/>
        <v>12747</v>
      </c>
      <c r="J19" s="177">
        <f t="shared" si="5"/>
        <v>40.738255033557046</v>
      </c>
      <c r="K19" s="178">
        <v>2561</v>
      </c>
      <c r="L19" s="177">
        <f t="shared" si="6"/>
        <v>8.184723553851072</v>
      </c>
      <c r="M19" s="178"/>
      <c r="N19" s="177">
        <f t="shared" si="7"/>
        <v>0</v>
      </c>
      <c r="O19" s="178">
        <v>10186</v>
      </c>
      <c r="P19" s="178">
        <v>9728</v>
      </c>
      <c r="Q19" s="177">
        <f t="shared" si="8"/>
        <v>32.553531479705974</v>
      </c>
      <c r="R19" s="179" t="s">
        <v>223</v>
      </c>
      <c r="S19" s="179"/>
      <c r="T19" s="179"/>
      <c r="U19" s="179"/>
      <c r="V19" s="180" t="s">
        <v>223</v>
      </c>
      <c r="W19" s="180"/>
      <c r="X19" s="180"/>
      <c r="Y19" s="180"/>
    </row>
    <row r="20" spans="1:25" s="20" customFormat="1" ht="13.5">
      <c r="A20" s="174" t="s">
        <v>219</v>
      </c>
      <c r="B20" s="174">
        <v>3215</v>
      </c>
      <c r="C20" s="174" t="s">
        <v>235</v>
      </c>
      <c r="D20" s="175">
        <f t="shared" si="1"/>
        <v>130669</v>
      </c>
      <c r="E20" s="176">
        <f t="shared" si="2"/>
        <v>60648</v>
      </c>
      <c r="F20" s="177">
        <f t="shared" si="3"/>
        <v>46.41345690255531</v>
      </c>
      <c r="G20" s="178">
        <v>60648</v>
      </c>
      <c r="H20" s="178"/>
      <c r="I20" s="176">
        <f t="shared" si="4"/>
        <v>70021</v>
      </c>
      <c r="J20" s="177">
        <f t="shared" si="5"/>
        <v>53.58654309744468</v>
      </c>
      <c r="K20" s="178">
        <v>38752</v>
      </c>
      <c r="L20" s="177">
        <f t="shared" si="6"/>
        <v>29.65661327476295</v>
      </c>
      <c r="M20" s="178">
        <v>1339</v>
      </c>
      <c r="N20" s="177">
        <f t="shared" si="7"/>
        <v>1.024726599269911</v>
      </c>
      <c r="O20" s="178">
        <v>29930</v>
      </c>
      <c r="P20" s="178">
        <v>14634</v>
      </c>
      <c r="Q20" s="177">
        <f t="shared" si="8"/>
        <v>22.905203223411828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219</v>
      </c>
      <c r="B21" s="174">
        <v>3301</v>
      </c>
      <c r="C21" s="174" t="s">
        <v>236</v>
      </c>
      <c r="D21" s="175">
        <f t="shared" si="1"/>
        <v>19249</v>
      </c>
      <c r="E21" s="176">
        <f t="shared" si="2"/>
        <v>8396</v>
      </c>
      <c r="F21" s="177">
        <f t="shared" si="3"/>
        <v>43.61785027793651</v>
      </c>
      <c r="G21" s="178">
        <v>8396</v>
      </c>
      <c r="H21" s="178"/>
      <c r="I21" s="176">
        <f t="shared" si="4"/>
        <v>10853</v>
      </c>
      <c r="J21" s="177">
        <f t="shared" si="5"/>
        <v>56.38214972206348</v>
      </c>
      <c r="K21" s="178">
        <v>7657</v>
      </c>
      <c r="L21" s="177">
        <f t="shared" si="6"/>
        <v>39.77868980206764</v>
      </c>
      <c r="M21" s="178"/>
      <c r="N21" s="177">
        <f t="shared" si="7"/>
        <v>0</v>
      </c>
      <c r="O21" s="178">
        <v>3196</v>
      </c>
      <c r="P21" s="178">
        <v>2737</v>
      </c>
      <c r="Q21" s="177">
        <f t="shared" si="8"/>
        <v>16.603459919995846</v>
      </c>
      <c r="R21" s="179" t="s">
        <v>223</v>
      </c>
      <c r="S21" s="179"/>
      <c r="T21" s="179"/>
      <c r="U21" s="179"/>
      <c r="V21" s="180" t="s">
        <v>223</v>
      </c>
      <c r="W21" s="180"/>
      <c r="X21" s="180"/>
      <c r="Y21" s="180"/>
    </row>
    <row r="22" spans="1:25" s="20" customFormat="1" ht="13.5">
      <c r="A22" s="174" t="s">
        <v>219</v>
      </c>
      <c r="B22" s="174">
        <v>3302</v>
      </c>
      <c r="C22" s="174" t="s">
        <v>237</v>
      </c>
      <c r="D22" s="175">
        <f t="shared" si="1"/>
        <v>8289</v>
      </c>
      <c r="E22" s="176">
        <f t="shared" si="2"/>
        <v>5167</v>
      </c>
      <c r="F22" s="177">
        <f t="shared" si="3"/>
        <v>62.335625527807935</v>
      </c>
      <c r="G22" s="178">
        <v>4633</v>
      </c>
      <c r="H22" s="178">
        <v>534</v>
      </c>
      <c r="I22" s="176">
        <f t="shared" si="4"/>
        <v>3122</v>
      </c>
      <c r="J22" s="177">
        <f t="shared" si="5"/>
        <v>37.664374472192065</v>
      </c>
      <c r="K22" s="178"/>
      <c r="L22" s="177">
        <f t="shared" si="6"/>
        <v>0</v>
      </c>
      <c r="M22" s="178"/>
      <c r="N22" s="177">
        <f t="shared" si="7"/>
        <v>0</v>
      </c>
      <c r="O22" s="178">
        <v>3122</v>
      </c>
      <c r="P22" s="178">
        <v>3122</v>
      </c>
      <c r="Q22" s="177">
        <f t="shared" si="8"/>
        <v>37.664374472192065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219</v>
      </c>
      <c r="B23" s="174">
        <v>3303</v>
      </c>
      <c r="C23" s="174" t="s">
        <v>238</v>
      </c>
      <c r="D23" s="175">
        <f t="shared" si="1"/>
        <v>16714</v>
      </c>
      <c r="E23" s="176">
        <f t="shared" si="2"/>
        <v>12501</v>
      </c>
      <c r="F23" s="177">
        <f t="shared" si="3"/>
        <v>74.79358621514898</v>
      </c>
      <c r="G23" s="178">
        <v>11654</v>
      </c>
      <c r="H23" s="178">
        <v>847</v>
      </c>
      <c r="I23" s="176">
        <f t="shared" si="4"/>
        <v>4213</v>
      </c>
      <c r="J23" s="177">
        <f t="shared" si="5"/>
        <v>25.206413784851023</v>
      </c>
      <c r="K23" s="178">
        <v>1814</v>
      </c>
      <c r="L23" s="177">
        <f t="shared" si="6"/>
        <v>10.853176977384228</v>
      </c>
      <c r="M23" s="178"/>
      <c r="N23" s="177">
        <f t="shared" si="7"/>
        <v>0</v>
      </c>
      <c r="O23" s="178">
        <v>2399</v>
      </c>
      <c r="P23" s="178">
        <v>2255</v>
      </c>
      <c r="Q23" s="177">
        <f t="shared" si="8"/>
        <v>14.353236807466793</v>
      </c>
      <c r="R23" s="179" t="s">
        <v>223</v>
      </c>
      <c r="S23" s="179"/>
      <c r="T23" s="179"/>
      <c r="U23" s="179"/>
      <c r="V23" s="180" t="s">
        <v>223</v>
      </c>
      <c r="W23" s="180"/>
      <c r="X23" s="180"/>
      <c r="Y23" s="180"/>
    </row>
    <row r="24" spans="1:25" s="20" customFormat="1" ht="13.5">
      <c r="A24" s="174" t="s">
        <v>219</v>
      </c>
      <c r="B24" s="174">
        <v>3305</v>
      </c>
      <c r="C24" s="174" t="s">
        <v>239</v>
      </c>
      <c r="D24" s="175">
        <f t="shared" si="1"/>
        <v>52943</v>
      </c>
      <c r="E24" s="176">
        <f t="shared" si="2"/>
        <v>17095</v>
      </c>
      <c r="F24" s="177">
        <f t="shared" si="3"/>
        <v>32.28944336361748</v>
      </c>
      <c r="G24" s="178">
        <v>17095</v>
      </c>
      <c r="H24" s="178"/>
      <c r="I24" s="176">
        <f t="shared" si="4"/>
        <v>35848</v>
      </c>
      <c r="J24" s="177">
        <f t="shared" si="5"/>
        <v>67.71055663638252</v>
      </c>
      <c r="K24" s="178">
        <v>22469</v>
      </c>
      <c r="L24" s="177">
        <f t="shared" si="6"/>
        <v>42.43998262282077</v>
      </c>
      <c r="M24" s="178"/>
      <c r="N24" s="177">
        <f t="shared" si="7"/>
        <v>0</v>
      </c>
      <c r="O24" s="178">
        <v>13379</v>
      </c>
      <c r="P24" s="178">
        <v>13080</v>
      </c>
      <c r="Q24" s="177">
        <f t="shared" si="8"/>
        <v>25.270574013561752</v>
      </c>
      <c r="R24" s="179" t="s">
        <v>223</v>
      </c>
      <c r="S24" s="179"/>
      <c r="T24" s="179"/>
      <c r="U24" s="179"/>
      <c r="V24" s="180" t="s">
        <v>223</v>
      </c>
      <c r="W24" s="180"/>
      <c r="X24" s="180"/>
      <c r="Y24" s="180"/>
    </row>
    <row r="25" spans="1:25" s="20" customFormat="1" ht="13.5">
      <c r="A25" s="174" t="s">
        <v>219</v>
      </c>
      <c r="B25" s="174">
        <v>3321</v>
      </c>
      <c r="C25" s="174" t="s">
        <v>240</v>
      </c>
      <c r="D25" s="175">
        <f t="shared" si="1"/>
        <v>34555</v>
      </c>
      <c r="E25" s="176">
        <f t="shared" si="2"/>
        <v>8412</v>
      </c>
      <c r="F25" s="177">
        <f t="shared" si="3"/>
        <v>24.343799739545652</v>
      </c>
      <c r="G25" s="178">
        <v>8412</v>
      </c>
      <c r="H25" s="178"/>
      <c r="I25" s="176">
        <f t="shared" si="4"/>
        <v>26143</v>
      </c>
      <c r="J25" s="177">
        <f t="shared" si="5"/>
        <v>75.65620026045434</v>
      </c>
      <c r="K25" s="178">
        <v>17781</v>
      </c>
      <c r="L25" s="177">
        <f t="shared" si="6"/>
        <v>51.45709738098682</v>
      </c>
      <c r="M25" s="178"/>
      <c r="N25" s="177">
        <f t="shared" si="7"/>
        <v>0</v>
      </c>
      <c r="O25" s="178">
        <v>8362</v>
      </c>
      <c r="P25" s="178">
        <v>8362</v>
      </c>
      <c r="Q25" s="177">
        <f t="shared" si="8"/>
        <v>24.199102879467517</v>
      </c>
      <c r="R25" s="179" t="s">
        <v>223</v>
      </c>
      <c r="S25" s="179"/>
      <c r="T25" s="179"/>
      <c r="U25" s="179"/>
      <c r="V25" s="180" t="s">
        <v>223</v>
      </c>
      <c r="W25" s="180"/>
      <c r="X25" s="180"/>
      <c r="Y25" s="180"/>
    </row>
    <row r="26" spans="1:25" s="20" customFormat="1" ht="13.5">
      <c r="A26" s="174" t="s">
        <v>219</v>
      </c>
      <c r="B26" s="174">
        <v>3322</v>
      </c>
      <c r="C26" s="174" t="s">
        <v>241</v>
      </c>
      <c r="D26" s="175">
        <f t="shared" si="1"/>
        <v>27214</v>
      </c>
      <c r="E26" s="176">
        <f t="shared" si="2"/>
        <v>4640</v>
      </c>
      <c r="F26" s="177">
        <f t="shared" si="3"/>
        <v>17.050047769530387</v>
      </c>
      <c r="G26" s="178">
        <v>4640</v>
      </c>
      <c r="H26" s="178"/>
      <c r="I26" s="176">
        <f t="shared" si="4"/>
        <v>22574</v>
      </c>
      <c r="J26" s="177">
        <f t="shared" si="5"/>
        <v>82.94995223046962</v>
      </c>
      <c r="K26" s="178">
        <v>16728</v>
      </c>
      <c r="L26" s="177">
        <f t="shared" si="6"/>
        <v>61.468361872565595</v>
      </c>
      <c r="M26" s="178"/>
      <c r="N26" s="177">
        <f t="shared" si="7"/>
        <v>0</v>
      </c>
      <c r="O26" s="178">
        <v>5846</v>
      </c>
      <c r="P26" s="178">
        <v>1585</v>
      </c>
      <c r="Q26" s="177">
        <f t="shared" si="8"/>
        <v>21.48159035790402</v>
      </c>
      <c r="R26" s="179" t="s">
        <v>223</v>
      </c>
      <c r="S26" s="179"/>
      <c r="T26" s="179"/>
      <c r="U26" s="179"/>
      <c r="V26" s="180" t="s">
        <v>223</v>
      </c>
      <c r="W26" s="180"/>
      <c r="X26" s="180"/>
      <c r="Y26" s="180"/>
    </row>
    <row r="27" spans="1:25" s="20" customFormat="1" ht="13.5">
      <c r="A27" s="174" t="s">
        <v>219</v>
      </c>
      <c r="B27" s="174">
        <v>3366</v>
      </c>
      <c r="C27" s="174" t="s">
        <v>242</v>
      </c>
      <c r="D27" s="175">
        <f t="shared" si="1"/>
        <v>7520</v>
      </c>
      <c r="E27" s="176">
        <f t="shared" si="2"/>
        <v>2977</v>
      </c>
      <c r="F27" s="177">
        <f t="shared" si="3"/>
        <v>39.587765957446805</v>
      </c>
      <c r="G27" s="178">
        <v>2947</v>
      </c>
      <c r="H27" s="178">
        <v>30</v>
      </c>
      <c r="I27" s="176">
        <f t="shared" si="4"/>
        <v>4543</v>
      </c>
      <c r="J27" s="177">
        <f t="shared" si="5"/>
        <v>60.412234042553195</v>
      </c>
      <c r="K27" s="178">
        <v>3695</v>
      </c>
      <c r="L27" s="177">
        <f t="shared" si="6"/>
        <v>49.13563829787234</v>
      </c>
      <c r="M27" s="178"/>
      <c r="N27" s="177">
        <f t="shared" si="7"/>
        <v>0</v>
      </c>
      <c r="O27" s="178">
        <v>848</v>
      </c>
      <c r="P27" s="178">
        <v>848</v>
      </c>
      <c r="Q27" s="177">
        <f t="shared" si="8"/>
        <v>11.27659574468085</v>
      </c>
      <c r="R27" s="179" t="s">
        <v>223</v>
      </c>
      <c r="S27" s="179"/>
      <c r="T27" s="179"/>
      <c r="U27" s="179"/>
      <c r="V27" s="180" t="s">
        <v>223</v>
      </c>
      <c r="W27" s="180"/>
      <c r="X27" s="180"/>
      <c r="Y27" s="180"/>
    </row>
    <row r="28" spans="1:25" s="20" customFormat="1" ht="13.5">
      <c r="A28" s="174" t="s">
        <v>219</v>
      </c>
      <c r="B28" s="174">
        <v>3381</v>
      </c>
      <c r="C28" s="174" t="s">
        <v>243</v>
      </c>
      <c r="D28" s="175">
        <f t="shared" si="1"/>
        <v>16468</v>
      </c>
      <c r="E28" s="176">
        <f t="shared" si="2"/>
        <v>2505</v>
      </c>
      <c r="F28" s="177">
        <f t="shared" si="3"/>
        <v>15.211318921544814</v>
      </c>
      <c r="G28" s="178">
        <v>2505</v>
      </c>
      <c r="H28" s="178"/>
      <c r="I28" s="176">
        <f t="shared" si="4"/>
        <v>13963</v>
      </c>
      <c r="J28" s="177">
        <f t="shared" si="5"/>
        <v>84.78868107845518</v>
      </c>
      <c r="K28" s="178">
        <v>7306</v>
      </c>
      <c r="L28" s="177">
        <f t="shared" si="6"/>
        <v>44.364828758804954</v>
      </c>
      <c r="M28" s="178"/>
      <c r="N28" s="177">
        <f t="shared" si="7"/>
        <v>0</v>
      </c>
      <c r="O28" s="178">
        <v>6657</v>
      </c>
      <c r="P28" s="178">
        <v>6657</v>
      </c>
      <c r="Q28" s="177">
        <f t="shared" si="8"/>
        <v>40.42385231965023</v>
      </c>
      <c r="R28" s="179" t="s">
        <v>223</v>
      </c>
      <c r="S28" s="179"/>
      <c r="T28" s="179"/>
      <c r="U28" s="179"/>
      <c r="V28" s="180" t="s">
        <v>223</v>
      </c>
      <c r="W28" s="180"/>
      <c r="X28" s="180"/>
      <c r="Y28" s="180"/>
    </row>
    <row r="29" spans="1:25" s="20" customFormat="1" ht="13.5">
      <c r="A29" s="174" t="s">
        <v>219</v>
      </c>
      <c r="B29" s="174">
        <v>3402</v>
      </c>
      <c r="C29" s="174" t="s">
        <v>244</v>
      </c>
      <c r="D29" s="175">
        <f t="shared" si="1"/>
        <v>8891</v>
      </c>
      <c r="E29" s="176">
        <f t="shared" si="2"/>
        <v>5061</v>
      </c>
      <c r="F29" s="177">
        <f t="shared" si="3"/>
        <v>56.922730851422784</v>
      </c>
      <c r="G29" s="178">
        <v>5043</v>
      </c>
      <c r="H29" s="178">
        <v>18</v>
      </c>
      <c r="I29" s="176">
        <f t="shared" si="4"/>
        <v>3830</v>
      </c>
      <c r="J29" s="177">
        <f t="shared" si="5"/>
        <v>43.077269148577216</v>
      </c>
      <c r="K29" s="178">
        <v>1965</v>
      </c>
      <c r="L29" s="177">
        <f t="shared" si="6"/>
        <v>22.101001012259587</v>
      </c>
      <c r="M29" s="178"/>
      <c r="N29" s="177">
        <f t="shared" si="7"/>
        <v>0</v>
      </c>
      <c r="O29" s="178">
        <v>1865</v>
      </c>
      <c r="P29" s="178">
        <v>1195</v>
      </c>
      <c r="Q29" s="177">
        <f t="shared" si="8"/>
        <v>20.976268136317625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219</v>
      </c>
      <c r="B30" s="174">
        <v>3422</v>
      </c>
      <c r="C30" s="174" t="s">
        <v>245</v>
      </c>
      <c r="D30" s="175">
        <f t="shared" si="1"/>
        <v>9865</v>
      </c>
      <c r="E30" s="176">
        <f t="shared" si="2"/>
        <v>7552</v>
      </c>
      <c r="F30" s="177">
        <f t="shared" si="3"/>
        <v>76.55347187024836</v>
      </c>
      <c r="G30" s="178">
        <v>6829</v>
      </c>
      <c r="H30" s="178">
        <v>723</v>
      </c>
      <c r="I30" s="176">
        <f t="shared" si="4"/>
        <v>2313</v>
      </c>
      <c r="J30" s="177">
        <f t="shared" si="5"/>
        <v>23.44652812975165</v>
      </c>
      <c r="K30" s="178"/>
      <c r="L30" s="177">
        <f t="shared" si="6"/>
        <v>0</v>
      </c>
      <c r="M30" s="178"/>
      <c r="N30" s="177">
        <f t="shared" si="7"/>
        <v>0</v>
      </c>
      <c r="O30" s="178">
        <v>2313</v>
      </c>
      <c r="P30" s="178">
        <v>2068</v>
      </c>
      <c r="Q30" s="177">
        <f t="shared" si="8"/>
        <v>23.44652812975165</v>
      </c>
      <c r="R30" s="179" t="s">
        <v>223</v>
      </c>
      <c r="S30" s="179"/>
      <c r="T30" s="179"/>
      <c r="U30" s="179"/>
      <c r="V30" s="180" t="s">
        <v>223</v>
      </c>
      <c r="W30" s="180"/>
      <c r="X30" s="180"/>
      <c r="Y30" s="180"/>
    </row>
    <row r="31" spans="1:25" s="20" customFormat="1" ht="13.5">
      <c r="A31" s="174" t="s">
        <v>219</v>
      </c>
      <c r="B31" s="174">
        <v>3441</v>
      </c>
      <c r="C31" s="174" t="s">
        <v>246</v>
      </c>
      <c r="D31" s="175">
        <f t="shared" si="1"/>
        <v>6835</v>
      </c>
      <c r="E31" s="176">
        <f t="shared" si="2"/>
        <v>4283</v>
      </c>
      <c r="F31" s="177">
        <f t="shared" si="3"/>
        <v>62.66276517922458</v>
      </c>
      <c r="G31" s="178">
        <v>4183</v>
      </c>
      <c r="H31" s="178">
        <v>100</v>
      </c>
      <c r="I31" s="176">
        <f t="shared" si="4"/>
        <v>2552</v>
      </c>
      <c r="J31" s="177">
        <f t="shared" si="5"/>
        <v>37.33723482077542</v>
      </c>
      <c r="K31" s="178">
        <v>1448</v>
      </c>
      <c r="L31" s="177">
        <f t="shared" si="6"/>
        <v>21.185076810534014</v>
      </c>
      <c r="M31" s="178"/>
      <c r="N31" s="177">
        <f t="shared" si="7"/>
        <v>0</v>
      </c>
      <c r="O31" s="178">
        <v>1104</v>
      </c>
      <c r="P31" s="178">
        <v>910</v>
      </c>
      <c r="Q31" s="177">
        <f t="shared" si="8"/>
        <v>16.152158010241404</v>
      </c>
      <c r="R31" s="179" t="s">
        <v>223</v>
      </c>
      <c r="S31" s="179"/>
      <c r="T31" s="179"/>
      <c r="U31" s="179"/>
      <c r="V31" s="180" t="s">
        <v>223</v>
      </c>
      <c r="W31" s="180"/>
      <c r="X31" s="180"/>
      <c r="Y31" s="180"/>
    </row>
    <row r="32" spans="1:25" s="20" customFormat="1" ht="13.5">
      <c r="A32" s="174" t="s">
        <v>219</v>
      </c>
      <c r="B32" s="174">
        <v>3461</v>
      </c>
      <c r="C32" s="174" t="s">
        <v>247</v>
      </c>
      <c r="D32" s="175">
        <f t="shared" si="1"/>
        <v>17094</v>
      </c>
      <c r="E32" s="176">
        <f t="shared" si="2"/>
        <v>11357</v>
      </c>
      <c r="F32" s="177">
        <f t="shared" si="3"/>
        <v>66.43851643851644</v>
      </c>
      <c r="G32" s="178">
        <v>11357</v>
      </c>
      <c r="H32" s="178"/>
      <c r="I32" s="176">
        <f t="shared" si="4"/>
        <v>5737</v>
      </c>
      <c r="J32" s="177">
        <f t="shared" si="5"/>
        <v>33.56148356148356</v>
      </c>
      <c r="K32" s="178">
        <v>4245</v>
      </c>
      <c r="L32" s="177">
        <f t="shared" si="6"/>
        <v>24.83327483327483</v>
      </c>
      <c r="M32" s="178"/>
      <c r="N32" s="177">
        <f t="shared" si="7"/>
        <v>0</v>
      </c>
      <c r="O32" s="178">
        <v>1492</v>
      </c>
      <c r="P32" s="178">
        <v>1353</v>
      </c>
      <c r="Q32" s="177">
        <f t="shared" si="8"/>
        <v>8.728208728208728</v>
      </c>
      <c r="R32" s="179" t="s">
        <v>223</v>
      </c>
      <c r="S32" s="179"/>
      <c r="T32" s="179"/>
      <c r="U32" s="179"/>
      <c r="V32" s="180" t="s">
        <v>223</v>
      </c>
      <c r="W32" s="180"/>
      <c r="X32" s="180"/>
      <c r="Y32" s="180"/>
    </row>
    <row r="33" spans="1:25" s="20" customFormat="1" ht="13.5">
      <c r="A33" s="174" t="s">
        <v>219</v>
      </c>
      <c r="B33" s="174">
        <v>3482</v>
      </c>
      <c r="C33" s="174" t="s">
        <v>248</v>
      </c>
      <c r="D33" s="175">
        <f t="shared" si="1"/>
        <v>20511</v>
      </c>
      <c r="E33" s="176">
        <f t="shared" si="2"/>
        <v>14751</v>
      </c>
      <c r="F33" s="177">
        <f t="shared" si="3"/>
        <v>71.91750767880649</v>
      </c>
      <c r="G33" s="178">
        <v>14751</v>
      </c>
      <c r="H33" s="178"/>
      <c r="I33" s="176">
        <f t="shared" si="4"/>
        <v>5760</v>
      </c>
      <c r="J33" s="177">
        <f t="shared" si="5"/>
        <v>28.08249232119351</v>
      </c>
      <c r="K33" s="178">
        <v>1763</v>
      </c>
      <c r="L33" s="177">
        <f t="shared" si="6"/>
        <v>8.59538784067086</v>
      </c>
      <c r="M33" s="178"/>
      <c r="N33" s="177">
        <f t="shared" si="7"/>
        <v>0</v>
      </c>
      <c r="O33" s="178">
        <v>3997</v>
      </c>
      <c r="P33" s="178">
        <v>2115</v>
      </c>
      <c r="Q33" s="177">
        <f t="shared" si="8"/>
        <v>19.487104480522646</v>
      </c>
      <c r="R33" s="179" t="s">
        <v>223</v>
      </c>
      <c r="S33" s="179"/>
      <c r="T33" s="179"/>
      <c r="U33" s="179"/>
      <c r="V33" s="180" t="s">
        <v>223</v>
      </c>
      <c r="W33" s="180"/>
      <c r="X33" s="180"/>
      <c r="Y33" s="180"/>
    </row>
    <row r="34" spans="1:25" s="20" customFormat="1" ht="13.5">
      <c r="A34" s="174" t="s">
        <v>219</v>
      </c>
      <c r="B34" s="174">
        <v>3483</v>
      </c>
      <c r="C34" s="174" t="s">
        <v>249</v>
      </c>
      <c r="D34" s="175">
        <f t="shared" si="1"/>
        <v>12181</v>
      </c>
      <c r="E34" s="176">
        <f t="shared" si="2"/>
        <v>9775</v>
      </c>
      <c r="F34" s="177">
        <f t="shared" si="3"/>
        <v>80.24792709958132</v>
      </c>
      <c r="G34" s="178">
        <v>9775</v>
      </c>
      <c r="H34" s="178"/>
      <c r="I34" s="176">
        <f t="shared" si="4"/>
        <v>2406</v>
      </c>
      <c r="J34" s="177">
        <f t="shared" si="5"/>
        <v>19.752072900418685</v>
      </c>
      <c r="K34" s="178">
        <v>1278</v>
      </c>
      <c r="L34" s="177">
        <f t="shared" si="6"/>
        <v>10.491749445858304</v>
      </c>
      <c r="M34" s="178"/>
      <c r="N34" s="177">
        <f t="shared" si="7"/>
        <v>0</v>
      </c>
      <c r="O34" s="178">
        <v>1128</v>
      </c>
      <c r="P34" s="178">
        <v>1113</v>
      </c>
      <c r="Q34" s="177">
        <f t="shared" si="8"/>
        <v>9.26032345456038</v>
      </c>
      <c r="R34" s="179" t="s">
        <v>223</v>
      </c>
      <c r="S34" s="179"/>
      <c r="T34" s="179"/>
      <c r="U34" s="179"/>
      <c r="V34" s="180" t="s">
        <v>223</v>
      </c>
      <c r="W34" s="180"/>
      <c r="X34" s="180"/>
      <c r="Y34" s="180"/>
    </row>
    <row r="35" spans="1:25" s="20" customFormat="1" ht="13.5">
      <c r="A35" s="174" t="s">
        <v>219</v>
      </c>
      <c r="B35" s="174">
        <v>3484</v>
      </c>
      <c r="C35" s="174" t="s">
        <v>250</v>
      </c>
      <c r="D35" s="175">
        <f t="shared" si="1"/>
        <v>4273</v>
      </c>
      <c r="E35" s="176">
        <f t="shared" si="2"/>
        <v>3308</v>
      </c>
      <c r="F35" s="177">
        <f t="shared" si="3"/>
        <v>77.41633512754505</v>
      </c>
      <c r="G35" s="178">
        <v>3069</v>
      </c>
      <c r="H35" s="178">
        <v>239</v>
      </c>
      <c r="I35" s="176">
        <f t="shared" si="4"/>
        <v>965</v>
      </c>
      <c r="J35" s="177">
        <f t="shared" si="5"/>
        <v>22.58366487245495</v>
      </c>
      <c r="K35" s="178"/>
      <c r="L35" s="177">
        <f t="shared" si="6"/>
        <v>0</v>
      </c>
      <c r="M35" s="178"/>
      <c r="N35" s="177">
        <f t="shared" si="7"/>
        <v>0</v>
      </c>
      <c r="O35" s="178">
        <v>965</v>
      </c>
      <c r="P35" s="178">
        <v>588</v>
      </c>
      <c r="Q35" s="177">
        <f t="shared" si="8"/>
        <v>22.58366487245495</v>
      </c>
      <c r="R35" s="179" t="s">
        <v>223</v>
      </c>
      <c r="S35" s="179"/>
      <c r="T35" s="179"/>
      <c r="U35" s="179"/>
      <c r="V35" s="180" t="s">
        <v>223</v>
      </c>
      <c r="W35" s="180"/>
      <c r="X35" s="180"/>
      <c r="Y35" s="180"/>
    </row>
    <row r="36" spans="1:25" s="20" customFormat="1" ht="13.5">
      <c r="A36" s="174" t="s">
        <v>219</v>
      </c>
      <c r="B36" s="174">
        <v>3485</v>
      </c>
      <c r="C36" s="174" t="s">
        <v>251</v>
      </c>
      <c r="D36" s="175">
        <f t="shared" si="1"/>
        <v>3279</v>
      </c>
      <c r="E36" s="176">
        <f t="shared" si="2"/>
        <v>2345</v>
      </c>
      <c r="F36" s="177">
        <f t="shared" si="3"/>
        <v>71.51570600792925</v>
      </c>
      <c r="G36" s="178">
        <v>2247</v>
      </c>
      <c r="H36" s="178">
        <v>98</v>
      </c>
      <c r="I36" s="176">
        <f t="shared" si="4"/>
        <v>934</v>
      </c>
      <c r="J36" s="177">
        <f t="shared" si="5"/>
        <v>28.484293992070754</v>
      </c>
      <c r="K36" s="178"/>
      <c r="L36" s="177">
        <f t="shared" si="6"/>
        <v>0</v>
      </c>
      <c r="M36" s="178"/>
      <c r="N36" s="177">
        <f t="shared" si="7"/>
        <v>0</v>
      </c>
      <c r="O36" s="178">
        <v>934</v>
      </c>
      <c r="P36" s="178">
        <v>335</v>
      </c>
      <c r="Q36" s="177">
        <f t="shared" si="8"/>
        <v>28.484293992070754</v>
      </c>
      <c r="R36" s="179" t="s">
        <v>223</v>
      </c>
      <c r="S36" s="179"/>
      <c r="T36" s="179"/>
      <c r="U36" s="179"/>
      <c r="V36" s="180" t="s">
        <v>223</v>
      </c>
      <c r="W36" s="180"/>
      <c r="X36" s="180"/>
      <c r="Y36" s="180"/>
    </row>
    <row r="37" spans="1:25" s="20" customFormat="1" ht="13.5">
      <c r="A37" s="174" t="s">
        <v>219</v>
      </c>
      <c r="B37" s="174">
        <v>3487</v>
      </c>
      <c r="C37" s="174" t="s">
        <v>252</v>
      </c>
      <c r="D37" s="175">
        <f t="shared" si="1"/>
        <v>3480</v>
      </c>
      <c r="E37" s="176">
        <f t="shared" si="2"/>
        <v>2707</v>
      </c>
      <c r="F37" s="177">
        <f t="shared" si="3"/>
        <v>77.78735632183908</v>
      </c>
      <c r="G37" s="178">
        <v>2432</v>
      </c>
      <c r="H37" s="178">
        <v>275</v>
      </c>
      <c r="I37" s="176">
        <f t="shared" si="4"/>
        <v>773</v>
      </c>
      <c r="J37" s="177">
        <f t="shared" si="5"/>
        <v>22.21264367816092</v>
      </c>
      <c r="K37" s="178"/>
      <c r="L37" s="177">
        <f t="shared" si="6"/>
        <v>0</v>
      </c>
      <c r="M37" s="178"/>
      <c r="N37" s="177">
        <f t="shared" si="7"/>
        <v>0</v>
      </c>
      <c r="O37" s="178">
        <v>773</v>
      </c>
      <c r="P37" s="178">
        <v>760</v>
      </c>
      <c r="Q37" s="177">
        <f t="shared" si="8"/>
        <v>22.21264367816092</v>
      </c>
      <c r="R37" s="179" t="s">
        <v>223</v>
      </c>
      <c r="S37" s="179"/>
      <c r="T37" s="179"/>
      <c r="U37" s="179"/>
      <c r="V37" s="180" t="s">
        <v>223</v>
      </c>
      <c r="W37" s="180"/>
      <c r="X37" s="180"/>
      <c r="Y37" s="180"/>
    </row>
    <row r="38" spans="1:25" s="20" customFormat="1" ht="13.5">
      <c r="A38" s="174" t="s">
        <v>219</v>
      </c>
      <c r="B38" s="174">
        <v>3501</v>
      </c>
      <c r="C38" s="174" t="s">
        <v>253</v>
      </c>
      <c r="D38" s="175">
        <f t="shared" si="1"/>
        <v>11441</v>
      </c>
      <c r="E38" s="176">
        <f t="shared" si="2"/>
        <v>8809</v>
      </c>
      <c r="F38" s="177">
        <f t="shared" si="3"/>
        <v>76.99501791801417</v>
      </c>
      <c r="G38" s="178">
        <v>8588</v>
      </c>
      <c r="H38" s="178">
        <v>221</v>
      </c>
      <c r="I38" s="176">
        <f t="shared" si="4"/>
        <v>2632</v>
      </c>
      <c r="J38" s="177">
        <f t="shared" si="5"/>
        <v>23.00498208198584</v>
      </c>
      <c r="K38" s="178">
        <v>237</v>
      </c>
      <c r="L38" s="177">
        <f t="shared" si="6"/>
        <v>2.0714972467441655</v>
      </c>
      <c r="M38" s="178"/>
      <c r="N38" s="177">
        <f t="shared" si="7"/>
        <v>0</v>
      </c>
      <c r="O38" s="178">
        <v>2395</v>
      </c>
      <c r="P38" s="178">
        <v>2153</v>
      </c>
      <c r="Q38" s="177">
        <f t="shared" si="8"/>
        <v>20.933484835241675</v>
      </c>
      <c r="R38" s="179" t="s">
        <v>223</v>
      </c>
      <c r="S38" s="179"/>
      <c r="T38" s="179"/>
      <c r="U38" s="179"/>
      <c r="V38" s="180" t="s">
        <v>223</v>
      </c>
      <c r="W38" s="180"/>
      <c r="X38" s="180"/>
      <c r="Y38" s="180"/>
    </row>
    <row r="39" spans="1:25" s="20" customFormat="1" ht="13.5">
      <c r="A39" s="174" t="s">
        <v>219</v>
      </c>
      <c r="B39" s="174">
        <v>3503</v>
      </c>
      <c r="C39" s="174" t="s">
        <v>254</v>
      </c>
      <c r="D39" s="175">
        <f t="shared" si="1"/>
        <v>5142</v>
      </c>
      <c r="E39" s="176">
        <f t="shared" si="2"/>
        <v>2751</v>
      </c>
      <c r="F39" s="177">
        <f t="shared" si="3"/>
        <v>53.50058343057176</v>
      </c>
      <c r="G39" s="178">
        <v>2751</v>
      </c>
      <c r="H39" s="178"/>
      <c r="I39" s="176">
        <f t="shared" si="4"/>
        <v>2391</v>
      </c>
      <c r="J39" s="177">
        <f t="shared" si="5"/>
        <v>46.499416569428234</v>
      </c>
      <c r="K39" s="178">
        <v>957</v>
      </c>
      <c r="L39" s="177">
        <f t="shared" si="6"/>
        <v>18.611435239206532</v>
      </c>
      <c r="M39" s="178"/>
      <c r="N39" s="177">
        <f t="shared" si="7"/>
        <v>0</v>
      </c>
      <c r="O39" s="178">
        <v>1434</v>
      </c>
      <c r="P39" s="178">
        <v>628</v>
      </c>
      <c r="Q39" s="177">
        <f t="shared" si="8"/>
        <v>27.887981330221706</v>
      </c>
      <c r="R39" s="179" t="s">
        <v>223</v>
      </c>
      <c r="S39" s="179"/>
      <c r="T39" s="179"/>
      <c r="U39" s="179"/>
      <c r="V39" s="180" t="s">
        <v>223</v>
      </c>
      <c r="W39" s="180"/>
      <c r="X39" s="180"/>
      <c r="Y39" s="180"/>
    </row>
    <row r="40" spans="1:25" s="20" customFormat="1" ht="13.5">
      <c r="A40" s="174" t="s">
        <v>219</v>
      </c>
      <c r="B40" s="174">
        <v>3506</v>
      </c>
      <c r="C40" s="174" t="s">
        <v>255</v>
      </c>
      <c r="D40" s="175">
        <f t="shared" si="1"/>
        <v>7089</v>
      </c>
      <c r="E40" s="176">
        <f t="shared" si="2"/>
        <v>4817</v>
      </c>
      <c r="F40" s="177">
        <f t="shared" si="3"/>
        <v>67.95034560586825</v>
      </c>
      <c r="G40" s="178">
        <v>4817</v>
      </c>
      <c r="H40" s="178"/>
      <c r="I40" s="176">
        <f t="shared" si="4"/>
        <v>2272</v>
      </c>
      <c r="J40" s="177">
        <f t="shared" si="5"/>
        <v>32.04965439413176</v>
      </c>
      <c r="K40" s="178">
        <v>1358</v>
      </c>
      <c r="L40" s="177">
        <f t="shared" si="6"/>
        <v>19.15643955423896</v>
      </c>
      <c r="M40" s="178"/>
      <c r="N40" s="177">
        <f t="shared" si="7"/>
        <v>0</v>
      </c>
      <c r="O40" s="178">
        <v>914</v>
      </c>
      <c r="P40" s="178">
        <v>900</v>
      </c>
      <c r="Q40" s="177">
        <f t="shared" si="8"/>
        <v>12.893214839892792</v>
      </c>
      <c r="R40" s="179" t="s">
        <v>223</v>
      </c>
      <c r="S40" s="179"/>
      <c r="T40" s="179"/>
      <c r="U40" s="179"/>
      <c r="V40" s="180" t="s">
        <v>223</v>
      </c>
      <c r="W40" s="180"/>
      <c r="X40" s="180"/>
      <c r="Y40" s="180"/>
    </row>
    <row r="41" spans="1:25" s="20" customFormat="1" ht="13.5">
      <c r="A41" s="174" t="s">
        <v>219</v>
      </c>
      <c r="B41" s="174">
        <v>3507</v>
      </c>
      <c r="C41" s="174" t="s">
        <v>256</v>
      </c>
      <c r="D41" s="175">
        <f t="shared" si="1"/>
        <v>20549</v>
      </c>
      <c r="E41" s="176">
        <f t="shared" si="2"/>
        <v>15921</v>
      </c>
      <c r="F41" s="177">
        <f t="shared" si="3"/>
        <v>77.47822278456373</v>
      </c>
      <c r="G41" s="178">
        <v>14922</v>
      </c>
      <c r="H41" s="178">
        <v>999</v>
      </c>
      <c r="I41" s="176">
        <f t="shared" si="4"/>
        <v>4628</v>
      </c>
      <c r="J41" s="177">
        <f t="shared" si="5"/>
        <v>22.521777215436277</v>
      </c>
      <c r="K41" s="178">
        <v>881</v>
      </c>
      <c r="L41" s="177">
        <f t="shared" si="6"/>
        <v>4.287313251253103</v>
      </c>
      <c r="M41" s="178"/>
      <c r="N41" s="177">
        <f t="shared" si="7"/>
        <v>0</v>
      </c>
      <c r="O41" s="178">
        <v>3747</v>
      </c>
      <c r="P41" s="178">
        <v>3031</v>
      </c>
      <c r="Q41" s="177">
        <f t="shared" si="8"/>
        <v>18.234463964183174</v>
      </c>
      <c r="R41" s="179" t="s">
        <v>223</v>
      </c>
      <c r="S41" s="179"/>
      <c r="T41" s="179"/>
      <c r="U41" s="179"/>
      <c r="V41" s="180" t="s">
        <v>223</v>
      </c>
      <c r="W41" s="180"/>
      <c r="X41" s="180"/>
      <c r="Y41" s="180"/>
    </row>
    <row r="42" spans="1:25" s="20" customFormat="1" ht="13.5">
      <c r="A42" s="174" t="s">
        <v>219</v>
      </c>
      <c r="B42" s="174">
        <v>3524</v>
      </c>
      <c r="C42" s="174" t="s">
        <v>257</v>
      </c>
      <c r="D42" s="175">
        <f t="shared" si="1"/>
        <v>15708</v>
      </c>
      <c r="E42" s="176">
        <f t="shared" si="2"/>
        <v>10564</v>
      </c>
      <c r="F42" s="177">
        <f t="shared" si="3"/>
        <v>67.25235548764961</v>
      </c>
      <c r="G42" s="178">
        <v>10564</v>
      </c>
      <c r="H42" s="178"/>
      <c r="I42" s="176">
        <f t="shared" si="4"/>
        <v>5144</v>
      </c>
      <c r="J42" s="177">
        <f t="shared" si="5"/>
        <v>32.74764451235039</v>
      </c>
      <c r="K42" s="178">
        <v>1225</v>
      </c>
      <c r="L42" s="177">
        <f t="shared" si="6"/>
        <v>7.7985739750445635</v>
      </c>
      <c r="M42" s="178"/>
      <c r="N42" s="177">
        <f t="shared" si="7"/>
        <v>0</v>
      </c>
      <c r="O42" s="178">
        <v>3919</v>
      </c>
      <c r="P42" s="178">
        <v>3508</v>
      </c>
      <c r="Q42" s="177">
        <f t="shared" si="8"/>
        <v>24.949070537305833</v>
      </c>
      <c r="R42" s="179" t="s">
        <v>223</v>
      </c>
      <c r="S42" s="179"/>
      <c r="T42" s="179"/>
      <c r="U42" s="179"/>
      <c r="V42" s="180" t="s">
        <v>223</v>
      </c>
      <c r="W42" s="180"/>
      <c r="X42" s="180"/>
      <c r="Y42" s="180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2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岩手県</v>
      </c>
      <c r="B7" s="103">
        <f>INT(B8/1000)*1000</f>
        <v>3000</v>
      </c>
      <c r="C7" s="98" t="s">
        <v>174</v>
      </c>
      <c r="D7" s="99">
        <f aca="true" t="shared" si="0" ref="D7:AI7">SUM(D8:D200)</f>
        <v>657662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311769</v>
      </c>
      <c r="I7" s="99">
        <f t="shared" si="0"/>
        <v>294666</v>
      </c>
      <c r="J7" s="99">
        <f t="shared" si="0"/>
        <v>17103</v>
      </c>
      <c r="K7" s="99">
        <f t="shared" si="0"/>
        <v>345893</v>
      </c>
      <c r="L7" s="99">
        <f t="shared" si="0"/>
        <v>238073</v>
      </c>
      <c r="M7" s="99">
        <f t="shared" si="0"/>
        <v>107820</v>
      </c>
      <c r="N7" s="99">
        <f t="shared" si="0"/>
        <v>661559</v>
      </c>
      <c r="O7" s="99">
        <f t="shared" si="0"/>
        <v>532739</v>
      </c>
      <c r="P7" s="99">
        <f t="shared" si="0"/>
        <v>532739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124923</v>
      </c>
      <c r="X7" s="99">
        <f t="shared" si="0"/>
        <v>124923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3897</v>
      </c>
      <c r="AF7" s="99">
        <f t="shared" si="0"/>
        <v>3798</v>
      </c>
      <c r="AG7" s="99">
        <f t="shared" si="0"/>
        <v>99</v>
      </c>
      <c r="AH7" s="99">
        <f t="shared" si="0"/>
        <v>13870</v>
      </c>
      <c r="AI7" s="99">
        <f t="shared" si="0"/>
        <v>13870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16261</v>
      </c>
      <c r="AM7" s="99">
        <f t="shared" si="1"/>
        <v>2255</v>
      </c>
      <c r="AN7" s="99">
        <f t="shared" si="1"/>
        <v>315</v>
      </c>
      <c r="AO7" s="99">
        <f t="shared" si="1"/>
        <v>6614</v>
      </c>
      <c r="AP7" s="99">
        <f t="shared" si="1"/>
        <v>2982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223</v>
      </c>
      <c r="AU7" s="99">
        <f t="shared" si="1"/>
        <v>2</v>
      </c>
      <c r="AV7" s="99">
        <f t="shared" si="1"/>
        <v>3870</v>
      </c>
      <c r="AW7" s="99">
        <f t="shared" si="1"/>
        <v>371</v>
      </c>
      <c r="AX7" s="99">
        <f t="shared" si="1"/>
        <v>179</v>
      </c>
      <c r="AY7" s="99">
        <f t="shared" si="1"/>
        <v>0</v>
      </c>
      <c r="AZ7" s="99">
        <f t="shared" si="1"/>
        <v>192</v>
      </c>
      <c r="BA7" s="99">
        <f t="shared" si="1"/>
        <v>0</v>
      </c>
      <c r="BB7" s="99">
        <f t="shared" si="1"/>
        <v>0</v>
      </c>
      <c r="BC7" s="99">
        <f t="shared" si="1"/>
        <v>708</v>
      </c>
      <c r="BD7" s="99">
        <f t="shared" si="1"/>
        <v>708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219</v>
      </c>
      <c r="B8" s="174">
        <v>3201</v>
      </c>
      <c r="C8" s="174" t="s">
        <v>222</v>
      </c>
      <c r="D8" s="181">
        <f aca="true" t="shared" si="2" ref="D8:D42">SUM(E8,H8,K8)</f>
        <v>41933</v>
      </c>
      <c r="E8" s="181">
        <f aca="true" t="shared" si="3" ref="E8:E42">SUM(F8:G8)</f>
        <v>0</v>
      </c>
      <c r="F8" s="178"/>
      <c r="G8" s="178"/>
      <c r="H8" s="181">
        <f aca="true" t="shared" si="4" ref="H8:H42">SUM(I8:J8)</f>
        <v>18281</v>
      </c>
      <c r="I8" s="178">
        <v>17134</v>
      </c>
      <c r="J8" s="178">
        <v>1147</v>
      </c>
      <c r="K8" s="181">
        <f aca="true" t="shared" si="5" ref="K8:K42">SUM(L8:M8)</f>
        <v>23652</v>
      </c>
      <c r="L8" s="178">
        <v>15685</v>
      </c>
      <c r="M8" s="178">
        <v>7967</v>
      </c>
      <c r="N8" s="181">
        <f aca="true" t="shared" si="6" ref="N8:N42">SUM(O8,W8,AE8)</f>
        <v>41933</v>
      </c>
      <c r="O8" s="181">
        <f aca="true" t="shared" si="7" ref="O8:O42">SUM(P8:V8)</f>
        <v>32819</v>
      </c>
      <c r="P8" s="178">
        <v>32819</v>
      </c>
      <c r="Q8" s="178"/>
      <c r="R8" s="178"/>
      <c r="S8" s="178"/>
      <c r="T8" s="178"/>
      <c r="U8" s="178"/>
      <c r="V8" s="178"/>
      <c r="W8" s="181">
        <f aca="true" t="shared" si="8" ref="W8:W42">SUM(X8:AD8)</f>
        <v>9114</v>
      </c>
      <c r="X8" s="178">
        <v>9114</v>
      </c>
      <c r="Y8" s="178"/>
      <c r="Z8" s="178"/>
      <c r="AA8" s="178"/>
      <c r="AB8" s="178"/>
      <c r="AC8" s="178"/>
      <c r="AD8" s="178"/>
      <c r="AE8" s="181">
        <f aca="true" t="shared" si="9" ref="AE8:AE42">SUM(AF8:AG8)</f>
        <v>0</v>
      </c>
      <c r="AF8" s="178"/>
      <c r="AG8" s="178"/>
      <c r="AH8" s="181">
        <f aca="true" t="shared" si="10" ref="AH8:AH42">SUM(AI8:AK8)</f>
        <v>62</v>
      </c>
      <c r="AI8" s="178">
        <v>62</v>
      </c>
      <c r="AJ8" s="178"/>
      <c r="AK8" s="178"/>
      <c r="AL8" s="181">
        <f aca="true" t="shared" si="11" ref="AL8:AL42">SUM(AM8:AV8)</f>
        <v>706</v>
      </c>
      <c r="AM8" s="178">
        <v>669</v>
      </c>
      <c r="AN8" s="178"/>
      <c r="AO8" s="178">
        <v>37</v>
      </c>
      <c r="AP8" s="178"/>
      <c r="AQ8" s="178"/>
      <c r="AR8" s="178"/>
      <c r="AS8" s="178"/>
      <c r="AT8" s="178"/>
      <c r="AU8" s="178"/>
      <c r="AV8" s="178"/>
      <c r="AW8" s="181">
        <f aca="true" t="shared" si="12" ref="AW8:AW42">SUM(AX8:BB8)</f>
        <v>25</v>
      </c>
      <c r="AX8" s="178">
        <v>25</v>
      </c>
      <c r="AY8" s="178"/>
      <c r="AZ8" s="178"/>
      <c r="BA8" s="178"/>
      <c r="BB8" s="178"/>
      <c r="BC8" s="181">
        <f aca="true" t="shared" si="13" ref="BC8:BC42">SUM(BD8:BF8)</f>
        <v>287</v>
      </c>
      <c r="BD8" s="178">
        <v>287</v>
      </c>
      <c r="BE8" s="178"/>
      <c r="BF8" s="178"/>
    </row>
    <row r="9" spans="1:58" s="20" customFormat="1" ht="13.5">
      <c r="A9" s="174" t="s">
        <v>219</v>
      </c>
      <c r="B9" s="174">
        <v>3202</v>
      </c>
      <c r="C9" s="174" t="s">
        <v>224</v>
      </c>
      <c r="D9" s="181">
        <f t="shared" si="2"/>
        <v>35127</v>
      </c>
      <c r="E9" s="181">
        <f t="shared" si="3"/>
        <v>0</v>
      </c>
      <c r="F9" s="178"/>
      <c r="G9" s="178"/>
      <c r="H9" s="181">
        <f t="shared" si="4"/>
        <v>0</v>
      </c>
      <c r="I9" s="178"/>
      <c r="J9" s="178"/>
      <c r="K9" s="181">
        <f t="shared" si="5"/>
        <v>35127</v>
      </c>
      <c r="L9" s="178">
        <v>31442</v>
      </c>
      <c r="M9" s="178">
        <v>3685</v>
      </c>
      <c r="N9" s="181">
        <f t="shared" si="6"/>
        <v>35355</v>
      </c>
      <c r="O9" s="181">
        <f t="shared" si="7"/>
        <v>31442</v>
      </c>
      <c r="P9" s="178">
        <v>31442</v>
      </c>
      <c r="Q9" s="178"/>
      <c r="R9" s="178"/>
      <c r="S9" s="178"/>
      <c r="T9" s="178"/>
      <c r="U9" s="178"/>
      <c r="V9" s="178"/>
      <c r="W9" s="181">
        <f t="shared" si="8"/>
        <v>3685</v>
      </c>
      <c r="X9" s="178">
        <v>3685</v>
      </c>
      <c r="Y9" s="178"/>
      <c r="Z9" s="178"/>
      <c r="AA9" s="178"/>
      <c r="AB9" s="178"/>
      <c r="AC9" s="178"/>
      <c r="AD9" s="178"/>
      <c r="AE9" s="181">
        <f t="shared" si="9"/>
        <v>228</v>
      </c>
      <c r="AF9" s="178">
        <v>228</v>
      </c>
      <c r="AG9" s="178"/>
      <c r="AH9" s="181">
        <f t="shared" si="10"/>
        <v>1293</v>
      </c>
      <c r="AI9" s="178">
        <v>1293</v>
      </c>
      <c r="AJ9" s="178"/>
      <c r="AK9" s="178"/>
      <c r="AL9" s="181">
        <f t="shared" si="11"/>
        <v>1293</v>
      </c>
      <c r="AM9" s="178"/>
      <c r="AN9" s="178"/>
      <c r="AO9" s="178">
        <v>1292</v>
      </c>
      <c r="AP9" s="178"/>
      <c r="AQ9" s="178"/>
      <c r="AR9" s="178"/>
      <c r="AS9" s="178"/>
      <c r="AT9" s="178"/>
      <c r="AU9" s="178">
        <v>1</v>
      </c>
      <c r="AV9" s="178"/>
      <c r="AW9" s="181">
        <f t="shared" si="12"/>
        <v>98</v>
      </c>
      <c r="AX9" s="178"/>
      <c r="AY9" s="178"/>
      <c r="AZ9" s="178">
        <v>98</v>
      </c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219</v>
      </c>
      <c r="B10" s="174">
        <v>3203</v>
      </c>
      <c r="C10" s="174" t="s">
        <v>225</v>
      </c>
      <c r="D10" s="181">
        <f t="shared" si="2"/>
        <v>34968</v>
      </c>
      <c r="E10" s="181">
        <f t="shared" si="3"/>
        <v>0</v>
      </c>
      <c r="F10" s="178"/>
      <c r="G10" s="178"/>
      <c r="H10" s="181">
        <f t="shared" si="4"/>
        <v>27384</v>
      </c>
      <c r="I10" s="178">
        <v>27384</v>
      </c>
      <c r="J10" s="178"/>
      <c r="K10" s="181">
        <f t="shared" si="5"/>
        <v>7584</v>
      </c>
      <c r="L10" s="178"/>
      <c r="M10" s="178">
        <v>7584</v>
      </c>
      <c r="N10" s="181">
        <f t="shared" si="6"/>
        <v>35132</v>
      </c>
      <c r="O10" s="181">
        <f t="shared" si="7"/>
        <v>27384</v>
      </c>
      <c r="P10" s="178">
        <v>27384</v>
      </c>
      <c r="Q10" s="178"/>
      <c r="R10" s="178"/>
      <c r="S10" s="178"/>
      <c r="T10" s="178"/>
      <c r="U10" s="178"/>
      <c r="V10" s="178"/>
      <c r="W10" s="181">
        <f t="shared" si="8"/>
        <v>7584</v>
      </c>
      <c r="X10" s="178">
        <v>7584</v>
      </c>
      <c r="Y10" s="178"/>
      <c r="Z10" s="178"/>
      <c r="AA10" s="178"/>
      <c r="AB10" s="178"/>
      <c r="AC10" s="178"/>
      <c r="AD10" s="178"/>
      <c r="AE10" s="181">
        <f t="shared" si="9"/>
        <v>164</v>
      </c>
      <c r="AF10" s="178">
        <v>164</v>
      </c>
      <c r="AG10" s="178"/>
      <c r="AH10" s="181">
        <f t="shared" si="10"/>
        <v>100</v>
      </c>
      <c r="AI10" s="178">
        <v>100</v>
      </c>
      <c r="AJ10" s="178"/>
      <c r="AK10" s="178"/>
      <c r="AL10" s="181">
        <f t="shared" si="11"/>
        <v>100</v>
      </c>
      <c r="AM10" s="178"/>
      <c r="AN10" s="178"/>
      <c r="AO10" s="178"/>
      <c r="AP10" s="178">
        <v>100</v>
      </c>
      <c r="AQ10" s="178"/>
      <c r="AR10" s="178"/>
      <c r="AS10" s="178"/>
      <c r="AT10" s="178"/>
      <c r="AU10" s="178"/>
      <c r="AV10" s="178"/>
      <c r="AW10" s="181">
        <f t="shared" si="12"/>
        <v>0</v>
      </c>
      <c r="AX10" s="178"/>
      <c r="AY10" s="178"/>
      <c r="AZ10" s="178"/>
      <c r="BA10" s="178"/>
      <c r="BB10" s="178"/>
      <c r="BC10" s="181">
        <f t="shared" si="13"/>
        <v>0</v>
      </c>
      <c r="BD10" s="178"/>
      <c r="BE10" s="178"/>
      <c r="BF10" s="178"/>
    </row>
    <row r="11" spans="1:58" s="20" customFormat="1" ht="13.5">
      <c r="A11" s="174" t="s">
        <v>219</v>
      </c>
      <c r="B11" s="174">
        <v>3205</v>
      </c>
      <c r="C11" s="174" t="s">
        <v>226</v>
      </c>
      <c r="D11" s="181">
        <f t="shared" si="2"/>
        <v>59111</v>
      </c>
      <c r="E11" s="181">
        <f t="shared" si="3"/>
        <v>0</v>
      </c>
      <c r="F11" s="178"/>
      <c r="G11" s="178"/>
      <c r="H11" s="181">
        <f t="shared" si="4"/>
        <v>42596</v>
      </c>
      <c r="I11" s="178">
        <v>42596</v>
      </c>
      <c r="J11" s="178"/>
      <c r="K11" s="181">
        <f t="shared" si="5"/>
        <v>16515</v>
      </c>
      <c r="L11" s="178"/>
      <c r="M11" s="178">
        <v>16515</v>
      </c>
      <c r="N11" s="181">
        <f t="shared" si="6"/>
        <v>59111</v>
      </c>
      <c r="O11" s="181">
        <f t="shared" si="7"/>
        <v>42596</v>
      </c>
      <c r="P11" s="178">
        <v>42596</v>
      </c>
      <c r="Q11" s="178"/>
      <c r="R11" s="178"/>
      <c r="S11" s="178"/>
      <c r="T11" s="178"/>
      <c r="U11" s="178"/>
      <c r="V11" s="178"/>
      <c r="W11" s="181">
        <f t="shared" si="8"/>
        <v>16515</v>
      </c>
      <c r="X11" s="178">
        <v>16515</v>
      </c>
      <c r="Y11" s="178"/>
      <c r="Z11" s="178"/>
      <c r="AA11" s="178"/>
      <c r="AB11" s="178"/>
      <c r="AC11" s="178"/>
      <c r="AD11" s="178"/>
      <c r="AE11" s="181">
        <f t="shared" si="9"/>
        <v>0</v>
      </c>
      <c r="AF11" s="178"/>
      <c r="AG11" s="178"/>
      <c r="AH11" s="181">
        <f t="shared" si="10"/>
        <v>1854</v>
      </c>
      <c r="AI11" s="178">
        <v>1854</v>
      </c>
      <c r="AJ11" s="178"/>
      <c r="AK11" s="178"/>
      <c r="AL11" s="181">
        <f t="shared" si="11"/>
        <v>2512</v>
      </c>
      <c r="AM11" s="178">
        <v>695</v>
      </c>
      <c r="AN11" s="178"/>
      <c r="AO11" s="178"/>
      <c r="AP11" s="178"/>
      <c r="AQ11" s="178"/>
      <c r="AR11" s="178"/>
      <c r="AS11" s="178"/>
      <c r="AT11" s="178"/>
      <c r="AU11" s="178"/>
      <c r="AV11" s="178">
        <v>1817</v>
      </c>
      <c r="AW11" s="181">
        <f t="shared" si="12"/>
        <v>37</v>
      </c>
      <c r="AX11" s="178">
        <v>37</v>
      </c>
      <c r="AY11" s="178"/>
      <c r="AZ11" s="178"/>
      <c r="BA11" s="178"/>
      <c r="BB11" s="178"/>
      <c r="BC11" s="181">
        <f t="shared" si="13"/>
        <v>0</v>
      </c>
      <c r="BD11" s="178"/>
      <c r="BE11" s="178"/>
      <c r="BF11" s="178"/>
    </row>
    <row r="12" spans="1:58" s="20" customFormat="1" ht="13.5">
      <c r="A12" s="174" t="s">
        <v>219</v>
      </c>
      <c r="B12" s="174">
        <v>3206</v>
      </c>
      <c r="C12" s="174" t="s">
        <v>227</v>
      </c>
      <c r="D12" s="181">
        <f t="shared" si="2"/>
        <v>41368</v>
      </c>
      <c r="E12" s="181">
        <f t="shared" si="3"/>
        <v>0</v>
      </c>
      <c r="F12" s="178"/>
      <c r="G12" s="178"/>
      <c r="H12" s="181">
        <f t="shared" si="4"/>
        <v>31254</v>
      </c>
      <c r="I12" s="178">
        <v>31254</v>
      </c>
      <c r="J12" s="178"/>
      <c r="K12" s="181">
        <f t="shared" si="5"/>
        <v>10114</v>
      </c>
      <c r="L12" s="178"/>
      <c r="M12" s="178">
        <v>10114</v>
      </c>
      <c r="N12" s="181">
        <f t="shared" si="6"/>
        <v>41611</v>
      </c>
      <c r="O12" s="181">
        <f t="shared" si="7"/>
        <v>31254</v>
      </c>
      <c r="P12" s="178">
        <v>31254</v>
      </c>
      <c r="Q12" s="178"/>
      <c r="R12" s="178"/>
      <c r="S12" s="178"/>
      <c r="T12" s="178"/>
      <c r="U12" s="178"/>
      <c r="V12" s="178"/>
      <c r="W12" s="181">
        <f t="shared" si="8"/>
        <v>10114</v>
      </c>
      <c r="X12" s="178">
        <v>10114</v>
      </c>
      <c r="Y12" s="178"/>
      <c r="Z12" s="178"/>
      <c r="AA12" s="178"/>
      <c r="AB12" s="178"/>
      <c r="AC12" s="178"/>
      <c r="AD12" s="178"/>
      <c r="AE12" s="181">
        <f t="shared" si="9"/>
        <v>243</v>
      </c>
      <c r="AF12" s="178">
        <v>243</v>
      </c>
      <c r="AG12" s="178"/>
      <c r="AH12" s="181">
        <f t="shared" si="10"/>
        <v>1720</v>
      </c>
      <c r="AI12" s="178">
        <v>1720</v>
      </c>
      <c r="AJ12" s="178"/>
      <c r="AK12" s="178"/>
      <c r="AL12" s="181">
        <f t="shared" si="11"/>
        <v>1720</v>
      </c>
      <c r="AM12" s="178"/>
      <c r="AN12" s="178"/>
      <c r="AO12" s="178">
        <v>69</v>
      </c>
      <c r="AP12" s="178">
        <v>1651</v>
      </c>
      <c r="AQ12" s="178"/>
      <c r="AR12" s="178"/>
      <c r="AS12" s="178"/>
      <c r="AT12" s="178"/>
      <c r="AU12" s="178"/>
      <c r="AV12" s="178"/>
      <c r="AW12" s="181">
        <f t="shared" si="12"/>
        <v>0</v>
      </c>
      <c r="AX12" s="178"/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219</v>
      </c>
      <c r="B13" s="174">
        <v>3207</v>
      </c>
      <c r="C13" s="174" t="s">
        <v>228</v>
      </c>
      <c r="D13" s="181">
        <f t="shared" si="2"/>
        <v>27625</v>
      </c>
      <c r="E13" s="181">
        <f t="shared" si="3"/>
        <v>0</v>
      </c>
      <c r="F13" s="178"/>
      <c r="G13" s="178"/>
      <c r="H13" s="181">
        <f t="shared" si="4"/>
        <v>23934</v>
      </c>
      <c r="I13" s="178">
        <v>23934</v>
      </c>
      <c r="J13" s="178"/>
      <c r="K13" s="181">
        <f t="shared" si="5"/>
        <v>3691</v>
      </c>
      <c r="L13" s="178"/>
      <c r="M13" s="178">
        <v>3691</v>
      </c>
      <c r="N13" s="181">
        <f t="shared" si="6"/>
        <v>27915</v>
      </c>
      <c r="O13" s="181">
        <f t="shared" si="7"/>
        <v>23934</v>
      </c>
      <c r="P13" s="178">
        <v>23934</v>
      </c>
      <c r="Q13" s="178"/>
      <c r="R13" s="178"/>
      <c r="S13" s="178"/>
      <c r="T13" s="178"/>
      <c r="U13" s="178"/>
      <c r="V13" s="178"/>
      <c r="W13" s="181">
        <f t="shared" si="8"/>
        <v>3691</v>
      </c>
      <c r="X13" s="178">
        <v>3691</v>
      </c>
      <c r="Y13" s="178"/>
      <c r="Z13" s="178"/>
      <c r="AA13" s="178"/>
      <c r="AB13" s="178"/>
      <c r="AC13" s="178"/>
      <c r="AD13" s="178"/>
      <c r="AE13" s="181">
        <f t="shared" si="9"/>
        <v>290</v>
      </c>
      <c r="AF13" s="178">
        <v>290</v>
      </c>
      <c r="AG13" s="178"/>
      <c r="AH13" s="181">
        <f t="shared" si="10"/>
        <v>1185</v>
      </c>
      <c r="AI13" s="178">
        <v>1185</v>
      </c>
      <c r="AJ13" s="178"/>
      <c r="AK13" s="178"/>
      <c r="AL13" s="181">
        <f t="shared" si="11"/>
        <v>1185</v>
      </c>
      <c r="AM13" s="178"/>
      <c r="AN13" s="178"/>
      <c r="AO13" s="178">
        <v>32</v>
      </c>
      <c r="AP13" s="178"/>
      <c r="AQ13" s="178"/>
      <c r="AR13" s="178"/>
      <c r="AS13" s="178"/>
      <c r="AT13" s="178"/>
      <c r="AU13" s="178"/>
      <c r="AV13" s="178">
        <v>1153</v>
      </c>
      <c r="AW13" s="181">
        <f t="shared" si="12"/>
        <v>0</v>
      </c>
      <c r="AX13" s="178"/>
      <c r="AY13" s="178"/>
      <c r="AZ13" s="178"/>
      <c r="BA13" s="178"/>
      <c r="BB13" s="178"/>
      <c r="BC13" s="181">
        <f t="shared" si="13"/>
        <v>0</v>
      </c>
      <c r="BD13" s="178"/>
      <c r="BE13" s="178"/>
      <c r="BF13" s="178"/>
    </row>
    <row r="14" spans="1:58" s="20" customFormat="1" ht="13.5">
      <c r="A14" s="174" t="s">
        <v>219</v>
      </c>
      <c r="B14" s="174">
        <v>3208</v>
      </c>
      <c r="C14" s="174" t="s">
        <v>229</v>
      </c>
      <c r="D14" s="181">
        <f t="shared" si="2"/>
        <v>21592</v>
      </c>
      <c r="E14" s="181">
        <f t="shared" si="3"/>
        <v>0</v>
      </c>
      <c r="F14" s="178"/>
      <c r="G14" s="178"/>
      <c r="H14" s="181">
        <f t="shared" si="4"/>
        <v>21592</v>
      </c>
      <c r="I14" s="178">
        <v>18913</v>
      </c>
      <c r="J14" s="178">
        <v>2679</v>
      </c>
      <c r="K14" s="181">
        <f t="shared" si="5"/>
        <v>0</v>
      </c>
      <c r="L14" s="178"/>
      <c r="M14" s="178"/>
      <c r="N14" s="181">
        <f t="shared" si="6"/>
        <v>21592</v>
      </c>
      <c r="O14" s="181">
        <f t="shared" si="7"/>
        <v>18913</v>
      </c>
      <c r="P14" s="178">
        <v>18913</v>
      </c>
      <c r="Q14" s="178"/>
      <c r="R14" s="178"/>
      <c r="S14" s="178"/>
      <c r="T14" s="178"/>
      <c r="U14" s="178"/>
      <c r="V14" s="178"/>
      <c r="W14" s="181">
        <f t="shared" si="8"/>
        <v>2679</v>
      </c>
      <c r="X14" s="178">
        <v>2679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955</v>
      </c>
      <c r="AI14" s="178">
        <v>955</v>
      </c>
      <c r="AJ14" s="178"/>
      <c r="AK14" s="178"/>
      <c r="AL14" s="181">
        <f t="shared" si="11"/>
        <v>955</v>
      </c>
      <c r="AM14" s="178"/>
      <c r="AN14" s="178"/>
      <c r="AO14" s="178">
        <v>693</v>
      </c>
      <c r="AP14" s="178"/>
      <c r="AQ14" s="178"/>
      <c r="AR14" s="178"/>
      <c r="AS14" s="178"/>
      <c r="AT14" s="178">
        <v>36</v>
      </c>
      <c r="AU14" s="178"/>
      <c r="AV14" s="178">
        <v>226</v>
      </c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219</v>
      </c>
      <c r="B15" s="174">
        <v>3209</v>
      </c>
      <c r="C15" s="174" t="s">
        <v>230</v>
      </c>
      <c r="D15" s="181">
        <f t="shared" si="2"/>
        <v>88606</v>
      </c>
      <c r="E15" s="181">
        <f t="shared" si="3"/>
        <v>0</v>
      </c>
      <c r="F15" s="178"/>
      <c r="G15" s="178"/>
      <c r="H15" s="181">
        <f t="shared" si="4"/>
        <v>0</v>
      </c>
      <c r="I15" s="178"/>
      <c r="J15" s="178"/>
      <c r="K15" s="181">
        <f t="shared" si="5"/>
        <v>88606</v>
      </c>
      <c r="L15" s="178">
        <v>75337</v>
      </c>
      <c r="M15" s="178">
        <v>13269</v>
      </c>
      <c r="N15" s="181">
        <f t="shared" si="6"/>
        <v>88606</v>
      </c>
      <c r="O15" s="181">
        <f t="shared" si="7"/>
        <v>75337</v>
      </c>
      <c r="P15" s="178">
        <v>75337</v>
      </c>
      <c r="Q15" s="178"/>
      <c r="R15" s="178"/>
      <c r="S15" s="178"/>
      <c r="T15" s="178"/>
      <c r="U15" s="178"/>
      <c r="V15" s="178"/>
      <c r="W15" s="181">
        <f t="shared" si="8"/>
        <v>13269</v>
      </c>
      <c r="X15" s="178">
        <v>13269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1459</v>
      </c>
      <c r="AI15" s="178">
        <v>1459</v>
      </c>
      <c r="AJ15" s="178"/>
      <c r="AK15" s="178"/>
      <c r="AL15" s="181">
        <f t="shared" si="11"/>
        <v>1459</v>
      </c>
      <c r="AM15" s="178"/>
      <c r="AN15" s="178"/>
      <c r="AO15" s="178">
        <v>1272</v>
      </c>
      <c r="AP15" s="178"/>
      <c r="AQ15" s="178"/>
      <c r="AR15" s="178"/>
      <c r="AS15" s="178"/>
      <c r="AT15" s="178">
        <v>187</v>
      </c>
      <c r="AU15" s="178"/>
      <c r="AV15" s="178"/>
      <c r="AW15" s="181">
        <f t="shared" si="12"/>
        <v>0</v>
      </c>
      <c r="AX15" s="178"/>
      <c r="AY15" s="178"/>
      <c r="AZ15" s="178"/>
      <c r="BA15" s="178"/>
      <c r="BB15" s="178"/>
      <c r="BC15" s="181">
        <f t="shared" si="13"/>
        <v>0</v>
      </c>
      <c r="BD15" s="178"/>
      <c r="BE15" s="178"/>
      <c r="BF15" s="178"/>
    </row>
    <row r="16" spans="1:58" s="20" customFormat="1" ht="13.5">
      <c r="A16" s="174" t="s">
        <v>219</v>
      </c>
      <c r="B16" s="174">
        <v>3210</v>
      </c>
      <c r="C16" s="174" t="s">
        <v>231</v>
      </c>
      <c r="D16" s="181">
        <f t="shared" si="2"/>
        <v>14128</v>
      </c>
      <c r="E16" s="181">
        <f t="shared" si="3"/>
        <v>0</v>
      </c>
      <c r="F16" s="178"/>
      <c r="G16" s="178"/>
      <c r="H16" s="181">
        <f t="shared" si="4"/>
        <v>11043</v>
      </c>
      <c r="I16" s="178">
        <v>11043</v>
      </c>
      <c r="J16" s="178"/>
      <c r="K16" s="181">
        <f t="shared" si="5"/>
        <v>3085</v>
      </c>
      <c r="L16" s="178"/>
      <c r="M16" s="178">
        <v>3085</v>
      </c>
      <c r="N16" s="181">
        <f t="shared" si="6"/>
        <v>14210</v>
      </c>
      <c r="O16" s="181">
        <f t="shared" si="7"/>
        <v>11043</v>
      </c>
      <c r="P16" s="178">
        <v>11043</v>
      </c>
      <c r="Q16" s="178"/>
      <c r="R16" s="178"/>
      <c r="S16" s="178"/>
      <c r="T16" s="178"/>
      <c r="U16" s="178"/>
      <c r="V16" s="178"/>
      <c r="W16" s="181">
        <f t="shared" si="8"/>
        <v>3085</v>
      </c>
      <c r="X16" s="178">
        <v>3085</v>
      </c>
      <c r="Y16" s="178"/>
      <c r="Z16" s="178"/>
      <c r="AA16" s="178"/>
      <c r="AB16" s="178"/>
      <c r="AC16" s="178"/>
      <c r="AD16" s="178"/>
      <c r="AE16" s="181">
        <f t="shared" si="9"/>
        <v>82</v>
      </c>
      <c r="AF16" s="178">
        <v>82</v>
      </c>
      <c r="AG16" s="178"/>
      <c r="AH16" s="181">
        <f t="shared" si="10"/>
        <v>40</v>
      </c>
      <c r="AI16" s="178">
        <v>40</v>
      </c>
      <c r="AJ16" s="178"/>
      <c r="AK16" s="178"/>
      <c r="AL16" s="181">
        <f t="shared" si="11"/>
        <v>40</v>
      </c>
      <c r="AM16" s="178"/>
      <c r="AN16" s="178"/>
      <c r="AO16" s="178"/>
      <c r="AP16" s="178">
        <v>40</v>
      </c>
      <c r="AQ16" s="178"/>
      <c r="AR16" s="178"/>
      <c r="AS16" s="178"/>
      <c r="AT16" s="178"/>
      <c r="AU16" s="178"/>
      <c r="AV16" s="178"/>
      <c r="AW16" s="181">
        <f t="shared" si="12"/>
        <v>0</v>
      </c>
      <c r="AX16" s="178"/>
      <c r="AY16" s="178"/>
      <c r="AZ16" s="178"/>
      <c r="BA16" s="178"/>
      <c r="BB16" s="178"/>
      <c r="BC16" s="181">
        <f t="shared" si="13"/>
        <v>0</v>
      </c>
      <c r="BD16" s="178"/>
      <c r="BE16" s="178"/>
      <c r="BF16" s="178"/>
    </row>
    <row r="17" spans="1:58" s="20" customFormat="1" ht="13.5">
      <c r="A17" s="174" t="s">
        <v>219</v>
      </c>
      <c r="B17" s="174">
        <v>3211</v>
      </c>
      <c r="C17" s="174" t="s">
        <v>232</v>
      </c>
      <c r="D17" s="181">
        <f t="shared" si="2"/>
        <v>22016</v>
      </c>
      <c r="E17" s="181">
        <f t="shared" si="3"/>
        <v>0</v>
      </c>
      <c r="F17" s="178"/>
      <c r="G17" s="178"/>
      <c r="H17" s="181">
        <f t="shared" si="4"/>
        <v>0</v>
      </c>
      <c r="I17" s="178"/>
      <c r="J17" s="178"/>
      <c r="K17" s="181">
        <f t="shared" si="5"/>
        <v>22016</v>
      </c>
      <c r="L17" s="178">
        <v>18091</v>
      </c>
      <c r="M17" s="178">
        <v>3925</v>
      </c>
      <c r="N17" s="181">
        <f t="shared" si="6"/>
        <v>22016</v>
      </c>
      <c r="O17" s="181">
        <f t="shared" si="7"/>
        <v>18091</v>
      </c>
      <c r="P17" s="178">
        <v>18091</v>
      </c>
      <c r="Q17" s="178"/>
      <c r="R17" s="178"/>
      <c r="S17" s="178"/>
      <c r="T17" s="178"/>
      <c r="U17" s="178"/>
      <c r="V17" s="178"/>
      <c r="W17" s="181">
        <f t="shared" si="8"/>
        <v>3925</v>
      </c>
      <c r="X17" s="178">
        <v>3925</v>
      </c>
      <c r="Y17" s="178"/>
      <c r="Z17" s="178"/>
      <c r="AA17" s="178"/>
      <c r="AB17" s="178"/>
      <c r="AC17" s="178"/>
      <c r="AD17" s="178"/>
      <c r="AE17" s="181">
        <f t="shared" si="9"/>
        <v>0</v>
      </c>
      <c r="AF17" s="178"/>
      <c r="AG17" s="178"/>
      <c r="AH17" s="181">
        <f t="shared" si="10"/>
        <v>815</v>
      </c>
      <c r="AI17" s="178">
        <v>815</v>
      </c>
      <c r="AJ17" s="178"/>
      <c r="AK17" s="178"/>
      <c r="AL17" s="181">
        <f t="shared" si="11"/>
        <v>815</v>
      </c>
      <c r="AM17" s="178"/>
      <c r="AN17" s="178"/>
      <c r="AO17" s="178">
        <v>9</v>
      </c>
      <c r="AP17" s="178">
        <v>806</v>
      </c>
      <c r="AQ17" s="178"/>
      <c r="AR17" s="178"/>
      <c r="AS17" s="178"/>
      <c r="AT17" s="178"/>
      <c r="AU17" s="178"/>
      <c r="AV17" s="178"/>
      <c r="AW17" s="181">
        <f t="shared" si="12"/>
        <v>0</v>
      </c>
      <c r="AX17" s="178"/>
      <c r="AY17" s="178"/>
      <c r="AZ17" s="178"/>
      <c r="BA17" s="178"/>
      <c r="BB17" s="178"/>
      <c r="BC17" s="181">
        <f t="shared" si="13"/>
        <v>0</v>
      </c>
      <c r="BD17" s="178"/>
      <c r="BE17" s="178"/>
      <c r="BF17" s="178"/>
    </row>
    <row r="18" spans="1:58" s="20" customFormat="1" ht="13.5">
      <c r="A18" s="174" t="s">
        <v>219</v>
      </c>
      <c r="B18" s="174">
        <v>3213</v>
      </c>
      <c r="C18" s="174" t="s">
        <v>233</v>
      </c>
      <c r="D18" s="181">
        <f t="shared" si="2"/>
        <v>19214</v>
      </c>
      <c r="E18" s="181">
        <f t="shared" si="3"/>
        <v>0</v>
      </c>
      <c r="F18" s="178"/>
      <c r="G18" s="178"/>
      <c r="H18" s="181">
        <f t="shared" si="4"/>
        <v>17060</v>
      </c>
      <c r="I18" s="178">
        <v>17060</v>
      </c>
      <c r="J18" s="178"/>
      <c r="K18" s="181">
        <f t="shared" si="5"/>
        <v>2154</v>
      </c>
      <c r="L18" s="178"/>
      <c r="M18" s="178">
        <v>2154</v>
      </c>
      <c r="N18" s="181">
        <f t="shared" si="6"/>
        <v>19214</v>
      </c>
      <c r="O18" s="181">
        <f t="shared" si="7"/>
        <v>17060</v>
      </c>
      <c r="P18" s="178">
        <v>17060</v>
      </c>
      <c r="Q18" s="178"/>
      <c r="R18" s="178"/>
      <c r="S18" s="178"/>
      <c r="T18" s="178"/>
      <c r="U18" s="178"/>
      <c r="V18" s="178"/>
      <c r="W18" s="181">
        <f t="shared" si="8"/>
        <v>2154</v>
      </c>
      <c r="X18" s="178">
        <v>2154</v>
      </c>
      <c r="Y18" s="178"/>
      <c r="Z18" s="178"/>
      <c r="AA18" s="178"/>
      <c r="AB18" s="178"/>
      <c r="AC18" s="178"/>
      <c r="AD18" s="178"/>
      <c r="AE18" s="181">
        <f t="shared" si="9"/>
        <v>0</v>
      </c>
      <c r="AF18" s="178"/>
      <c r="AG18" s="178"/>
      <c r="AH18" s="181">
        <f t="shared" si="10"/>
        <v>1178</v>
      </c>
      <c r="AI18" s="178">
        <v>1178</v>
      </c>
      <c r="AJ18" s="178"/>
      <c r="AK18" s="178"/>
      <c r="AL18" s="181">
        <f t="shared" si="11"/>
        <v>1178</v>
      </c>
      <c r="AM18" s="178"/>
      <c r="AN18" s="178"/>
      <c r="AO18" s="178">
        <v>1178</v>
      </c>
      <c r="AP18" s="178"/>
      <c r="AQ18" s="178"/>
      <c r="AR18" s="178"/>
      <c r="AS18" s="178"/>
      <c r="AT18" s="178"/>
      <c r="AU18" s="178"/>
      <c r="AV18" s="178"/>
      <c r="AW18" s="181">
        <f t="shared" si="12"/>
        <v>0</v>
      </c>
      <c r="AX18" s="178"/>
      <c r="AY18" s="178"/>
      <c r="AZ18" s="178"/>
      <c r="BA18" s="178"/>
      <c r="BB18" s="178"/>
      <c r="BC18" s="181">
        <f t="shared" si="13"/>
        <v>0</v>
      </c>
      <c r="BD18" s="178"/>
      <c r="BE18" s="178"/>
      <c r="BF18" s="178"/>
    </row>
    <row r="19" spans="1:58" s="20" customFormat="1" ht="13.5">
      <c r="A19" s="174" t="s">
        <v>219</v>
      </c>
      <c r="B19" s="174">
        <v>3214</v>
      </c>
      <c r="C19" s="174" t="s">
        <v>234</v>
      </c>
      <c r="D19" s="181">
        <f t="shared" si="2"/>
        <v>19664</v>
      </c>
      <c r="E19" s="181">
        <f t="shared" si="3"/>
        <v>0</v>
      </c>
      <c r="F19" s="178"/>
      <c r="G19" s="178"/>
      <c r="H19" s="181">
        <f t="shared" si="4"/>
        <v>19664</v>
      </c>
      <c r="I19" s="178">
        <v>15350</v>
      </c>
      <c r="J19" s="178">
        <v>4314</v>
      </c>
      <c r="K19" s="181">
        <f t="shared" si="5"/>
        <v>0</v>
      </c>
      <c r="L19" s="178"/>
      <c r="M19" s="178"/>
      <c r="N19" s="181">
        <f t="shared" si="6"/>
        <v>20156</v>
      </c>
      <c r="O19" s="181">
        <f t="shared" si="7"/>
        <v>15350</v>
      </c>
      <c r="P19" s="178">
        <v>15350</v>
      </c>
      <c r="Q19" s="178"/>
      <c r="R19" s="178"/>
      <c r="S19" s="178"/>
      <c r="T19" s="178"/>
      <c r="U19" s="178"/>
      <c r="V19" s="178"/>
      <c r="W19" s="181">
        <f t="shared" si="8"/>
        <v>4314</v>
      </c>
      <c r="X19" s="178">
        <v>4314</v>
      </c>
      <c r="Y19" s="178"/>
      <c r="Z19" s="178"/>
      <c r="AA19" s="178"/>
      <c r="AB19" s="178"/>
      <c r="AC19" s="178"/>
      <c r="AD19" s="178"/>
      <c r="AE19" s="181">
        <f t="shared" si="9"/>
        <v>492</v>
      </c>
      <c r="AF19" s="178">
        <v>492</v>
      </c>
      <c r="AG19" s="178"/>
      <c r="AH19" s="181">
        <f t="shared" si="10"/>
        <v>71</v>
      </c>
      <c r="AI19" s="178">
        <v>71</v>
      </c>
      <c r="AJ19" s="178"/>
      <c r="AK19" s="178"/>
      <c r="AL19" s="181">
        <f t="shared" si="11"/>
        <v>0</v>
      </c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81">
        <f t="shared" si="12"/>
        <v>71</v>
      </c>
      <c r="AX19" s="178">
        <v>71</v>
      </c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219</v>
      </c>
      <c r="B20" s="174">
        <v>3215</v>
      </c>
      <c r="C20" s="174" t="s">
        <v>235</v>
      </c>
      <c r="D20" s="181">
        <f t="shared" si="2"/>
        <v>78169</v>
      </c>
      <c r="E20" s="181">
        <f t="shared" si="3"/>
        <v>0</v>
      </c>
      <c r="F20" s="178"/>
      <c r="G20" s="178"/>
      <c r="H20" s="181">
        <f t="shared" si="4"/>
        <v>38678</v>
      </c>
      <c r="I20" s="178">
        <v>33380</v>
      </c>
      <c r="J20" s="178">
        <v>5298</v>
      </c>
      <c r="K20" s="181">
        <f t="shared" si="5"/>
        <v>39491</v>
      </c>
      <c r="L20" s="178">
        <v>30340</v>
      </c>
      <c r="M20" s="178">
        <v>9151</v>
      </c>
      <c r="N20" s="181">
        <f t="shared" si="6"/>
        <v>78169</v>
      </c>
      <c r="O20" s="181">
        <f t="shared" si="7"/>
        <v>63720</v>
      </c>
      <c r="P20" s="178">
        <v>63720</v>
      </c>
      <c r="Q20" s="178"/>
      <c r="R20" s="178"/>
      <c r="S20" s="178"/>
      <c r="T20" s="178"/>
      <c r="U20" s="178"/>
      <c r="V20" s="178"/>
      <c r="W20" s="181">
        <f t="shared" si="8"/>
        <v>14449</v>
      </c>
      <c r="X20" s="178">
        <v>14449</v>
      </c>
      <c r="Y20" s="178"/>
      <c r="Z20" s="178"/>
      <c r="AA20" s="178"/>
      <c r="AB20" s="178"/>
      <c r="AC20" s="178"/>
      <c r="AD20" s="178"/>
      <c r="AE20" s="181">
        <f t="shared" si="9"/>
        <v>0</v>
      </c>
      <c r="AF20" s="178"/>
      <c r="AG20" s="178"/>
      <c r="AH20" s="181">
        <f t="shared" si="10"/>
        <v>0</v>
      </c>
      <c r="AI20" s="178"/>
      <c r="AJ20" s="178"/>
      <c r="AK20" s="178"/>
      <c r="AL20" s="181">
        <f t="shared" si="11"/>
        <v>0</v>
      </c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81">
        <f t="shared" si="12"/>
        <v>0</v>
      </c>
      <c r="AX20" s="178"/>
      <c r="AY20" s="178"/>
      <c r="AZ20" s="178"/>
      <c r="BA20" s="178"/>
      <c r="BB20" s="178"/>
      <c r="BC20" s="181">
        <f t="shared" si="13"/>
        <v>0</v>
      </c>
      <c r="BD20" s="178"/>
      <c r="BE20" s="178"/>
      <c r="BF20" s="178"/>
    </row>
    <row r="21" spans="1:58" s="20" customFormat="1" ht="13.5">
      <c r="A21" s="174" t="s">
        <v>219</v>
      </c>
      <c r="B21" s="174">
        <v>3301</v>
      </c>
      <c r="C21" s="174" t="s">
        <v>236</v>
      </c>
      <c r="D21" s="181">
        <f t="shared" si="2"/>
        <v>7138</v>
      </c>
      <c r="E21" s="181">
        <f t="shared" si="3"/>
        <v>0</v>
      </c>
      <c r="F21" s="178"/>
      <c r="G21" s="178"/>
      <c r="H21" s="181">
        <f t="shared" si="4"/>
        <v>0</v>
      </c>
      <c r="I21" s="178"/>
      <c r="J21" s="178"/>
      <c r="K21" s="181">
        <f t="shared" si="5"/>
        <v>7138</v>
      </c>
      <c r="L21" s="178">
        <v>5219</v>
      </c>
      <c r="M21" s="178">
        <v>1919</v>
      </c>
      <c r="N21" s="181">
        <f t="shared" si="6"/>
        <v>7138</v>
      </c>
      <c r="O21" s="181">
        <f t="shared" si="7"/>
        <v>5219</v>
      </c>
      <c r="P21" s="178">
        <v>5219</v>
      </c>
      <c r="Q21" s="178"/>
      <c r="R21" s="178"/>
      <c r="S21" s="178"/>
      <c r="T21" s="178"/>
      <c r="U21" s="178"/>
      <c r="V21" s="178"/>
      <c r="W21" s="181">
        <f t="shared" si="8"/>
        <v>1919</v>
      </c>
      <c r="X21" s="178">
        <v>1919</v>
      </c>
      <c r="Y21" s="178"/>
      <c r="Z21" s="178"/>
      <c r="AA21" s="178"/>
      <c r="AB21" s="178"/>
      <c r="AC21" s="178"/>
      <c r="AD21" s="178"/>
      <c r="AE21" s="181">
        <f t="shared" si="9"/>
        <v>0</v>
      </c>
      <c r="AF21" s="178"/>
      <c r="AG21" s="178"/>
      <c r="AH21" s="181">
        <f t="shared" si="10"/>
        <v>0</v>
      </c>
      <c r="AI21" s="178"/>
      <c r="AJ21" s="178"/>
      <c r="AK21" s="178"/>
      <c r="AL21" s="181">
        <f t="shared" si="11"/>
        <v>0</v>
      </c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81">
        <f t="shared" si="12"/>
        <v>0</v>
      </c>
      <c r="AX21" s="178"/>
      <c r="AY21" s="178"/>
      <c r="AZ21" s="178"/>
      <c r="BA21" s="178"/>
      <c r="BB21" s="178"/>
      <c r="BC21" s="181">
        <f t="shared" si="13"/>
        <v>98</v>
      </c>
      <c r="BD21" s="178">
        <v>98</v>
      </c>
      <c r="BE21" s="178"/>
      <c r="BF21" s="178"/>
    </row>
    <row r="22" spans="1:58" s="20" customFormat="1" ht="13.5">
      <c r="A22" s="174" t="s">
        <v>219</v>
      </c>
      <c r="B22" s="174">
        <v>3302</v>
      </c>
      <c r="C22" s="174" t="s">
        <v>237</v>
      </c>
      <c r="D22" s="181">
        <f t="shared" si="2"/>
        <v>3448</v>
      </c>
      <c r="E22" s="181">
        <f t="shared" si="3"/>
        <v>0</v>
      </c>
      <c r="F22" s="178"/>
      <c r="G22" s="178"/>
      <c r="H22" s="181">
        <f t="shared" si="4"/>
        <v>3448</v>
      </c>
      <c r="I22" s="178">
        <v>2334</v>
      </c>
      <c r="J22" s="178">
        <v>1114</v>
      </c>
      <c r="K22" s="181">
        <f t="shared" si="5"/>
        <v>0</v>
      </c>
      <c r="L22" s="178"/>
      <c r="M22" s="178"/>
      <c r="N22" s="181">
        <f t="shared" si="6"/>
        <v>3662</v>
      </c>
      <c r="O22" s="181">
        <f t="shared" si="7"/>
        <v>2334</v>
      </c>
      <c r="P22" s="178">
        <v>2334</v>
      </c>
      <c r="Q22" s="178"/>
      <c r="R22" s="178"/>
      <c r="S22" s="178"/>
      <c r="T22" s="178"/>
      <c r="U22" s="178"/>
      <c r="V22" s="178"/>
      <c r="W22" s="181">
        <f t="shared" si="8"/>
        <v>1114</v>
      </c>
      <c r="X22" s="178">
        <v>1114</v>
      </c>
      <c r="Y22" s="178"/>
      <c r="Z22" s="178"/>
      <c r="AA22" s="178"/>
      <c r="AB22" s="178"/>
      <c r="AC22" s="178"/>
      <c r="AD22" s="178"/>
      <c r="AE22" s="181">
        <f t="shared" si="9"/>
        <v>214</v>
      </c>
      <c r="AF22" s="178">
        <v>214</v>
      </c>
      <c r="AG22" s="178"/>
      <c r="AH22" s="181">
        <f t="shared" si="10"/>
        <v>13</v>
      </c>
      <c r="AI22" s="178">
        <v>13</v>
      </c>
      <c r="AJ22" s="178"/>
      <c r="AK22" s="178"/>
      <c r="AL22" s="181">
        <f t="shared" si="11"/>
        <v>0</v>
      </c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81">
        <f t="shared" si="12"/>
        <v>13</v>
      </c>
      <c r="AX22" s="178">
        <v>13</v>
      </c>
      <c r="AY22" s="178"/>
      <c r="AZ22" s="178"/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219</v>
      </c>
      <c r="B23" s="174">
        <v>3303</v>
      </c>
      <c r="C23" s="174" t="s">
        <v>238</v>
      </c>
      <c r="D23" s="181">
        <f t="shared" si="2"/>
        <v>9232</v>
      </c>
      <c r="E23" s="181">
        <f t="shared" si="3"/>
        <v>0</v>
      </c>
      <c r="F23" s="178"/>
      <c r="G23" s="178"/>
      <c r="H23" s="181">
        <f t="shared" si="4"/>
        <v>9232</v>
      </c>
      <c r="I23" s="178">
        <v>8041</v>
      </c>
      <c r="J23" s="178">
        <v>1191</v>
      </c>
      <c r="K23" s="181">
        <f t="shared" si="5"/>
        <v>0</v>
      </c>
      <c r="L23" s="178"/>
      <c r="M23" s="178"/>
      <c r="N23" s="181">
        <f t="shared" si="6"/>
        <v>9903</v>
      </c>
      <c r="O23" s="181">
        <f t="shared" si="7"/>
        <v>8041</v>
      </c>
      <c r="P23" s="178">
        <v>8041</v>
      </c>
      <c r="Q23" s="178"/>
      <c r="R23" s="178"/>
      <c r="S23" s="178"/>
      <c r="T23" s="178"/>
      <c r="U23" s="178"/>
      <c r="V23" s="178"/>
      <c r="W23" s="181">
        <f t="shared" si="8"/>
        <v>1191</v>
      </c>
      <c r="X23" s="178">
        <v>1191</v>
      </c>
      <c r="Y23" s="178"/>
      <c r="Z23" s="178"/>
      <c r="AA23" s="178"/>
      <c r="AB23" s="178"/>
      <c r="AC23" s="178"/>
      <c r="AD23" s="178"/>
      <c r="AE23" s="181">
        <f t="shared" si="9"/>
        <v>671</v>
      </c>
      <c r="AF23" s="178">
        <v>671</v>
      </c>
      <c r="AG23" s="178"/>
      <c r="AH23" s="181">
        <f t="shared" si="10"/>
        <v>33</v>
      </c>
      <c r="AI23" s="178">
        <v>33</v>
      </c>
      <c r="AJ23" s="178"/>
      <c r="AK23" s="178"/>
      <c r="AL23" s="181">
        <f t="shared" si="11"/>
        <v>0</v>
      </c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81">
        <f t="shared" si="12"/>
        <v>33</v>
      </c>
      <c r="AX23" s="178">
        <v>33</v>
      </c>
      <c r="AY23" s="178"/>
      <c r="AZ23" s="178"/>
      <c r="BA23" s="178"/>
      <c r="BB23" s="178"/>
      <c r="BC23" s="181">
        <f t="shared" si="13"/>
        <v>0</v>
      </c>
      <c r="BD23" s="178"/>
      <c r="BE23" s="178"/>
      <c r="BF23" s="178"/>
    </row>
    <row r="24" spans="1:58" s="20" customFormat="1" ht="13.5">
      <c r="A24" s="174" t="s">
        <v>219</v>
      </c>
      <c r="B24" s="174">
        <v>3305</v>
      </c>
      <c r="C24" s="174" t="s">
        <v>239</v>
      </c>
      <c r="D24" s="181">
        <f t="shared" si="2"/>
        <v>22055</v>
      </c>
      <c r="E24" s="181">
        <f t="shared" si="3"/>
        <v>0</v>
      </c>
      <c r="F24" s="178"/>
      <c r="G24" s="178"/>
      <c r="H24" s="181">
        <f t="shared" si="4"/>
        <v>0</v>
      </c>
      <c r="I24" s="178"/>
      <c r="J24" s="178"/>
      <c r="K24" s="181">
        <f t="shared" si="5"/>
        <v>22055</v>
      </c>
      <c r="L24" s="178">
        <v>17289</v>
      </c>
      <c r="M24" s="178">
        <v>4766</v>
      </c>
      <c r="N24" s="181">
        <f t="shared" si="6"/>
        <v>22055</v>
      </c>
      <c r="O24" s="181">
        <f t="shared" si="7"/>
        <v>17289</v>
      </c>
      <c r="P24" s="178">
        <v>17289</v>
      </c>
      <c r="Q24" s="178"/>
      <c r="R24" s="178"/>
      <c r="S24" s="178"/>
      <c r="T24" s="178"/>
      <c r="U24" s="178"/>
      <c r="V24" s="178"/>
      <c r="W24" s="181">
        <f t="shared" si="8"/>
        <v>4766</v>
      </c>
      <c r="X24" s="178">
        <v>4766</v>
      </c>
      <c r="Y24" s="178"/>
      <c r="Z24" s="178"/>
      <c r="AA24" s="178"/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0</v>
      </c>
      <c r="AI24" s="178"/>
      <c r="AJ24" s="178"/>
      <c r="AK24" s="178"/>
      <c r="AL24" s="181">
        <f t="shared" si="11"/>
        <v>315</v>
      </c>
      <c r="AM24" s="178"/>
      <c r="AN24" s="178">
        <v>315</v>
      </c>
      <c r="AO24" s="178"/>
      <c r="AP24" s="178"/>
      <c r="AQ24" s="178"/>
      <c r="AR24" s="178"/>
      <c r="AS24" s="178"/>
      <c r="AT24" s="178"/>
      <c r="AU24" s="178"/>
      <c r="AV24" s="178"/>
      <c r="AW24" s="181">
        <f t="shared" si="12"/>
        <v>0</v>
      </c>
      <c r="AX24" s="178"/>
      <c r="AY24" s="178"/>
      <c r="AZ24" s="178"/>
      <c r="BA24" s="178"/>
      <c r="BB24" s="178"/>
      <c r="BC24" s="181">
        <f t="shared" si="13"/>
        <v>315</v>
      </c>
      <c r="BD24" s="178">
        <v>315</v>
      </c>
      <c r="BE24" s="178"/>
      <c r="BF24" s="178"/>
    </row>
    <row r="25" spans="1:58" s="20" customFormat="1" ht="13.5">
      <c r="A25" s="174" t="s">
        <v>219</v>
      </c>
      <c r="B25" s="174">
        <v>3321</v>
      </c>
      <c r="C25" s="174" t="s">
        <v>240</v>
      </c>
      <c r="D25" s="181">
        <f t="shared" si="2"/>
        <v>12974</v>
      </c>
      <c r="E25" s="181">
        <f t="shared" si="3"/>
        <v>0</v>
      </c>
      <c r="F25" s="178"/>
      <c r="G25" s="178"/>
      <c r="H25" s="181">
        <f t="shared" si="4"/>
        <v>9307</v>
      </c>
      <c r="I25" s="178">
        <v>9307</v>
      </c>
      <c r="J25" s="178"/>
      <c r="K25" s="181">
        <f t="shared" si="5"/>
        <v>3667</v>
      </c>
      <c r="L25" s="178"/>
      <c r="M25" s="178">
        <v>3667</v>
      </c>
      <c r="N25" s="181">
        <f t="shared" si="6"/>
        <v>12974</v>
      </c>
      <c r="O25" s="181">
        <f t="shared" si="7"/>
        <v>9307</v>
      </c>
      <c r="P25" s="178">
        <v>9307</v>
      </c>
      <c r="Q25" s="178"/>
      <c r="R25" s="178"/>
      <c r="S25" s="178"/>
      <c r="T25" s="178"/>
      <c r="U25" s="178"/>
      <c r="V25" s="178"/>
      <c r="W25" s="181">
        <f t="shared" si="8"/>
        <v>3667</v>
      </c>
      <c r="X25" s="178">
        <v>3667</v>
      </c>
      <c r="Y25" s="178"/>
      <c r="Z25" s="178"/>
      <c r="AA25" s="178"/>
      <c r="AB25" s="178"/>
      <c r="AC25" s="178"/>
      <c r="AD25" s="178"/>
      <c r="AE25" s="181">
        <f t="shared" si="9"/>
        <v>0</v>
      </c>
      <c r="AF25" s="178"/>
      <c r="AG25" s="178"/>
      <c r="AH25" s="181">
        <f t="shared" si="10"/>
        <v>32</v>
      </c>
      <c r="AI25" s="178">
        <v>32</v>
      </c>
      <c r="AJ25" s="178"/>
      <c r="AK25" s="178"/>
      <c r="AL25" s="181">
        <f t="shared" si="11"/>
        <v>623</v>
      </c>
      <c r="AM25" s="178">
        <v>591</v>
      </c>
      <c r="AN25" s="178"/>
      <c r="AO25" s="178">
        <v>32</v>
      </c>
      <c r="AP25" s="178"/>
      <c r="AQ25" s="178"/>
      <c r="AR25" s="178"/>
      <c r="AS25" s="178"/>
      <c r="AT25" s="178"/>
      <c r="AU25" s="178"/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0</v>
      </c>
      <c r="BD25" s="178"/>
      <c r="BE25" s="178"/>
      <c r="BF25" s="178"/>
    </row>
    <row r="26" spans="1:58" s="20" customFormat="1" ht="13.5">
      <c r="A26" s="174" t="s">
        <v>219</v>
      </c>
      <c r="B26" s="174">
        <v>3322</v>
      </c>
      <c r="C26" s="174" t="s">
        <v>241</v>
      </c>
      <c r="D26" s="181">
        <f t="shared" si="2"/>
        <v>6459</v>
      </c>
      <c r="E26" s="181">
        <f t="shared" si="3"/>
        <v>0</v>
      </c>
      <c r="F26" s="178"/>
      <c r="G26" s="178"/>
      <c r="H26" s="181">
        <f t="shared" si="4"/>
        <v>4408</v>
      </c>
      <c r="I26" s="178">
        <v>4408</v>
      </c>
      <c r="J26" s="178"/>
      <c r="K26" s="181">
        <f t="shared" si="5"/>
        <v>2051</v>
      </c>
      <c r="L26" s="178"/>
      <c r="M26" s="178">
        <v>2051</v>
      </c>
      <c r="N26" s="181">
        <f t="shared" si="6"/>
        <v>6459</v>
      </c>
      <c r="O26" s="181">
        <f t="shared" si="7"/>
        <v>4408</v>
      </c>
      <c r="P26" s="178">
        <v>4408</v>
      </c>
      <c r="Q26" s="178"/>
      <c r="R26" s="178"/>
      <c r="S26" s="178"/>
      <c r="T26" s="178"/>
      <c r="U26" s="178"/>
      <c r="V26" s="178"/>
      <c r="W26" s="181">
        <f t="shared" si="8"/>
        <v>2051</v>
      </c>
      <c r="X26" s="178">
        <v>2051</v>
      </c>
      <c r="Y26" s="178"/>
      <c r="Z26" s="178"/>
      <c r="AA26" s="178"/>
      <c r="AB26" s="178"/>
      <c r="AC26" s="178"/>
      <c r="AD26" s="178"/>
      <c r="AE26" s="181">
        <f t="shared" si="9"/>
        <v>0</v>
      </c>
      <c r="AF26" s="178"/>
      <c r="AG26" s="178"/>
      <c r="AH26" s="181">
        <f t="shared" si="10"/>
        <v>16</v>
      </c>
      <c r="AI26" s="178">
        <v>16</v>
      </c>
      <c r="AJ26" s="178"/>
      <c r="AK26" s="178"/>
      <c r="AL26" s="181">
        <f t="shared" si="11"/>
        <v>310</v>
      </c>
      <c r="AM26" s="178">
        <v>294</v>
      </c>
      <c r="AN26" s="178"/>
      <c r="AO26" s="178">
        <v>16</v>
      </c>
      <c r="AP26" s="178"/>
      <c r="AQ26" s="178"/>
      <c r="AR26" s="178"/>
      <c r="AS26" s="178"/>
      <c r="AT26" s="178"/>
      <c r="AU26" s="178"/>
      <c r="AV26" s="178"/>
      <c r="AW26" s="181">
        <f t="shared" si="12"/>
        <v>0</v>
      </c>
      <c r="AX26" s="178"/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174" t="s">
        <v>219</v>
      </c>
      <c r="B27" s="174">
        <v>3366</v>
      </c>
      <c r="C27" s="174" t="s">
        <v>242</v>
      </c>
      <c r="D27" s="181">
        <f t="shared" si="2"/>
        <v>3355</v>
      </c>
      <c r="E27" s="181">
        <f t="shared" si="3"/>
        <v>0</v>
      </c>
      <c r="F27" s="178"/>
      <c r="G27" s="178"/>
      <c r="H27" s="181">
        <f t="shared" si="4"/>
        <v>3355</v>
      </c>
      <c r="I27" s="178">
        <v>2891</v>
      </c>
      <c r="J27" s="178">
        <v>464</v>
      </c>
      <c r="K27" s="181">
        <f t="shared" si="5"/>
        <v>0</v>
      </c>
      <c r="L27" s="178"/>
      <c r="M27" s="178"/>
      <c r="N27" s="181">
        <f t="shared" si="6"/>
        <v>3384</v>
      </c>
      <c r="O27" s="181">
        <f t="shared" si="7"/>
        <v>2891</v>
      </c>
      <c r="P27" s="178">
        <v>2891</v>
      </c>
      <c r="Q27" s="178"/>
      <c r="R27" s="178"/>
      <c r="S27" s="178"/>
      <c r="T27" s="178"/>
      <c r="U27" s="178"/>
      <c r="V27" s="178"/>
      <c r="W27" s="181">
        <f t="shared" si="8"/>
        <v>464</v>
      </c>
      <c r="X27" s="178">
        <v>464</v>
      </c>
      <c r="Y27" s="178"/>
      <c r="Z27" s="178"/>
      <c r="AA27" s="178"/>
      <c r="AB27" s="178"/>
      <c r="AC27" s="178"/>
      <c r="AD27" s="178"/>
      <c r="AE27" s="181">
        <f t="shared" si="9"/>
        <v>29</v>
      </c>
      <c r="AF27" s="178">
        <v>29</v>
      </c>
      <c r="AG27" s="178"/>
      <c r="AH27" s="181">
        <f t="shared" si="10"/>
        <v>0</v>
      </c>
      <c r="AI27" s="178"/>
      <c r="AJ27" s="178"/>
      <c r="AK27" s="178"/>
      <c r="AL27" s="181">
        <f t="shared" si="11"/>
        <v>6</v>
      </c>
      <c r="AM27" s="178">
        <v>6</v>
      </c>
      <c r="AN27" s="178"/>
      <c r="AO27" s="178"/>
      <c r="AP27" s="178"/>
      <c r="AQ27" s="178"/>
      <c r="AR27" s="178"/>
      <c r="AS27" s="178"/>
      <c r="AT27" s="178"/>
      <c r="AU27" s="178"/>
      <c r="AV27" s="178"/>
      <c r="AW27" s="181">
        <f t="shared" si="12"/>
        <v>0</v>
      </c>
      <c r="AX27" s="178"/>
      <c r="AY27" s="178"/>
      <c r="AZ27" s="178"/>
      <c r="BA27" s="178"/>
      <c r="BB27" s="178"/>
      <c r="BC27" s="181">
        <f t="shared" si="13"/>
        <v>0</v>
      </c>
      <c r="BD27" s="178"/>
      <c r="BE27" s="178"/>
      <c r="BF27" s="178"/>
    </row>
    <row r="28" spans="1:58" s="20" customFormat="1" ht="13.5">
      <c r="A28" s="174" t="s">
        <v>219</v>
      </c>
      <c r="B28" s="174">
        <v>3381</v>
      </c>
      <c r="C28" s="174" t="s">
        <v>243</v>
      </c>
      <c r="D28" s="181">
        <f t="shared" si="2"/>
        <v>6733</v>
      </c>
      <c r="E28" s="181">
        <f t="shared" si="3"/>
        <v>0</v>
      </c>
      <c r="F28" s="178"/>
      <c r="G28" s="178"/>
      <c r="H28" s="181">
        <f t="shared" si="4"/>
        <v>0</v>
      </c>
      <c r="I28" s="178"/>
      <c r="J28" s="178"/>
      <c r="K28" s="181">
        <f t="shared" si="5"/>
        <v>6733</v>
      </c>
      <c r="L28" s="178">
        <v>4586</v>
      </c>
      <c r="M28" s="178">
        <v>2147</v>
      </c>
      <c r="N28" s="181">
        <f t="shared" si="6"/>
        <v>6733</v>
      </c>
      <c r="O28" s="181">
        <f t="shared" si="7"/>
        <v>4586</v>
      </c>
      <c r="P28" s="178">
        <v>4586</v>
      </c>
      <c r="Q28" s="178"/>
      <c r="R28" s="178"/>
      <c r="S28" s="178"/>
      <c r="T28" s="178"/>
      <c r="U28" s="178"/>
      <c r="V28" s="178"/>
      <c r="W28" s="181">
        <f t="shared" si="8"/>
        <v>2147</v>
      </c>
      <c r="X28" s="178">
        <v>2147</v>
      </c>
      <c r="Y28" s="178"/>
      <c r="Z28" s="178"/>
      <c r="AA28" s="178"/>
      <c r="AB28" s="178"/>
      <c r="AC28" s="178"/>
      <c r="AD28" s="178"/>
      <c r="AE28" s="181">
        <f t="shared" si="9"/>
        <v>0</v>
      </c>
      <c r="AF28" s="178"/>
      <c r="AG28" s="178"/>
      <c r="AH28" s="181">
        <f t="shared" si="10"/>
        <v>8</v>
      </c>
      <c r="AI28" s="178">
        <v>8</v>
      </c>
      <c r="AJ28" s="178"/>
      <c r="AK28" s="178"/>
      <c r="AL28" s="181">
        <f t="shared" si="11"/>
        <v>8</v>
      </c>
      <c r="AM28" s="178"/>
      <c r="AN28" s="178"/>
      <c r="AO28" s="178">
        <v>8</v>
      </c>
      <c r="AP28" s="178"/>
      <c r="AQ28" s="178"/>
      <c r="AR28" s="178"/>
      <c r="AS28" s="178"/>
      <c r="AT28" s="178"/>
      <c r="AU28" s="178"/>
      <c r="AV28" s="178"/>
      <c r="AW28" s="181">
        <f t="shared" si="12"/>
        <v>0</v>
      </c>
      <c r="AX28" s="178"/>
      <c r="AY28" s="178"/>
      <c r="AZ28" s="178"/>
      <c r="BA28" s="178"/>
      <c r="BB28" s="178"/>
      <c r="BC28" s="181">
        <f t="shared" si="13"/>
        <v>8</v>
      </c>
      <c r="BD28" s="178">
        <v>8</v>
      </c>
      <c r="BE28" s="178"/>
      <c r="BF28" s="178"/>
    </row>
    <row r="29" spans="1:58" s="20" customFormat="1" ht="13.5">
      <c r="A29" s="174" t="s">
        <v>219</v>
      </c>
      <c r="B29" s="174">
        <v>3402</v>
      </c>
      <c r="C29" s="174" t="s">
        <v>244</v>
      </c>
      <c r="D29" s="181">
        <f t="shared" si="2"/>
        <v>5446</v>
      </c>
      <c r="E29" s="181">
        <f t="shared" si="3"/>
        <v>0</v>
      </c>
      <c r="F29" s="178"/>
      <c r="G29" s="178"/>
      <c r="H29" s="181">
        <f t="shared" si="4"/>
        <v>0</v>
      </c>
      <c r="I29" s="178"/>
      <c r="J29" s="178"/>
      <c r="K29" s="181">
        <f t="shared" si="5"/>
        <v>5446</v>
      </c>
      <c r="L29" s="178">
        <v>4830</v>
      </c>
      <c r="M29" s="178">
        <v>616</v>
      </c>
      <c r="N29" s="181">
        <f t="shared" si="6"/>
        <v>5456</v>
      </c>
      <c r="O29" s="181">
        <f t="shared" si="7"/>
        <v>4830</v>
      </c>
      <c r="P29" s="178">
        <v>4830</v>
      </c>
      <c r="Q29" s="178"/>
      <c r="R29" s="178"/>
      <c r="S29" s="178"/>
      <c r="T29" s="178"/>
      <c r="U29" s="178"/>
      <c r="V29" s="178"/>
      <c r="W29" s="181">
        <f t="shared" si="8"/>
        <v>616</v>
      </c>
      <c r="X29" s="178">
        <v>616</v>
      </c>
      <c r="Y29" s="178"/>
      <c r="Z29" s="178"/>
      <c r="AA29" s="178"/>
      <c r="AB29" s="178"/>
      <c r="AC29" s="178"/>
      <c r="AD29" s="178"/>
      <c r="AE29" s="181">
        <f t="shared" si="9"/>
        <v>10</v>
      </c>
      <c r="AF29" s="178">
        <v>10</v>
      </c>
      <c r="AG29" s="178"/>
      <c r="AH29" s="181">
        <f t="shared" si="10"/>
        <v>0</v>
      </c>
      <c r="AI29" s="178"/>
      <c r="AJ29" s="178"/>
      <c r="AK29" s="178"/>
      <c r="AL29" s="181">
        <f t="shared" si="11"/>
        <v>0</v>
      </c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81">
        <f t="shared" si="12"/>
        <v>0</v>
      </c>
      <c r="AX29" s="178"/>
      <c r="AY29" s="178"/>
      <c r="AZ29" s="178"/>
      <c r="BA29" s="178"/>
      <c r="BB29" s="178"/>
      <c r="BC29" s="181">
        <f t="shared" si="13"/>
        <v>0</v>
      </c>
      <c r="BD29" s="178"/>
      <c r="BE29" s="178"/>
      <c r="BF29" s="178"/>
    </row>
    <row r="30" spans="1:58" s="20" customFormat="1" ht="13.5">
      <c r="A30" s="174" t="s">
        <v>219</v>
      </c>
      <c r="B30" s="174">
        <v>3422</v>
      </c>
      <c r="C30" s="174" t="s">
        <v>245</v>
      </c>
      <c r="D30" s="181">
        <f t="shared" si="2"/>
        <v>6419</v>
      </c>
      <c r="E30" s="181">
        <f t="shared" si="3"/>
        <v>0</v>
      </c>
      <c r="F30" s="178"/>
      <c r="G30" s="178"/>
      <c r="H30" s="181">
        <f t="shared" si="4"/>
        <v>0</v>
      </c>
      <c r="I30" s="178"/>
      <c r="J30" s="178"/>
      <c r="K30" s="181">
        <f t="shared" si="5"/>
        <v>6419</v>
      </c>
      <c r="L30" s="178">
        <v>5374</v>
      </c>
      <c r="M30" s="178">
        <v>1045</v>
      </c>
      <c r="N30" s="181">
        <f t="shared" si="6"/>
        <v>6888</v>
      </c>
      <c r="O30" s="181">
        <f t="shared" si="7"/>
        <v>5374</v>
      </c>
      <c r="P30" s="178">
        <v>5374</v>
      </c>
      <c r="Q30" s="178"/>
      <c r="R30" s="178"/>
      <c r="S30" s="178"/>
      <c r="T30" s="178"/>
      <c r="U30" s="178"/>
      <c r="V30" s="178"/>
      <c r="W30" s="181">
        <f t="shared" si="8"/>
        <v>1045</v>
      </c>
      <c r="X30" s="178">
        <v>1045</v>
      </c>
      <c r="Y30" s="178"/>
      <c r="Z30" s="178"/>
      <c r="AA30" s="178"/>
      <c r="AB30" s="178"/>
      <c r="AC30" s="178"/>
      <c r="AD30" s="178"/>
      <c r="AE30" s="181">
        <f t="shared" si="9"/>
        <v>469</v>
      </c>
      <c r="AF30" s="178">
        <v>393</v>
      </c>
      <c r="AG30" s="178">
        <v>76</v>
      </c>
      <c r="AH30" s="181">
        <f t="shared" si="10"/>
        <v>0</v>
      </c>
      <c r="AI30" s="178"/>
      <c r="AJ30" s="178"/>
      <c r="AK30" s="178"/>
      <c r="AL30" s="181">
        <f t="shared" si="11"/>
        <v>0</v>
      </c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81">
        <f t="shared" si="12"/>
        <v>0</v>
      </c>
      <c r="AX30" s="178"/>
      <c r="AY30" s="178"/>
      <c r="AZ30" s="178"/>
      <c r="BA30" s="178"/>
      <c r="BB30" s="178"/>
      <c r="BC30" s="181">
        <f t="shared" si="13"/>
        <v>0</v>
      </c>
      <c r="BD30" s="178"/>
      <c r="BE30" s="178"/>
      <c r="BF30" s="178"/>
    </row>
    <row r="31" spans="1:58" s="20" customFormat="1" ht="13.5">
      <c r="A31" s="174" t="s">
        <v>219</v>
      </c>
      <c r="B31" s="174">
        <v>3441</v>
      </c>
      <c r="C31" s="174" t="s">
        <v>246</v>
      </c>
      <c r="D31" s="181">
        <f t="shared" si="2"/>
        <v>3247</v>
      </c>
      <c r="E31" s="181">
        <f t="shared" si="3"/>
        <v>0</v>
      </c>
      <c r="F31" s="178"/>
      <c r="G31" s="178"/>
      <c r="H31" s="181">
        <f t="shared" si="4"/>
        <v>2333</v>
      </c>
      <c r="I31" s="178">
        <v>2333</v>
      </c>
      <c r="J31" s="178"/>
      <c r="K31" s="181">
        <f t="shared" si="5"/>
        <v>914</v>
      </c>
      <c r="L31" s="178"/>
      <c r="M31" s="178">
        <v>914</v>
      </c>
      <c r="N31" s="181">
        <f t="shared" si="6"/>
        <v>3329</v>
      </c>
      <c r="O31" s="181">
        <f t="shared" si="7"/>
        <v>2333</v>
      </c>
      <c r="P31" s="178">
        <v>2333</v>
      </c>
      <c r="Q31" s="178"/>
      <c r="R31" s="178"/>
      <c r="S31" s="178"/>
      <c r="T31" s="178"/>
      <c r="U31" s="178"/>
      <c r="V31" s="178"/>
      <c r="W31" s="181">
        <f t="shared" si="8"/>
        <v>914</v>
      </c>
      <c r="X31" s="178">
        <v>914</v>
      </c>
      <c r="Y31" s="178"/>
      <c r="Z31" s="178"/>
      <c r="AA31" s="178"/>
      <c r="AB31" s="178"/>
      <c r="AC31" s="178"/>
      <c r="AD31" s="178"/>
      <c r="AE31" s="181">
        <f t="shared" si="9"/>
        <v>82</v>
      </c>
      <c r="AF31" s="178">
        <v>82</v>
      </c>
      <c r="AG31" s="178"/>
      <c r="AH31" s="181">
        <f t="shared" si="10"/>
        <v>9</v>
      </c>
      <c r="AI31" s="178">
        <v>9</v>
      </c>
      <c r="AJ31" s="178"/>
      <c r="AK31" s="178"/>
      <c r="AL31" s="181">
        <f t="shared" si="11"/>
        <v>9</v>
      </c>
      <c r="AM31" s="178"/>
      <c r="AN31" s="178"/>
      <c r="AO31" s="178"/>
      <c r="AP31" s="178">
        <v>9</v>
      </c>
      <c r="AQ31" s="178"/>
      <c r="AR31" s="178"/>
      <c r="AS31" s="178"/>
      <c r="AT31" s="178"/>
      <c r="AU31" s="178"/>
      <c r="AV31" s="178"/>
      <c r="AW31" s="181">
        <f t="shared" si="12"/>
        <v>0</v>
      </c>
      <c r="AX31" s="178"/>
      <c r="AY31" s="178"/>
      <c r="AZ31" s="178"/>
      <c r="BA31" s="178"/>
      <c r="BB31" s="178"/>
      <c r="BC31" s="181">
        <f t="shared" si="13"/>
        <v>0</v>
      </c>
      <c r="BD31" s="178"/>
      <c r="BE31" s="178"/>
      <c r="BF31" s="178"/>
    </row>
    <row r="32" spans="1:58" s="20" customFormat="1" ht="13.5">
      <c r="A32" s="174" t="s">
        <v>219</v>
      </c>
      <c r="B32" s="174">
        <v>3461</v>
      </c>
      <c r="C32" s="174" t="s">
        <v>247</v>
      </c>
      <c r="D32" s="181">
        <f t="shared" si="2"/>
        <v>10273</v>
      </c>
      <c r="E32" s="181">
        <f t="shared" si="3"/>
        <v>0</v>
      </c>
      <c r="F32" s="178"/>
      <c r="G32" s="178"/>
      <c r="H32" s="181">
        <f t="shared" si="4"/>
        <v>0</v>
      </c>
      <c r="I32" s="178"/>
      <c r="J32" s="178"/>
      <c r="K32" s="181">
        <f t="shared" si="5"/>
        <v>10273</v>
      </c>
      <c r="L32" s="178">
        <v>8784</v>
      </c>
      <c r="M32" s="178">
        <v>1489</v>
      </c>
      <c r="N32" s="181">
        <f t="shared" si="6"/>
        <v>10273</v>
      </c>
      <c r="O32" s="181">
        <f t="shared" si="7"/>
        <v>8784</v>
      </c>
      <c r="P32" s="178">
        <v>8784</v>
      </c>
      <c r="Q32" s="178"/>
      <c r="R32" s="178"/>
      <c r="S32" s="178"/>
      <c r="T32" s="178"/>
      <c r="U32" s="178"/>
      <c r="V32" s="178"/>
      <c r="W32" s="181">
        <f t="shared" si="8"/>
        <v>1489</v>
      </c>
      <c r="X32" s="178">
        <v>1489</v>
      </c>
      <c r="Y32" s="178"/>
      <c r="Z32" s="178"/>
      <c r="AA32" s="178"/>
      <c r="AB32" s="178"/>
      <c r="AC32" s="178"/>
      <c r="AD32" s="178"/>
      <c r="AE32" s="181">
        <f t="shared" si="9"/>
        <v>0</v>
      </c>
      <c r="AF32" s="178"/>
      <c r="AG32" s="178"/>
      <c r="AH32" s="181">
        <f t="shared" si="10"/>
        <v>380</v>
      </c>
      <c r="AI32" s="178">
        <v>380</v>
      </c>
      <c r="AJ32" s="178"/>
      <c r="AK32" s="178"/>
      <c r="AL32" s="181">
        <f t="shared" si="11"/>
        <v>380</v>
      </c>
      <c r="AM32" s="178"/>
      <c r="AN32" s="178"/>
      <c r="AO32" s="178">
        <v>4</v>
      </c>
      <c r="AP32" s="178">
        <v>376</v>
      </c>
      <c r="AQ32" s="178"/>
      <c r="AR32" s="178"/>
      <c r="AS32" s="178"/>
      <c r="AT32" s="178"/>
      <c r="AU32" s="178"/>
      <c r="AV32" s="178"/>
      <c r="AW32" s="181">
        <f t="shared" si="12"/>
        <v>0</v>
      </c>
      <c r="AX32" s="178"/>
      <c r="AY32" s="178"/>
      <c r="AZ32" s="178"/>
      <c r="BA32" s="178"/>
      <c r="BB32" s="178"/>
      <c r="BC32" s="181">
        <f t="shared" si="13"/>
        <v>0</v>
      </c>
      <c r="BD32" s="178"/>
      <c r="BE32" s="178"/>
      <c r="BF32" s="178"/>
    </row>
    <row r="33" spans="1:58" s="20" customFormat="1" ht="13.5">
      <c r="A33" s="174" t="s">
        <v>219</v>
      </c>
      <c r="B33" s="174">
        <v>3482</v>
      </c>
      <c r="C33" s="174" t="s">
        <v>248</v>
      </c>
      <c r="D33" s="181">
        <f t="shared" si="2"/>
        <v>12572</v>
      </c>
      <c r="E33" s="181">
        <f t="shared" si="3"/>
        <v>0</v>
      </c>
      <c r="F33" s="178"/>
      <c r="G33" s="178"/>
      <c r="H33" s="181">
        <f t="shared" si="4"/>
        <v>0</v>
      </c>
      <c r="I33" s="178"/>
      <c r="J33" s="178"/>
      <c r="K33" s="181">
        <f t="shared" si="5"/>
        <v>12572</v>
      </c>
      <c r="L33" s="178">
        <v>11522</v>
      </c>
      <c r="M33" s="178">
        <v>1050</v>
      </c>
      <c r="N33" s="181">
        <f t="shared" si="6"/>
        <v>12572</v>
      </c>
      <c r="O33" s="181">
        <f t="shared" si="7"/>
        <v>11522</v>
      </c>
      <c r="P33" s="178">
        <v>11522</v>
      </c>
      <c r="Q33" s="178"/>
      <c r="R33" s="178"/>
      <c r="S33" s="178"/>
      <c r="T33" s="178"/>
      <c r="U33" s="178"/>
      <c r="V33" s="178"/>
      <c r="W33" s="181">
        <f t="shared" si="8"/>
        <v>1050</v>
      </c>
      <c r="X33" s="178">
        <v>1050</v>
      </c>
      <c r="Y33" s="178"/>
      <c r="Z33" s="178"/>
      <c r="AA33" s="178"/>
      <c r="AB33" s="178"/>
      <c r="AC33" s="178"/>
      <c r="AD33" s="178"/>
      <c r="AE33" s="181">
        <f t="shared" si="9"/>
        <v>0</v>
      </c>
      <c r="AF33" s="178"/>
      <c r="AG33" s="178"/>
      <c r="AH33" s="181">
        <f t="shared" si="10"/>
        <v>463</v>
      </c>
      <c r="AI33" s="178">
        <v>463</v>
      </c>
      <c r="AJ33" s="178"/>
      <c r="AK33" s="178"/>
      <c r="AL33" s="181">
        <f t="shared" si="11"/>
        <v>463</v>
      </c>
      <c r="AM33" s="178"/>
      <c r="AN33" s="178"/>
      <c r="AO33" s="178">
        <v>462</v>
      </c>
      <c r="AP33" s="178"/>
      <c r="AQ33" s="178"/>
      <c r="AR33" s="178"/>
      <c r="AS33" s="178"/>
      <c r="AT33" s="178"/>
      <c r="AU33" s="178">
        <v>1</v>
      </c>
      <c r="AV33" s="178"/>
      <c r="AW33" s="181">
        <f t="shared" si="12"/>
        <v>35</v>
      </c>
      <c r="AX33" s="178"/>
      <c r="AY33" s="178"/>
      <c r="AZ33" s="178">
        <v>35</v>
      </c>
      <c r="BA33" s="178"/>
      <c r="BB33" s="178"/>
      <c r="BC33" s="181">
        <f t="shared" si="13"/>
        <v>0</v>
      </c>
      <c r="BD33" s="178"/>
      <c r="BE33" s="178"/>
      <c r="BF33" s="178"/>
    </row>
    <row r="34" spans="1:58" s="20" customFormat="1" ht="13.5">
      <c r="A34" s="174" t="s">
        <v>219</v>
      </c>
      <c r="B34" s="174">
        <v>3483</v>
      </c>
      <c r="C34" s="174" t="s">
        <v>249</v>
      </c>
      <c r="D34" s="181">
        <f t="shared" si="2"/>
        <v>6870</v>
      </c>
      <c r="E34" s="181">
        <f t="shared" si="3"/>
        <v>0</v>
      </c>
      <c r="F34" s="178"/>
      <c r="G34" s="178"/>
      <c r="H34" s="181">
        <f t="shared" si="4"/>
        <v>0</v>
      </c>
      <c r="I34" s="178"/>
      <c r="J34" s="178"/>
      <c r="K34" s="181">
        <f t="shared" si="5"/>
        <v>6870</v>
      </c>
      <c r="L34" s="178">
        <v>6380</v>
      </c>
      <c r="M34" s="178">
        <v>490</v>
      </c>
      <c r="N34" s="181">
        <f t="shared" si="6"/>
        <v>6870</v>
      </c>
      <c r="O34" s="181">
        <f t="shared" si="7"/>
        <v>6380</v>
      </c>
      <c r="P34" s="178">
        <v>6380</v>
      </c>
      <c r="Q34" s="178"/>
      <c r="R34" s="178"/>
      <c r="S34" s="178"/>
      <c r="T34" s="178"/>
      <c r="U34" s="178"/>
      <c r="V34" s="178"/>
      <c r="W34" s="181">
        <f t="shared" si="8"/>
        <v>490</v>
      </c>
      <c r="X34" s="178">
        <v>490</v>
      </c>
      <c r="Y34" s="178"/>
      <c r="Z34" s="178"/>
      <c r="AA34" s="178"/>
      <c r="AB34" s="178"/>
      <c r="AC34" s="178"/>
      <c r="AD34" s="178"/>
      <c r="AE34" s="181">
        <f t="shared" si="9"/>
        <v>0</v>
      </c>
      <c r="AF34" s="178"/>
      <c r="AG34" s="178"/>
      <c r="AH34" s="181">
        <f t="shared" si="10"/>
        <v>253</v>
      </c>
      <c r="AI34" s="178">
        <v>253</v>
      </c>
      <c r="AJ34" s="178"/>
      <c r="AK34" s="178"/>
      <c r="AL34" s="181">
        <f t="shared" si="11"/>
        <v>253</v>
      </c>
      <c r="AM34" s="178"/>
      <c r="AN34" s="178"/>
      <c r="AO34" s="178">
        <v>253</v>
      </c>
      <c r="AP34" s="178"/>
      <c r="AQ34" s="178"/>
      <c r="AR34" s="178"/>
      <c r="AS34" s="178"/>
      <c r="AT34" s="178"/>
      <c r="AU34" s="178"/>
      <c r="AV34" s="178"/>
      <c r="AW34" s="181">
        <f t="shared" si="12"/>
        <v>19</v>
      </c>
      <c r="AX34" s="178"/>
      <c r="AY34" s="178"/>
      <c r="AZ34" s="178">
        <v>19</v>
      </c>
      <c r="BA34" s="178"/>
      <c r="BB34" s="178"/>
      <c r="BC34" s="181">
        <f t="shared" si="13"/>
        <v>0</v>
      </c>
      <c r="BD34" s="178"/>
      <c r="BE34" s="178"/>
      <c r="BF34" s="178"/>
    </row>
    <row r="35" spans="1:58" s="20" customFormat="1" ht="13.5">
      <c r="A35" s="174" t="s">
        <v>219</v>
      </c>
      <c r="B35" s="174">
        <v>3484</v>
      </c>
      <c r="C35" s="174" t="s">
        <v>250</v>
      </c>
      <c r="D35" s="181">
        <f t="shared" si="2"/>
        <v>2153</v>
      </c>
      <c r="E35" s="181">
        <f t="shared" si="3"/>
        <v>0</v>
      </c>
      <c r="F35" s="178"/>
      <c r="G35" s="178"/>
      <c r="H35" s="181">
        <f t="shared" si="4"/>
        <v>0</v>
      </c>
      <c r="I35" s="178"/>
      <c r="J35" s="178"/>
      <c r="K35" s="181">
        <f t="shared" si="5"/>
        <v>2153</v>
      </c>
      <c r="L35" s="178">
        <v>1701</v>
      </c>
      <c r="M35" s="178">
        <v>452</v>
      </c>
      <c r="N35" s="181">
        <f t="shared" si="6"/>
        <v>2286</v>
      </c>
      <c r="O35" s="181">
        <f t="shared" si="7"/>
        <v>1701</v>
      </c>
      <c r="P35" s="178">
        <v>1701</v>
      </c>
      <c r="Q35" s="178"/>
      <c r="R35" s="178"/>
      <c r="S35" s="178"/>
      <c r="T35" s="178"/>
      <c r="U35" s="178"/>
      <c r="V35" s="178"/>
      <c r="W35" s="181">
        <f t="shared" si="8"/>
        <v>452</v>
      </c>
      <c r="X35" s="178">
        <v>452</v>
      </c>
      <c r="Y35" s="178"/>
      <c r="Z35" s="178"/>
      <c r="AA35" s="178"/>
      <c r="AB35" s="178"/>
      <c r="AC35" s="178"/>
      <c r="AD35" s="178"/>
      <c r="AE35" s="181">
        <f t="shared" si="9"/>
        <v>133</v>
      </c>
      <c r="AF35" s="178">
        <v>133</v>
      </c>
      <c r="AG35" s="178"/>
      <c r="AH35" s="181">
        <f t="shared" si="10"/>
        <v>79</v>
      </c>
      <c r="AI35" s="178">
        <v>79</v>
      </c>
      <c r="AJ35" s="178"/>
      <c r="AK35" s="178"/>
      <c r="AL35" s="181">
        <f t="shared" si="11"/>
        <v>79</v>
      </c>
      <c r="AM35" s="178"/>
      <c r="AN35" s="178"/>
      <c r="AO35" s="178">
        <v>79</v>
      </c>
      <c r="AP35" s="178"/>
      <c r="AQ35" s="178"/>
      <c r="AR35" s="178"/>
      <c r="AS35" s="178"/>
      <c r="AT35" s="178"/>
      <c r="AU35" s="178"/>
      <c r="AV35" s="178"/>
      <c r="AW35" s="181">
        <f t="shared" si="12"/>
        <v>6</v>
      </c>
      <c r="AX35" s="178"/>
      <c r="AY35" s="178"/>
      <c r="AZ35" s="178">
        <v>6</v>
      </c>
      <c r="BA35" s="178"/>
      <c r="BB35" s="178"/>
      <c r="BC35" s="181">
        <f t="shared" si="13"/>
        <v>0</v>
      </c>
      <c r="BD35" s="178"/>
      <c r="BE35" s="178"/>
      <c r="BF35" s="178"/>
    </row>
    <row r="36" spans="1:58" s="20" customFormat="1" ht="13.5">
      <c r="A36" s="174" t="s">
        <v>219</v>
      </c>
      <c r="B36" s="174">
        <v>3485</v>
      </c>
      <c r="C36" s="174" t="s">
        <v>251</v>
      </c>
      <c r="D36" s="181">
        <f t="shared" si="2"/>
        <v>2210</v>
      </c>
      <c r="E36" s="181">
        <f t="shared" si="3"/>
        <v>0</v>
      </c>
      <c r="F36" s="178"/>
      <c r="G36" s="178"/>
      <c r="H36" s="181">
        <f t="shared" si="4"/>
        <v>1686</v>
      </c>
      <c r="I36" s="178">
        <v>1686</v>
      </c>
      <c r="J36" s="178"/>
      <c r="K36" s="181">
        <f t="shared" si="5"/>
        <v>524</v>
      </c>
      <c r="L36" s="178"/>
      <c r="M36" s="178">
        <v>524</v>
      </c>
      <c r="N36" s="181">
        <f t="shared" si="6"/>
        <v>2311</v>
      </c>
      <c r="O36" s="181">
        <f t="shared" si="7"/>
        <v>1686</v>
      </c>
      <c r="P36" s="178">
        <v>1686</v>
      </c>
      <c r="Q36" s="178"/>
      <c r="R36" s="178"/>
      <c r="S36" s="178"/>
      <c r="T36" s="178"/>
      <c r="U36" s="178"/>
      <c r="V36" s="178"/>
      <c r="W36" s="181">
        <f t="shared" si="8"/>
        <v>524</v>
      </c>
      <c r="X36" s="178">
        <v>524</v>
      </c>
      <c r="Y36" s="178"/>
      <c r="Z36" s="178"/>
      <c r="AA36" s="178"/>
      <c r="AB36" s="178"/>
      <c r="AC36" s="178"/>
      <c r="AD36" s="178"/>
      <c r="AE36" s="181">
        <f t="shared" si="9"/>
        <v>101</v>
      </c>
      <c r="AF36" s="178">
        <v>78</v>
      </c>
      <c r="AG36" s="178">
        <v>23</v>
      </c>
      <c r="AH36" s="181">
        <f t="shared" si="10"/>
        <v>95</v>
      </c>
      <c r="AI36" s="178">
        <v>95</v>
      </c>
      <c r="AJ36" s="178"/>
      <c r="AK36" s="178"/>
      <c r="AL36" s="181">
        <f t="shared" si="11"/>
        <v>95</v>
      </c>
      <c r="AM36" s="178"/>
      <c r="AN36" s="178"/>
      <c r="AO36" s="178">
        <v>3</v>
      </c>
      <c r="AP36" s="178"/>
      <c r="AQ36" s="178"/>
      <c r="AR36" s="178"/>
      <c r="AS36" s="178"/>
      <c r="AT36" s="178"/>
      <c r="AU36" s="178"/>
      <c r="AV36" s="178">
        <v>92</v>
      </c>
      <c r="AW36" s="181">
        <f t="shared" si="12"/>
        <v>0</v>
      </c>
      <c r="AX36" s="178"/>
      <c r="AY36" s="178"/>
      <c r="AZ36" s="178"/>
      <c r="BA36" s="178"/>
      <c r="BB36" s="178"/>
      <c r="BC36" s="181">
        <f t="shared" si="13"/>
        <v>0</v>
      </c>
      <c r="BD36" s="178"/>
      <c r="BE36" s="178"/>
      <c r="BF36" s="178"/>
    </row>
    <row r="37" spans="1:58" s="20" customFormat="1" ht="13.5">
      <c r="A37" s="174" t="s">
        <v>219</v>
      </c>
      <c r="B37" s="174">
        <v>3487</v>
      </c>
      <c r="C37" s="174" t="s">
        <v>252</v>
      </c>
      <c r="D37" s="181">
        <f t="shared" si="2"/>
        <v>1835</v>
      </c>
      <c r="E37" s="181">
        <f t="shared" si="3"/>
        <v>0</v>
      </c>
      <c r="F37" s="178"/>
      <c r="G37" s="178"/>
      <c r="H37" s="181">
        <f t="shared" si="4"/>
        <v>0</v>
      </c>
      <c r="I37" s="178"/>
      <c r="J37" s="178"/>
      <c r="K37" s="181">
        <f t="shared" si="5"/>
        <v>1835</v>
      </c>
      <c r="L37" s="178">
        <v>1493</v>
      </c>
      <c r="M37" s="178">
        <v>342</v>
      </c>
      <c r="N37" s="181">
        <f t="shared" si="6"/>
        <v>2004</v>
      </c>
      <c r="O37" s="181">
        <f t="shared" si="7"/>
        <v>1493</v>
      </c>
      <c r="P37" s="178">
        <v>1493</v>
      </c>
      <c r="Q37" s="178"/>
      <c r="R37" s="178"/>
      <c r="S37" s="178"/>
      <c r="T37" s="178"/>
      <c r="U37" s="178"/>
      <c r="V37" s="178"/>
      <c r="W37" s="181">
        <f t="shared" si="8"/>
        <v>342</v>
      </c>
      <c r="X37" s="178">
        <v>342</v>
      </c>
      <c r="Y37" s="178"/>
      <c r="Z37" s="178"/>
      <c r="AA37" s="178"/>
      <c r="AB37" s="178"/>
      <c r="AC37" s="178"/>
      <c r="AD37" s="178"/>
      <c r="AE37" s="181">
        <f t="shared" si="9"/>
        <v>169</v>
      </c>
      <c r="AF37" s="178">
        <v>169</v>
      </c>
      <c r="AG37" s="178"/>
      <c r="AH37" s="181">
        <f t="shared" si="10"/>
        <v>68</v>
      </c>
      <c r="AI37" s="178">
        <v>68</v>
      </c>
      <c r="AJ37" s="178"/>
      <c r="AK37" s="178"/>
      <c r="AL37" s="181">
        <f t="shared" si="11"/>
        <v>68</v>
      </c>
      <c r="AM37" s="178"/>
      <c r="AN37" s="178"/>
      <c r="AO37" s="178">
        <v>68</v>
      </c>
      <c r="AP37" s="178"/>
      <c r="AQ37" s="178"/>
      <c r="AR37" s="178"/>
      <c r="AS37" s="178"/>
      <c r="AT37" s="178"/>
      <c r="AU37" s="178"/>
      <c r="AV37" s="178"/>
      <c r="AW37" s="181">
        <f t="shared" si="12"/>
        <v>5</v>
      </c>
      <c r="AX37" s="178"/>
      <c r="AY37" s="178"/>
      <c r="AZ37" s="178">
        <v>5</v>
      </c>
      <c r="BA37" s="178"/>
      <c r="BB37" s="178"/>
      <c r="BC37" s="181">
        <f t="shared" si="13"/>
        <v>0</v>
      </c>
      <c r="BD37" s="178"/>
      <c r="BE37" s="178"/>
      <c r="BF37" s="178"/>
    </row>
    <row r="38" spans="1:58" s="20" customFormat="1" ht="13.5">
      <c r="A38" s="174" t="s">
        <v>219</v>
      </c>
      <c r="B38" s="174">
        <v>3501</v>
      </c>
      <c r="C38" s="174" t="s">
        <v>253</v>
      </c>
      <c r="D38" s="181">
        <f t="shared" si="2"/>
        <v>6203</v>
      </c>
      <c r="E38" s="181">
        <f t="shared" si="3"/>
        <v>0</v>
      </c>
      <c r="F38" s="178"/>
      <c r="G38" s="178"/>
      <c r="H38" s="181">
        <f t="shared" si="4"/>
        <v>5161</v>
      </c>
      <c r="I38" s="178">
        <v>5161</v>
      </c>
      <c r="J38" s="178"/>
      <c r="K38" s="181">
        <f t="shared" si="5"/>
        <v>1042</v>
      </c>
      <c r="L38" s="178"/>
      <c r="M38" s="178">
        <v>1042</v>
      </c>
      <c r="N38" s="181">
        <f t="shared" si="6"/>
        <v>6298</v>
      </c>
      <c r="O38" s="181">
        <f t="shared" si="7"/>
        <v>5161</v>
      </c>
      <c r="P38" s="178">
        <v>5161</v>
      </c>
      <c r="Q38" s="178"/>
      <c r="R38" s="178"/>
      <c r="S38" s="178"/>
      <c r="T38" s="178"/>
      <c r="U38" s="178"/>
      <c r="V38" s="178"/>
      <c r="W38" s="181">
        <f t="shared" si="8"/>
        <v>1042</v>
      </c>
      <c r="X38" s="178">
        <v>1042</v>
      </c>
      <c r="Y38" s="178"/>
      <c r="Z38" s="178"/>
      <c r="AA38" s="178"/>
      <c r="AB38" s="178"/>
      <c r="AC38" s="178"/>
      <c r="AD38" s="178"/>
      <c r="AE38" s="181">
        <f t="shared" si="9"/>
        <v>95</v>
      </c>
      <c r="AF38" s="178">
        <v>95</v>
      </c>
      <c r="AG38" s="178"/>
      <c r="AH38" s="181">
        <f t="shared" si="10"/>
        <v>380</v>
      </c>
      <c r="AI38" s="178">
        <v>380</v>
      </c>
      <c r="AJ38" s="178"/>
      <c r="AK38" s="178"/>
      <c r="AL38" s="181">
        <f t="shared" si="11"/>
        <v>380</v>
      </c>
      <c r="AM38" s="178"/>
      <c r="AN38" s="178"/>
      <c r="AO38" s="178">
        <v>380</v>
      </c>
      <c r="AP38" s="178"/>
      <c r="AQ38" s="178"/>
      <c r="AR38" s="178"/>
      <c r="AS38" s="178"/>
      <c r="AT38" s="178"/>
      <c r="AU38" s="178"/>
      <c r="AV38" s="178"/>
      <c r="AW38" s="181">
        <f t="shared" si="12"/>
        <v>29</v>
      </c>
      <c r="AX38" s="178"/>
      <c r="AY38" s="178"/>
      <c r="AZ38" s="178">
        <v>29</v>
      </c>
      <c r="BA38" s="178"/>
      <c r="BB38" s="178"/>
      <c r="BC38" s="181">
        <f t="shared" si="13"/>
        <v>0</v>
      </c>
      <c r="BD38" s="178"/>
      <c r="BE38" s="178"/>
      <c r="BF38" s="178"/>
    </row>
    <row r="39" spans="1:58" s="20" customFormat="1" ht="13.5">
      <c r="A39" s="174" t="s">
        <v>219</v>
      </c>
      <c r="B39" s="174">
        <v>3503</v>
      </c>
      <c r="C39" s="174" t="s">
        <v>254</v>
      </c>
      <c r="D39" s="181">
        <f t="shared" si="2"/>
        <v>2673</v>
      </c>
      <c r="E39" s="181">
        <f t="shared" si="3"/>
        <v>0</v>
      </c>
      <c r="F39" s="178"/>
      <c r="G39" s="178"/>
      <c r="H39" s="181">
        <f t="shared" si="4"/>
        <v>2673</v>
      </c>
      <c r="I39" s="178">
        <v>1777</v>
      </c>
      <c r="J39" s="178">
        <v>896</v>
      </c>
      <c r="K39" s="181">
        <f t="shared" si="5"/>
        <v>0</v>
      </c>
      <c r="L39" s="178"/>
      <c r="M39" s="178"/>
      <c r="N39" s="181">
        <f t="shared" si="6"/>
        <v>2673</v>
      </c>
      <c r="O39" s="181">
        <f t="shared" si="7"/>
        <v>1777</v>
      </c>
      <c r="P39" s="178">
        <v>1777</v>
      </c>
      <c r="Q39" s="178"/>
      <c r="R39" s="178"/>
      <c r="S39" s="178"/>
      <c r="T39" s="178"/>
      <c r="U39" s="178"/>
      <c r="V39" s="178"/>
      <c r="W39" s="181">
        <f t="shared" si="8"/>
        <v>896</v>
      </c>
      <c r="X39" s="178">
        <v>896</v>
      </c>
      <c r="Y39" s="178"/>
      <c r="Z39" s="178"/>
      <c r="AA39" s="178"/>
      <c r="AB39" s="178"/>
      <c r="AC39" s="178"/>
      <c r="AD39" s="178"/>
      <c r="AE39" s="181">
        <f t="shared" si="9"/>
        <v>0</v>
      </c>
      <c r="AF39" s="178"/>
      <c r="AG39" s="178"/>
      <c r="AH39" s="181">
        <f t="shared" si="10"/>
        <v>115</v>
      </c>
      <c r="AI39" s="178">
        <v>115</v>
      </c>
      <c r="AJ39" s="178"/>
      <c r="AK39" s="178"/>
      <c r="AL39" s="181">
        <f t="shared" si="11"/>
        <v>115</v>
      </c>
      <c r="AM39" s="178"/>
      <c r="AN39" s="178"/>
      <c r="AO39" s="178">
        <v>3</v>
      </c>
      <c r="AP39" s="178"/>
      <c r="AQ39" s="178"/>
      <c r="AR39" s="178"/>
      <c r="AS39" s="178"/>
      <c r="AT39" s="178"/>
      <c r="AU39" s="178"/>
      <c r="AV39" s="178">
        <v>112</v>
      </c>
      <c r="AW39" s="181">
        <f t="shared" si="12"/>
        <v>0</v>
      </c>
      <c r="AX39" s="178"/>
      <c r="AY39" s="178"/>
      <c r="AZ39" s="178"/>
      <c r="BA39" s="178"/>
      <c r="BB39" s="178"/>
      <c r="BC39" s="181">
        <f t="shared" si="13"/>
        <v>0</v>
      </c>
      <c r="BD39" s="178"/>
      <c r="BE39" s="178"/>
      <c r="BF39" s="178"/>
    </row>
    <row r="40" spans="1:58" s="20" customFormat="1" ht="13.5">
      <c r="A40" s="174" t="s">
        <v>219</v>
      </c>
      <c r="B40" s="174">
        <v>3506</v>
      </c>
      <c r="C40" s="174" t="s">
        <v>255</v>
      </c>
      <c r="D40" s="181">
        <f t="shared" si="2"/>
        <v>2880</v>
      </c>
      <c r="E40" s="181">
        <f t="shared" si="3"/>
        <v>0</v>
      </c>
      <c r="F40" s="178"/>
      <c r="G40" s="178"/>
      <c r="H40" s="181">
        <f t="shared" si="4"/>
        <v>2667</v>
      </c>
      <c r="I40" s="178">
        <v>2667</v>
      </c>
      <c r="J40" s="178"/>
      <c r="K40" s="181">
        <f t="shared" si="5"/>
        <v>213</v>
      </c>
      <c r="L40" s="178"/>
      <c r="M40" s="178">
        <v>213</v>
      </c>
      <c r="N40" s="181">
        <f t="shared" si="6"/>
        <v>2880</v>
      </c>
      <c r="O40" s="181">
        <f t="shared" si="7"/>
        <v>2667</v>
      </c>
      <c r="P40" s="178">
        <v>2667</v>
      </c>
      <c r="Q40" s="178"/>
      <c r="R40" s="178"/>
      <c r="S40" s="178"/>
      <c r="T40" s="178"/>
      <c r="U40" s="178"/>
      <c r="V40" s="178"/>
      <c r="W40" s="181">
        <f t="shared" si="8"/>
        <v>213</v>
      </c>
      <c r="X40" s="178">
        <v>213</v>
      </c>
      <c r="Y40" s="178"/>
      <c r="Z40" s="178"/>
      <c r="AA40" s="178"/>
      <c r="AB40" s="178"/>
      <c r="AC40" s="178"/>
      <c r="AD40" s="178"/>
      <c r="AE40" s="181">
        <f t="shared" si="9"/>
        <v>0</v>
      </c>
      <c r="AF40" s="178"/>
      <c r="AG40" s="178"/>
      <c r="AH40" s="181">
        <f t="shared" si="10"/>
        <v>177</v>
      </c>
      <c r="AI40" s="178">
        <v>177</v>
      </c>
      <c r="AJ40" s="178"/>
      <c r="AK40" s="178"/>
      <c r="AL40" s="181">
        <f t="shared" si="11"/>
        <v>177</v>
      </c>
      <c r="AM40" s="178"/>
      <c r="AN40" s="178"/>
      <c r="AO40" s="178">
        <v>177</v>
      </c>
      <c r="AP40" s="178"/>
      <c r="AQ40" s="178"/>
      <c r="AR40" s="178"/>
      <c r="AS40" s="178"/>
      <c r="AT40" s="178"/>
      <c r="AU40" s="178"/>
      <c r="AV40" s="178"/>
      <c r="AW40" s="181">
        <f t="shared" si="12"/>
        <v>0</v>
      </c>
      <c r="AX40" s="178"/>
      <c r="AY40" s="178"/>
      <c r="AZ40" s="178"/>
      <c r="BA40" s="178"/>
      <c r="BB40" s="178"/>
      <c r="BC40" s="181">
        <f t="shared" si="13"/>
        <v>0</v>
      </c>
      <c r="BD40" s="178"/>
      <c r="BE40" s="178"/>
      <c r="BF40" s="178"/>
    </row>
    <row r="41" spans="1:58" s="20" customFormat="1" ht="13.5">
      <c r="A41" s="174" t="s">
        <v>219</v>
      </c>
      <c r="B41" s="174">
        <v>3507</v>
      </c>
      <c r="C41" s="174" t="s">
        <v>256</v>
      </c>
      <c r="D41" s="181">
        <f t="shared" si="2"/>
        <v>11250</v>
      </c>
      <c r="E41" s="181">
        <f t="shared" si="3"/>
        <v>0</v>
      </c>
      <c r="F41" s="178"/>
      <c r="G41" s="178"/>
      <c r="H41" s="181">
        <f t="shared" si="4"/>
        <v>8751</v>
      </c>
      <c r="I41" s="178">
        <v>8751</v>
      </c>
      <c r="J41" s="178"/>
      <c r="K41" s="181">
        <f t="shared" si="5"/>
        <v>2499</v>
      </c>
      <c r="L41" s="178"/>
      <c r="M41" s="178">
        <v>2499</v>
      </c>
      <c r="N41" s="181">
        <f t="shared" si="6"/>
        <v>11675</v>
      </c>
      <c r="O41" s="181">
        <f t="shared" si="7"/>
        <v>8751</v>
      </c>
      <c r="P41" s="178">
        <v>8751</v>
      </c>
      <c r="Q41" s="178"/>
      <c r="R41" s="178"/>
      <c r="S41" s="178"/>
      <c r="T41" s="178"/>
      <c r="U41" s="178"/>
      <c r="V41" s="178"/>
      <c r="W41" s="181">
        <f t="shared" si="8"/>
        <v>2499</v>
      </c>
      <c r="X41" s="178">
        <v>2499</v>
      </c>
      <c r="Y41" s="178"/>
      <c r="Z41" s="178"/>
      <c r="AA41" s="178"/>
      <c r="AB41" s="178"/>
      <c r="AC41" s="178"/>
      <c r="AD41" s="178"/>
      <c r="AE41" s="181">
        <f t="shared" si="9"/>
        <v>425</v>
      </c>
      <c r="AF41" s="178">
        <v>425</v>
      </c>
      <c r="AG41" s="178"/>
      <c r="AH41" s="181">
        <f t="shared" si="10"/>
        <v>483</v>
      </c>
      <c r="AI41" s="178">
        <v>483</v>
      </c>
      <c r="AJ41" s="178"/>
      <c r="AK41" s="178"/>
      <c r="AL41" s="181">
        <f t="shared" si="11"/>
        <v>483</v>
      </c>
      <c r="AM41" s="178"/>
      <c r="AN41" s="178"/>
      <c r="AO41" s="178">
        <v>13</v>
      </c>
      <c r="AP41" s="178"/>
      <c r="AQ41" s="178"/>
      <c r="AR41" s="178"/>
      <c r="AS41" s="178"/>
      <c r="AT41" s="178"/>
      <c r="AU41" s="178"/>
      <c r="AV41" s="178">
        <v>470</v>
      </c>
      <c r="AW41" s="181">
        <f t="shared" si="12"/>
        <v>0</v>
      </c>
      <c r="AX41" s="178"/>
      <c r="AY41" s="178"/>
      <c r="AZ41" s="178"/>
      <c r="BA41" s="178"/>
      <c r="BB41" s="178"/>
      <c r="BC41" s="181">
        <f t="shared" si="13"/>
        <v>0</v>
      </c>
      <c r="BD41" s="178"/>
      <c r="BE41" s="178"/>
      <c r="BF41" s="178"/>
    </row>
    <row r="42" spans="1:58" s="20" customFormat="1" ht="13.5">
      <c r="A42" s="174" t="s">
        <v>219</v>
      </c>
      <c r="B42" s="174">
        <v>3524</v>
      </c>
      <c r="C42" s="174" t="s">
        <v>257</v>
      </c>
      <c r="D42" s="181">
        <f t="shared" si="2"/>
        <v>8716</v>
      </c>
      <c r="E42" s="181">
        <f t="shared" si="3"/>
        <v>0</v>
      </c>
      <c r="F42" s="178"/>
      <c r="G42" s="178"/>
      <c r="H42" s="181">
        <f t="shared" si="4"/>
        <v>7262</v>
      </c>
      <c r="I42" s="178">
        <v>7262</v>
      </c>
      <c r="J42" s="178"/>
      <c r="K42" s="181">
        <f t="shared" si="5"/>
        <v>1454</v>
      </c>
      <c r="L42" s="178"/>
      <c r="M42" s="178">
        <v>1454</v>
      </c>
      <c r="N42" s="181">
        <f t="shared" si="6"/>
        <v>8716</v>
      </c>
      <c r="O42" s="181">
        <f t="shared" si="7"/>
        <v>7262</v>
      </c>
      <c r="P42" s="178">
        <v>7262</v>
      </c>
      <c r="Q42" s="178"/>
      <c r="R42" s="178"/>
      <c r="S42" s="178"/>
      <c r="T42" s="178"/>
      <c r="U42" s="178"/>
      <c r="V42" s="178"/>
      <c r="W42" s="181">
        <f t="shared" si="8"/>
        <v>1454</v>
      </c>
      <c r="X42" s="178">
        <v>1454</v>
      </c>
      <c r="Y42" s="178"/>
      <c r="Z42" s="178"/>
      <c r="AA42" s="178"/>
      <c r="AB42" s="178"/>
      <c r="AC42" s="178"/>
      <c r="AD42" s="178"/>
      <c r="AE42" s="181">
        <f t="shared" si="9"/>
        <v>0</v>
      </c>
      <c r="AF42" s="178"/>
      <c r="AG42" s="178"/>
      <c r="AH42" s="181">
        <f t="shared" si="10"/>
        <v>534</v>
      </c>
      <c r="AI42" s="178">
        <v>534</v>
      </c>
      <c r="AJ42" s="178"/>
      <c r="AK42" s="178"/>
      <c r="AL42" s="181">
        <f t="shared" si="11"/>
        <v>534</v>
      </c>
      <c r="AM42" s="178"/>
      <c r="AN42" s="178"/>
      <c r="AO42" s="178">
        <v>534</v>
      </c>
      <c r="AP42" s="178"/>
      <c r="AQ42" s="178"/>
      <c r="AR42" s="178"/>
      <c r="AS42" s="178"/>
      <c r="AT42" s="178"/>
      <c r="AU42" s="178"/>
      <c r="AV42" s="178"/>
      <c r="AW42" s="181">
        <f t="shared" si="12"/>
        <v>0</v>
      </c>
      <c r="AX42" s="178"/>
      <c r="AY42" s="178"/>
      <c r="AZ42" s="178"/>
      <c r="BA42" s="178"/>
      <c r="BB42" s="178"/>
      <c r="BC42" s="181">
        <f t="shared" si="13"/>
        <v>0</v>
      </c>
      <c r="BD42" s="178"/>
      <c r="BE42" s="178"/>
      <c r="BF42" s="178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岩手県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42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556846</v>
      </c>
      <c r="F7" s="149" t="s">
        <v>75</v>
      </c>
      <c r="G7" s="47" t="s">
        <v>76</v>
      </c>
      <c r="H7" s="48">
        <f>AD13</f>
        <v>532739</v>
      </c>
      <c r="I7" s="48">
        <f>AD24</f>
        <v>124923</v>
      </c>
      <c r="J7" s="48">
        <f>SUM(H7:I7)</f>
        <v>657662</v>
      </c>
      <c r="K7" s="49">
        <f>IF(J$14&gt;0,J7/J$14,0)</f>
        <v>1</v>
      </c>
      <c r="L7" s="50">
        <f>AD35</f>
        <v>13870</v>
      </c>
      <c r="M7" s="81">
        <f>AD38</f>
        <v>708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556846</v>
      </c>
      <c r="AF7" s="67">
        <f>'水洗化人口等'!B7</f>
        <v>3000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6359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6359</v>
      </c>
      <c r="AF8" s="67">
        <f>'水洗化人口等'!B8</f>
        <v>3201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563205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560367</v>
      </c>
      <c r="AF9" s="67">
        <f>'水洗化人口等'!B9</f>
        <v>3202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560367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7283</v>
      </c>
      <c r="AF10" s="67">
        <f>'水洗化人口等'!B10</f>
        <v>3203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7283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255523</v>
      </c>
      <c r="AF11" s="67">
        <f>'水洗化人口等'!B11</f>
        <v>3205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255523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200843</v>
      </c>
      <c r="AF12" s="67">
        <f>'水洗化人口等'!B12</f>
        <v>3206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823173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532739</v>
      </c>
      <c r="AF13" s="67">
        <f>'水洗化人口等'!B13</f>
        <v>3207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1386378</v>
      </c>
      <c r="F14" s="149"/>
      <c r="G14" s="47" t="s">
        <v>79</v>
      </c>
      <c r="H14" s="48">
        <f>SUM(H7:H13)</f>
        <v>532739</v>
      </c>
      <c r="I14" s="48">
        <f>SUM(I7:I13)</f>
        <v>124923</v>
      </c>
      <c r="J14" s="48">
        <f>SUM(J7:J13)</f>
        <v>657662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3798</v>
      </c>
      <c r="I15" s="48">
        <f>AD31</f>
        <v>99</v>
      </c>
      <c r="J15" s="48">
        <f>SUM(H15:I15)</f>
        <v>3897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536537</v>
      </c>
      <c r="I16" s="83">
        <f>SUM(I14:I15)</f>
        <v>125022</v>
      </c>
      <c r="J16" s="83">
        <f>SUM(J14:J15)</f>
        <v>661559</v>
      </c>
      <c r="K16" s="84" t="s">
        <v>92</v>
      </c>
      <c r="L16" s="85">
        <f>SUM(L7:L9)</f>
        <v>13870</v>
      </c>
      <c r="M16" s="86">
        <f>SUM(M7:M9)</f>
        <v>708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3210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200843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3211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3213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0.5937579794255247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3214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0.40624202057447534</v>
      </c>
      <c r="F20" s="155" t="s">
        <v>101</v>
      </c>
      <c r="G20" s="156"/>
      <c r="H20" s="48">
        <f>AD21</f>
        <v>0</v>
      </c>
      <c r="I20" s="48">
        <f>AD32</f>
        <v>0</v>
      </c>
      <c r="J20" s="75">
        <f>SUM(H20:I20)</f>
        <v>0</v>
      </c>
      <c r="AA20" s="46" t="s">
        <v>94</v>
      </c>
      <c r="AB20" s="46" t="s">
        <v>124</v>
      </c>
      <c r="AC20" s="46" t="s">
        <v>172</v>
      </c>
      <c r="AD20" s="61">
        <f ca="1" t="shared" si="0"/>
        <v>3798</v>
      </c>
      <c r="AF20" s="67">
        <f>'水洗化人口等'!B20</f>
        <v>3215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0.40419495981615405</v>
      </c>
      <c r="F21" s="155" t="s">
        <v>103</v>
      </c>
      <c r="G21" s="156"/>
      <c r="H21" s="48">
        <f>AD22</f>
        <v>294666</v>
      </c>
      <c r="I21" s="48">
        <f>AD33</f>
        <v>17103</v>
      </c>
      <c r="J21" s="75">
        <f>SUM(H21:I21)</f>
        <v>311769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3301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0.18430976256114856</v>
      </c>
      <c r="F22" s="155" t="s">
        <v>105</v>
      </c>
      <c r="G22" s="156"/>
      <c r="H22" s="48">
        <f>AD23</f>
        <v>238073</v>
      </c>
      <c r="I22" s="48">
        <f>AD34</f>
        <v>107820</v>
      </c>
      <c r="J22" s="75">
        <f>SUM(H22:I22)</f>
        <v>345893</v>
      </c>
      <c r="AA22" s="46" t="s">
        <v>103</v>
      </c>
      <c r="AB22" s="46" t="s">
        <v>124</v>
      </c>
      <c r="AC22" s="46" t="s">
        <v>148</v>
      </c>
      <c r="AD22" s="61">
        <f ca="1" t="shared" si="0"/>
        <v>294666</v>
      </c>
      <c r="AF22" s="67">
        <f>'水洗化人口等'!B22</f>
        <v>3302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0.14486885971935504</v>
      </c>
      <c r="F23" s="153" t="s">
        <v>8</v>
      </c>
      <c r="G23" s="154"/>
      <c r="H23" s="83">
        <f>SUM(H20:H22)</f>
        <v>532739</v>
      </c>
      <c r="I23" s="83">
        <f>SUM(I20:I22)</f>
        <v>124923</v>
      </c>
      <c r="J23" s="88">
        <f>SUM(J20:J22)</f>
        <v>657662</v>
      </c>
      <c r="AA23" s="44" t="s">
        <v>105</v>
      </c>
      <c r="AB23" s="46" t="s">
        <v>124</v>
      </c>
      <c r="AC23" s="44" t="s">
        <v>149</v>
      </c>
      <c r="AD23" s="61">
        <f ca="1" t="shared" si="0"/>
        <v>238073</v>
      </c>
      <c r="AF23" s="67">
        <f>'水洗化人口等'!B23</f>
        <v>3303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0.9887092621691924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124923</v>
      </c>
      <c r="AF24" s="67">
        <f>'水洗化人口等'!B24</f>
        <v>3305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0.01129073783080761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3321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3322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3366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2255</v>
      </c>
      <c r="J28" s="90">
        <f>AD51</f>
        <v>179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3381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315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3402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6614</v>
      </c>
      <c r="J30" s="90">
        <f>AD53</f>
        <v>192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3422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2982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99</v>
      </c>
      <c r="AF31" s="67">
        <f>'水洗化人口等'!B31</f>
        <v>3441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3461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17103</v>
      </c>
      <c r="AF33" s="67">
        <f>'水洗化人口等'!B33</f>
        <v>3482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107820</v>
      </c>
      <c r="AF34" s="67">
        <f>'水洗化人口等'!B34</f>
        <v>3483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223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13870</v>
      </c>
      <c r="AF35" s="67">
        <f>'水洗化人口等'!B35</f>
        <v>3484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2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3485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3870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3487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16261</v>
      </c>
      <c r="J38" s="92">
        <f>SUM(J28:J32)</f>
        <v>371</v>
      </c>
      <c r="AA38" s="44" t="s">
        <v>76</v>
      </c>
      <c r="AB38" s="46" t="s">
        <v>124</v>
      </c>
      <c r="AC38" s="44" t="s">
        <v>154</v>
      </c>
      <c r="AD38" s="72">
        <f ca="1" t="shared" si="0"/>
        <v>708</v>
      </c>
      <c r="AF38" s="67">
        <f>'水洗化人口等'!B38</f>
        <v>3501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3503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3506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2255</v>
      </c>
      <c r="AF41" s="67">
        <f>'水洗化人口等'!B41</f>
        <v>3507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315</v>
      </c>
      <c r="AF42" s="67">
        <f>'水洗化人口等'!B42</f>
        <v>3524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6614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2982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223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2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3870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179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192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2008-09-16T07:13:37Z</dcterms:modified>
  <cp:category/>
  <cp:version/>
  <cp:contentType/>
  <cp:contentStatus/>
</cp:coreProperties>
</file>