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'し尿処理の状況'!$A$2:$AC$42</definedName>
    <definedName name="_xlnm.Print_Area" localSheetId="0">'水洗化人口等'!$A$2:$U$42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<sst xmlns="http://schemas.openxmlformats.org/spreadsheetml/2006/main" count="395" uniqueCount="156">
  <si>
    <t>北方町</t>
  </si>
  <si>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</si>
  <si>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</si>
  <si>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</si>
  <si>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</si>
  <si>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</si>
  <si>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</si>
  <si>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</si>
  <si>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</si>
  <si>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</si>
  <si>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</si>
  <si>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</si>
  <si>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</si>
  <si>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</si>
  <si>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</si>
  <si>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</si>
  <si>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</si>
  <si>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</si>
  <si>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</si>
  <si>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</si>
  <si>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</si>
  <si>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</si>
  <si>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</si>
  <si>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</si>
  <si>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</si>
  <si>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</si>
  <si>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</si>
  <si>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</si>
  <si>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嬉野町</t>
  </si>
  <si>
    <t>佐賀県</t>
  </si>
  <si>
    <t>玄海町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</si>
  <si>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</si>
  <si>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</si>
  <si>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</si>
  <si>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</si>
  <si>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</si>
  <si>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</si>
  <si>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</si>
  <si>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</si>
  <si>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</si>
  <si>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</si>
  <si>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</si>
  <si>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</si>
  <si>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</si>
  <si>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</si>
  <si>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</si>
  <si>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41301</t>
  </si>
  <si>
    <t>諸富町</t>
  </si>
  <si>
    <t>41302</t>
  </si>
  <si>
    <t>川副町</t>
  </si>
  <si>
    <t>41303</t>
  </si>
  <si>
    <t>東与賀町</t>
  </si>
  <si>
    <t>41304</t>
  </si>
  <si>
    <t>久保田町</t>
  </si>
  <si>
    <t>41305</t>
  </si>
  <si>
    <t>41306</t>
  </si>
  <si>
    <t>富士町</t>
  </si>
  <si>
    <t>41321</t>
  </si>
  <si>
    <t>神埼町</t>
  </si>
  <si>
    <t>41322</t>
  </si>
  <si>
    <t>41323</t>
  </si>
  <si>
    <t>三田川町</t>
  </si>
  <si>
    <t>41324</t>
  </si>
  <si>
    <t>東脊振村</t>
  </si>
  <si>
    <t>41325</t>
  </si>
  <si>
    <t>脊振村</t>
  </si>
  <si>
    <t>41326</t>
  </si>
  <si>
    <t>三瀬村</t>
  </si>
  <si>
    <t>41341</t>
  </si>
  <si>
    <t>基山町</t>
  </si>
  <si>
    <t>41345</t>
  </si>
  <si>
    <t>上峰町</t>
  </si>
  <si>
    <t>41382</t>
  </si>
  <si>
    <t>七山村</t>
  </si>
  <si>
    <t>41387</t>
  </si>
  <si>
    <t>41401</t>
  </si>
  <si>
    <t>有田町</t>
  </si>
  <si>
    <t>41402</t>
  </si>
  <si>
    <t>西有田町</t>
  </si>
  <si>
    <t>41421</t>
  </si>
  <si>
    <t>山内町</t>
  </si>
  <si>
    <t>41422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</si>
  <si>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</si>
  <si>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</si>
  <si>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</si>
  <si>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</si>
  <si>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</si>
  <si>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</si>
  <si>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</si>
  <si>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</si>
  <si>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41442</t>
  </si>
  <si>
    <t>塩田町</t>
  </si>
  <si>
    <t>41443</t>
  </si>
  <si>
    <t>佐賀県合計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</si>
  <si>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</si>
  <si>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</si>
  <si>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</si>
  <si>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</si>
  <si>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</si>
  <si>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</si>
  <si>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</si>
  <si>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</si>
  <si>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</si>
  <si>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</si>
  <si>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</si>
  <si>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</si>
  <si>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</si>
  <si>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</si>
  <si>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</si>
  <si>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</si>
  <si>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</si>
  <si>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</si>
  <si>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</si>
  <si>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</si>
  <si>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</si>
  <si>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</si>
  <si>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</si>
  <si>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</si>
  <si>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</si>
  <si>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</si>
  <si>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</si>
  <si>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</si>
  <si>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</si>
  <si>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</si>
  <si>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</si>
  <si>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</si>
  <si>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</si>
  <si>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</si>
  <si>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</si>
  <si>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</si>
  <si>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</si>
  <si>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</si>
  <si>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</si>
  <si>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</si>
  <si>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</si>
  <si>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</si>
  <si>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</si>
  <si>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</si>
  <si>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</si>
  <si>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</si>
  <si>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</si>
  <si>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</si>
  <si>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</si>
  <si>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</si>
  <si>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</si>
  <si>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</si>
  <si>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</si>
  <si>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</si>
  <si>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</si>
  <si>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41208</t>
  </si>
  <si>
    <t>小城市</t>
  </si>
  <si>
    <t>41346</t>
  </si>
  <si>
    <t>みやき町</t>
  </si>
  <si>
    <t>大和町</t>
  </si>
  <si>
    <t>千代田町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</si>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</sst>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42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103</v>
      </c>
      <c r="B2" s="65" t="s">
        <v>2</v>
      </c>
      <c r="C2" s="68" t="s">
        <v>3</v>
      </c>
      <c r="D2" s="5" t="s">
        <v>104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105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106</v>
      </c>
      <c r="F3" s="20"/>
      <c r="G3" s="20"/>
      <c r="H3" s="23"/>
      <c r="I3" s="7" t="s">
        <v>4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107</v>
      </c>
      <c r="F4" s="77" t="s">
        <v>5</v>
      </c>
      <c r="G4" s="77" t="s">
        <v>6</v>
      </c>
      <c r="H4" s="77" t="s">
        <v>7</v>
      </c>
      <c r="I4" s="6" t="s">
        <v>107</v>
      </c>
      <c r="J4" s="77" t="s">
        <v>8</v>
      </c>
      <c r="K4" s="77" t="s">
        <v>9</v>
      </c>
      <c r="L4" s="77" t="s">
        <v>10</v>
      </c>
      <c r="M4" s="77" t="s">
        <v>11</v>
      </c>
      <c r="N4" s="77" t="s">
        <v>12</v>
      </c>
      <c r="O4" s="81" t="s">
        <v>13</v>
      </c>
      <c r="P4" s="8"/>
      <c r="Q4" s="77" t="s">
        <v>14</v>
      </c>
      <c r="R4" s="77" t="s">
        <v>108</v>
      </c>
      <c r="S4" s="77" t="s">
        <v>109</v>
      </c>
      <c r="T4" s="79" t="s">
        <v>110</v>
      </c>
      <c r="U4" s="79" t="s">
        <v>111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112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113</v>
      </c>
      <c r="E6" s="10" t="s">
        <v>113</v>
      </c>
      <c r="F6" s="11" t="s">
        <v>15</v>
      </c>
      <c r="G6" s="10" t="s">
        <v>113</v>
      </c>
      <c r="H6" s="10" t="s">
        <v>113</v>
      </c>
      <c r="I6" s="10" t="s">
        <v>113</v>
      </c>
      <c r="J6" s="11" t="s">
        <v>15</v>
      </c>
      <c r="K6" s="10" t="s">
        <v>113</v>
      </c>
      <c r="L6" s="11" t="s">
        <v>15</v>
      </c>
      <c r="M6" s="10" t="s">
        <v>113</v>
      </c>
      <c r="N6" s="11" t="s">
        <v>15</v>
      </c>
      <c r="O6" s="10" t="s">
        <v>113</v>
      </c>
      <c r="P6" s="10" t="s">
        <v>113</v>
      </c>
      <c r="Q6" s="11" t="s">
        <v>15</v>
      </c>
      <c r="R6" s="83"/>
      <c r="S6" s="83"/>
      <c r="T6" s="83"/>
      <c r="U6" s="80"/>
    </row>
    <row r="7" spans="1:21" ht="13.5">
      <c r="A7" s="54" t="s">
        <v>31</v>
      </c>
      <c r="B7" s="54" t="s">
        <v>32</v>
      </c>
      <c r="C7" s="55" t="s">
        <v>33</v>
      </c>
      <c r="D7" s="31">
        <f aca="true" t="shared" si="0" ref="D7:D41">E7+I7</f>
        <v>164483</v>
      </c>
      <c r="E7" s="32">
        <f aca="true" t="shared" si="1" ref="E7:E32">G7+H7</f>
        <v>16072</v>
      </c>
      <c r="F7" s="33">
        <f>E7/D7*100</f>
        <v>9.771222557954317</v>
      </c>
      <c r="G7" s="31">
        <v>15222</v>
      </c>
      <c r="H7" s="31">
        <v>850</v>
      </c>
      <c r="I7" s="32">
        <f aca="true" t="shared" si="2" ref="I7:I32">K7+M7+O7</f>
        <v>148411</v>
      </c>
      <c r="J7" s="33">
        <f>I7/D7*100</f>
        <v>90.22877744204568</v>
      </c>
      <c r="K7" s="31">
        <v>114640</v>
      </c>
      <c r="L7" s="33">
        <f>K7/D7*100</f>
        <v>69.69717235215798</v>
      </c>
      <c r="M7" s="31">
        <v>0</v>
      </c>
      <c r="N7" s="33">
        <f>M7/D7*100</f>
        <v>0</v>
      </c>
      <c r="O7" s="31">
        <v>33771</v>
      </c>
      <c r="P7" s="31">
        <v>20072</v>
      </c>
      <c r="Q7" s="33">
        <f>O7/D7*100</f>
        <v>20.53160508988771</v>
      </c>
      <c r="R7" s="31" t="s">
        <v>155</v>
      </c>
      <c r="S7" s="31"/>
      <c r="T7" s="31"/>
      <c r="U7" s="31"/>
    </row>
    <row r="8" spans="1:21" ht="13.5">
      <c r="A8" s="54" t="s">
        <v>31</v>
      </c>
      <c r="B8" s="54" t="s">
        <v>34</v>
      </c>
      <c r="C8" s="55" t="s">
        <v>35</v>
      </c>
      <c r="D8" s="31">
        <f t="shared" si="0"/>
        <v>132984</v>
      </c>
      <c r="E8" s="32">
        <f t="shared" si="1"/>
        <v>43831</v>
      </c>
      <c r="F8" s="33">
        <f>E8/D8*100</f>
        <v>32.959604162906814</v>
      </c>
      <c r="G8" s="31">
        <v>43296</v>
      </c>
      <c r="H8" s="31">
        <v>535</v>
      </c>
      <c r="I8" s="32">
        <f t="shared" si="2"/>
        <v>89153</v>
      </c>
      <c r="J8" s="33">
        <f>I8/D8*100</f>
        <v>67.04039583709319</v>
      </c>
      <c r="K8" s="31">
        <v>60532</v>
      </c>
      <c r="L8" s="33">
        <f>K8/D8*100</f>
        <v>45.518257835529084</v>
      </c>
      <c r="M8" s="31">
        <v>0</v>
      </c>
      <c r="N8" s="33">
        <f>M8/D8*100</f>
        <v>0</v>
      </c>
      <c r="O8" s="31">
        <v>28621</v>
      </c>
      <c r="P8" s="31">
        <v>13305</v>
      </c>
      <c r="Q8" s="33">
        <f>O8/D8*100</f>
        <v>21.522138001564098</v>
      </c>
      <c r="R8" s="31" t="s">
        <v>155</v>
      </c>
      <c r="S8" s="31"/>
      <c r="T8" s="31"/>
      <c r="U8" s="31"/>
    </row>
    <row r="9" spans="1:21" ht="13.5">
      <c r="A9" s="54" t="s">
        <v>31</v>
      </c>
      <c r="B9" s="54" t="s">
        <v>36</v>
      </c>
      <c r="C9" s="55" t="s">
        <v>37</v>
      </c>
      <c r="D9" s="31">
        <f t="shared" si="0"/>
        <v>63193</v>
      </c>
      <c r="E9" s="32">
        <f t="shared" si="1"/>
        <v>11994</v>
      </c>
      <c r="F9" s="33">
        <f aca="true" t="shared" si="3" ref="F9:F42">E9/D9*100</f>
        <v>18.979950310952162</v>
      </c>
      <c r="G9" s="31">
        <v>11994</v>
      </c>
      <c r="H9" s="31">
        <v>0</v>
      </c>
      <c r="I9" s="32">
        <f t="shared" si="2"/>
        <v>51199</v>
      </c>
      <c r="J9" s="33">
        <f aca="true" t="shared" si="4" ref="J9:J42">I9/D9*100</f>
        <v>81.02004968904784</v>
      </c>
      <c r="K9" s="31">
        <v>40039</v>
      </c>
      <c r="L9" s="33">
        <f aca="true" t="shared" si="5" ref="L9:L42">K9/D9*100</f>
        <v>63.359865807921764</v>
      </c>
      <c r="M9" s="31">
        <v>0</v>
      </c>
      <c r="N9" s="33">
        <f aca="true" t="shared" si="6" ref="N9:N42">M9/D9*100</f>
        <v>0</v>
      </c>
      <c r="O9" s="31">
        <v>11160</v>
      </c>
      <c r="P9" s="31">
        <v>6650</v>
      </c>
      <c r="Q9" s="33">
        <f aca="true" t="shared" si="7" ref="Q9:Q42">O9/D9*100</f>
        <v>17.660183881126073</v>
      </c>
      <c r="R9" s="31" t="s">
        <v>155</v>
      </c>
      <c r="S9" s="31"/>
      <c r="T9" s="31"/>
      <c r="U9" s="31"/>
    </row>
    <row r="10" spans="1:21" ht="13.5">
      <c r="A10" s="54" t="s">
        <v>31</v>
      </c>
      <c r="B10" s="54" t="s">
        <v>38</v>
      </c>
      <c r="C10" s="55" t="s">
        <v>39</v>
      </c>
      <c r="D10" s="31">
        <f t="shared" si="0"/>
        <v>23610</v>
      </c>
      <c r="E10" s="32">
        <f t="shared" si="1"/>
        <v>16556</v>
      </c>
      <c r="F10" s="33">
        <f t="shared" si="3"/>
        <v>70.12282930961456</v>
      </c>
      <c r="G10" s="31">
        <v>15283</v>
      </c>
      <c r="H10" s="31">
        <v>1273</v>
      </c>
      <c r="I10" s="32">
        <f t="shared" si="2"/>
        <v>7054</v>
      </c>
      <c r="J10" s="33">
        <f t="shared" si="4"/>
        <v>29.87717069038543</v>
      </c>
      <c r="K10" s="31">
        <v>0</v>
      </c>
      <c r="L10" s="33">
        <f t="shared" si="5"/>
        <v>0</v>
      </c>
      <c r="M10" s="31">
        <v>514</v>
      </c>
      <c r="N10" s="33">
        <f t="shared" si="6"/>
        <v>2.1770436255823804</v>
      </c>
      <c r="O10" s="31">
        <v>6540</v>
      </c>
      <c r="P10" s="31">
        <v>3319</v>
      </c>
      <c r="Q10" s="33">
        <f t="shared" si="7"/>
        <v>27.70012706480305</v>
      </c>
      <c r="R10" s="31"/>
      <c r="S10" s="31" t="s">
        <v>155</v>
      </c>
      <c r="T10" s="31"/>
      <c r="U10" s="31"/>
    </row>
    <row r="11" spans="1:21" ht="13.5">
      <c r="A11" s="54" t="s">
        <v>31</v>
      </c>
      <c r="B11" s="54" t="s">
        <v>40</v>
      </c>
      <c r="C11" s="55" t="s">
        <v>41</v>
      </c>
      <c r="D11" s="31">
        <f t="shared" si="0"/>
        <v>59469</v>
      </c>
      <c r="E11" s="32">
        <f t="shared" si="1"/>
        <v>27596</v>
      </c>
      <c r="F11" s="33">
        <f t="shared" si="3"/>
        <v>46.40400881131346</v>
      </c>
      <c r="G11" s="31">
        <v>27105</v>
      </c>
      <c r="H11" s="31">
        <v>491</v>
      </c>
      <c r="I11" s="32">
        <f t="shared" si="2"/>
        <v>31873</v>
      </c>
      <c r="J11" s="33">
        <f t="shared" si="4"/>
        <v>53.59599118868654</v>
      </c>
      <c r="K11" s="31">
        <v>23105</v>
      </c>
      <c r="L11" s="33">
        <f t="shared" si="5"/>
        <v>38.85217508281626</v>
      </c>
      <c r="M11" s="31">
        <v>0</v>
      </c>
      <c r="N11" s="33">
        <f t="shared" si="6"/>
        <v>0</v>
      </c>
      <c r="O11" s="31">
        <v>8768</v>
      </c>
      <c r="P11" s="31">
        <v>4409</v>
      </c>
      <c r="Q11" s="33">
        <f t="shared" si="7"/>
        <v>14.743816105870286</v>
      </c>
      <c r="R11" s="31" t="s">
        <v>155</v>
      </c>
      <c r="S11" s="31"/>
      <c r="T11" s="31"/>
      <c r="U11" s="31"/>
    </row>
    <row r="12" spans="1:21" ht="13.5">
      <c r="A12" s="54" t="s">
        <v>31</v>
      </c>
      <c r="B12" s="54" t="s">
        <v>42</v>
      </c>
      <c r="C12" s="55" t="s">
        <v>43</v>
      </c>
      <c r="D12" s="31">
        <f t="shared" si="0"/>
        <v>34686</v>
      </c>
      <c r="E12" s="32">
        <f t="shared" si="1"/>
        <v>20294</v>
      </c>
      <c r="F12" s="33">
        <f t="shared" si="3"/>
        <v>58.50775529031886</v>
      </c>
      <c r="G12" s="31">
        <v>20134</v>
      </c>
      <c r="H12" s="31">
        <v>160</v>
      </c>
      <c r="I12" s="32">
        <f t="shared" si="2"/>
        <v>14392</v>
      </c>
      <c r="J12" s="33">
        <f t="shared" si="4"/>
        <v>41.492244709681145</v>
      </c>
      <c r="K12" s="31">
        <v>0</v>
      </c>
      <c r="L12" s="33">
        <f t="shared" si="5"/>
        <v>0</v>
      </c>
      <c r="M12" s="31">
        <v>0</v>
      </c>
      <c r="N12" s="33">
        <f t="shared" si="6"/>
        <v>0</v>
      </c>
      <c r="O12" s="31">
        <v>14392</v>
      </c>
      <c r="P12" s="31">
        <v>10499</v>
      </c>
      <c r="Q12" s="33">
        <f t="shared" si="7"/>
        <v>41.492244709681145</v>
      </c>
      <c r="R12" s="31" t="s">
        <v>155</v>
      </c>
      <c r="S12" s="31"/>
      <c r="T12" s="31"/>
      <c r="U12" s="31"/>
    </row>
    <row r="13" spans="1:21" ht="13.5">
      <c r="A13" s="54" t="s">
        <v>31</v>
      </c>
      <c r="B13" s="54" t="s">
        <v>44</v>
      </c>
      <c r="C13" s="55" t="s">
        <v>45</v>
      </c>
      <c r="D13" s="31">
        <f t="shared" si="0"/>
        <v>33282</v>
      </c>
      <c r="E13" s="32">
        <f t="shared" si="1"/>
        <v>19394</v>
      </c>
      <c r="F13" s="33">
        <f t="shared" si="3"/>
        <v>58.27173847725498</v>
      </c>
      <c r="G13" s="31">
        <v>19198</v>
      </c>
      <c r="H13" s="31">
        <v>196</v>
      </c>
      <c r="I13" s="32">
        <f t="shared" si="2"/>
        <v>13888</v>
      </c>
      <c r="J13" s="33">
        <f t="shared" si="4"/>
        <v>41.72826152274502</v>
      </c>
      <c r="K13" s="31">
        <v>7619</v>
      </c>
      <c r="L13" s="33">
        <f t="shared" si="5"/>
        <v>22.892254071269754</v>
      </c>
      <c r="M13" s="31">
        <v>0</v>
      </c>
      <c r="N13" s="33">
        <f t="shared" si="6"/>
        <v>0</v>
      </c>
      <c r="O13" s="31">
        <v>6269</v>
      </c>
      <c r="P13" s="31">
        <v>4320</v>
      </c>
      <c r="Q13" s="33">
        <f t="shared" si="7"/>
        <v>18.836007451475272</v>
      </c>
      <c r="R13" s="31" t="s">
        <v>155</v>
      </c>
      <c r="S13" s="31"/>
      <c r="T13" s="31"/>
      <c r="U13" s="31"/>
    </row>
    <row r="14" spans="1:21" ht="13.5">
      <c r="A14" s="54" t="s">
        <v>31</v>
      </c>
      <c r="B14" s="54" t="s">
        <v>149</v>
      </c>
      <c r="C14" s="55" t="s">
        <v>150</v>
      </c>
      <c r="D14" s="31">
        <f t="shared" si="0"/>
        <v>47012</v>
      </c>
      <c r="E14" s="32">
        <f t="shared" si="1"/>
        <v>28043</v>
      </c>
      <c r="F14" s="33">
        <f t="shared" si="3"/>
        <v>59.65072747383646</v>
      </c>
      <c r="G14" s="31">
        <v>27457</v>
      </c>
      <c r="H14" s="31">
        <v>586</v>
      </c>
      <c r="I14" s="32">
        <f t="shared" si="2"/>
        <v>18969</v>
      </c>
      <c r="J14" s="33">
        <f t="shared" si="4"/>
        <v>40.34927252616353</v>
      </c>
      <c r="K14" s="31">
        <v>1983</v>
      </c>
      <c r="L14" s="33">
        <f t="shared" si="5"/>
        <v>4.218071981621714</v>
      </c>
      <c r="M14" s="31">
        <v>0</v>
      </c>
      <c r="N14" s="33">
        <f t="shared" si="6"/>
        <v>0</v>
      </c>
      <c r="O14" s="31">
        <v>16986</v>
      </c>
      <c r="P14" s="31">
        <v>7523</v>
      </c>
      <c r="Q14" s="33">
        <f t="shared" si="7"/>
        <v>36.13120054454182</v>
      </c>
      <c r="R14" s="31" t="s">
        <v>155</v>
      </c>
      <c r="S14" s="31"/>
      <c r="T14" s="31"/>
      <c r="U14" s="31"/>
    </row>
    <row r="15" spans="1:21" ht="13.5">
      <c r="A15" s="54" t="s">
        <v>31</v>
      </c>
      <c r="B15" s="54" t="s">
        <v>46</v>
      </c>
      <c r="C15" s="55" t="s">
        <v>47</v>
      </c>
      <c r="D15" s="31">
        <f t="shared" si="0"/>
        <v>11999</v>
      </c>
      <c r="E15" s="32">
        <f t="shared" si="1"/>
        <v>6253</v>
      </c>
      <c r="F15" s="33">
        <f t="shared" si="3"/>
        <v>52.112676056338024</v>
      </c>
      <c r="G15" s="31">
        <v>6253</v>
      </c>
      <c r="H15" s="31">
        <v>0</v>
      </c>
      <c r="I15" s="32">
        <f t="shared" si="2"/>
        <v>5746</v>
      </c>
      <c r="J15" s="33">
        <f t="shared" si="4"/>
        <v>47.88732394366197</v>
      </c>
      <c r="K15" s="31">
        <v>0</v>
      </c>
      <c r="L15" s="33">
        <f t="shared" si="5"/>
        <v>0</v>
      </c>
      <c r="M15" s="31">
        <v>0</v>
      </c>
      <c r="N15" s="33">
        <f t="shared" si="6"/>
        <v>0</v>
      </c>
      <c r="O15" s="31">
        <v>5746</v>
      </c>
      <c r="P15" s="31">
        <v>1845</v>
      </c>
      <c r="Q15" s="33">
        <f t="shared" si="7"/>
        <v>47.88732394366197</v>
      </c>
      <c r="R15" s="31" t="s">
        <v>155</v>
      </c>
      <c r="S15" s="31"/>
      <c r="T15" s="31"/>
      <c r="U15" s="31"/>
    </row>
    <row r="16" spans="1:21" ht="13.5">
      <c r="A16" s="54" t="s">
        <v>31</v>
      </c>
      <c r="B16" s="54" t="s">
        <v>48</v>
      </c>
      <c r="C16" s="55" t="s">
        <v>49</v>
      </c>
      <c r="D16" s="31">
        <f t="shared" si="0"/>
        <v>18702</v>
      </c>
      <c r="E16" s="32">
        <f t="shared" si="1"/>
        <v>11125</v>
      </c>
      <c r="F16" s="33">
        <f t="shared" si="3"/>
        <v>59.485616511603034</v>
      </c>
      <c r="G16" s="31">
        <v>11125</v>
      </c>
      <c r="H16" s="31">
        <v>0</v>
      </c>
      <c r="I16" s="32">
        <f t="shared" si="2"/>
        <v>7577</v>
      </c>
      <c r="J16" s="33">
        <f t="shared" si="4"/>
        <v>40.514383488396966</v>
      </c>
      <c r="K16" s="31">
        <v>0</v>
      </c>
      <c r="L16" s="33">
        <f t="shared" si="5"/>
        <v>0</v>
      </c>
      <c r="M16" s="31">
        <v>0</v>
      </c>
      <c r="N16" s="33">
        <f t="shared" si="6"/>
        <v>0</v>
      </c>
      <c r="O16" s="31">
        <v>7577</v>
      </c>
      <c r="P16" s="31">
        <v>3444</v>
      </c>
      <c r="Q16" s="33">
        <f t="shared" si="7"/>
        <v>40.514383488396966</v>
      </c>
      <c r="R16" s="31" t="s">
        <v>155</v>
      </c>
      <c r="S16" s="31"/>
      <c r="T16" s="31"/>
      <c r="U16" s="31"/>
    </row>
    <row r="17" spans="1:21" ht="13.5">
      <c r="A17" s="54" t="s">
        <v>31</v>
      </c>
      <c r="B17" s="54" t="s">
        <v>50</v>
      </c>
      <c r="C17" s="55" t="s">
        <v>51</v>
      </c>
      <c r="D17" s="31">
        <f t="shared" si="0"/>
        <v>7998</v>
      </c>
      <c r="E17" s="32">
        <f t="shared" si="1"/>
        <v>2273</v>
      </c>
      <c r="F17" s="33">
        <f t="shared" si="3"/>
        <v>28.419604901225306</v>
      </c>
      <c r="G17" s="31">
        <v>2273</v>
      </c>
      <c r="H17" s="31">
        <v>0</v>
      </c>
      <c r="I17" s="32">
        <f t="shared" si="2"/>
        <v>5725</v>
      </c>
      <c r="J17" s="33">
        <f t="shared" si="4"/>
        <v>71.5803950987747</v>
      </c>
      <c r="K17" s="31">
        <v>2612</v>
      </c>
      <c r="L17" s="33">
        <f t="shared" si="5"/>
        <v>32.65816454113528</v>
      </c>
      <c r="M17" s="31">
        <v>0</v>
      </c>
      <c r="N17" s="33">
        <f t="shared" si="6"/>
        <v>0</v>
      </c>
      <c r="O17" s="31">
        <v>3113</v>
      </c>
      <c r="P17" s="31">
        <v>1906</v>
      </c>
      <c r="Q17" s="33">
        <f t="shared" si="7"/>
        <v>38.92223055763941</v>
      </c>
      <c r="R17" s="31" t="s">
        <v>155</v>
      </c>
      <c r="S17" s="31"/>
      <c r="T17" s="31"/>
      <c r="U17" s="31"/>
    </row>
    <row r="18" spans="1:21" ht="13.5">
      <c r="A18" s="54" t="s">
        <v>31</v>
      </c>
      <c r="B18" s="54" t="s">
        <v>52</v>
      </c>
      <c r="C18" s="55" t="s">
        <v>53</v>
      </c>
      <c r="D18" s="31">
        <f t="shared" si="0"/>
        <v>8264</v>
      </c>
      <c r="E18" s="32">
        <f t="shared" si="1"/>
        <v>3256</v>
      </c>
      <c r="F18" s="33">
        <f t="shared" si="3"/>
        <v>39.399806389157796</v>
      </c>
      <c r="G18" s="31">
        <v>3194</v>
      </c>
      <c r="H18" s="31">
        <v>62</v>
      </c>
      <c r="I18" s="32">
        <f t="shared" si="2"/>
        <v>5008</v>
      </c>
      <c r="J18" s="33">
        <f t="shared" si="4"/>
        <v>60.60019361084221</v>
      </c>
      <c r="K18" s="31">
        <v>1602</v>
      </c>
      <c r="L18" s="33">
        <f t="shared" si="5"/>
        <v>19.385285575992256</v>
      </c>
      <c r="M18" s="31">
        <v>0</v>
      </c>
      <c r="N18" s="33">
        <f t="shared" si="6"/>
        <v>0</v>
      </c>
      <c r="O18" s="31">
        <v>3406</v>
      </c>
      <c r="P18" s="31">
        <v>2750</v>
      </c>
      <c r="Q18" s="33">
        <f t="shared" si="7"/>
        <v>41.21490803484995</v>
      </c>
      <c r="R18" s="31" t="s">
        <v>155</v>
      </c>
      <c r="S18" s="31"/>
      <c r="T18" s="31"/>
      <c r="U18" s="31"/>
    </row>
    <row r="19" spans="1:21" ht="13.5">
      <c r="A19" s="54" t="s">
        <v>31</v>
      </c>
      <c r="B19" s="54" t="s">
        <v>54</v>
      </c>
      <c r="C19" s="55" t="s">
        <v>153</v>
      </c>
      <c r="D19" s="31">
        <f t="shared" si="0"/>
        <v>22541</v>
      </c>
      <c r="E19" s="32">
        <f t="shared" si="1"/>
        <v>14936</v>
      </c>
      <c r="F19" s="33">
        <f t="shared" si="3"/>
        <v>66.26147908256067</v>
      </c>
      <c r="G19" s="31">
        <v>14555</v>
      </c>
      <c r="H19" s="31">
        <v>381</v>
      </c>
      <c r="I19" s="32">
        <f t="shared" si="2"/>
        <v>7605</v>
      </c>
      <c r="J19" s="33">
        <f t="shared" si="4"/>
        <v>33.73852091743934</v>
      </c>
      <c r="K19" s="31">
        <v>0</v>
      </c>
      <c r="L19" s="33">
        <f t="shared" si="5"/>
        <v>0</v>
      </c>
      <c r="M19" s="31">
        <v>0</v>
      </c>
      <c r="N19" s="33">
        <f t="shared" si="6"/>
        <v>0</v>
      </c>
      <c r="O19" s="31">
        <v>7605</v>
      </c>
      <c r="P19" s="31">
        <v>2804</v>
      </c>
      <c r="Q19" s="33">
        <f t="shared" si="7"/>
        <v>33.73852091743934</v>
      </c>
      <c r="R19" s="31" t="s">
        <v>155</v>
      </c>
      <c r="S19" s="31"/>
      <c r="T19" s="31"/>
      <c r="U19" s="31"/>
    </row>
    <row r="20" spans="1:21" ht="13.5">
      <c r="A20" s="54" t="s">
        <v>31</v>
      </c>
      <c r="B20" s="54" t="s">
        <v>55</v>
      </c>
      <c r="C20" s="55" t="s">
        <v>56</v>
      </c>
      <c r="D20" s="31">
        <f t="shared" si="0"/>
        <v>4834</v>
      </c>
      <c r="E20" s="32">
        <f t="shared" si="1"/>
        <v>2646</v>
      </c>
      <c r="F20" s="33">
        <f t="shared" si="3"/>
        <v>54.737277616880434</v>
      </c>
      <c r="G20" s="31">
        <v>2646</v>
      </c>
      <c r="H20" s="31">
        <v>0</v>
      </c>
      <c r="I20" s="32">
        <f t="shared" si="2"/>
        <v>2188</v>
      </c>
      <c r="J20" s="33">
        <f t="shared" si="4"/>
        <v>45.262722383119566</v>
      </c>
      <c r="K20" s="31">
        <v>475</v>
      </c>
      <c r="L20" s="33">
        <f t="shared" si="5"/>
        <v>9.826230864708316</v>
      </c>
      <c r="M20" s="31">
        <v>0</v>
      </c>
      <c r="N20" s="33">
        <f t="shared" si="6"/>
        <v>0</v>
      </c>
      <c r="O20" s="31">
        <v>1713</v>
      </c>
      <c r="P20" s="31">
        <v>1649</v>
      </c>
      <c r="Q20" s="33">
        <f t="shared" si="7"/>
        <v>35.43649151841126</v>
      </c>
      <c r="R20" s="31" t="s">
        <v>155</v>
      </c>
      <c r="S20" s="31"/>
      <c r="T20" s="31"/>
      <c r="U20" s="31"/>
    </row>
    <row r="21" spans="1:21" ht="13.5">
      <c r="A21" s="54" t="s">
        <v>31</v>
      </c>
      <c r="B21" s="54" t="s">
        <v>57</v>
      </c>
      <c r="C21" s="55" t="s">
        <v>58</v>
      </c>
      <c r="D21" s="31">
        <f t="shared" si="0"/>
        <v>19650</v>
      </c>
      <c r="E21" s="32">
        <f t="shared" si="1"/>
        <v>12218</v>
      </c>
      <c r="F21" s="33">
        <f t="shared" si="3"/>
        <v>62.17811704834606</v>
      </c>
      <c r="G21" s="31">
        <v>12171</v>
      </c>
      <c r="H21" s="31">
        <v>47</v>
      </c>
      <c r="I21" s="32">
        <f t="shared" si="2"/>
        <v>7432</v>
      </c>
      <c r="J21" s="33">
        <f t="shared" si="4"/>
        <v>37.82188295165395</v>
      </c>
      <c r="K21" s="31">
        <v>777</v>
      </c>
      <c r="L21" s="33">
        <f t="shared" si="5"/>
        <v>3.954198473282443</v>
      </c>
      <c r="M21" s="31">
        <v>0</v>
      </c>
      <c r="N21" s="33">
        <f t="shared" si="6"/>
        <v>0</v>
      </c>
      <c r="O21" s="31">
        <v>6655</v>
      </c>
      <c r="P21" s="31">
        <v>3667</v>
      </c>
      <c r="Q21" s="33">
        <f t="shared" si="7"/>
        <v>33.8676844783715</v>
      </c>
      <c r="R21" s="31" t="s">
        <v>155</v>
      </c>
      <c r="S21" s="31"/>
      <c r="T21" s="31"/>
      <c r="U21" s="31"/>
    </row>
    <row r="22" spans="1:21" ht="13.5">
      <c r="A22" s="54" t="s">
        <v>31</v>
      </c>
      <c r="B22" s="54" t="s">
        <v>59</v>
      </c>
      <c r="C22" s="55" t="s">
        <v>154</v>
      </c>
      <c r="D22" s="31">
        <f t="shared" si="0"/>
        <v>12262</v>
      </c>
      <c r="E22" s="32">
        <f t="shared" si="1"/>
        <v>5054</v>
      </c>
      <c r="F22" s="33">
        <f t="shared" si="3"/>
        <v>41.21676724840972</v>
      </c>
      <c r="G22" s="31">
        <v>5054</v>
      </c>
      <c r="H22" s="31">
        <v>0</v>
      </c>
      <c r="I22" s="32">
        <f t="shared" si="2"/>
        <v>7208</v>
      </c>
      <c r="J22" s="33">
        <f t="shared" si="4"/>
        <v>58.783232751590276</v>
      </c>
      <c r="K22" s="31">
        <v>0</v>
      </c>
      <c r="L22" s="33">
        <f t="shared" si="5"/>
        <v>0</v>
      </c>
      <c r="M22" s="31">
        <v>0</v>
      </c>
      <c r="N22" s="33">
        <f t="shared" si="6"/>
        <v>0</v>
      </c>
      <c r="O22" s="31">
        <v>7208</v>
      </c>
      <c r="P22" s="31">
        <v>3810</v>
      </c>
      <c r="Q22" s="33">
        <f t="shared" si="7"/>
        <v>58.783232751590276</v>
      </c>
      <c r="R22" s="31" t="s">
        <v>155</v>
      </c>
      <c r="S22" s="31"/>
      <c r="T22" s="31"/>
      <c r="U22" s="31"/>
    </row>
    <row r="23" spans="1:21" ht="13.5">
      <c r="A23" s="54" t="s">
        <v>31</v>
      </c>
      <c r="B23" s="54" t="s">
        <v>60</v>
      </c>
      <c r="C23" s="55" t="s">
        <v>61</v>
      </c>
      <c r="D23" s="31">
        <f t="shared" si="0"/>
        <v>9796</v>
      </c>
      <c r="E23" s="32">
        <f t="shared" si="1"/>
        <v>1622</v>
      </c>
      <c r="F23" s="33">
        <f t="shared" si="3"/>
        <v>16.557778685177624</v>
      </c>
      <c r="G23" s="31">
        <v>1622</v>
      </c>
      <c r="H23" s="31">
        <v>0</v>
      </c>
      <c r="I23" s="32">
        <f t="shared" si="2"/>
        <v>8174</v>
      </c>
      <c r="J23" s="33">
        <f t="shared" si="4"/>
        <v>83.44222131482238</v>
      </c>
      <c r="K23" s="31">
        <v>5732</v>
      </c>
      <c r="L23" s="33">
        <f t="shared" si="5"/>
        <v>58.51367905267456</v>
      </c>
      <c r="M23" s="31">
        <v>0</v>
      </c>
      <c r="N23" s="33">
        <f t="shared" si="6"/>
        <v>0</v>
      </c>
      <c r="O23" s="31">
        <v>2442</v>
      </c>
      <c r="P23" s="31">
        <v>2143</v>
      </c>
      <c r="Q23" s="33">
        <f t="shared" si="7"/>
        <v>24.928542262147815</v>
      </c>
      <c r="R23" s="31" t="s">
        <v>155</v>
      </c>
      <c r="S23" s="31"/>
      <c r="T23" s="31"/>
      <c r="U23" s="31"/>
    </row>
    <row r="24" spans="1:21" ht="13.5">
      <c r="A24" s="54" t="s">
        <v>31</v>
      </c>
      <c r="B24" s="54" t="s">
        <v>62</v>
      </c>
      <c r="C24" s="55" t="s">
        <v>63</v>
      </c>
      <c r="D24" s="31">
        <f t="shared" si="0"/>
        <v>5974</v>
      </c>
      <c r="E24" s="32">
        <f t="shared" si="1"/>
        <v>900</v>
      </c>
      <c r="F24" s="33">
        <f t="shared" si="3"/>
        <v>15.065282892534315</v>
      </c>
      <c r="G24" s="31">
        <v>900</v>
      </c>
      <c r="H24" s="31">
        <v>0</v>
      </c>
      <c r="I24" s="32">
        <f t="shared" si="2"/>
        <v>5074</v>
      </c>
      <c r="J24" s="33">
        <f t="shared" si="4"/>
        <v>84.93471710746569</v>
      </c>
      <c r="K24" s="31">
        <v>0</v>
      </c>
      <c r="L24" s="33">
        <f t="shared" si="5"/>
        <v>0</v>
      </c>
      <c r="M24" s="31">
        <v>0</v>
      </c>
      <c r="N24" s="33">
        <f t="shared" si="6"/>
        <v>0</v>
      </c>
      <c r="O24" s="31">
        <v>5074</v>
      </c>
      <c r="P24" s="31">
        <v>1223</v>
      </c>
      <c r="Q24" s="33">
        <f t="shared" si="7"/>
        <v>84.93471710746569</v>
      </c>
      <c r="R24" s="31" t="s">
        <v>155</v>
      </c>
      <c r="S24" s="31"/>
      <c r="T24" s="31"/>
      <c r="U24" s="31"/>
    </row>
    <row r="25" spans="1:21" ht="13.5">
      <c r="A25" s="54" t="s">
        <v>31</v>
      </c>
      <c r="B25" s="54" t="s">
        <v>64</v>
      </c>
      <c r="C25" s="55" t="s">
        <v>65</v>
      </c>
      <c r="D25" s="31">
        <f t="shared" si="0"/>
        <v>1995</v>
      </c>
      <c r="E25" s="32">
        <f t="shared" si="1"/>
        <v>1205</v>
      </c>
      <c r="F25" s="33">
        <f t="shared" si="3"/>
        <v>60.40100250626567</v>
      </c>
      <c r="G25" s="31">
        <v>1160</v>
      </c>
      <c r="H25" s="31">
        <v>45</v>
      </c>
      <c r="I25" s="32">
        <f t="shared" si="2"/>
        <v>790</v>
      </c>
      <c r="J25" s="33">
        <f t="shared" si="4"/>
        <v>39.59899749373433</v>
      </c>
      <c r="K25" s="31">
        <v>0</v>
      </c>
      <c r="L25" s="33">
        <f t="shared" si="5"/>
        <v>0</v>
      </c>
      <c r="M25" s="31">
        <v>0</v>
      </c>
      <c r="N25" s="33">
        <f t="shared" si="6"/>
        <v>0</v>
      </c>
      <c r="O25" s="31">
        <v>790</v>
      </c>
      <c r="P25" s="31">
        <v>790</v>
      </c>
      <c r="Q25" s="33">
        <f t="shared" si="7"/>
        <v>39.59899749373433</v>
      </c>
      <c r="R25" s="31" t="s">
        <v>155</v>
      </c>
      <c r="S25" s="31"/>
      <c r="T25" s="31"/>
      <c r="U25" s="31"/>
    </row>
    <row r="26" spans="1:21" ht="13.5">
      <c r="A26" s="54" t="s">
        <v>31</v>
      </c>
      <c r="B26" s="54" t="s">
        <v>66</v>
      </c>
      <c r="C26" s="55" t="s">
        <v>67</v>
      </c>
      <c r="D26" s="31">
        <f t="shared" si="0"/>
        <v>1648</v>
      </c>
      <c r="E26" s="32">
        <f t="shared" si="1"/>
        <v>985</v>
      </c>
      <c r="F26" s="33">
        <f t="shared" si="3"/>
        <v>59.76941747572816</v>
      </c>
      <c r="G26" s="31">
        <v>910</v>
      </c>
      <c r="H26" s="31">
        <v>75</v>
      </c>
      <c r="I26" s="32">
        <f t="shared" si="2"/>
        <v>663</v>
      </c>
      <c r="J26" s="33">
        <f t="shared" si="4"/>
        <v>40.230582524271846</v>
      </c>
      <c r="K26" s="31">
        <v>0</v>
      </c>
      <c r="L26" s="33">
        <f t="shared" si="5"/>
        <v>0</v>
      </c>
      <c r="M26" s="31">
        <v>0</v>
      </c>
      <c r="N26" s="33">
        <f t="shared" si="6"/>
        <v>0</v>
      </c>
      <c r="O26" s="31">
        <v>663</v>
      </c>
      <c r="P26" s="31">
        <v>626</v>
      </c>
      <c r="Q26" s="33">
        <f t="shared" si="7"/>
        <v>40.230582524271846</v>
      </c>
      <c r="R26" s="31" t="s">
        <v>155</v>
      </c>
      <c r="S26" s="31"/>
      <c r="T26" s="31"/>
      <c r="U26" s="31"/>
    </row>
    <row r="27" spans="1:21" ht="13.5">
      <c r="A27" s="54" t="s">
        <v>31</v>
      </c>
      <c r="B27" s="54" t="s">
        <v>68</v>
      </c>
      <c r="C27" s="55" t="s">
        <v>69</v>
      </c>
      <c r="D27" s="31">
        <f t="shared" si="0"/>
        <v>18677</v>
      </c>
      <c r="E27" s="32">
        <f t="shared" si="1"/>
        <v>6496</v>
      </c>
      <c r="F27" s="33">
        <f t="shared" si="3"/>
        <v>34.78074637254377</v>
      </c>
      <c r="G27" s="31">
        <v>6456</v>
      </c>
      <c r="H27" s="31">
        <v>40</v>
      </c>
      <c r="I27" s="32">
        <f t="shared" si="2"/>
        <v>12181</v>
      </c>
      <c r="J27" s="33">
        <f t="shared" si="4"/>
        <v>65.21925362745623</v>
      </c>
      <c r="K27" s="31">
        <v>4939</v>
      </c>
      <c r="L27" s="33">
        <f t="shared" si="5"/>
        <v>26.444289768164055</v>
      </c>
      <c r="M27" s="31">
        <v>149</v>
      </c>
      <c r="N27" s="33">
        <f t="shared" si="6"/>
        <v>0.7977726615623494</v>
      </c>
      <c r="O27" s="31">
        <v>7093</v>
      </c>
      <c r="P27" s="31">
        <v>5982</v>
      </c>
      <c r="Q27" s="33">
        <f t="shared" si="7"/>
        <v>37.97719119772982</v>
      </c>
      <c r="R27" s="31"/>
      <c r="S27" s="31" t="s">
        <v>155</v>
      </c>
      <c r="T27" s="31"/>
      <c r="U27" s="31"/>
    </row>
    <row r="28" spans="1:21" ht="13.5">
      <c r="A28" s="54" t="s">
        <v>31</v>
      </c>
      <c r="B28" s="54" t="s">
        <v>70</v>
      </c>
      <c r="C28" s="55" t="s">
        <v>71</v>
      </c>
      <c r="D28" s="31">
        <f t="shared" si="0"/>
        <v>9181</v>
      </c>
      <c r="E28" s="32">
        <f t="shared" si="1"/>
        <v>1603</v>
      </c>
      <c r="F28" s="33">
        <f t="shared" si="3"/>
        <v>17.45997168064481</v>
      </c>
      <c r="G28" s="31">
        <v>1603</v>
      </c>
      <c r="H28" s="31">
        <v>0</v>
      </c>
      <c r="I28" s="32">
        <f t="shared" si="2"/>
        <v>7578</v>
      </c>
      <c r="J28" s="33">
        <f t="shared" si="4"/>
        <v>82.54002831935519</v>
      </c>
      <c r="K28" s="31">
        <v>0</v>
      </c>
      <c r="L28" s="33">
        <f t="shared" si="5"/>
        <v>0</v>
      </c>
      <c r="M28" s="31">
        <v>0</v>
      </c>
      <c r="N28" s="33">
        <f t="shared" si="6"/>
        <v>0</v>
      </c>
      <c r="O28" s="31">
        <v>7578</v>
      </c>
      <c r="P28" s="31">
        <v>6666</v>
      </c>
      <c r="Q28" s="33">
        <f t="shared" si="7"/>
        <v>82.54002831935519</v>
      </c>
      <c r="R28" s="31" t="s">
        <v>155</v>
      </c>
      <c r="S28" s="31"/>
      <c r="T28" s="31"/>
      <c r="U28" s="31"/>
    </row>
    <row r="29" spans="1:21" ht="13.5">
      <c r="A29" s="54" t="s">
        <v>31</v>
      </c>
      <c r="B29" s="54" t="s">
        <v>151</v>
      </c>
      <c r="C29" s="55" t="s">
        <v>152</v>
      </c>
      <c r="D29" s="31">
        <f t="shared" si="0"/>
        <v>27325</v>
      </c>
      <c r="E29" s="32">
        <f t="shared" si="1"/>
        <v>14709</v>
      </c>
      <c r="F29" s="33">
        <f t="shared" si="3"/>
        <v>53.82982616651418</v>
      </c>
      <c r="G29" s="31">
        <v>14677</v>
      </c>
      <c r="H29" s="31">
        <v>32</v>
      </c>
      <c r="I29" s="32">
        <f t="shared" si="2"/>
        <v>12616</v>
      </c>
      <c r="J29" s="33">
        <f t="shared" si="4"/>
        <v>46.17017383348582</v>
      </c>
      <c r="K29" s="31">
        <v>0</v>
      </c>
      <c r="L29" s="33">
        <f t="shared" si="5"/>
        <v>0</v>
      </c>
      <c r="M29" s="31">
        <v>0</v>
      </c>
      <c r="N29" s="33">
        <f t="shared" si="6"/>
        <v>0</v>
      </c>
      <c r="O29" s="31">
        <v>12616</v>
      </c>
      <c r="P29" s="31">
        <v>8571</v>
      </c>
      <c r="Q29" s="33">
        <f t="shared" si="7"/>
        <v>46.17017383348582</v>
      </c>
      <c r="R29" s="31" t="s">
        <v>155</v>
      </c>
      <c r="S29" s="31"/>
      <c r="T29" s="31"/>
      <c r="U29" s="31"/>
    </row>
    <row r="30" spans="1:21" ht="13.5">
      <c r="A30" s="54" t="s">
        <v>31</v>
      </c>
      <c r="B30" s="54" t="s">
        <v>72</v>
      </c>
      <c r="C30" s="55" t="s">
        <v>73</v>
      </c>
      <c r="D30" s="31">
        <f t="shared" si="0"/>
        <v>2694</v>
      </c>
      <c r="E30" s="32">
        <f t="shared" si="1"/>
        <v>873</v>
      </c>
      <c r="F30" s="33">
        <f t="shared" si="3"/>
        <v>32.40534521158129</v>
      </c>
      <c r="G30" s="31">
        <v>873</v>
      </c>
      <c r="H30" s="31">
        <v>0</v>
      </c>
      <c r="I30" s="32">
        <f t="shared" si="2"/>
        <v>1821</v>
      </c>
      <c r="J30" s="33">
        <f t="shared" si="4"/>
        <v>67.59465478841871</v>
      </c>
      <c r="K30" s="31">
        <v>0</v>
      </c>
      <c r="L30" s="33">
        <f t="shared" si="5"/>
        <v>0</v>
      </c>
      <c r="M30" s="31">
        <v>0</v>
      </c>
      <c r="N30" s="33">
        <f t="shared" si="6"/>
        <v>0</v>
      </c>
      <c r="O30" s="31">
        <v>1821</v>
      </c>
      <c r="P30" s="31">
        <v>714</v>
      </c>
      <c r="Q30" s="33">
        <f t="shared" si="7"/>
        <v>67.59465478841871</v>
      </c>
      <c r="R30" s="31" t="s">
        <v>155</v>
      </c>
      <c r="S30" s="31"/>
      <c r="T30" s="31"/>
      <c r="U30" s="31"/>
    </row>
    <row r="31" spans="1:21" ht="13.5">
      <c r="A31" s="54" t="s">
        <v>31</v>
      </c>
      <c r="B31" s="54" t="s">
        <v>74</v>
      </c>
      <c r="C31" s="55" t="s">
        <v>30</v>
      </c>
      <c r="D31" s="31">
        <f t="shared" si="0"/>
        <v>6977</v>
      </c>
      <c r="E31" s="32">
        <f t="shared" si="1"/>
        <v>4770</v>
      </c>
      <c r="F31" s="33">
        <f t="shared" si="3"/>
        <v>68.3674931919163</v>
      </c>
      <c r="G31" s="31">
        <v>4443</v>
      </c>
      <c r="H31" s="31">
        <v>327</v>
      </c>
      <c r="I31" s="32">
        <f t="shared" si="2"/>
        <v>2207</v>
      </c>
      <c r="J31" s="33">
        <f t="shared" si="4"/>
        <v>31.632506808083704</v>
      </c>
      <c r="K31" s="31">
        <v>0</v>
      </c>
      <c r="L31" s="33">
        <f t="shared" si="5"/>
        <v>0</v>
      </c>
      <c r="M31" s="31">
        <v>0</v>
      </c>
      <c r="N31" s="33">
        <f t="shared" si="6"/>
        <v>0</v>
      </c>
      <c r="O31" s="31">
        <v>2207</v>
      </c>
      <c r="P31" s="31">
        <v>1853</v>
      </c>
      <c r="Q31" s="33">
        <f t="shared" si="7"/>
        <v>31.632506808083704</v>
      </c>
      <c r="R31" s="31" t="s">
        <v>155</v>
      </c>
      <c r="S31" s="31"/>
      <c r="T31" s="31"/>
      <c r="U31" s="31"/>
    </row>
    <row r="32" spans="1:21" ht="13.5">
      <c r="A32" s="54" t="s">
        <v>31</v>
      </c>
      <c r="B32" s="54" t="s">
        <v>75</v>
      </c>
      <c r="C32" s="55" t="s">
        <v>76</v>
      </c>
      <c r="D32" s="31">
        <f t="shared" si="0"/>
        <v>12908</v>
      </c>
      <c r="E32" s="32">
        <f t="shared" si="1"/>
        <v>5739</v>
      </c>
      <c r="F32" s="33">
        <f t="shared" si="3"/>
        <v>44.46079950418345</v>
      </c>
      <c r="G32" s="31">
        <v>5739</v>
      </c>
      <c r="H32" s="31">
        <v>0</v>
      </c>
      <c r="I32" s="32">
        <f t="shared" si="2"/>
        <v>7169</v>
      </c>
      <c r="J32" s="33">
        <f t="shared" si="4"/>
        <v>55.539200495816544</v>
      </c>
      <c r="K32" s="31">
        <v>1920</v>
      </c>
      <c r="L32" s="33">
        <f t="shared" si="5"/>
        <v>14.874496436318562</v>
      </c>
      <c r="M32" s="31">
        <v>0</v>
      </c>
      <c r="N32" s="33">
        <f t="shared" si="6"/>
        <v>0</v>
      </c>
      <c r="O32" s="31">
        <v>5249</v>
      </c>
      <c r="P32" s="31">
        <v>2120</v>
      </c>
      <c r="Q32" s="33">
        <f t="shared" si="7"/>
        <v>40.664704059497986</v>
      </c>
      <c r="R32" s="31" t="s">
        <v>155</v>
      </c>
      <c r="S32" s="31"/>
      <c r="T32" s="31"/>
      <c r="U32" s="31"/>
    </row>
    <row r="33" spans="1:21" ht="13.5">
      <c r="A33" s="54" t="s">
        <v>31</v>
      </c>
      <c r="B33" s="54" t="s">
        <v>77</v>
      </c>
      <c r="C33" s="55" t="s">
        <v>78</v>
      </c>
      <c r="D33" s="31">
        <f t="shared" si="0"/>
        <v>9660</v>
      </c>
      <c r="E33" s="32">
        <f aca="true" t="shared" si="8" ref="E33:E41">G33+H33</f>
        <v>5851</v>
      </c>
      <c r="F33" s="33">
        <f t="shared" si="3"/>
        <v>60.56935817805383</v>
      </c>
      <c r="G33" s="31">
        <v>5676</v>
      </c>
      <c r="H33" s="31">
        <v>175</v>
      </c>
      <c r="I33" s="32">
        <f aca="true" t="shared" si="9" ref="I33:I41">K33+M33+O33</f>
        <v>3809</v>
      </c>
      <c r="J33" s="33">
        <f t="shared" si="4"/>
        <v>39.430641821946175</v>
      </c>
      <c r="K33" s="31">
        <v>0</v>
      </c>
      <c r="L33" s="33">
        <f t="shared" si="5"/>
        <v>0</v>
      </c>
      <c r="M33" s="31">
        <v>0</v>
      </c>
      <c r="N33" s="33">
        <f t="shared" si="6"/>
        <v>0</v>
      </c>
      <c r="O33" s="31">
        <v>3809</v>
      </c>
      <c r="P33" s="31">
        <v>2770</v>
      </c>
      <c r="Q33" s="33">
        <f t="shared" si="7"/>
        <v>39.430641821946175</v>
      </c>
      <c r="R33" s="31" t="s">
        <v>155</v>
      </c>
      <c r="S33" s="31"/>
      <c r="T33" s="31"/>
      <c r="U33" s="31"/>
    </row>
    <row r="34" spans="1:21" ht="13.5">
      <c r="A34" s="54" t="s">
        <v>31</v>
      </c>
      <c r="B34" s="54" t="s">
        <v>79</v>
      </c>
      <c r="C34" s="55" t="s">
        <v>80</v>
      </c>
      <c r="D34" s="31">
        <f t="shared" si="0"/>
        <v>9753</v>
      </c>
      <c r="E34" s="32">
        <f t="shared" si="8"/>
        <v>4905</v>
      </c>
      <c r="F34" s="33">
        <f t="shared" si="3"/>
        <v>50.29221777914488</v>
      </c>
      <c r="G34" s="31">
        <v>4620</v>
      </c>
      <c r="H34" s="31">
        <v>285</v>
      </c>
      <c r="I34" s="32">
        <f t="shared" si="9"/>
        <v>4848</v>
      </c>
      <c r="J34" s="33">
        <f t="shared" si="4"/>
        <v>49.70778222085512</v>
      </c>
      <c r="K34" s="31">
        <v>0</v>
      </c>
      <c r="L34" s="33">
        <f t="shared" si="5"/>
        <v>0</v>
      </c>
      <c r="M34" s="31">
        <v>0</v>
      </c>
      <c r="N34" s="33">
        <f t="shared" si="6"/>
        <v>0</v>
      </c>
      <c r="O34" s="31">
        <v>4848</v>
      </c>
      <c r="P34" s="31">
        <v>4609</v>
      </c>
      <c r="Q34" s="33">
        <f t="shared" si="7"/>
        <v>49.70778222085512</v>
      </c>
      <c r="R34" s="31" t="s">
        <v>155</v>
      </c>
      <c r="S34" s="31"/>
      <c r="T34" s="31"/>
      <c r="U34" s="31"/>
    </row>
    <row r="35" spans="1:21" ht="13.5">
      <c r="A35" s="54" t="s">
        <v>31</v>
      </c>
      <c r="B35" s="54" t="s">
        <v>81</v>
      </c>
      <c r="C35" s="55" t="s">
        <v>0</v>
      </c>
      <c r="D35" s="31">
        <f t="shared" si="0"/>
        <v>8753</v>
      </c>
      <c r="E35" s="32">
        <f t="shared" si="8"/>
        <v>6815</v>
      </c>
      <c r="F35" s="33">
        <f t="shared" si="3"/>
        <v>77.85901976465212</v>
      </c>
      <c r="G35" s="31">
        <v>6815</v>
      </c>
      <c r="H35" s="31">
        <v>0</v>
      </c>
      <c r="I35" s="32">
        <f t="shared" si="9"/>
        <v>1938</v>
      </c>
      <c r="J35" s="33">
        <f t="shared" si="4"/>
        <v>22.140980235347882</v>
      </c>
      <c r="K35" s="31">
        <v>0</v>
      </c>
      <c r="L35" s="33">
        <f t="shared" si="5"/>
        <v>0</v>
      </c>
      <c r="M35" s="31">
        <v>0</v>
      </c>
      <c r="N35" s="33">
        <f t="shared" si="6"/>
        <v>0</v>
      </c>
      <c r="O35" s="31">
        <v>1938</v>
      </c>
      <c r="P35" s="31">
        <v>1710</v>
      </c>
      <c r="Q35" s="33">
        <f t="shared" si="7"/>
        <v>22.140980235347882</v>
      </c>
      <c r="R35" s="31"/>
      <c r="S35" s="31" t="s">
        <v>155</v>
      </c>
      <c r="T35" s="31"/>
      <c r="U35" s="31"/>
    </row>
    <row r="36" spans="1:21" ht="13.5">
      <c r="A36" s="54" t="s">
        <v>31</v>
      </c>
      <c r="B36" s="54" t="s">
        <v>82</v>
      </c>
      <c r="C36" s="55" t="s">
        <v>83</v>
      </c>
      <c r="D36" s="31">
        <f t="shared" si="0"/>
        <v>8301</v>
      </c>
      <c r="E36" s="32">
        <f t="shared" si="8"/>
        <v>6308</v>
      </c>
      <c r="F36" s="33">
        <f t="shared" si="3"/>
        <v>75.99084447656908</v>
      </c>
      <c r="G36" s="31">
        <v>6263</v>
      </c>
      <c r="H36" s="31">
        <v>45</v>
      </c>
      <c r="I36" s="32">
        <f t="shared" si="9"/>
        <v>1993</v>
      </c>
      <c r="J36" s="33">
        <f t="shared" si="4"/>
        <v>24.009155523430913</v>
      </c>
      <c r="K36" s="31">
        <v>0</v>
      </c>
      <c r="L36" s="33">
        <f t="shared" si="5"/>
        <v>0</v>
      </c>
      <c r="M36" s="31">
        <v>0</v>
      </c>
      <c r="N36" s="33">
        <f t="shared" si="6"/>
        <v>0</v>
      </c>
      <c r="O36" s="31">
        <v>1993</v>
      </c>
      <c r="P36" s="31">
        <v>1404</v>
      </c>
      <c r="Q36" s="33">
        <f t="shared" si="7"/>
        <v>24.009155523430913</v>
      </c>
      <c r="R36" s="31" t="s">
        <v>155</v>
      </c>
      <c r="S36" s="31"/>
      <c r="T36" s="31"/>
      <c r="U36" s="31"/>
    </row>
    <row r="37" spans="1:21" ht="13.5">
      <c r="A37" s="54" t="s">
        <v>31</v>
      </c>
      <c r="B37" s="54" t="s">
        <v>84</v>
      </c>
      <c r="C37" s="55" t="s">
        <v>85</v>
      </c>
      <c r="D37" s="31">
        <f t="shared" si="0"/>
        <v>9784</v>
      </c>
      <c r="E37" s="32">
        <f t="shared" si="8"/>
        <v>5011</v>
      </c>
      <c r="F37" s="33">
        <f t="shared" si="3"/>
        <v>51.21627146361406</v>
      </c>
      <c r="G37" s="31">
        <v>5011</v>
      </c>
      <c r="H37" s="31">
        <v>0</v>
      </c>
      <c r="I37" s="32">
        <f t="shared" si="9"/>
        <v>4773</v>
      </c>
      <c r="J37" s="33">
        <f t="shared" si="4"/>
        <v>48.78372853638594</v>
      </c>
      <c r="K37" s="31">
        <v>1537</v>
      </c>
      <c r="L37" s="33">
        <f t="shared" si="5"/>
        <v>15.709321340964841</v>
      </c>
      <c r="M37" s="31">
        <v>0</v>
      </c>
      <c r="N37" s="33">
        <f t="shared" si="6"/>
        <v>0</v>
      </c>
      <c r="O37" s="31">
        <v>3236</v>
      </c>
      <c r="P37" s="31">
        <v>1921</v>
      </c>
      <c r="Q37" s="33">
        <f t="shared" si="7"/>
        <v>33.074407195421095</v>
      </c>
      <c r="R37" s="31" t="s">
        <v>155</v>
      </c>
      <c r="S37" s="31"/>
      <c r="T37" s="31"/>
      <c r="U37" s="31"/>
    </row>
    <row r="38" spans="1:21" ht="13.5">
      <c r="A38" s="54" t="s">
        <v>31</v>
      </c>
      <c r="B38" s="54" t="s">
        <v>86</v>
      </c>
      <c r="C38" s="55" t="s">
        <v>87</v>
      </c>
      <c r="D38" s="31">
        <f t="shared" si="0"/>
        <v>28068</v>
      </c>
      <c r="E38" s="32">
        <f t="shared" si="8"/>
        <v>18757</v>
      </c>
      <c r="F38" s="33">
        <f t="shared" si="3"/>
        <v>66.82699159184837</v>
      </c>
      <c r="G38" s="31">
        <v>18757</v>
      </c>
      <c r="H38" s="31">
        <v>0</v>
      </c>
      <c r="I38" s="32">
        <f t="shared" si="9"/>
        <v>9311</v>
      </c>
      <c r="J38" s="33">
        <f t="shared" si="4"/>
        <v>33.17300840815163</v>
      </c>
      <c r="K38" s="31">
        <v>0</v>
      </c>
      <c r="L38" s="33">
        <f t="shared" si="5"/>
        <v>0</v>
      </c>
      <c r="M38" s="31">
        <v>0</v>
      </c>
      <c r="N38" s="33">
        <f t="shared" si="6"/>
        <v>0</v>
      </c>
      <c r="O38" s="31">
        <v>9311</v>
      </c>
      <c r="P38" s="31">
        <v>7475</v>
      </c>
      <c r="Q38" s="33">
        <f t="shared" si="7"/>
        <v>33.17300840815163</v>
      </c>
      <c r="R38" s="31" t="s">
        <v>155</v>
      </c>
      <c r="S38" s="31"/>
      <c r="T38" s="31"/>
      <c r="U38" s="31"/>
    </row>
    <row r="39" spans="1:21" ht="13.5">
      <c r="A39" s="54" t="s">
        <v>31</v>
      </c>
      <c r="B39" s="54" t="s">
        <v>88</v>
      </c>
      <c r="C39" s="55" t="s">
        <v>89</v>
      </c>
      <c r="D39" s="31">
        <f t="shared" si="0"/>
        <v>11207</v>
      </c>
      <c r="E39" s="32">
        <f t="shared" si="8"/>
        <v>7515</v>
      </c>
      <c r="F39" s="33">
        <f t="shared" si="3"/>
        <v>67.05630409565451</v>
      </c>
      <c r="G39" s="31">
        <v>7495</v>
      </c>
      <c r="H39" s="31">
        <v>20</v>
      </c>
      <c r="I39" s="32">
        <f t="shared" si="9"/>
        <v>3692</v>
      </c>
      <c r="J39" s="33">
        <f t="shared" si="4"/>
        <v>32.943695904345496</v>
      </c>
      <c r="K39" s="31">
        <v>0</v>
      </c>
      <c r="L39" s="33">
        <f t="shared" si="5"/>
        <v>0</v>
      </c>
      <c r="M39" s="31">
        <v>0</v>
      </c>
      <c r="N39" s="33">
        <f t="shared" si="6"/>
        <v>0</v>
      </c>
      <c r="O39" s="31">
        <v>3692</v>
      </c>
      <c r="P39" s="31">
        <v>2149</v>
      </c>
      <c r="Q39" s="33">
        <f t="shared" si="7"/>
        <v>32.943695904345496</v>
      </c>
      <c r="R39" s="31" t="s">
        <v>155</v>
      </c>
      <c r="S39" s="31"/>
      <c r="T39" s="31"/>
      <c r="U39" s="31"/>
    </row>
    <row r="40" spans="1:21" ht="13.5">
      <c r="A40" s="54" t="s">
        <v>31</v>
      </c>
      <c r="B40" s="54" t="s">
        <v>90</v>
      </c>
      <c r="C40" s="55" t="s">
        <v>91</v>
      </c>
      <c r="D40" s="31">
        <f t="shared" si="0"/>
        <v>11962</v>
      </c>
      <c r="E40" s="32">
        <f t="shared" si="8"/>
        <v>6852</v>
      </c>
      <c r="F40" s="33">
        <f t="shared" si="3"/>
        <v>57.28139107172714</v>
      </c>
      <c r="G40" s="31">
        <v>6167</v>
      </c>
      <c r="H40" s="31">
        <v>685</v>
      </c>
      <c r="I40" s="32">
        <f t="shared" si="9"/>
        <v>5110</v>
      </c>
      <c r="J40" s="33">
        <f t="shared" si="4"/>
        <v>42.718608928272864</v>
      </c>
      <c r="K40" s="31">
        <v>0</v>
      </c>
      <c r="L40" s="33">
        <f t="shared" si="5"/>
        <v>0</v>
      </c>
      <c r="M40" s="31">
        <v>0</v>
      </c>
      <c r="N40" s="33">
        <f t="shared" si="6"/>
        <v>0</v>
      </c>
      <c r="O40" s="31">
        <v>5110</v>
      </c>
      <c r="P40" s="31">
        <v>4724</v>
      </c>
      <c r="Q40" s="33">
        <f t="shared" si="7"/>
        <v>42.718608928272864</v>
      </c>
      <c r="R40" s="31" t="s">
        <v>155</v>
      </c>
      <c r="S40" s="31"/>
      <c r="T40" s="31"/>
      <c r="U40" s="31"/>
    </row>
    <row r="41" spans="1:21" ht="13.5">
      <c r="A41" s="54" t="s">
        <v>31</v>
      </c>
      <c r="B41" s="54" t="s">
        <v>92</v>
      </c>
      <c r="C41" s="55" t="s">
        <v>28</v>
      </c>
      <c r="D41" s="31">
        <f t="shared" si="0"/>
        <v>18729</v>
      </c>
      <c r="E41" s="32">
        <f t="shared" si="8"/>
        <v>7662</v>
      </c>
      <c r="F41" s="33">
        <f t="shared" si="3"/>
        <v>40.90981899727695</v>
      </c>
      <c r="G41" s="31">
        <v>7407</v>
      </c>
      <c r="H41" s="31">
        <v>255</v>
      </c>
      <c r="I41" s="32">
        <f t="shared" si="9"/>
        <v>11067</v>
      </c>
      <c r="J41" s="33">
        <f t="shared" si="4"/>
        <v>59.09018100272305</v>
      </c>
      <c r="K41" s="31">
        <v>0</v>
      </c>
      <c r="L41" s="33">
        <f t="shared" si="5"/>
        <v>0</v>
      </c>
      <c r="M41" s="31">
        <v>0</v>
      </c>
      <c r="N41" s="33">
        <f t="shared" si="6"/>
        <v>0</v>
      </c>
      <c r="O41" s="31">
        <v>11067</v>
      </c>
      <c r="P41" s="31">
        <v>3748</v>
      </c>
      <c r="Q41" s="33">
        <f t="shared" si="7"/>
        <v>59.09018100272305</v>
      </c>
      <c r="R41" s="31" t="s">
        <v>155</v>
      </c>
      <c r="S41" s="31"/>
      <c r="T41" s="31"/>
      <c r="U41" s="31"/>
    </row>
    <row r="42" spans="1:21" ht="13.5">
      <c r="A42" s="84" t="s">
        <v>93</v>
      </c>
      <c r="B42" s="85"/>
      <c r="C42" s="85"/>
      <c r="D42" s="31">
        <f>SUM(D7:D41)</f>
        <v>878361</v>
      </c>
      <c r="E42" s="31">
        <f>SUM(E7:E41)</f>
        <v>350119</v>
      </c>
      <c r="F42" s="33">
        <f t="shared" si="3"/>
        <v>39.86049016292845</v>
      </c>
      <c r="G42" s="31">
        <f>SUM(G7:G41)</f>
        <v>343554</v>
      </c>
      <c r="H42" s="31">
        <f>SUM(H7:H41)</f>
        <v>6565</v>
      </c>
      <c r="I42" s="31">
        <f>SUM(I7:I41)</f>
        <v>528242</v>
      </c>
      <c r="J42" s="33">
        <f t="shared" si="4"/>
        <v>60.13950983707155</v>
      </c>
      <c r="K42" s="31">
        <f>SUM(K7:K41)</f>
        <v>267512</v>
      </c>
      <c r="L42" s="33">
        <f t="shared" si="5"/>
        <v>30.45581486427562</v>
      </c>
      <c r="M42" s="31">
        <f>SUM(M7:M41)</f>
        <v>663</v>
      </c>
      <c r="N42" s="33">
        <f t="shared" si="6"/>
        <v>0.07548149337231502</v>
      </c>
      <c r="O42" s="31">
        <f>SUM(O7:O41)</f>
        <v>260067</v>
      </c>
      <c r="P42" s="31">
        <f>SUM(P7:P41)</f>
        <v>153170</v>
      </c>
      <c r="Q42" s="33">
        <f t="shared" si="7"/>
        <v>29.608213479423608</v>
      </c>
      <c r="R42" s="31">
        <f>COUNTIF(R7:R41,"○")</f>
        <v>32</v>
      </c>
      <c r="S42" s="31">
        <f>COUNTIF(S7:S41,"○")</f>
        <v>3</v>
      </c>
      <c r="T42" s="31">
        <f>COUNTIF(T7:T41,"○")</f>
        <v>0</v>
      </c>
      <c r="U42" s="31">
        <f>COUNTIF(U7:U41,"○")</f>
        <v>0</v>
      </c>
    </row>
  </sheetData>
  <mergeCells count="19">
    <mergeCell ref="A42:C42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16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94</v>
      </c>
      <c r="B2" s="65" t="s">
        <v>17</v>
      </c>
      <c r="C2" s="68" t="s">
        <v>18</v>
      </c>
      <c r="D2" s="14" t="s">
        <v>95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19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96</v>
      </c>
      <c r="E3" s="59" t="s">
        <v>97</v>
      </c>
      <c r="F3" s="89"/>
      <c r="G3" s="90"/>
      <c r="H3" s="86" t="s">
        <v>98</v>
      </c>
      <c r="I3" s="57"/>
      <c r="J3" s="58"/>
      <c r="K3" s="59" t="s">
        <v>99</v>
      </c>
      <c r="L3" s="57"/>
      <c r="M3" s="58"/>
      <c r="N3" s="26" t="s">
        <v>96</v>
      </c>
      <c r="O3" s="17" t="s">
        <v>100</v>
      </c>
      <c r="P3" s="24"/>
      <c r="Q3" s="24"/>
      <c r="R3" s="24"/>
      <c r="S3" s="24"/>
      <c r="T3" s="25"/>
      <c r="U3" s="17" t="s">
        <v>101</v>
      </c>
      <c r="V3" s="24"/>
      <c r="W3" s="24"/>
      <c r="X3" s="24"/>
      <c r="Y3" s="24"/>
      <c r="Z3" s="25"/>
      <c r="AA3" s="17" t="s">
        <v>102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96</v>
      </c>
      <c r="F4" s="18" t="s">
        <v>20</v>
      </c>
      <c r="G4" s="18" t="s">
        <v>21</v>
      </c>
      <c r="H4" s="26" t="s">
        <v>96</v>
      </c>
      <c r="I4" s="18" t="s">
        <v>20</v>
      </c>
      <c r="J4" s="18" t="s">
        <v>21</v>
      </c>
      <c r="K4" s="26" t="s">
        <v>96</v>
      </c>
      <c r="L4" s="18" t="s">
        <v>20</v>
      </c>
      <c r="M4" s="18" t="s">
        <v>21</v>
      </c>
      <c r="N4" s="27"/>
      <c r="O4" s="26" t="s">
        <v>96</v>
      </c>
      <c r="P4" s="18" t="s">
        <v>22</v>
      </c>
      <c r="Q4" s="18" t="s">
        <v>23</v>
      </c>
      <c r="R4" s="18" t="s">
        <v>24</v>
      </c>
      <c r="S4" s="18" t="s">
        <v>25</v>
      </c>
      <c r="T4" s="18" t="s">
        <v>26</v>
      </c>
      <c r="U4" s="26" t="s">
        <v>96</v>
      </c>
      <c r="V4" s="18" t="s">
        <v>22</v>
      </c>
      <c r="W4" s="18" t="s">
        <v>23</v>
      </c>
      <c r="X4" s="18" t="s">
        <v>24</v>
      </c>
      <c r="Y4" s="18" t="s">
        <v>25</v>
      </c>
      <c r="Z4" s="18" t="s">
        <v>26</v>
      </c>
      <c r="AA4" s="26" t="s">
        <v>96</v>
      </c>
      <c r="AB4" s="18" t="s">
        <v>20</v>
      </c>
      <c r="AC4" s="18" t="s">
        <v>21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27</v>
      </c>
      <c r="E6" s="19" t="s">
        <v>27</v>
      </c>
      <c r="F6" s="19" t="s">
        <v>27</v>
      </c>
      <c r="G6" s="19" t="s">
        <v>27</v>
      </c>
      <c r="H6" s="19" t="s">
        <v>27</v>
      </c>
      <c r="I6" s="19" t="s">
        <v>27</v>
      </c>
      <c r="J6" s="19" t="s">
        <v>27</v>
      </c>
      <c r="K6" s="19" t="s">
        <v>27</v>
      </c>
      <c r="L6" s="19" t="s">
        <v>27</v>
      </c>
      <c r="M6" s="19" t="s">
        <v>27</v>
      </c>
      <c r="N6" s="19" t="s">
        <v>27</v>
      </c>
      <c r="O6" s="19" t="s">
        <v>27</v>
      </c>
      <c r="P6" s="19" t="s">
        <v>27</v>
      </c>
      <c r="Q6" s="19" t="s">
        <v>27</v>
      </c>
      <c r="R6" s="19" t="s">
        <v>27</v>
      </c>
      <c r="S6" s="19" t="s">
        <v>27</v>
      </c>
      <c r="T6" s="19" t="s">
        <v>27</v>
      </c>
      <c r="U6" s="19" t="s">
        <v>27</v>
      </c>
      <c r="V6" s="19" t="s">
        <v>27</v>
      </c>
      <c r="W6" s="19" t="s">
        <v>27</v>
      </c>
      <c r="X6" s="19" t="s">
        <v>27</v>
      </c>
      <c r="Y6" s="19" t="s">
        <v>27</v>
      </c>
      <c r="Z6" s="19" t="s">
        <v>27</v>
      </c>
      <c r="AA6" s="19" t="s">
        <v>27</v>
      </c>
      <c r="AB6" s="19" t="s">
        <v>27</v>
      </c>
      <c r="AC6" s="19" t="s">
        <v>27</v>
      </c>
    </row>
    <row r="7" spans="1:29" ht="13.5">
      <c r="A7" s="54" t="s">
        <v>31</v>
      </c>
      <c r="B7" s="54" t="s">
        <v>32</v>
      </c>
      <c r="C7" s="55" t="s">
        <v>33</v>
      </c>
      <c r="D7" s="31">
        <f aca="true" t="shared" si="0" ref="D7:D41">E7+H7+K7</f>
        <v>53054</v>
      </c>
      <c r="E7" s="31">
        <f aca="true" t="shared" si="1" ref="E7:E41">F7+G7</f>
        <v>0</v>
      </c>
      <c r="F7" s="31">
        <v>0</v>
      </c>
      <c r="G7" s="31">
        <v>0</v>
      </c>
      <c r="H7" s="31">
        <f aca="true" t="shared" si="2" ref="H7:H41">I7+J7</f>
        <v>967</v>
      </c>
      <c r="I7" s="31">
        <v>967</v>
      </c>
      <c r="J7" s="31">
        <v>0</v>
      </c>
      <c r="K7" s="31">
        <f aca="true" t="shared" si="3" ref="K7:K41">L7+M7</f>
        <v>52087</v>
      </c>
      <c r="L7" s="31">
        <v>34382</v>
      </c>
      <c r="M7" s="31">
        <v>17705</v>
      </c>
      <c r="N7" s="31">
        <f aca="true" t="shared" si="4" ref="N7:N41">O7+U7+AA7</f>
        <v>53489</v>
      </c>
      <c r="O7" s="31">
        <f aca="true" t="shared" si="5" ref="O7:O41">SUM(P7:T7)</f>
        <v>35349</v>
      </c>
      <c r="P7" s="31">
        <v>35349</v>
      </c>
      <c r="Q7" s="31">
        <v>0</v>
      </c>
      <c r="R7" s="31">
        <v>0</v>
      </c>
      <c r="S7" s="31">
        <v>0</v>
      </c>
      <c r="T7" s="31">
        <v>0</v>
      </c>
      <c r="U7" s="31">
        <f aca="true" t="shared" si="6" ref="U7:U41">SUM(V7:Z7)</f>
        <v>17705</v>
      </c>
      <c r="V7" s="31">
        <v>11799</v>
      </c>
      <c r="W7" s="31">
        <v>0</v>
      </c>
      <c r="X7" s="31">
        <v>5906</v>
      </c>
      <c r="Y7" s="31">
        <v>0</v>
      </c>
      <c r="Z7" s="31">
        <v>0</v>
      </c>
      <c r="AA7" s="31">
        <f aca="true" t="shared" si="7" ref="AA7:AA41">AB7+AC7</f>
        <v>435</v>
      </c>
      <c r="AB7" s="31">
        <v>435</v>
      </c>
      <c r="AC7" s="31">
        <v>0</v>
      </c>
    </row>
    <row r="8" spans="1:29" ht="13.5">
      <c r="A8" s="54" t="s">
        <v>31</v>
      </c>
      <c r="B8" s="54" t="s">
        <v>34</v>
      </c>
      <c r="C8" s="55" t="s">
        <v>35</v>
      </c>
      <c r="D8" s="31">
        <f t="shared" si="0"/>
        <v>57647</v>
      </c>
      <c r="E8" s="31">
        <f t="shared" si="1"/>
        <v>0</v>
      </c>
      <c r="F8" s="31">
        <v>0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57647</v>
      </c>
      <c r="L8" s="31">
        <v>40562</v>
      </c>
      <c r="M8" s="31">
        <v>17085</v>
      </c>
      <c r="N8" s="31">
        <f t="shared" si="4"/>
        <v>57976</v>
      </c>
      <c r="O8" s="31">
        <f t="shared" si="5"/>
        <v>40562</v>
      </c>
      <c r="P8" s="31">
        <v>26604</v>
      </c>
      <c r="Q8" s="31">
        <v>0</v>
      </c>
      <c r="R8" s="31">
        <v>13958</v>
      </c>
      <c r="S8" s="31">
        <v>0</v>
      </c>
      <c r="T8" s="31">
        <v>0</v>
      </c>
      <c r="U8" s="31">
        <f t="shared" si="6"/>
        <v>17085</v>
      </c>
      <c r="V8" s="31">
        <v>10574</v>
      </c>
      <c r="W8" s="31">
        <v>0</v>
      </c>
      <c r="X8" s="31">
        <v>6511</v>
      </c>
      <c r="Y8" s="31">
        <v>0</v>
      </c>
      <c r="Z8" s="31">
        <v>0</v>
      </c>
      <c r="AA8" s="31">
        <f t="shared" si="7"/>
        <v>329</v>
      </c>
      <c r="AB8" s="31">
        <v>329</v>
      </c>
      <c r="AC8" s="31">
        <v>0</v>
      </c>
    </row>
    <row r="9" spans="1:29" ht="13.5">
      <c r="A9" s="54" t="s">
        <v>31</v>
      </c>
      <c r="B9" s="54" t="s">
        <v>36</v>
      </c>
      <c r="C9" s="55" t="s">
        <v>37</v>
      </c>
      <c r="D9" s="31">
        <f t="shared" si="0"/>
        <v>23186</v>
      </c>
      <c r="E9" s="31">
        <f t="shared" si="1"/>
        <v>0</v>
      </c>
      <c r="F9" s="31">
        <v>0</v>
      </c>
      <c r="G9" s="31">
        <v>0</v>
      </c>
      <c r="H9" s="31">
        <f t="shared" si="2"/>
        <v>0</v>
      </c>
      <c r="I9" s="31">
        <v>0</v>
      </c>
      <c r="J9" s="31">
        <v>0</v>
      </c>
      <c r="K9" s="31">
        <f t="shared" si="3"/>
        <v>23186</v>
      </c>
      <c r="L9" s="31">
        <v>16009</v>
      </c>
      <c r="M9" s="31">
        <v>7177</v>
      </c>
      <c r="N9" s="31">
        <f t="shared" si="4"/>
        <v>23186</v>
      </c>
      <c r="O9" s="31">
        <f t="shared" si="5"/>
        <v>16009</v>
      </c>
      <c r="P9" s="31">
        <v>16009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7177</v>
      </c>
      <c r="V9" s="31">
        <v>7177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0</v>
      </c>
      <c r="AB9" s="31">
        <v>0</v>
      </c>
      <c r="AC9" s="31">
        <v>0</v>
      </c>
    </row>
    <row r="10" spans="1:29" ht="13.5">
      <c r="A10" s="54" t="s">
        <v>31</v>
      </c>
      <c r="B10" s="54" t="s">
        <v>38</v>
      </c>
      <c r="C10" s="55" t="s">
        <v>39</v>
      </c>
      <c r="D10" s="31">
        <f t="shared" si="0"/>
        <v>20560</v>
      </c>
      <c r="E10" s="31">
        <f t="shared" si="1"/>
        <v>0</v>
      </c>
      <c r="F10" s="31">
        <v>0</v>
      </c>
      <c r="G10" s="31">
        <v>0</v>
      </c>
      <c r="H10" s="31">
        <f t="shared" si="2"/>
        <v>0</v>
      </c>
      <c r="I10" s="31">
        <v>0</v>
      </c>
      <c r="J10" s="31">
        <v>0</v>
      </c>
      <c r="K10" s="31">
        <f t="shared" si="3"/>
        <v>20560</v>
      </c>
      <c r="L10" s="31">
        <v>15725</v>
      </c>
      <c r="M10" s="31">
        <v>4835</v>
      </c>
      <c r="N10" s="31">
        <f t="shared" si="4"/>
        <v>21211</v>
      </c>
      <c r="O10" s="31">
        <f t="shared" si="5"/>
        <v>15725</v>
      </c>
      <c r="P10" s="31">
        <v>15725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4835</v>
      </c>
      <c r="V10" s="31">
        <v>4835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651</v>
      </c>
      <c r="AB10" s="31">
        <v>651</v>
      </c>
      <c r="AC10" s="31">
        <v>0</v>
      </c>
    </row>
    <row r="11" spans="1:29" ht="13.5">
      <c r="A11" s="54" t="s">
        <v>31</v>
      </c>
      <c r="B11" s="54" t="s">
        <v>40</v>
      </c>
      <c r="C11" s="55" t="s">
        <v>41</v>
      </c>
      <c r="D11" s="31">
        <f t="shared" si="0"/>
        <v>40633</v>
      </c>
      <c r="E11" s="31">
        <f t="shared" si="1"/>
        <v>0</v>
      </c>
      <c r="F11" s="31">
        <v>0</v>
      </c>
      <c r="G11" s="31">
        <v>0</v>
      </c>
      <c r="H11" s="31">
        <f t="shared" si="2"/>
        <v>0</v>
      </c>
      <c r="I11" s="31">
        <v>0</v>
      </c>
      <c r="J11" s="31">
        <v>0</v>
      </c>
      <c r="K11" s="31">
        <f t="shared" si="3"/>
        <v>40633</v>
      </c>
      <c r="L11" s="31">
        <v>34272</v>
      </c>
      <c r="M11" s="31">
        <v>6361</v>
      </c>
      <c r="N11" s="31">
        <f t="shared" si="4"/>
        <v>40866</v>
      </c>
      <c r="O11" s="31">
        <f t="shared" si="5"/>
        <v>34272</v>
      </c>
      <c r="P11" s="31">
        <v>34272</v>
      </c>
      <c r="Q11" s="31">
        <v>0</v>
      </c>
      <c r="R11" s="31">
        <v>0</v>
      </c>
      <c r="S11" s="31">
        <v>0</v>
      </c>
      <c r="T11" s="31">
        <v>0</v>
      </c>
      <c r="U11" s="31">
        <f t="shared" si="6"/>
        <v>6361</v>
      </c>
      <c r="V11" s="31">
        <v>6361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233</v>
      </c>
      <c r="AB11" s="31">
        <v>233</v>
      </c>
      <c r="AC11" s="31">
        <v>0</v>
      </c>
    </row>
    <row r="12" spans="1:29" ht="13.5">
      <c r="A12" s="54" t="s">
        <v>31</v>
      </c>
      <c r="B12" s="54" t="s">
        <v>42</v>
      </c>
      <c r="C12" s="55" t="s">
        <v>43</v>
      </c>
      <c r="D12" s="31">
        <f t="shared" si="0"/>
        <v>28080</v>
      </c>
      <c r="E12" s="31">
        <f t="shared" si="1"/>
        <v>0</v>
      </c>
      <c r="F12" s="31">
        <v>0</v>
      </c>
      <c r="G12" s="31">
        <v>0</v>
      </c>
      <c r="H12" s="31">
        <f t="shared" si="2"/>
        <v>0</v>
      </c>
      <c r="I12" s="31">
        <v>0</v>
      </c>
      <c r="J12" s="31">
        <v>0</v>
      </c>
      <c r="K12" s="31">
        <f t="shared" si="3"/>
        <v>28080</v>
      </c>
      <c r="L12" s="31">
        <v>19585</v>
      </c>
      <c r="M12" s="31">
        <v>8495</v>
      </c>
      <c r="N12" s="31">
        <f t="shared" si="4"/>
        <v>28235</v>
      </c>
      <c r="O12" s="31">
        <f t="shared" si="5"/>
        <v>19585</v>
      </c>
      <c r="P12" s="31">
        <v>19461</v>
      </c>
      <c r="Q12" s="31">
        <v>0</v>
      </c>
      <c r="R12" s="31">
        <v>124</v>
      </c>
      <c r="S12" s="31">
        <v>0</v>
      </c>
      <c r="T12" s="31">
        <v>0</v>
      </c>
      <c r="U12" s="31">
        <f t="shared" si="6"/>
        <v>8495</v>
      </c>
      <c r="V12" s="31">
        <v>8495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155</v>
      </c>
      <c r="AB12" s="31">
        <v>155</v>
      </c>
      <c r="AC12" s="31">
        <v>0</v>
      </c>
    </row>
    <row r="13" spans="1:29" ht="13.5">
      <c r="A13" s="54" t="s">
        <v>31</v>
      </c>
      <c r="B13" s="54" t="s">
        <v>44</v>
      </c>
      <c r="C13" s="55" t="s">
        <v>45</v>
      </c>
      <c r="D13" s="31">
        <f t="shared" si="0"/>
        <v>24132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31">
        <v>0</v>
      </c>
      <c r="J13" s="31">
        <v>0</v>
      </c>
      <c r="K13" s="31">
        <f t="shared" si="3"/>
        <v>24132</v>
      </c>
      <c r="L13" s="31">
        <v>18972</v>
      </c>
      <c r="M13" s="31">
        <v>5160</v>
      </c>
      <c r="N13" s="31">
        <f t="shared" si="4"/>
        <v>24290</v>
      </c>
      <c r="O13" s="31">
        <f t="shared" si="5"/>
        <v>18972</v>
      </c>
      <c r="P13" s="31">
        <v>18972</v>
      </c>
      <c r="Q13" s="31">
        <v>0</v>
      </c>
      <c r="R13" s="31">
        <v>0</v>
      </c>
      <c r="S13" s="31">
        <v>0</v>
      </c>
      <c r="T13" s="31">
        <v>0</v>
      </c>
      <c r="U13" s="31">
        <f t="shared" si="6"/>
        <v>5160</v>
      </c>
      <c r="V13" s="31">
        <v>5160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158</v>
      </c>
      <c r="AB13" s="31">
        <v>158</v>
      </c>
      <c r="AC13" s="31">
        <v>0</v>
      </c>
    </row>
    <row r="14" spans="1:29" ht="13.5">
      <c r="A14" s="54" t="s">
        <v>31</v>
      </c>
      <c r="B14" s="54" t="s">
        <v>149</v>
      </c>
      <c r="C14" s="55" t="s">
        <v>150</v>
      </c>
      <c r="D14" s="31">
        <f t="shared" si="0"/>
        <v>37323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37323</v>
      </c>
      <c r="L14" s="31">
        <v>23855</v>
      </c>
      <c r="M14" s="31">
        <v>13468</v>
      </c>
      <c r="N14" s="31">
        <f t="shared" si="4"/>
        <v>37620</v>
      </c>
      <c r="O14" s="31">
        <f t="shared" si="5"/>
        <v>23855</v>
      </c>
      <c r="P14" s="31">
        <v>23855</v>
      </c>
      <c r="Q14" s="31">
        <v>0</v>
      </c>
      <c r="R14" s="31">
        <v>0</v>
      </c>
      <c r="S14" s="31">
        <v>0</v>
      </c>
      <c r="T14" s="31">
        <v>0</v>
      </c>
      <c r="U14" s="31">
        <f t="shared" si="6"/>
        <v>13468</v>
      </c>
      <c r="V14" s="31">
        <v>13468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297</v>
      </c>
      <c r="AB14" s="31">
        <v>297</v>
      </c>
      <c r="AC14" s="31">
        <v>0</v>
      </c>
    </row>
    <row r="15" spans="1:29" ht="13.5">
      <c r="A15" s="54" t="s">
        <v>31</v>
      </c>
      <c r="B15" s="54" t="s">
        <v>46</v>
      </c>
      <c r="C15" s="55" t="s">
        <v>47</v>
      </c>
      <c r="D15" s="31">
        <f t="shared" si="0"/>
        <v>6831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6831</v>
      </c>
      <c r="L15" s="31">
        <v>5471</v>
      </c>
      <c r="M15" s="31">
        <v>1360</v>
      </c>
      <c r="N15" s="31">
        <f t="shared" si="4"/>
        <v>6831</v>
      </c>
      <c r="O15" s="31">
        <f t="shared" si="5"/>
        <v>5471</v>
      </c>
      <c r="P15" s="31">
        <v>5471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1360</v>
      </c>
      <c r="V15" s="31">
        <v>1275</v>
      </c>
      <c r="W15" s="31">
        <v>0</v>
      </c>
      <c r="X15" s="31">
        <v>85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31</v>
      </c>
      <c r="B16" s="54" t="s">
        <v>48</v>
      </c>
      <c r="C16" s="55" t="s">
        <v>49</v>
      </c>
      <c r="D16" s="31">
        <f t="shared" si="0"/>
        <v>13182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13182</v>
      </c>
      <c r="L16" s="31">
        <v>9196</v>
      </c>
      <c r="M16" s="31">
        <v>3986</v>
      </c>
      <c r="N16" s="31">
        <f t="shared" si="4"/>
        <v>13182</v>
      </c>
      <c r="O16" s="31">
        <f t="shared" si="5"/>
        <v>9196</v>
      </c>
      <c r="P16" s="31">
        <v>9196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3986</v>
      </c>
      <c r="V16" s="31">
        <v>3986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0</v>
      </c>
      <c r="AB16" s="31">
        <v>0</v>
      </c>
      <c r="AC16" s="31">
        <v>0</v>
      </c>
    </row>
    <row r="17" spans="1:29" ht="13.5">
      <c r="A17" s="54" t="s">
        <v>31</v>
      </c>
      <c r="B17" s="54" t="s">
        <v>50</v>
      </c>
      <c r="C17" s="55" t="s">
        <v>51</v>
      </c>
      <c r="D17" s="31">
        <f t="shared" si="0"/>
        <v>3355</v>
      </c>
      <c r="E17" s="31">
        <f t="shared" si="1"/>
        <v>0</v>
      </c>
      <c r="F17" s="31">
        <v>0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f t="shared" si="3"/>
        <v>3355</v>
      </c>
      <c r="L17" s="31">
        <v>2510</v>
      </c>
      <c r="M17" s="31">
        <v>845</v>
      </c>
      <c r="N17" s="31">
        <f t="shared" si="4"/>
        <v>3355</v>
      </c>
      <c r="O17" s="31">
        <f t="shared" si="5"/>
        <v>2510</v>
      </c>
      <c r="P17" s="31">
        <v>2510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845</v>
      </c>
      <c r="V17" s="31">
        <v>845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0</v>
      </c>
      <c r="AB17" s="31">
        <v>0</v>
      </c>
      <c r="AC17" s="31">
        <v>0</v>
      </c>
    </row>
    <row r="18" spans="1:29" ht="13.5">
      <c r="A18" s="54" t="s">
        <v>31</v>
      </c>
      <c r="B18" s="54" t="s">
        <v>52</v>
      </c>
      <c r="C18" s="55" t="s">
        <v>53</v>
      </c>
      <c r="D18" s="31">
        <f t="shared" si="0"/>
        <v>4257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4257</v>
      </c>
      <c r="L18" s="31">
        <v>2604</v>
      </c>
      <c r="M18" s="31">
        <v>1653</v>
      </c>
      <c r="N18" s="31">
        <f t="shared" si="4"/>
        <v>4289</v>
      </c>
      <c r="O18" s="31">
        <f t="shared" si="5"/>
        <v>2604</v>
      </c>
      <c r="P18" s="31">
        <v>2604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1653</v>
      </c>
      <c r="V18" s="31">
        <v>1653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32</v>
      </c>
      <c r="AB18" s="31">
        <v>32</v>
      </c>
      <c r="AC18" s="31">
        <v>0</v>
      </c>
    </row>
    <row r="19" spans="1:29" ht="13.5">
      <c r="A19" s="54" t="s">
        <v>31</v>
      </c>
      <c r="B19" s="54" t="s">
        <v>54</v>
      </c>
      <c r="C19" s="55" t="s">
        <v>153</v>
      </c>
      <c r="D19" s="31">
        <f t="shared" si="0"/>
        <v>20122</v>
      </c>
      <c r="E19" s="31">
        <f t="shared" si="1"/>
        <v>0</v>
      </c>
      <c r="F19" s="31">
        <v>0</v>
      </c>
      <c r="G19" s="31">
        <v>0</v>
      </c>
      <c r="H19" s="31">
        <f t="shared" si="2"/>
        <v>0</v>
      </c>
      <c r="I19" s="31">
        <v>0</v>
      </c>
      <c r="J19" s="31">
        <v>0</v>
      </c>
      <c r="K19" s="31">
        <f t="shared" si="3"/>
        <v>20122</v>
      </c>
      <c r="L19" s="31">
        <v>12761</v>
      </c>
      <c r="M19" s="31">
        <v>7361</v>
      </c>
      <c r="N19" s="31">
        <f t="shared" si="4"/>
        <v>20317</v>
      </c>
      <c r="O19" s="31">
        <f t="shared" si="5"/>
        <v>12761</v>
      </c>
      <c r="P19" s="31">
        <v>12761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7361</v>
      </c>
      <c r="V19" s="31">
        <v>7361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195</v>
      </c>
      <c r="AB19" s="31">
        <v>195</v>
      </c>
      <c r="AC19" s="31">
        <v>0</v>
      </c>
    </row>
    <row r="20" spans="1:29" ht="13.5">
      <c r="A20" s="54" t="s">
        <v>31</v>
      </c>
      <c r="B20" s="54" t="s">
        <v>55</v>
      </c>
      <c r="C20" s="55" t="s">
        <v>56</v>
      </c>
      <c r="D20" s="31">
        <f t="shared" si="0"/>
        <v>3042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3042</v>
      </c>
      <c r="L20" s="31">
        <v>1454</v>
      </c>
      <c r="M20" s="31">
        <v>1588</v>
      </c>
      <c r="N20" s="31">
        <f t="shared" si="4"/>
        <v>3042</v>
      </c>
      <c r="O20" s="31">
        <f t="shared" si="5"/>
        <v>1454</v>
      </c>
      <c r="P20" s="31">
        <v>1454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1588</v>
      </c>
      <c r="V20" s="31">
        <v>1588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0</v>
      </c>
      <c r="AB20" s="31">
        <v>0</v>
      </c>
      <c r="AC20" s="31">
        <v>0</v>
      </c>
    </row>
    <row r="21" spans="1:29" ht="13.5">
      <c r="A21" s="54" t="s">
        <v>31</v>
      </c>
      <c r="B21" s="54" t="s">
        <v>57</v>
      </c>
      <c r="C21" s="55" t="s">
        <v>58</v>
      </c>
      <c r="D21" s="31">
        <f t="shared" si="0"/>
        <v>13637</v>
      </c>
      <c r="E21" s="31">
        <f t="shared" si="1"/>
        <v>0</v>
      </c>
      <c r="F21" s="31">
        <v>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13637</v>
      </c>
      <c r="L21" s="31">
        <v>7983</v>
      </c>
      <c r="M21" s="31">
        <v>5654</v>
      </c>
      <c r="N21" s="31">
        <f t="shared" si="4"/>
        <v>13667</v>
      </c>
      <c r="O21" s="31">
        <f t="shared" si="5"/>
        <v>7983</v>
      </c>
      <c r="P21" s="31">
        <v>7983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5654</v>
      </c>
      <c r="V21" s="31">
        <v>5654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30</v>
      </c>
      <c r="AB21" s="31">
        <v>30</v>
      </c>
      <c r="AC21" s="31">
        <v>0</v>
      </c>
    </row>
    <row r="22" spans="1:29" ht="13.5">
      <c r="A22" s="54" t="s">
        <v>31</v>
      </c>
      <c r="B22" s="54" t="s">
        <v>59</v>
      </c>
      <c r="C22" s="55" t="s">
        <v>154</v>
      </c>
      <c r="D22" s="31">
        <f t="shared" si="0"/>
        <v>6700</v>
      </c>
      <c r="E22" s="31">
        <f t="shared" si="1"/>
        <v>0</v>
      </c>
      <c r="F22" s="31">
        <v>0</v>
      </c>
      <c r="G22" s="31">
        <v>0</v>
      </c>
      <c r="H22" s="31">
        <f t="shared" si="2"/>
        <v>0</v>
      </c>
      <c r="I22" s="31">
        <v>0</v>
      </c>
      <c r="J22" s="31">
        <v>0</v>
      </c>
      <c r="K22" s="31">
        <f t="shared" si="3"/>
        <v>6700</v>
      </c>
      <c r="L22" s="31">
        <v>3836</v>
      </c>
      <c r="M22" s="31">
        <v>2864</v>
      </c>
      <c r="N22" s="31">
        <f t="shared" si="4"/>
        <v>6700</v>
      </c>
      <c r="O22" s="31">
        <f t="shared" si="5"/>
        <v>3836</v>
      </c>
      <c r="P22" s="31">
        <v>3836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2864</v>
      </c>
      <c r="V22" s="31">
        <v>2864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0</v>
      </c>
      <c r="AB22" s="31">
        <v>0</v>
      </c>
      <c r="AC22" s="31">
        <v>0</v>
      </c>
    </row>
    <row r="23" spans="1:29" ht="13.5">
      <c r="A23" s="54" t="s">
        <v>31</v>
      </c>
      <c r="B23" s="54" t="s">
        <v>60</v>
      </c>
      <c r="C23" s="55" t="s">
        <v>61</v>
      </c>
      <c r="D23" s="31">
        <f t="shared" si="0"/>
        <v>3216</v>
      </c>
      <c r="E23" s="31">
        <f t="shared" si="1"/>
        <v>0</v>
      </c>
      <c r="F23" s="31">
        <v>0</v>
      </c>
      <c r="G23" s="31">
        <v>0</v>
      </c>
      <c r="H23" s="31">
        <f t="shared" si="2"/>
        <v>0</v>
      </c>
      <c r="I23" s="31">
        <v>0</v>
      </c>
      <c r="J23" s="31">
        <v>0</v>
      </c>
      <c r="K23" s="31">
        <f t="shared" si="3"/>
        <v>3216</v>
      </c>
      <c r="L23" s="31">
        <v>2289</v>
      </c>
      <c r="M23" s="31">
        <v>927</v>
      </c>
      <c r="N23" s="31">
        <f t="shared" si="4"/>
        <v>3216</v>
      </c>
      <c r="O23" s="31">
        <f t="shared" si="5"/>
        <v>2289</v>
      </c>
      <c r="P23" s="31">
        <v>2289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927</v>
      </c>
      <c r="V23" s="31">
        <v>927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0</v>
      </c>
      <c r="AB23" s="31">
        <v>0</v>
      </c>
      <c r="AC23" s="31">
        <v>0</v>
      </c>
    </row>
    <row r="24" spans="1:29" ht="13.5">
      <c r="A24" s="54" t="s">
        <v>31</v>
      </c>
      <c r="B24" s="54" t="s">
        <v>62</v>
      </c>
      <c r="C24" s="55" t="s">
        <v>63</v>
      </c>
      <c r="D24" s="31">
        <f t="shared" si="0"/>
        <v>3201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3201</v>
      </c>
      <c r="L24" s="31">
        <v>543</v>
      </c>
      <c r="M24" s="31">
        <v>2658</v>
      </c>
      <c r="N24" s="31">
        <f t="shared" si="4"/>
        <v>3201</v>
      </c>
      <c r="O24" s="31">
        <f t="shared" si="5"/>
        <v>543</v>
      </c>
      <c r="P24" s="31">
        <v>543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2658</v>
      </c>
      <c r="V24" s="31">
        <v>2658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0</v>
      </c>
      <c r="AB24" s="31">
        <v>0</v>
      </c>
      <c r="AC24" s="31">
        <v>0</v>
      </c>
    </row>
    <row r="25" spans="1:29" ht="13.5">
      <c r="A25" s="54" t="s">
        <v>31</v>
      </c>
      <c r="B25" s="54" t="s">
        <v>64</v>
      </c>
      <c r="C25" s="55" t="s">
        <v>65</v>
      </c>
      <c r="D25" s="31">
        <f t="shared" si="0"/>
        <v>1168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  <c r="I25" s="31">
        <v>0</v>
      </c>
      <c r="J25" s="31">
        <v>0</v>
      </c>
      <c r="K25" s="31">
        <f t="shared" si="3"/>
        <v>1168</v>
      </c>
      <c r="L25" s="31">
        <v>560</v>
      </c>
      <c r="M25" s="31">
        <v>608</v>
      </c>
      <c r="N25" s="31">
        <f t="shared" si="4"/>
        <v>1190</v>
      </c>
      <c r="O25" s="31">
        <f t="shared" si="5"/>
        <v>560</v>
      </c>
      <c r="P25" s="31">
        <v>560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608</v>
      </c>
      <c r="V25" s="31">
        <v>608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22</v>
      </c>
      <c r="AB25" s="31">
        <v>22</v>
      </c>
      <c r="AC25" s="31">
        <v>0</v>
      </c>
    </row>
    <row r="26" spans="1:29" ht="13.5">
      <c r="A26" s="54" t="s">
        <v>31</v>
      </c>
      <c r="B26" s="54" t="s">
        <v>66</v>
      </c>
      <c r="C26" s="55" t="s">
        <v>67</v>
      </c>
      <c r="D26" s="31">
        <f t="shared" si="0"/>
        <v>1629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1629</v>
      </c>
      <c r="L26" s="31">
        <v>718</v>
      </c>
      <c r="M26" s="31">
        <v>911</v>
      </c>
      <c r="N26" s="31">
        <f t="shared" si="4"/>
        <v>1704</v>
      </c>
      <c r="O26" s="31">
        <f t="shared" si="5"/>
        <v>718</v>
      </c>
      <c r="P26" s="31">
        <v>718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911</v>
      </c>
      <c r="V26" s="31">
        <v>911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75</v>
      </c>
      <c r="AB26" s="31">
        <v>75</v>
      </c>
      <c r="AC26" s="31">
        <v>0</v>
      </c>
    </row>
    <row r="27" spans="1:29" ht="13.5">
      <c r="A27" s="54" t="s">
        <v>31</v>
      </c>
      <c r="B27" s="54" t="s">
        <v>68</v>
      </c>
      <c r="C27" s="55" t="s">
        <v>69</v>
      </c>
      <c r="D27" s="31">
        <f t="shared" si="0"/>
        <v>12703</v>
      </c>
      <c r="E27" s="31">
        <f t="shared" si="1"/>
        <v>0</v>
      </c>
      <c r="F27" s="31">
        <v>0</v>
      </c>
      <c r="G27" s="31">
        <v>0</v>
      </c>
      <c r="H27" s="31">
        <f t="shared" si="2"/>
        <v>0</v>
      </c>
      <c r="I27" s="31">
        <v>0</v>
      </c>
      <c r="J27" s="31">
        <v>0</v>
      </c>
      <c r="K27" s="31">
        <f t="shared" si="3"/>
        <v>12703</v>
      </c>
      <c r="L27" s="31">
        <v>5126</v>
      </c>
      <c r="M27" s="31">
        <v>7577</v>
      </c>
      <c r="N27" s="31">
        <f t="shared" si="4"/>
        <v>12723</v>
      </c>
      <c r="O27" s="31">
        <f t="shared" si="5"/>
        <v>5126</v>
      </c>
      <c r="P27" s="31">
        <v>5126</v>
      </c>
      <c r="Q27" s="31">
        <v>0</v>
      </c>
      <c r="R27" s="31">
        <v>0</v>
      </c>
      <c r="S27" s="31">
        <v>0</v>
      </c>
      <c r="T27" s="31">
        <v>0</v>
      </c>
      <c r="U27" s="31">
        <f t="shared" si="6"/>
        <v>7577</v>
      </c>
      <c r="V27" s="31">
        <v>7577</v>
      </c>
      <c r="W27" s="31">
        <v>0</v>
      </c>
      <c r="X27" s="31">
        <v>0</v>
      </c>
      <c r="Y27" s="31">
        <v>0</v>
      </c>
      <c r="Z27" s="31">
        <v>0</v>
      </c>
      <c r="AA27" s="31">
        <f t="shared" si="7"/>
        <v>20</v>
      </c>
      <c r="AB27" s="31">
        <v>20</v>
      </c>
      <c r="AC27" s="31">
        <v>0</v>
      </c>
    </row>
    <row r="28" spans="1:29" ht="13.5">
      <c r="A28" s="54" t="s">
        <v>31</v>
      </c>
      <c r="B28" s="54" t="s">
        <v>70</v>
      </c>
      <c r="C28" s="55" t="s">
        <v>71</v>
      </c>
      <c r="D28" s="31">
        <f t="shared" si="0"/>
        <v>5756</v>
      </c>
      <c r="E28" s="31">
        <f t="shared" si="1"/>
        <v>0</v>
      </c>
      <c r="F28" s="31">
        <v>0</v>
      </c>
      <c r="G28" s="31">
        <v>0</v>
      </c>
      <c r="H28" s="31">
        <f t="shared" si="2"/>
        <v>0</v>
      </c>
      <c r="I28" s="31">
        <v>0</v>
      </c>
      <c r="J28" s="31">
        <v>0</v>
      </c>
      <c r="K28" s="31">
        <f t="shared" si="3"/>
        <v>5756</v>
      </c>
      <c r="L28" s="31">
        <v>1386</v>
      </c>
      <c r="M28" s="31">
        <v>4370</v>
      </c>
      <c r="N28" s="31">
        <f t="shared" si="4"/>
        <v>5756</v>
      </c>
      <c r="O28" s="31">
        <f t="shared" si="5"/>
        <v>1386</v>
      </c>
      <c r="P28" s="31">
        <v>1386</v>
      </c>
      <c r="Q28" s="31">
        <v>0</v>
      </c>
      <c r="R28" s="31">
        <v>0</v>
      </c>
      <c r="S28" s="31">
        <v>0</v>
      </c>
      <c r="T28" s="31">
        <v>0</v>
      </c>
      <c r="U28" s="31">
        <f t="shared" si="6"/>
        <v>4370</v>
      </c>
      <c r="V28" s="31">
        <v>4370</v>
      </c>
      <c r="W28" s="31">
        <v>0</v>
      </c>
      <c r="X28" s="31">
        <v>0</v>
      </c>
      <c r="Y28" s="31">
        <v>0</v>
      </c>
      <c r="Z28" s="31">
        <v>0</v>
      </c>
      <c r="AA28" s="31">
        <f t="shared" si="7"/>
        <v>0</v>
      </c>
      <c r="AB28" s="31">
        <v>0</v>
      </c>
      <c r="AC28" s="31">
        <v>0</v>
      </c>
    </row>
    <row r="29" spans="1:29" ht="13.5">
      <c r="A29" s="54" t="s">
        <v>31</v>
      </c>
      <c r="B29" s="54" t="s">
        <v>151</v>
      </c>
      <c r="C29" s="55" t="s">
        <v>152</v>
      </c>
      <c r="D29" s="31">
        <f t="shared" si="0"/>
        <v>21745</v>
      </c>
      <c r="E29" s="31">
        <f t="shared" si="1"/>
        <v>0</v>
      </c>
      <c r="F29" s="31">
        <v>0</v>
      </c>
      <c r="G29" s="31">
        <v>0</v>
      </c>
      <c r="H29" s="31">
        <f t="shared" si="2"/>
        <v>0</v>
      </c>
      <c r="I29" s="31">
        <v>0</v>
      </c>
      <c r="J29" s="31">
        <v>0</v>
      </c>
      <c r="K29" s="31">
        <f t="shared" si="3"/>
        <v>21745</v>
      </c>
      <c r="L29" s="31">
        <v>12014</v>
      </c>
      <c r="M29" s="31">
        <v>9731</v>
      </c>
      <c r="N29" s="31">
        <f t="shared" si="4"/>
        <v>21793</v>
      </c>
      <c r="O29" s="31">
        <f t="shared" si="5"/>
        <v>12014</v>
      </c>
      <c r="P29" s="31">
        <v>12014</v>
      </c>
      <c r="Q29" s="31">
        <v>0</v>
      </c>
      <c r="R29" s="31">
        <v>0</v>
      </c>
      <c r="S29" s="31">
        <v>0</v>
      </c>
      <c r="T29" s="31">
        <v>0</v>
      </c>
      <c r="U29" s="31">
        <f t="shared" si="6"/>
        <v>9731</v>
      </c>
      <c r="V29" s="31">
        <v>9731</v>
      </c>
      <c r="W29" s="31">
        <v>0</v>
      </c>
      <c r="X29" s="31">
        <v>0</v>
      </c>
      <c r="Y29" s="31">
        <v>0</v>
      </c>
      <c r="Z29" s="31">
        <v>0</v>
      </c>
      <c r="AA29" s="31">
        <f t="shared" si="7"/>
        <v>48</v>
      </c>
      <c r="AB29" s="31">
        <v>48</v>
      </c>
      <c r="AC29" s="31">
        <v>0</v>
      </c>
    </row>
    <row r="30" spans="1:29" ht="13.5">
      <c r="A30" s="54" t="s">
        <v>31</v>
      </c>
      <c r="B30" s="54" t="s">
        <v>72</v>
      </c>
      <c r="C30" s="55" t="s">
        <v>73</v>
      </c>
      <c r="D30" s="31">
        <f t="shared" si="0"/>
        <v>1550</v>
      </c>
      <c r="E30" s="31">
        <f t="shared" si="1"/>
        <v>0</v>
      </c>
      <c r="F30" s="31">
        <v>0</v>
      </c>
      <c r="G30" s="31">
        <v>0</v>
      </c>
      <c r="H30" s="31">
        <f t="shared" si="2"/>
        <v>0</v>
      </c>
      <c r="I30" s="31">
        <v>0</v>
      </c>
      <c r="J30" s="31">
        <v>0</v>
      </c>
      <c r="K30" s="31">
        <f t="shared" si="3"/>
        <v>1550</v>
      </c>
      <c r="L30" s="31">
        <v>614</v>
      </c>
      <c r="M30" s="31">
        <v>936</v>
      </c>
      <c r="N30" s="31">
        <f t="shared" si="4"/>
        <v>1550</v>
      </c>
      <c r="O30" s="31">
        <f t="shared" si="5"/>
        <v>614</v>
      </c>
      <c r="P30" s="31">
        <v>0</v>
      </c>
      <c r="Q30" s="31">
        <v>0</v>
      </c>
      <c r="R30" s="31">
        <v>614</v>
      </c>
      <c r="S30" s="31">
        <v>0</v>
      </c>
      <c r="T30" s="31">
        <v>0</v>
      </c>
      <c r="U30" s="31">
        <f t="shared" si="6"/>
        <v>936</v>
      </c>
      <c r="V30" s="31">
        <v>0</v>
      </c>
      <c r="W30" s="31">
        <v>0</v>
      </c>
      <c r="X30" s="31">
        <v>936</v>
      </c>
      <c r="Y30" s="31">
        <v>0</v>
      </c>
      <c r="Z30" s="31">
        <v>0</v>
      </c>
      <c r="AA30" s="31">
        <f t="shared" si="7"/>
        <v>0</v>
      </c>
      <c r="AB30" s="31">
        <v>0</v>
      </c>
      <c r="AC30" s="31">
        <v>0</v>
      </c>
    </row>
    <row r="31" spans="1:29" ht="13.5">
      <c r="A31" s="54" t="s">
        <v>31</v>
      </c>
      <c r="B31" s="54" t="s">
        <v>74</v>
      </c>
      <c r="C31" s="55" t="s">
        <v>30</v>
      </c>
      <c r="D31" s="31">
        <f t="shared" si="0"/>
        <v>4950</v>
      </c>
      <c r="E31" s="31">
        <f t="shared" si="1"/>
        <v>0</v>
      </c>
      <c r="F31" s="31">
        <v>0</v>
      </c>
      <c r="G31" s="31">
        <v>0</v>
      </c>
      <c r="H31" s="31">
        <f t="shared" si="2"/>
        <v>0</v>
      </c>
      <c r="I31" s="31">
        <v>0</v>
      </c>
      <c r="J31" s="31">
        <v>0</v>
      </c>
      <c r="K31" s="31">
        <f t="shared" si="3"/>
        <v>4950</v>
      </c>
      <c r="L31" s="31">
        <v>3479</v>
      </c>
      <c r="M31" s="31">
        <v>1471</v>
      </c>
      <c r="N31" s="31">
        <f t="shared" si="4"/>
        <v>5292</v>
      </c>
      <c r="O31" s="31">
        <f t="shared" si="5"/>
        <v>3479</v>
      </c>
      <c r="P31" s="31">
        <v>0</v>
      </c>
      <c r="Q31" s="31">
        <v>0</v>
      </c>
      <c r="R31" s="31">
        <v>3479</v>
      </c>
      <c r="S31" s="31">
        <v>0</v>
      </c>
      <c r="T31" s="31">
        <v>0</v>
      </c>
      <c r="U31" s="31">
        <f t="shared" si="6"/>
        <v>1471</v>
      </c>
      <c r="V31" s="31">
        <v>0</v>
      </c>
      <c r="W31" s="31">
        <v>0</v>
      </c>
      <c r="X31" s="31">
        <v>1471</v>
      </c>
      <c r="Y31" s="31">
        <v>0</v>
      </c>
      <c r="Z31" s="31">
        <v>0</v>
      </c>
      <c r="AA31" s="31">
        <f t="shared" si="7"/>
        <v>342</v>
      </c>
      <c r="AB31" s="31">
        <v>342</v>
      </c>
      <c r="AC31" s="31">
        <v>0</v>
      </c>
    </row>
    <row r="32" spans="1:29" ht="13.5">
      <c r="A32" s="54" t="s">
        <v>31</v>
      </c>
      <c r="B32" s="54" t="s">
        <v>75</v>
      </c>
      <c r="C32" s="55" t="s">
        <v>76</v>
      </c>
      <c r="D32" s="31">
        <f t="shared" si="0"/>
        <v>12357</v>
      </c>
      <c r="E32" s="31">
        <f t="shared" si="1"/>
        <v>0</v>
      </c>
      <c r="F32" s="31">
        <v>0</v>
      </c>
      <c r="G32" s="31">
        <v>0</v>
      </c>
      <c r="H32" s="31">
        <f t="shared" si="2"/>
        <v>0</v>
      </c>
      <c r="I32" s="31">
        <v>0</v>
      </c>
      <c r="J32" s="31">
        <v>0</v>
      </c>
      <c r="K32" s="31">
        <f t="shared" si="3"/>
        <v>12357</v>
      </c>
      <c r="L32" s="31">
        <v>9191</v>
      </c>
      <c r="M32" s="31">
        <v>3166</v>
      </c>
      <c r="N32" s="31">
        <f t="shared" si="4"/>
        <v>12357</v>
      </c>
      <c r="O32" s="31">
        <f t="shared" si="5"/>
        <v>9191</v>
      </c>
      <c r="P32" s="31">
        <v>9191</v>
      </c>
      <c r="Q32" s="31">
        <v>0</v>
      </c>
      <c r="R32" s="31">
        <v>0</v>
      </c>
      <c r="S32" s="31">
        <v>0</v>
      </c>
      <c r="T32" s="31">
        <v>0</v>
      </c>
      <c r="U32" s="31">
        <f t="shared" si="6"/>
        <v>3166</v>
      </c>
      <c r="V32" s="31">
        <v>3166</v>
      </c>
      <c r="W32" s="31">
        <v>0</v>
      </c>
      <c r="X32" s="31">
        <v>0</v>
      </c>
      <c r="Y32" s="31">
        <v>0</v>
      </c>
      <c r="Z32" s="31">
        <v>0</v>
      </c>
      <c r="AA32" s="31">
        <f t="shared" si="7"/>
        <v>0</v>
      </c>
      <c r="AB32" s="31">
        <v>0</v>
      </c>
      <c r="AC32" s="31">
        <v>0</v>
      </c>
    </row>
    <row r="33" spans="1:29" ht="13.5">
      <c r="A33" s="54" t="s">
        <v>31</v>
      </c>
      <c r="B33" s="54" t="s">
        <v>77</v>
      </c>
      <c r="C33" s="55" t="s">
        <v>78</v>
      </c>
      <c r="D33" s="31">
        <f t="shared" si="0"/>
        <v>8969</v>
      </c>
      <c r="E33" s="31">
        <f t="shared" si="1"/>
        <v>0</v>
      </c>
      <c r="F33" s="31">
        <v>0</v>
      </c>
      <c r="G33" s="31">
        <v>0</v>
      </c>
      <c r="H33" s="31">
        <f t="shared" si="2"/>
        <v>0</v>
      </c>
      <c r="I33" s="31">
        <v>0</v>
      </c>
      <c r="J33" s="31">
        <v>0</v>
      </c>
      <c r="K33" s="31">
        <f t="shared" si="3"/>
        <v>8969</v>
      </c>
      <c r="L33" s="31">
        <v>6589</v>
      </c>
      <c r="M33" s="31">
        <v>2380</v>
      </c>
      <c r="N33" s="31">
        <f t="shared" si="4"/>
        <v>9166</v>
      </c>
      <c r="O33" s="31">
        <f t="shared" si="5"/>
        <v>6589</v>
      </c>
      <c r="P33" s="31">
        <v>6589</v>
      </c>
      <c r="Q33" s="31">
        <v>0</v>
      </c>
      <c r="R33" s="31">
        <v>0</v>
      </c>
      <c r="S33" s="31">
        <v>0</v>
      </c>
      <c r="T33" s="31">
        <v>0</v>
      </c>
      <c r="U33" s="31">
        <f t="shared" si="6"/>
        <v>2380</v>
      </c>
      <c r="V33" s="31">
        <v>2380</v>
      </c>
      <c r="W33" s="31">
        <v>0</v>
      </c>
      <c r="X33" s="31">
        <v>0</v>
      </c>
      <c r="Y33" s="31">
        <v>0</v>
      </c>
      <c r="Z33" s="31">
        <v>0</v>
      </c>
      <c r="AA33" s="31">
        <f t="shared" si="7"/>
        <v>197</v>
      </c>
      <c r="AB33" s="31">
        <v>197</v>
      </c>
      <c r="AC33" s="31">
        <v>0</v>
      </c>
    </row>
    <row r="34" spans="1:29" ht="13.5">
      <c r="A34" s="54" t="s">
        <v>31</v>
      </c>
      <c r="B34" s="54" t="s">
        <v>79</v>
      </c>
      <c r="C34" s="55" t="s">
        <v>80</v>
      </c>
      <c r="D34" s="31">
        <f t="shared" si="0"/>
        <v>7798</v>
      </c>
      <c r="E34" s="31">
        <f t="shared" si="1"/>
        <v>0</v>
      </c>
      <c r="F34" s="31">
        <v>0</v>
      </c>
      <c r="G34" s="31">
        <v>0</v>
      </c>
      <c r="H34" s="31">
        <f t="shared" si="2"/>
        <v>0</v>
      </c>
      <c r="I34" s="31">
        <v>0</v>
      </c>
      <c r="J34" s="31">
        <v>0</v>
      </c>
      <c r="K34" s="31">
        <f t="shared" si="3"/>
        <v>7798</v>
      </c>
      <c r="L34" s="31">
        <v>4033</v>
      </c>
      <c r="M34" s="31">
        <v>3765</v>
      </c>
      <c r="N34" s="31">
        <f t="shared" si="4"/>
        <v>8047</v>
      </c>
      <c r="O34" s="31">
        <f t="shared" si="5"/>
        <v>4033</v>
      </c>
      <c r="P34" s="31">
        <v>4007</v>
      </c>
      <c r="Q34" s="31">
        <v>0</v>
      </c>
      <c r="R34" s="31">
        <v>26</v>
      </c>
      <c r="S34" s="31">
        <v>0</v>
      </c>
      <c r="T34" s="31">
        <v>0</v>
      </c>
      <c r="U34" s="31">
        <f t="shared" si="6"/>
        <v>3765</v>
      </c>
      <c r="V34" s="31">
        <v>3765</v>
      </c>
      <c r="W34" s="31">
        <v>0</v>
      </c>
      <c r="X34" s="31">
        <v>0</v>
      </c>
      <c r="Y34" s="31">
        <v>0</v>
      </c>
      <c r="Z34" s="31">
        <v>0</v>
      </c>
      <c r="AA34" s="31">
        <f t="shared" si="7"/>
        <v>249</v>
      </c>
      <c r="AB34" s="31">
        <v>249</v>
      </c>
      <c r="AC34" s="31">
        <v>0</v>
      </c>
    </row>
    <row r="35" spans="1:29" ht="13.5">
      <c r="A35" s="54" t="s">
        <v>31</v>
      </c>
      <c r="B35" s="54" t="s">
        <v>81</v>
      </c>
      <c r="C35" s="55" t="s">
        <v>0</v>
      </c>
      <c r="D35" s="31">
        <f t="shared" si="0"/>
        <v>8686</v>
      </c>
      <c r="E35" s="31">
        <f t="shared" si="1"/>
        <v>0</v>
      </c>
      <c r="F35" s="31">
        <v>0</v>
      </c>
      <c r="G35" s="31">
        <v>0</v>
      </c>
      <c r="H35" s="31">
        <f t="shared" si="2"/>
        <v>0</v>
      </c>
      <c r="I35" s="31">
        <v>0</v>
      </c>
      <c r="J35" s="31">
        <v>0</v>
      </c>
      <c r="K35" s="31">
        <f t="shared" si="3"/>
        <v>8686</v>
      </c>
      <c r="L35" s="31">
        <v>6868</v>
      </c>
      <c r="M35" s="31">
        <v>1818</v>
      </c>
      <c r="N35" s="31">
        <f t="shared" si="4"/>
        <v>8686</v>
      </c>
      <c r="O35" s="31">
        <f t="shared" si="5"/>
        <v>6868</v>
      </c>
      <c r="P35" s="31">
        <v>6868</v>
      </c>
      <c r="Q35" s="31">
        <v>0</v>
      </c>
      <c r="R35" s="31">
        <v>0</v>
      </c>
      <c r="S35" s="31">
        <v>0</v>
      </c>
      <c r="T35" s="31">
        <v>0</v>
      </c>
      <c r="U35" s="31">
        <f t="shared" si="6"/>
        <v>1818</v>
      </c>
      <c r="V35" s="31">
        <v>1818</v>
      </c>
      <c r="W35" s="31">
        <v>0</v>
      </c>
      <c r="X35" s="31">
        <v>0</v>
      </c>
      <c r="Y35" s="31">
        <v>0</v>
      </c>
      <c r="Z35" s="31">
        <v>0</v>
      </c>
      <c r="AA35" s="31">
        <f t="shared" si="7"/>
        <v>0</v>
      </c>
      <c r="AB35" s="31">
        <v>0</v>
      </c>
      <c r="AC35" s="31">
        <v>0</v>
      </c>
    </row>
    <row r="36" spans="1:29" ht="13.5">
      <c r="A36" s="54" t="s">
        <v>31</v>
      </c>
      <c r="B36" s="54" t="s">
        <v>82</v>
      </c>
      <c r="C36" s="55" t="s">
        <v>83</v>
      </c>
      <c r="D36" s="31">
        <f t="shared" si="0"/>
        <v>7736</v>
      </c>
      <c r="E36" s="31">
        <f t="shared" si="1"/>
        <v>0</v>
      </c>
      <c r="F36" s="31">
        <v>0</v>
      </c>
      <c r="G36" s="31">
        <v>0</v>
      </c>
      <c r="H36" s="31">
        <f t="shared" si="2"/>
        <v>0</v>
      </c>
      <c r="I36" s="31">
        <v>0</v>
      </c>
      <c r="J36" s="31">
        <v>0</v>
      </c>
      <c r="K36" s="31">
        <f t="shared" si="3"/>
        <v>7736</v>
      </c>
      <c r="L36" s="31">
        <v>6185</v>
      </c>
      <c r="M36" s="31">
        <v>1551</v>
      </c>
      <c r="N36" s="31">
        <f t="shared" si="4"/>
        <v>7780</v>
      </c>
      <c r="O36" s="31">
        <f t="shared" si="5"/>
        <v>6185</v>
      </c>
      <c r="P36" s="31">
        <v>6185</v>
      </c>
      <c r="Q36" s="31">
        <v>0</v>
      </c>
      <c r="R36" s="31">
        <v>0</v>
      </c>
      <c r="S36" s="31">
        <v>0</v>
      </c>
      <c r="T36" s="31">
        <v>0</v>
      </c>
      <c r="U36" s="31">
        <f t="shared" si="6"/>
        <v>1551</v>
      </c>
      <c r="V36" s="31">
        <v>1551</v>
      </c>
      <c r="W36" s="31">
        <v>0</v>
      </c>
      <c r="X36" s="31">
        <v>0</v>
      </c>
      <c r="Y36" s="31">
        <v>0</v>
      </c>
      <c r="Z36" s="31">
        <v>0</v>
      </c>
      <c r="AA36" s="31">
        <f t="shared" si="7"/>
        <v>44</v>
      </c>
      <c r="AB36" s="31">
        <v>44</v>
      </c>
      <c r="AC36" s="31">
        <v>0</v>
      </c>
    </row>
    <row r="37" spans="1:29" ht="13.5">
      <c r="A37" s="54" t="s">
        <v>31</v>
      </c>
      <c r="B37" s="54" t="s">
        <v>84</v>
      </c>
      <c r="C37" s="55" t="s">
        <v>85</v>
      </c>
      <c r="D37" s="31">
        <f t="shared" si="0"/>
        <v>7348</v>
      </c>
      <c r="E37" s="31">
        <f t="shared" si="1"/>
        <v>0</v>
      </c>
      <c r="F37" s="31">
        <v>0</v>
      </c>
      <c r="G37" s="31">
        <v>0</v>
      </c>
      <c r="H37" s="31">
        <f t="shared" si="2"/>
        <v>252</v>
      </c>
      <c r="I37" s="31">
        <v>0</v>
      </c>
      <c r="J37" s="31">
        <v>252</v>
      </c>
      <c r="K37" s="31">
        <f t="shared" si="3"/>
        <v>7096</v>
      </c>
      <c r="L37" s="31">
        <v>4231</v>
      </c>
      <c r="M37" s="31">
        <v>2865</v>
      </c>
      <c r="N37" s="31">
        <f t="shared" si="4"/>
        <v>7348</v>
      </c>
      <c r="O37" s="31">
        <f t="shared" si="5"/>
        <v>4231</v>
      </c>
      <c r="P37" s="31">
        <v>4231</v>
      </c>
      <c r="Q37" s="31">
        <v>0</v>
      </c>
      <c r="R37" s="31">
        <v>0</v>
      </c>
      <c r="S37" s="31">
        <v>0</v>
      </c>
      <c r="T37" s="31">
        <v>0</v>
      </c>
      <c r="U37" s="31">
        <f t="shared" si="6"/>
        <v>3117</v>
      </c>
      <c r="V37" s="31">
        <v>2865</v>
      </c>
      <c r="W37" s="31">
        <v>0</v>
      </c>
      <c r="X37" s="31">
        <v>0</v>
      </c>
      <c r="Y37" s="31">
        <v>252</v>
      </c>
      <c r="Z37" s="31">
        <v>0</v>
      </c>
      <c r="AA37" s="31">
        <f t="shared" si="7"/>
        <v>0</v>
      </c>
      <c r="AB37" s="31">
        <v>0</v>
      </c>
      <c r="AC37" s="31">
        <v>0</v>
      </c>
    </row>
    <row r="38" spans="1:29" ht="13.5">
      <c r="A38" s="54" t="s">
        <v>31</v>
      </c>
      <c r="B38" s="54" t="s">
        <v>86</v>
      </c>
      <c r="C38" s="55" t="s">
        <v>87</v>
      </c>
      <c r="D38" s="31">
        <f t="shared" si="0"/>
        <v>21908</v>
      </c>
      <c r="E38" s="31">
        <f t="shared" si="1"/>
        <v>0</v>
      </c>
      <c r="F38" s="31">
        <v>0</v>
      </c>
      <c r="G38" s="31">
        <v>0</v>
      </c>
      <c r="H38" s="31">
        <f t="shared" si="2"/>
        <v>0</v>
      </c>
      <c r="I38" s="31">
        <v>0</v>
      </c>
      <c r="J38" s="31">
        <v>0</v>
      </c>
      <c r="K38" s="31">
        <f t="shared" si="3"/>
        <v>21908</v>
      </c>
      <c r="L38" s="31">
        <v>16812</v>
      </c>
      <c r="M38" s="31">
        <v>5096</v>
      </c>
      <c r="N38" s="31">
        <f t="shared" si="4"/>
        <v>21908</v>
      </c>
      <c r="O38" s="31">
        <f t="shared" si="5"/>
        <v>16812</v>
      </c>
      <c r="P38" s="31">
        <v>16812</v>
      </c>
      <c r="Q38" s="31">
        <v>0</v>
      </c>
      <c r="R38" s="31">
        <v>0</v>
      </c>
      <c r="S38" s="31">
        <v>0</v>
      </c>
      <c r="T38" s="31">
        <v>0</v>
      </c>
      <c r="U38" s="31">
        <f t="shared" si="6"/>
        <v>5096</v>
      </c>
      <c r="V38" s="31">
        <v>5096</v>
      </c>
      <c r="W38" s="31">
        <v>0</v>
      </c>
      <c r="X38" s="31">
        <v>0</v>
      </c>
      <c r="Y38" s="31">
        <v>0</v>
      </c>
      <c r="Z38" s="31">
        <v>0</v>
      </c>
      <c r="AA38" s="31">
        <f t="shared" si="7"/>
        <v>0</v>
      </c>
      <c r="AB38" s="31">
        <v>0</v>
      </c>
      <c r="AC38" s="31">
        <v>0</v>
      </c>
    </row>
    <row r="39" spans="1:29" ht="13.5">
      <c r="A39" s="54" t="s">
        <v>31</v>
      </c>
      <c r="B39" s="54" t="s">
        <v>88</v>
      </c>
      <c r="C39" s="55" t="s">
        <v>89</v>
      </c>
      <c r="D39" s="31">
        <f t="shared" si="0"/>
        <v>7113</v>
      </c>
      <c r="E39" s="31">
        <f t="shared" si="1"/>
        <v>0</v>
      </c>
      <c r="F39" s="31">
        <v>0</v>
      </c>
      <c r="G39" s="31">
        <v>0</v>
      </c>
      <c r="H39" s="31">
        <f t="shared" si="2"/>
        <v>0</v>
      </c>
      <c r="I39" s="31">
        <v>0</v>
      </c>
      <c r="J39" s="31">
        <v>0</v>
      </c>
      <c r="K39" s="31">
        <f t="shared" si="3"/>
        <v>7113</v>
      </c>
      <c r="L39" s="31">
        <v>5438</v>
      </c>
      <c r="M39" s="31">
        <v>1675</v>
      </c>
      <c r="N39" s="31">
        <f t="shared" si="4"/>
        <v>7133</v>
      </c>
      <c r="O39" s="31">
        <f t="shared" si="5"/>
        <v>5438</v>
      </c>
      <c r="P39" s="31">
        <v>5438</v>
      </c>
      <c r="Q39" s="31">
        <v>0</v>
      </c>
      <c r="R39" s="31">
        <v>0</v>
      </c>
      <c r="S39" s="31">
        <v>0</v>
      </c>
      <c r="T39" s="31">
        <v>0</v>
      </c>
      <c r="U39" s="31">
        <f t="shared" si="6"/>
        <v>1675</v>
      </c>
      <c r="V39" s="31">
        <v>1675</v>
      </c>
      <c r="W39" s="31">
        <v>0</v>
      </c>
      <c r="X39" s="31">
        <v>0</v>
      </c>
      <c r="Y39" s="31">
        <v>0</v>
      </c>
      <c r="Z39" s="31">
        <v>0</v>
      </c>
      <c r="AA39" s="31">
        <f t="shared" si="7"/>
        <v>20</v>
      </c>
      <c r="AB39" s="31">
        <v>20</v>
      </c>
      <c r="AC39" s="31">
        <v>0</v>
      </c>
    </row>
    <row r="40" spans="1:29" ht="13.5">
      <c r="A40" s="54" t="s">
        <v>31</v>
      </c>
      <c r="B40" s="54" t="s">
        <v>90</v>
      </c>
      <c r="C40" s="55" t="s">
        <v>91</v>
      </c>
      <c r="D40" s="31">
        <f t="shared" si="0"/>
        <v>8674</v>
      </c>
      <c r="E40" s="31">
        <f t="shared" si="1"/>
        <v>0</v>
      </c>
      <c r="F40" s="31">
        <v>0</v>
      </c>
      <c r="G40" s="31">
        <v>0</v>
      </c>
      <c r="H40" s="31">
        <f t="shared" si="2"/>
        <v>0</v>
      </c>
      <c r="I40" s="31">
        <v>0</v>
      </c>
      <c r="J40" s="31">
        <v>0</v>
      </c>
      <c r="K40" s="31">
        <f t="shared" si="3"/>
        <v>8674</v>
      </c>
      <c r="L40" s="31">
        <v>5588</v>
      </c>
      <c r="M40" s="31">
        <v>3086</v>
      </c>
      <c r="N40" s="31">
        <f t="shared" si="4"/>
        <v>9024</v>
      </c>
      <c r="O40" s="31">
        <f t="shared" si="5"/>
        <v>5588</v>
      </c>
      <c r="P40" s="31">
        <v>5588</v>
      </c>
      <c r="Q40" s="31">
        <v>0</v>
      </c>
      <c r="R40" s="31">
        <v>0</v>
      </c>
      <c r="S40" s="31">
        <v>0</v>
      </c>
      <c r="T40" s="31">
        <v>0</v>
      </c>
      <c r="U40" s="31">
        <f t="shared" si="6"/>
        <v>3086</v>
      </c>
      <c r="V40" s="31">
        <v>3086</v>
      </c>
      <c r="W40" s="31">
        <v>0</v>
      </c>
      <c r="X40" s="31">
        <v>0</v>
      </c>
      <c r="Y40" s="31">
        <v>0</v>
      </c>
      <c r="Z40" s="31">
        <v>0</v>
      </c>
      <c r="AA40" s="31">
        <f t="shared" si="7"/>
        <v>350</v>
      </c>
      <c r="AB40" s="31">
        <v>350</v>
      </c>
      <c r="AC40" s="31">
        <v>0</v>
      </c>
    </row>
    <row r="41" spans="1:29" ht="13.5">
      <c r="A41" s="54" t="s">
        <v>31</v>
      </c>
      <c r="B41" s="54" t="s">
        <v>92</v>
      </c>
      <c r="C41" s="55" t="s">
        <v>28</v>
      </c>
      <c r="D41" s="31">
        <f t="shared" si="0"/>
        <v>15392</v>
      </c>
      <c r="E41" s="31">
        <f t="shared" si="1"/>
        <v>0</v>
      </c>
      <c r="F41" s="31">
        <v>0</v>
      </c>
      <c r="G41" s="31">
        <v>0</v>
      </c>
      <c r="H41" s="31">
        <f t="shared" si="2"/>
        <v>0</v>
      </c>
      <c r="I41" s="31">
        <v>0</v>
      </c>
      <c r="J41" s="31">
        <v>0</v>
      </c>
      <c r="K41" s="31">
        <f t="shared" si="3"/>
        <v>15392</v>
      </c>
      <c r="L41" s="31">
        <v>9230</v>
      </c>
      <c r="M41" s="31">
        <v>6162</v>
      </c>
      <c r="N41" s="31">
        <f t="shared" si="4"/>
        <v>15647</v>
      </c>
      <c r="O41" s="31">
        <f t="shared" si="5"/>
        <v>9230</v>
      </c>
      <c r="P41" s="31">
        <v>9230</v>
      </c>
      <c r="Q41" s="31">
        <v>0</v>
      </c>
      <c r="R41" s="31">
        <v>0</v>
      </c>
      <c r="S41" s="31">
        <v>0</v>
      </c>
      <c r="T41" s="31">
        <v>0</v>
      </c>
      <c r="U41" s="31">
        <f t="shared" si="6"/>
        <v>6162</v>
      </c>
      <c r="V41" s="31">
        <v>6162</v>
      </c>
      <c r="W41" s="31">
        <v>0</v>
      </c>
      <c r="X41" s="31">
        <v>0</v>
      </c>
      <c r="Y41" s="31">
        <v>0</v>
      </c>
      <c r="Z41" s="31">
        <v>0</v>
      </c>
      <c r="AA41" s="31">
        <f t="shared" si="7"/>
        <v>255</v>
      </c>
      <c r="AB41" s="31">
        <v>255</v>
      </c>
      <c r="AC41" s="31">
        <v>0</v>
      </c>
    </row>
    <row r="42" spans="1:29" ht="13.5">
      <c r="A42" s="84" t="s">
        <v>93</v>
      </c>
      <c r="B42" s="85"/>
      <c r="C42" s="85"/>
      <c r="D42" s="31">
        <f aca="true" t="shared" si="8" ref="D42:AC42">SUM(D7:D41)</f>
        <v>517640</v>
      </c>
      <c r="E42" s="31">
        <f t="shared" si="8"/>
        <v>0</v>
      </c>
      <c r="F42" s="31">
        <f t="shared" si="8"/>
        <v>0</v>
      </c>
      <c r="G42" s="31">
        <f t="shared" si="8"/>
        <v>0</v>
      </c>
      <c r="H42" s="31">
        <f t="shared" si="8"/>
        <v>1219</v>
      </c>
      <c r="I42" s="31">
        <f t="shared" si="8"/>
        <v>967</v>
      </c>
      <c r="J42" s="31">
        <f t="shared" si="8"/>
        <v>252</v>
      </c>
      <c r="K42" s="31">
        <f t="shared" si="8"/>
        <v>516421</v>
      </c>
      <c r="L42" s="31">
        <f t="shared" si="8"/>
        <v>350071</v>
      </c>
      <c r="M42" s="31">
        <f t="shared" si="8"/>
        <v>166350</v>
      </c>
      <c r="N42" s="31">
        <f t="shared" si="8"/>
        <v>521777</v>
      </c>
      <c r="O42" s="31">
        <f t="shared" si="8"/>
        <v>351038</v>
      </c>
      <c r="P42" s="31">
        <f t="shared" si="8"/>
        <v>332837</v>
      </c>
      <c r="Q42" s="31">
        <f t="shared" si="8"/>
        <v>0</v>
      </c>
      <c r="R42" s="31">
        <f t="shared" si="8"/>
        <v>18201</v>
      </c>
      <c r="S42" s="31">
        <f t="shared" si="8"/>
        <v>0</v>
      </c>
      <c r="T42" s="31">
        <f t="shared" si="8"/>
        <v>0</v>
      </c>
      <c r="U42" s="31">
        <f t="shared" si="8"/>
        <v>166602</v>
      </c>
      <c r="V42" s="31">
        <f t="shared" si="8"/>
        <v>151441</v>
      </c>
      <c r="W42" s="31">
        <f t="shared" si="8"/>
        <v>0</v>
      </c>
      <c r="X42" s="31">
        <f t="shared" si="8"/>
        <v>14909</v>
      </c>
      <c r="Y42" s="31">
        <f t="shared" si="8"/>
        <v>252</v>
      </c>
      <c r="Z42" s="31">
        <f t="shared" si="8"/>
        <v>0</v>
      </c>
      <c r="AA42" s="31">
        <f t="shared" si="8"/>
        <v>4137</v>
      </c>
      <c r="AB42" s="31">
        <f t="shared" si="8"/>
        <v>4137</v>
      </c>
      <c r="AC42" s="31">
        <f t="shared" si="8"/>
        <v>0</v>
      </c>
    </row>
  </sheetData>
  <mergeCells count="7">
    <mergeCell ref="A42:C42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29</v>
      </c>
      <c r="B1" s="92"/>
      <c r="C1" s="34" t="s">
        <v>114</v>
      </c>
    </row>
    <row r="2" ht="18" customHeight="1">
      <c r="J2" s="37" t="s">
        <v>115</v>
      </c>
    </row>
    <row r="3" spans="6:11" s="38" customFormat="1" ht="19.5" customHeight="1">
      <c r="F3" s="91" t="s">
        <v>116</v>
      </c>
      <c r="G3" s="91"/>
      <c r="H3" s="39" t="s">
        <v>117</v>
      </c>
      <c r="I3" s="39" t="s">
        <v>118</v>
      </c>
      <c r="J3" s="39" t="s">
        <v>107</v>
      </c>
      <c r="K3" s="39" t="s">
        <v>119</v>
      </c>
    </row>
    <row r="4" spans="2:11" s="38" customFormat="1" ht="19.5" customHeight="1">
      <c r="B4" s="93" t="s">
        <v>120</v>
      </c>
      <c r="C4" s="40" t="s">
        <v>121</v>
      </c>
      <c r="D4" s="41">
        <f>SUMIF('水洗化人口等'!$A$7:$C$42,$A$1,'水洗化人口等'!$G$7:$G$42)</f>
        <v>343554</v>
      </c>
      <c r="F4" s="101" t="s">
        <v>122</v>
      </c>
      <c r="G4" s="40" t="s">
        <v>123</v>
      </c>
      <c r="H4" s="41">
        <f>SUMIF('し尿処理の状況'!$A$7:$C$42,$A$1,'し尿処理の状況'!$P$7:$P$42)</f>
        <v>332837</v>
      </c>
      <c r="I4" s="41">
        <f>SUMIF('し尿処理の状況'!$A$7:$C$42,$A$1,'し尿処理の状況'!$V$7:$V$42)</f>
        <v>151441</v>
      </c>
      <c r="J4" s="41">
        <f aca="true" t="shared" si="0" ref="J4:J11">H4+I4</f>
        <v>484278</v>
      </c>
      <c r="K4" s="42">
        <f aca="true" t="shared" si="1" ref="K4:K9">J4/$J$9</f>
        <v>0.9355498029518584</v>
      </c>
    </row>
    <row r="5" spans="2:11" s="38" customFormat="1" ht="19.5" customHeight="1">
      <c r="B5" s="94"/>
      <c r="C5" s="40" t="s">
        <v>124</v>
      </c>
      <c r="D5" s="41">
        <f>SUMIF('水洗化人口等'!$A$7:$C$42,$A$1,'水洗化人口等'!$H$7:$H$42)</f>
        <v>6565</v>
      </c>
      <c r="F5" s="102"/>
      <c r="G5" s="40" t="s">
        <v>125</v>
      </c>
      <c r="H5" s="41">
        <f>SUMIF('し尿処理の状況'!$A$7:$C$42,$A$1,'し尿処理の状況'!$Q$7:$Q$42)</f>
        <v>0</v>
      </c>
      <c r="I5" s="41">
        <f>SUMIF('し尿処理の状況'!$A$7:$C$42,$A$1,'し尿処理の状況'!$W$7:$W$42)</f>
        <v>0</v>
      </c>
      <c r="J5" s="41">
        <f t="shared" si="0"/>
        <v>0</v>
      </c>
      <c r="K5" s="42">
        <f t="shared" si="1"/>
        <v>0</v>
      </c>
    </row>
    <row r="6" spans="2:11" s="38" customFormat="1" ht="19.5" customHeight="1">
      <c r="B6" s="95"/>
      <c r="C6" s="43" t="s">
        <v>126</v>
      </c>
      <c r="D6" s="44">
        <f>SUM(D4:D5)</f>
        <v>350119</v>
      </c>
      <c r="F6" s="102"/>
      <c r="G6" s="40" t="s">
        <v>127</v>
      </c>
      <c r="H6" s="41">
        <f>SUMIF('し尿処理の状況'!$A$7:$C$42,$A$1,'し尿処理の状況'!$R$7:$R$42)</f>
        <v>18201</v>
      </c>
      <c r="I6" s="41">
        <f>SUMIF('し尿処理の状況'!$A$7:$C$42,$A$1,'し尿処理の状況'!$X$7:$X$42)</f>
        <v>14909</v>
      </c>
      <c r="J6" s="41">
        <f t="shared" si="0"/>
        <v>33110</v>
      </c>
      <c r="K6" s="42">
        <f t="shared" si="1"/>
        <v>0.0639633722278031</v>
      </c>
    </row>
    <row r="7" spans="2:11" s="38" customFormat="1" ht="19.5" customHeight="1">
      <c r="B7" s="96" t="s">
        <v>128</v>
      </c>
      <c r="C7" s="45" t="s">
        <v>129</v>
      </c>
      <c r="D7" s="41">
        <f>SUMIF('水洗化人口等'!$A$7:$C$42,$A$1,'水洗化人口等'!$K$7:$K$42)</f>
        <v>267512</v>
      </c>
      <c r="F7" s="102"/>
      <c r="G7" s="40" t="s">
        <v>130</v>
      </c>
      <c r="H7" s="41">
        <f>SUMIF('し尿処理の状況'!$A$7:$C$42,$A$1,'し尿処理の状況'!$S$7:$S$42)</f>
        <v>0</v>
      </c>
      <c r="I7" s="41">
        <f>SUMIF('し尿処理の状況'!$A$7:$C$42,$A$1,'し尿処理の状況'!$Y$7:$Y$42)</f>
        <v>252</v>
      </c>
      <c r="J7" s="41">
        <f t="shared" si="0"/>
        <v>252</v>
      </c>
      <c r="K7" s="42">
        <f t="shared" si="1"/>
        <v>0.0004868248203384592</v>
      </c>
    </row>
    <row r="8" spans="2:11" s="38" customFormat="1" ht="19.5" customHeight="1">
      <c r="B8" s="97"/>
      <c r="C8" s="40" t="s">
        <v>131</v>
      </c>
      <c r="D8" s="41">
        <f>SUMIF('水洗化人口等'!$A$7:$C$42,$A$1,'水洗化人口等'!$M$7:$M$42)</f>
        <v>663</v>
      </c>
      <c r="F8" s="102"/>
      <c r="G8" s="40" t="s">
        <v>132</v>
      </c>
      <c r="H8" s="41">
        <f>SUMIF('し尿処理の状況'!$A$7:$C$42,$A$1,'し尿処理の状況'!$T$7:$T$42)</f>
        <v>0</v>
      </c>
      <c r="I8" s="41">
        <f>SUMIF('し尿処理の状況'!$A$7:$C$42,$A$1,'し尿処理の状況'!$Z$7:$Z$42)</f>
        <v>0</v>
      </c>
      <c r="J8" s="41">
        <f t="shared" si="0"/>
        <v>0</v>
      </c>
      <c r="K8" s="42">
        <f t="shared" si="1"/>
        <v>0</v>
      </c>
    </row>
    <row r="9" spans="2:11" s="38" customFormat="1" ht="19.5" customHeight="1">
      <c r="B9" s="97"/>
      <c r="C9" s="40" t="s">
        <v>133</v>
      </c>
      <c r="D9" s="41">
        <f>SUMIF('水洗化人口等'!$A$7:$C$42,$A$1,'水洗化人口等'!$O$7:$O$42)</f>
        <v>260067</v>
      </c>
      <c r="F9" s="102"/>
      <c r="G9" s="40" t="s">
        <v>126</v>
      </c>
      <c r="H9" s="41">
        <f>SUM(H4:H8)</f>
        <v>351038</v>
      </c>
      <c r="I9" s="41">
        <f>SUM(I4:I8)</f>
        <v>166602</v>
      </c>
      <c r="J9" s="41">
        <f t="shared" si="0"/>
        <v>517640</v>
      </c>
      <c r="K9" s="42">
        <f t="shared" si="1"/>
        <v>1</v>
      </c>
    </row>
    <row r="10" spans="2:10" s="38" customFormat="1" ht="19.5" customHeight="1">
      <c r="B10" s="98"/>
      <c r="C10" s="43" t="s">
        <v>126</v>
      </c>
      <c r="D10" s="44">
        <f>SUM(D7:D9)</f>
        <v>528242</v>
      </c>
      <c r="F10" s="91" t="s">
        <v>134</v>
      </c>
      <c r="G10" s="91"/>
      <c r="H10" s="41">
        <f>SUMIF('し尿処理の状況'!$A$7:$C$42,$A$1,'し尿処理の状況'!$AB$7:$AB$42)</f>
        <v>4137</v>
      </c>
      <c r="I10" s="41">
        <f>SUMIF('し尿処理の状況'!$A$7:$C$42,$A$1,'し尿処理の状況'!$AC$7:$AC$42)</f>
        <v>0</v>
      </c>
      <c r="J10" s="41">
        <f t="shared" si="0"/>
        <v>4137</v>
      </c>
    </row>
    <row r="11" spans="2:10" s="38" customFormat="1" ht="19.5" customHeight="1">
      <c r="B11" s="99" t="s">
        <v>135</v>
      </c>
      <c r="C11" s="100"/>
      <c r="D11" s="44">
        <f>D6+D10</f>
        <v>878361</v>
      </c>
      <c r="F11" s="91" t="s">
        <v>107</v>
      </c>
      <c r="G11" s="91"/>
      <c r="H11" s="41">
        <f>H9+H10</f>
        <v>355175</v>
      </c>
      <c r="I11" s="41">
        <f>I9+I10</f>
        <v>166602</v>
      </c>
      <c r="J11" s="41">
        <f t="shared" si="0"/>
        <v>521777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136</v>
      </c>
      <c r="J13" s="37" t="s">
        <v>115</v>
      </c>
    </row>
    <row r="14" spans="3:10" s="38" customFormat="1" ht="19.5" customHeight="1">
      <c r="C14" s="41">
        <f>SUMIF('水洗化人口等'!$A$7:$C$42,$A$1,'水洗化人口等'!$P$7:$P$42)</f>
        <v>153170</v>
      </c>
      <c r="D14" s="38" t="s">
        <v>137</v>
      </c>
      <c r="F14" s="91" t="s">
        <v>138</v>
      </c>
      <c r="G14" s="91"/>
      <c r="H14" s="39" t="s">
        <v>117</v>
      </c>
      <c r="I14" s="39" t="s">
        <v>118</v>
      </c>
      <c r="J14" s="39" t="s">
        <v>107</v>
      </c>
    </row>
    <row r="15" spans="6:10" s="38" customFormat="1" ht="15.75" customHeight="1">
      <c r="F15" s="91" t="s">
        <v>139</v>
      </c>
      <c r="G15" s="91"/>
      <c r="H15" s="41">
        <f>SUMIF('し尿処理の状況'!$A$7:$C$42,$A$1,'し尿処理の状況'!$F$7:$F$42)</f>
        <v>0</v>
      </c>
      <c r="I15" s="41">
        <f>SUMIF('し尿処理の状況'!$A$7:$C$42,$A$1,'し尿処理の状況'!$G$7:$G$42)</f>
        <v>0</v>
      </c>
      <c r="J15" s="41">
        <f>H15+I15</f>
        <v>0</v>
      </c>
    </row>
    <row r="16" spans="3:10" s="38" customFormat="1" ht="15.75" customHeight="1">
      <c r="C16" s="38" t="s">
        <v>140</v>
      </c>
      <c r="D16" s="49">
        <f>D10/D11</f>
        <v>0.6013950983707155</v>
      </c>
      <c r="F16" s="91" t="s">
        <v>141</v>
      </c>
      <c r="G16" s="91"/>
      <c r="H16" s="41">
        <f>SUMIF('し尿処理の状況'!$A$7:$C$42,$A$1,'し尿処理の状況'!$I$7:$I$42)</f>
        <v>967</v>
      </c>
      <c r="I16" s="41">
        <f>SUMIF('し尿処理の状況'!$A$7:$C$42,$A$1,'し尿処理の状況'!$J$7:$J$42)</f>
        <v>252</v>
      </c>
      <c r="J16" s="41">
        <f>H16+I16</f>
        <v>1219</v>
      </c>
    </row>
    <row r="17" spans="3:10" s="38" customFormat="1" ht="15.75" customHeight="1">
      <c r="C17" s="38" t="s">
        <v>142</v>
      </c>
      <c r="D17" s="49">
        <f>D6/D11</f>
        <v>0.3986049016292845</v>
      </c>
      <c r="F17" s="91" t="s">
        <v>143</v>
      </c>
      <c r="G17" s="91"/>
      <c r="H17" s="41">
        <f>SUMIF('し尿処理の状況'!$A$7:$C$42,$A$1,'し尿処理の状況'!$L$7:$L$42)</f>
        <v>350071</v>
      </c>
      <c r="I17" s="41">
        <f>SUMIF('し尿処理の状況'!$A$7:$C$42,$A$1,'し尿処理の状況'!$M$7:$M$42)</f>
        <v>166350</v>
      </c>
      <c r="J17" s="41">
        <f>H17+I17</f>
        <v>516421</v>
      </c>
    </row>
    <row r="18" spans="3:10" s="38" customFormat="1" ht="15.75" customHeight="1">
      <c r="C18" s="50" t="s">
        <v>144</v>
      </c>
      <c r="D18" s="49">
        <f>D7/D11</f>
        <v>0.3045581486427562</v>
      </c>
      <c r="F18" s="91" t="s">
        <v>107</v>
      </c>
      <c r="G18" s="91"/>
      <c r="H18" s="41">
        <f>SUM(H15:H17)</f>
        <v>351038</v>
      </c>
      <c r="I18" s="41">
        <f>SUM(I15:I17)</f>
        <v>166602</v>
      </c>
      <c r="J18" s="41">
        <f>SUM(J15:J17)</f>
        <v>517640</v>
      </c>
    </row>
    <row r="19" spans="3:10" ht="15.75" customHeight="1">
      <c r="C19" s="36" t="s">
        <v>145</v>
      </c>
      <c r="D19" s="49">
        <f>(D8+D9)/D11</f>
        <v>0.2968369497279592</v>
      </c>
      <c r="J19" s="51"/>
    </row>
    <row r="20" spans="3:10" ht="15.75" customHeight="1">
      <c r="C20" s="36" t="s">
        <v>146</v>
      </c>
      <c r="D20" s="49">
        <f>C14/D11</f>
        <v>0.17438160391911753</v>
      </c>
      <c r="J20" s="52"/>
    </row>
    <row r="21" spans="3:10" ht="15.75" customHeight="1">
      <c r="C21" s="36" t="s">
        <v>147</v>
      </c>
      <c r="D21" s="49">
        <f>D4/D6</f>
        <v>0.9812492324038399</v>
      </c>
      <c r="F21" s="53"/>
      <c r="J21" s="52"/>
    </row>
    <row r="22" spans="3:10" ht="15.75" customHeight="1">
      <c r="C22" s="36" t="s">
        <v>148</v>
      </c>
      <c r="D22" s="49">
        <f>D5/D6</f>
        <v>0.018750767596160164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2006-06-30T04:36:22Z</dcterms:modified>
  <cp:category/>
  <cp:version/>
  <cp:contentType/>
  <cp:contentStatus/>
</cp:coreProperties>
</file>