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'市町村分担金内訳'!$A$2:$DU$25</definedName>
    <definedName name="_xlnm.Print_Area" localSheetId="4">'組合分担金内訳'!$A$2:$BE$41</definedName>
    <definedName name="_xlnm.Print_Area" localSheetId="3">'廃棄物事業経費（歳出）'!$A$2:$BH$59</definedName>
    <definedName name="_xlnm.Print_Area" localSheetId="2">'廃棄物事業経費（歳入）'!$A$2:$AD$59</definedName>
    <definedName name="_xlnm.Print_Area" localSheetId="0">'廃棄物事業経費（市町村）'!$A$2:$AD$41</definedName>
    <definedName name="_xlnm.Print_Area" localSheetId="1">'廃棄物事業経費（組合）'!$A$2:$CI$25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<sst xmlns="http://schemas.openxmlformats.org/spreadsheetml/2006/main" count="2387" uniqueCount="277">
  <si>
    <t>33946</t>
  </si>
  <si>
    <t>高梁地域事務組合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</si>
  <si>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</si>
  <si>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</si>
  <si>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</si>
  <si>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</si>
  <si>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</si>
  <si>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</si>
  <si>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</si>
  <si>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</si>
  <si>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33666</t>
  </si>
  <si>
    <t>美咲町</t>
  </si>
  <si>
    <t>33681</t>
  </si>
  <si>
    <t>吉備中央町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</si>
  <si>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</si>
  <si>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</si>
  <si>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</si>
  <si>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</si>
  <si>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</si>
  <si>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</si>
  <si>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</si>
  <si>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</si>
  <si>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</si>
  <si>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</si>
  <si>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</si>
  <si>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</si>
  <si>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</si>
  <si>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</si>
  <si>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</si>
  <si>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</si>
  <si>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</si>
  <si>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</si>
  <si>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</si>
  <si>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</si>
  <si>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</si>
  <si>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</si>
  <si>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</si>
  <si>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</si>
  <si>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</si>
  <si>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</si>
  <si>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</si>
  <si>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</si>
  <si>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</si>
  <si>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</si>
  <si>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</si>
  <si>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</si>
  <si>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</si>
  <si>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</si>
  <si>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</si>
  <si>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</si>
  <si>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</si>
  <si>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</si>
  <si>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</si>
  <si>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</si>
  <si>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</si>
  <si>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</si>
  <si>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</si>
  <si>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</si>
  <si>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</si>
  <si>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</si>
  <si>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</si>
  <si>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</si>
  <si>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</si>
  <si>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</si>
  <si>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</si>
  <si>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</si>
  <si>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</si>
  <si>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</si>
  <si>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</si>
  <si>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</si>
  <si>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</si>
  <si>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</si>
  <si>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</si>
  <si>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</si>
  <si>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</si>
  <si>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</si>
  <si>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</si>
  <si>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</si>
  <si>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岡山県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</si>
  <si>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</si>
  <si>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</si>
  <si>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</si>
  <si>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</si>
  <si>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</si>
  <si>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</si>
  <si>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</si>
  <si>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</si>
  <si>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</si>
  <si>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</si>
  <si>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</si>
  <si>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</si>
  <si>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</si>
  <si>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</si>
  <si>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</si>
  <si>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</si>
  <si>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</si>
  <si>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</si>
  <si>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</si>
  <si>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</si>
  <si>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</si>
  <si>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</si>
  <si>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</si>
  <si>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</si>
  <si>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</si>
  <si>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</si>
  <si>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</si>
  <si>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</si>
  <si>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</si>
  <si>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</si>
  <si>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33911</t>
  </si>
  <si>
    <t>御津・加茂川環境施設組合</t>
  </si>
  <si>
    <t>33913</t>
  </si>
  <si>
    <t>総社広域環境施設組合</t>
  </si>
  <si>
    <t>－</t>
  </si>
  <si>
    <t>－</t>
  </si>
  <si>
    <t>－</t>
  </si>
  <si>
    <t>岡山県合計</t>
  </si>
  <si>
    <t>事務組合名</t>
  </si>
  <si>
    <t>合計（構成市町村1+～+構成市町村30）</t>
  </si>
  <si>
    <t>市町村名</t>
  </si>
  <si>
    <t>33345</t>
  </si>
  <si>
    <t>佐伯町</t>
  </si>
  <si>
    <t>33346</t>
  </si>
  <si>
    <t>和気町</t>
  </si>
  <si>
    <t>33423</t>
  </si>
  <si>
    <t>早島町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</si>
  <si>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</si>
  <si>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</si>
  <si>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</si>
  <si>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</si>
  <si>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</si>
  <si>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</si>
  <si>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</si>
  <si>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</si>
  <si>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</si>
  <si>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</si>
  <si>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</si>
  <si>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</si>
  <si>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33503</t>
  </si>
  <si>
    <t>真備町</t>
  </si>
  <si>
    <t>33586</t>
  </si>
  <si>
    <t>新庄村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</si>
  <si>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</si>
  <si>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</si>
  <si>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</si>
  <si>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</si>
  <si>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</si>
  <si>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</si>
  <si>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</si>
  <si>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</si>
  <si>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</si>
  <si>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</si>
  <si>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</si>
  <si>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</si>
  <si>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</si>
  <si>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</si>
  <si>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</si>
  <si>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</si>
  <si>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</si>
  <si>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</si>
  <si>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</si>
  <si>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</si>
  <si>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</si>
  <si>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</si>
  <si>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</si>
  <si>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</si>
  <si>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</si>
  <si>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</si>
  <si>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</si>
  <si>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</si>
  <si>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</si>
  <si>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</si>
  <si>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</si>
  <si>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</si>
  <si>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</si>
  <si>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</si>
  <si>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/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</si>
  <si>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</si>
  <si>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</si>
  <si>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</si>
  <si>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</si>
  <si>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</si>
  <si>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</si>
  <si>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</si>
  <si>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</si>
  <si>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</si>
  <si>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</si>
  <si>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</si>
  <si>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</si>
  <si>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</si>
  <si>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</si>
  <si>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</si>
  <si>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</si>
  <si>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</si>
  <si>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</si>
  <si>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</si>
  <si>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</si>
  <si>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</si>
  <si>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33303</t>
  </si>
  <si>
    <t>建部町</t>
  </si>
  <si>
    <t>33321</t>
  </si>
  <si>
    <t>瀬戸町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</si>
  <si>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</si>
  <si>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</si>
  <si>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</si>
  <si>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</si>
  <si>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</si>
  <si>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</si>
  <si>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</si>
  <si>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</si>
  <si>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</si>
  <si>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</si>
  <si>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33846</t>
  </si>
  <si>
    <t>岡山市外３町衛生施設組合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</si>
  <si>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</si>
  <si>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</si>
  <si>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</si>
  <si>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</si>
  <si>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</si>
  <si>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</si>
  <si>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</si>
  <si>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</si>
  <si>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</si>
  <si>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</si>
  <si>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</si>
  <si>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</si>
  <si>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</si>
  <si>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</si>
  <si>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</si>
  <si>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</si>
  <si>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</si>
  <si>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建部町久米南町衛生施設組合</t>
  </si>
  <si>
    <t>33896</t>
  </si>
  <si>
    <t>岡山県中部環境施設組合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</si>
  <si>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</si>
  <si>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</si>
  <si>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</si>
  <si>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</si>
  <si>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</si>
  <si>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</si>
  <si>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</si>
  <si>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</si>
  <si>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岡山県合計</t>
  </si>
  <si>
    <t>組合名</t>
  </si>
  <si>
    <t>建設・改良費</t>
  </si>
  <si>
    <t>処理及び
維持管理費</t>
  </si>
  <si>
    <t>小計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</si>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</sst>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20</v>
      </c>
    </row>
    <row r="2" spans="1:87" s="68" customFormat="1" ht="22.5" customHeight="1">
      <c r="A2" s="121" t="s">
        <v>157</v>
      </c>
      <c r="B2" s="124" t="s">
        <v>79</v>
      </c>
      <c r="C2" s="127" t="s">
        <v>80</v>
      </c>
      <c r="D2" s="2" t="s">
        <v>81</v>
      </c>
      <c r="E2" s="3"/>
      <c r="F2" s="3"/>
      <c r="G2" s="3"/>
      <c r="H2" s="3"/>
      <c r="I2" s="3"/>
      <c r="J2" s="3"/>
      <c r="K2" s="3"/>
      <c r="L2" s="4"/>
      <c r="M2" s="2" t="s">
        <v>158</v>
      </c>
      <c r="N2" s="3"/>
      <c r="O2" s="3"/>
      <c r="P2" s="3"/>
      <c r="Q2" s="3"/>
      <c r="R2" s="3"/>
      <c r="S2" s="3"/>
      <c r="T2" s="3"/>
      <c r="U2" s="4"/>
      <c r="V2" s="2" t="s">
        <v>159</v>
      </c>
      <c r="W2" s="5"/>
      <c r="X2" s="5"/>
      <c r="Y2" s="5"/>
      <c r="Z2" s="5"/>
      <c r="AA2" s="5"/>
      <c r="AB2" s="5"/>
      <c r="AC2" s="5"/>
      <c r="AD2" s="6"/>
      <c r="AE2" s="24" t="s">
        <v>93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153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154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160</v>
      </c>
      <c r="E3" s="60"/>
      <c r="F3" s="60"/>
      <c r="G3" s="60"/>
      <c r="H3" s="60"/>
      <c r="I3" s="60"/>
      <c r="J3" s="60"/>
      <c r="K3" s="61"/>
      <c r="L3" s="62"/>
      <c r="M3" s="8" t="s">
        <v>160</v>
      </c>
      <c r="N3" s="60"/>
      <c r="O3" s="60"/>
      <c r="P3" s="60"/>
      <c r="Q3" s="60"/>
      <c r="R3" s="60"/>
      <c r="S3" s="60"/>
      <c r="T3" s="61"/>
      <c r="U3" s="62"/>
      <c r="V3" s="8" t="s">
        <v>160</v>
      </c>
      <c r="W3" s="60"/>
      <c r="X3" s="60"/>
      <c r="Y3" s="60"/>
      <c r="Z3" s="60"/>
      <c r="AA3" s="60"/>
      <c r="AB3" s="60"/>
      <c r="AC3" s="61"/>
      <c r="AD3" s="62"/>
      <c r="AE3" s="27" t="s">
        <v>94</v>
      </c>
      <c r="AF3" s="25"/>
      <c r="AG3" s="25"/>
      <c r="AH3" s="25"/>
      <c r="AI3" s="25"/>
      <c r="AJ3" s="28"/>
      <c r="AK3" s="117" t="s">
        <v>95</v>
      </c>
      <c r="AL3" s="27" t="s">
        <v>164</v>
      </c>
      <c r="AM3" s="25"/>
      <c r="AN3" s="25"/>
      <c r="AO3" s="25"/>
      <c r="AP3" s="25"/>
      <c r="AQ3" s="25"/>
      <c r="AR3" s="25"/>
      <c r="AS3" s="25"/>
      <c r="AT3" s="28"/>
      <c r="AU3" s="115" t="s">
        <v>96</v>
      </c>
      <c r="AV3" s="115" t="s">
        <v>97</v>
      </c>
      <c r="AW3" s="26" t="s">
        <v>165</v>
      </c>
      <c r="AX3" s="27" t="s">
        <v>98</v>
      </c>
      <c r="AY3" s="25"/>
      <c r="AZ3" s="25"/>
      <c r="BA3" s="25"/>
      <c r="BB3" s="25"/>
      <c r="BC3" s="28"/>
      <c r="BD3" s="117" t="s">
        <v>99</v>
      </c>
      <c r="BE3" s="27" t="s">
        <v>164</v>
      </c>
      <c r="BF3" s="25"/>
      <c r="BG3" s="25"/>
      <c r="BH3" s="25"/>
      <c r="BI3" s="25"/>
      <c r="BJ3" s="25"/>
      <c r="BK3" s="25"/>
      <c r="BL3" s="25"/>
      <c r="BM3" s="28"/>
      <c r="BN3" s="115" t="s">
        <v>96</v>
      </c>
      <c r="BO3" s="115" t="s">
        <v>97</v>
      </c>
      <c r="BP3" s="26" t="s">
        <v>165</v>
      </c>
      <c r="BQ3" s="27" t="s">
        <v>98</v>
      </c>
      <c r="BR3" s="25"/>
      <c r="BS3" s="25"/>
      <c r="BT3" s="25"/>
      <c r="BU3" s="25"/>
      <c r="BV3" s="28"/>
      <c r="BW3" s="117" t="s">
        <v>99</v>
      </c>
      <c r="BX3" s="27" t="s">
        <v>164</v>
      </c>
      <c r="BY3" s="25"/>
      <c r="BZ3" s="25"/>
      <c r="CA3" s="25"/>
      <c r="CB3" s="25"/>
      <c r="CC3" s="25"/>
      <c r="CD3" s="25"/>
      <c r="CE3" s="25"/>
      <c r="CF3" s="28"/>
      <c r="CG3" s="115" t="s">
        <v>96</v>
      </c>
      <c r="CH3" s="115" t="s">
        <v>97</v>
      </c>
      <c r="CI3" s="26" t="s">
        <v>165</v>
      </c>
    </row>
    <row r="4" spans="1:87" s="68" customFormat="1" ht="22.5" customHeight="1">
      <c r="A4" s="122"/>
      <c r="B4" s="125"/>
      <c r="C4" s="122"/>
      <c r="D4" s="7"/>
      <c r="E4" s="8" t="s">
        <v>161</v>
      </c>
      <c r="F4" s="9"/>
      <c r="G4" s="9"/>
      <c r="H4" s="9"/>
      <c r="I4" s="9"/>
      <c r="J4" s="9"/>
      <c r="K4" s="10"/>
      <c r="L4" s="11" t="s">
        <v>82</v>
      </c>
      <c r="M4" s="7"/>
      <c r="N4" s="8" t="s">
        <v>161</v>
      </c>
      <c r="O4" s="9"/>
      <c r="P4" s="9"/>
      <c r="Q4" s="9"/>
      <c r="R4" s="9"/>
      <c r="S4" s="9"/>
      <c r="T4" s="10"/>
      <c r="U4" s="11" t="s">
        <v>82</v>
      </c>
      <c r="V4" s="7"/>
      <c r="W4" s="8" t="s">
        <v>161</v>
      </c>
      <c r="X4" s="9"/>
      <c r="Y4" s="9"/>
      <c r="Z4" s="9"/>
      <c r="AA4" s="9"/>
      <c r="AB4" s="9"/>
      <c r="AC4" s="10"/>
      <c r="AD4" s="11" t="s">
        <v>82</v>
      </c>
      <c r="AE4" s="26" t="s">
        <v>159</v>
      </c>
      <c r="AF4" s="29" t="s">
        <v>166</v>
      </c>
      <c r="AG4" s="30"/>
      <c r="AH4" s="31"/>
      <c r="AI4" s="28"/>
      <c r="AJ4" s="119" t="s">
        <v>69</v>
      </c>
      <c r="AK4" s="118"/>
      <c r="AL4" s="26" t="s">
        <v>159</v>
      </c>
      <c r="AM4" s="115" t="s">
        <v>100</v>
      </c>
      <c r="AN4" s="27" t="s">
        <v>167</v>
      </c>
      <c r="AO4" s="25"/>
      <c r="AP4" s="25"/>
      <c r="AQ4" s="28"/>
      <c r="AR4" s="115" t="s">
        <v>101</v>
      </c>
      <c r="AS4" s="115" t="s">
        <v>102</v>
      </c>
      <c r="AT4" s="115" t="s">
        <v>103</v>
      </c>
      <c r="AU4" s="116"/>
      <c r="AV4" s="116"/>
      <c r="AW4" s="33"/>
      <c r="AX4" s="26" t="s">
        <v>159</v>
      </c>
      <c r="AY4" s="29" t="s">
        <v>166</v>
      </c>
      <c r="AZ4" s="30"/>
      <c r="BA4" s="31"/>
      <c r="BB4" s="28"/>
      <c r="BC4" s="119" t="s">
        <v>69</v>
      </c>
      <c r="BD4" s="118"/>
      <c r="BE4" s="26" t="s">
        <v>159</v>
      </c>
      <c r="BF4" s="115" t="s">
        <v>100</v>
      </c>
      <c r="BG4" s="27" t="s">
        <v>167</v>
      </c>
      <c r="BH4" s="25"/>
      <c r="BI4" s="25"/>
      <c r="BJ4" s="28"/>
      <c r="BK4" s="115" t="s">
        <v>101</v>
      </c>
      <c r="BL4" s="115" t="s">
        <v>102</v>
      </c>
      <c r="BM4" s="115" t="s">
        <v>103</v>
      </c>
      <c r="BN4" s="116"/>
      <c r="BO4" s="116"/>
      <c r="BP4" s="33"/>
      <c r="BQ4" s="26" t="s">
        <v>159</v>
      </c>
      <c r="BR4" s="29" t="s">
        <v>166</v>
      </c>
      <c r="BS4" s="30"/>
      <c r="BT4" s="31"/>
      <c r="BU4" s="28"/>
      <c r="BV4" s="119" t="s">
        <v>69</v>
      </c>
      <c r="BW4" s="118"/>
      <c r="BX4" s="26" t="s">
        <v>159</v>
      </c>
      <c r="BY4" s="115" t="s">
        <v>100</v>
      </c>
      <c r="BZ4" s="27" t="s">
        <v>167</v>
      </c>
      <c r="CA4" s="25"/>
      <c r="CB4" s="25"/>
      <c r="CC4" s="28"/>
      <c r="CD4" s="115" t="s">
        <v>101</v>
      </c>
      <c r="CE4" s="115" t="s">
        <v>102</v>
      </c>
      <c r="CF4" s="115" t="s">
        <v>103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83</v>
      </c>
      <c r="G5" s="12" t="s">
        <v>84</v>
      </c>
      <c r="H5" s="12" t="s">
        <v>85</v>
      </c>
      <c r="I5" s="12" t="s">
        <v>86</v>
      </c>
      <c r="J5" s="12" t="s">
        <v>87</v>
      </c>
      <c r="K5" s="12" t="s">
        <v>88</v>
      </c>
      <c r="L5" s="13"/>
      <c r="M5" s="7"/>
      <c r="N5" s="7"/>
      <c r="O5" s="12" t="s">
        <v>83</v>
      </c>
      <c r="P5" s="12" t="s">
        <v>84</v>
      </c>
      <c r="Q5" s="12" t="s">
        <v>85</v>
      </c>
      <c r="R5" s="12" t="s">
        <v>86</v>
      </c>
      <c r="S5" s="12" t="s">
        <v>87</v>
      </c>
      <c r="T5" s="12" t="s">
        <v>88</v>
      </c>
      <c r="U5" s="13"/>
      <c r="V5" s="7"/>
      <c r="W5" s="7"/>
      <c r="X5" s="12" t="s">
        <v>83</v>
      </c>
      <c r="Y5" s="12" t="s">
        <v>84</v>
      </c>
      <c r="Z5" s="12" t="s">
        <v>85</v>
      </c>
      <c r="AA5" s="12" t="s">
        <v>86</v>
      </c>
      <c r="AB5" s="12" t="s">
        <v>87</v>
      </c>
      <c r="AC5" s="12" t="s">
        <v>88</v>
      </c>
      <c r="AD5" s="13"/>
      <c r="AE5" s="33"/>
      <c r="AF5" s="26" t="s">
        <v>159</v>
      </c>
      <c r="AG5" s="32" t="s">
        <v>104</v>
      </c>
      <c r="AH5" s="32" t="s">
        <v>105</v>
      </c>
      <c r="AI5" s="32" t="s">
        <v>88</v>
      </c>
      <c r="AJ5" s="120"/>
      <c r="AK5" s="118"/>
      <c r="AL5" s="33"/>
      <c r="AM5" s="116"/>
      <c r="AN5" s="26" t="s">
        <v>159</v>
      </c>
      <c r="AO5" s="23" t="s">
        <v>106</v>
      </c>
      <c r="AP5" s="23" t="s">
        <v>107</v>
      </c>
      <c r="AQ5" s="23" t="s">
        <v>108</v>
      </c>
      <c r="AR5" s="116"/>
      <c r="AS5" s="116"/>
      <c r="AT5" s="116"/>
      <c r="AU5" s="116"/>
      <c r="AV5" s="116"/>
      <c r="AW5" s="33"/>
      <c r="AX5" s="33"/>
      <c r="AY5" s="26" t="s">
        <v>159</v>
      </c>
      <c r="AZ5" s="32" t="s">
        <v>104</v>
      </c>
      <c r="BA5" s="32" t="s">
        <v>105</v>
      </c>
      <c r="BB5" s="32" t="s">
        <v>88</v>
      </c>
      <c r="BC5" s="120"/>
      <c r="BD5" s="118"/>
      <c r="BE5" s="33"/>
      <c r="BF5" s="116"/>
      <c r="BG5" s="26" t="s">
        <v>159</v>
      </c>
      <c r="BH5" s="23" t="s">
        <v>106</v>
      </c>
      <c r="BI5" s="23" t="s">
        <v>107</v>
      </c>
      <c r="BJ5" s="23" t="s">
        <v>108</v>
      </c>
      <c r="BK5" s="116"/>
      <c r="BL5" s="116"/>
      <c r="BM5" s="116"/>
      <c r="BN5" s="116"/>
      <c r="BO5" s="116"/>
      <c r="BP5" s="33"/>
      <c r="BQ5" s="33"/>
      <c r="BR5" s="26" t="s">
        <v>159</v>
      </c>
      <c r="BS5" s="32" t="s">
        <v>104</v>
      </c>
      <c r="BT5" s="32" t="s">
        <v>105</v>
      </c>
      <c r="BU5" s="32" t="s">
        <v>88</v>
      </c>
      <c r="BV5" s="120"/>
      <c r="BW5" s="118"/>
      <c r="BX5" s="33"/>
      <c r="BY5" s="116"/>
      <c r="BZ5" s="26" t="s">
        <v>159</v>
      </c>
      <c r="CA5" s="23" t="s">
        <v>106</v>
      </c>
      <c r="CB5" s="23" t="s">
        <v>107</v>
      </c>
      <c r="CC5" s="23" t="s">
        <v>108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162</v>
      </c>
      <c r="E6" s="14" t="s">
        <v>163</v>
      </c>
      <c r="F6" s="15" t="s">
        <v>163</v>
      </c>
      <c r="G6" s="15" t="s">
        <v>163</v>
      </c>
      <c r="H6" s="15" t="s">
        <v>163</v>
      </c>
      <c r="I6" s="15" t="s">
        <v>163</v>
      </c>
      <c r="J6" s="15" t="s">
        <v>163</v>
      </c>
      <c r="K6" s="15" t="s">
        <v>163</v>
      </c>
      <c r="L6" s="16" t="s">
        <v>163</v>
      </c>
      <c r="M6" s="14" t="s">
        <v>163</v>
      </c>
      <c r="N6" s="14" t="s">
        <v>163</v>
      </c>
      <c r="O6" s="15" t="s">
        <v>163</v>
      </c>
      <c r="P6" s="15" t="s">
        <v>163</v>
      </c>
      <c r="Q6" s="15" t="s">
        <v>163</v>
      </c>
      <c r="R6" s="15" t="s">
        <v>163</v>
      </c>
      <c r="S6" s="15" t="s">
        <v>163</v>
      </c>
      <c r="T6" s="15" t="s">
        <v>163</v>
      </c>
      <c r="U6" s="16" t="s">
        <v>163</v>
      </c>
      <c r="V6" s="14" t="s">
        <v>163</v>
      </c>
      <c r="W6" s="14" t="s">
        <v>163</v>
      </c>
      <c r="X6" s="15" t="s">
        <v>163</v>
      </c>
      <c r="Y6" s="15" t="s">
        <v>163</v>
      </c>
      <c r="Z6" s="15" t="s">
        <v>163</v>
      </c>
      <c r="AA6" s="15" t="s">
        <v>163</v>
      </c>
      <c r="AB6" s="15" t="s">
        <v>163</v>
      </c>
      <c r="AC6" s="15" t="s">
        <v>163</v>
      </c>
      <c r="AD6" s="16" t="s">
        <v>163</v>
      </c>
      <c r="AE6" s="34" t="s">
        <v>162</v>
      </c>
      <c r="AF6" s="34" t="s">
        <v>163</v>
      </c>
      <c r="AG6" s="35" t="s">
        <v>163</v>
      </c>
      <c r="AH6" s="35" t="s">
        <v>163</v>
      </c>
      <c r="AI6" s="35" t="s">
        <v>163</v>
      </c>
      <c r="AJ6" s="38" t="s">
        <v>163</v>
      </c>
      <c r="AK6" s="38" t="s">
        <v>163</v>
      </c>
      <c r="AL6" s="34" t="s">
        <v>163</v>
      </c>
      <c r="AM6" s="34" t="s">
        <v>163</v>
      </c>
      <c r="AN6" s="34" t="s">
        <v>163</v>
      </c>
      <c r="AO6" s="39" t="s">
        <v>163</v>
      </c>
      <c r="AP6" s="39" t="s">
        <v>163</v>
      </c>
      <c r="AQ6" s="39" t="s">
        <v>163</v>
      </c>
      <c r="AR6" s="34" t="s">
        <v>163</v>
      </c>
      <c r="AS6" s="34" t="s">
        <v>163</v>
      </c>
      <c r="AT6" s="34" t="s">
        <v>163</v>
      </c>
      <c r="AU6" s="34" t="s">
        <v>163</v>
      </c>
      <c r="AV6" s="34" t="s">
        <v>163</v>
      </c>
      <c r="AW6" s="34" t="s">
        <v>163</v>
      </c>
      <c r="AX6" s="34" t="s">
        <v>162</v>
      </c>
      <c r="AY6" s="34" t="s">
        <v>163</v>
      </c>
      <c r="AZ6" s="35" t="s">
        <v>163</v>
      </c>
      <c r="BA6" s="35" t="s">
        <v>163</v>
      </c>
      <c r="BB6" s="35" t="s">
        <v>163</v>
      </c>
      <c r="BC6" s="38" t="s">
        <v>163</v>
      </c>
      <c r="BD6" s="38" t="s">
        <v>163</v>
      </c>
      <c r="BE6" s="34" t="s">
        <v>163</v>
      </c>
      <c r="BF6" s="34" t="s">
        <v>163</v>
      </c>
      <c r="BG6" s="34" t="s">
        <v>163</v>
      </c>
      <c r="BH6" s="39" t="s">
        <v>163</v>
      </c>
      <c r="BI6" s="39" t="s">
        <v>163</v>
      </c>
      <c r="BJ6" s="39" t="s">
        <v>163</v>
      </c>
      <c r="BK6" s="34" t="s">
        <v>163</v>
      </c>
      <c r="BL6" s="34" t="s">
        <v>163</v>
      </c>
      <c r="BM6" s="34" t="s">
        <v>163</v>
      </c>
      <c r="BN6" s="34" t="s">
        <v>163</v>
      </c>
      <c r="BO6" s="34" t="s">
        <v>163</v>
      </c>
      <c r="BP6" s="34" t="s">
        <v>163</v>
      </c>
      <c r="BQ6" s="34" t="s">
        <v>162</v>
      </c>
      <c r="BR6" s="34" t="s">
        <v>163</v>
      </c>
      <c r="BS6" s="35" t="s">
        <v>163</v>
      </c>
      <c r="BT6" s="35" t="s">
        <v>163</v>
      </c>
      <c r="BU6" s="35" t="s">
        <v>163</v>
      </c>
      <c r="BV6" s="38" t="s">
        <v>163</v>
      </c>
      <c r="BW6" s="38" t="s">
        <v>163</v>
      </c>
      <c r="BX6" s="34" t="s">
        <v>163</v>
      </c>
      <c r="BY6" s="34" t="s">
        <v>163</v>
      </c>
      <c r="BZ6" s="34" t="s">
        <v>163</v>
      </c>
      <c r="CA6" s="39" t="s">
        <v>163</v>
      </c>
      <c r="CB6" s="39" t="s">
        <v>163</v>
      </c>
      <c r="CC6" s="39" t="s">
        <v>163</v>
      </c>
      <c r="CD6" s="34" t="s">
        <v>163</v>
      </c>
      <c r="CE6" s="34" t="s">
        <v>163</v>
      </c>
      <c r="CF6" s="34" t="s">
        <v>163</v>
      </c>
      <c r="CG6" s="34" t="s">
        <v>163</v>
      </c>
      <c r="CH6" s="34" t="s">
        <v>163</v>
      </c>
      <c r="CI6" s="34" t="s">
        <v>163</v>
      </c>
    </row>
    <row r="7" spans="1:87" ht="13.5">
      <c r="A7" s="74" t="s">
        <v>177</v>
      </c>
      <c r="B7" s="74" t="s">
        <v>178</v>
      </c>
      <c r="C7" s="101" t="s">
        <v>179</v>
      </c>
      <c r="D7" s="17">
        <f aca="true" t="shared" si="0" ref="D7:D38">E7+L7</f>
        <v>9966948</v>
      </c>
      <c r="E7" s="17">
        <f aca="true" t="shared" si="1" ref="E7:E38">F7+G7+H7+I7+K7</f>
        <v>2365518</v>
      </c>
      <c r="F7" s="17">
        <v>296266</v>
      </c>
      <c r="G7" s="17">
        <v>4672</v>
      </c>
      <c r="H7" s="17">
        <v>0</v>
      </c>
      <c r="I7" s="17">
        <v>1076650</v>
      </c>
      <c r="J7" s="17" t="s">
        <v>155</v>
      </c>
      <c r="K7" s="17">
        <v>987930</v>
      </c>
      <c r="L7" s="17">
        <v>7601430</v>
      </c>
      <c r="M7" s="17">
        <f aca="true" t="shared" si="2" ref="M7:M38">N7+U7</f>
        <v>1670529</v>
      </c>
      <c r="N7" s="17">
        <f aca="true" t="shared" si="3" ref="N7:N38">O7+P7+Q7+R7+T7</f>
        <v>90829</v>
      </c>
      <c r="O7" s="17">
        <v>1030</v>
      </c>
      <c r="P7" s="17">
        <v>0</v>
      </c>
      <c r="Q7" s="17">
        <v>0</v>
      </c>
      <c r="R7" s="17">
        <v>67094</v>
      </c>
      <c r="S7" s="17" t="s">
        <v>155</v>
      </c>
      <c r="T7" s="17">
        <v>22705</v>
      </c>
      <c r="U7" s="17">
        <v>1579700</v>
      </c>
      <c r="V7" s="17">
        <f aca="true" t="shared" si="4" ref="V7:V38">D7+M7</f>
        <v>11637477</v>
      </c>
      <c r="W7" s="17">
        <f aca="true" t="shared" si="5" ref="W7:W38">E7+N7</f>
        <v>2456347</v>
      </c>
      <c r="X7" s="17">
        <f aca="true" t="shared" si="6" ref="X7:X38">F7+O7</f>
        <v>297296</v>
      </c>
      <c r="Y7" s="17">
        <f aca="true" t="shared" si="7" ref="Y7:Y38">G7+P7</f>
        <v>4672</v>
      </c>
      <c r="Z7" s="17">
        <f aca="true" t="shared" si="8" ref="Z7:Z38">H7+Q7</f>
        <v>0</v>
      </c>
      <c r="AA7" s="17">
        <f aca="true" t="shared" si="9" ref="AA7:AA38">I7+R7</f>
        <v>1143744</v>
      </c>
      <c r="AB7" s="17" t="s">
        <v>90</v>
      </c>
      <c r="AC7" s="17">
        <f aca="true" t="shared" si="10" ref="AC7:AC38">K7+T7</f>
        <v>1010635</v>
      </c>
      <c r="AD7" s="17">
        <f aca="true" t="shared" si="11" ref="AD7:AD38">L7+U7</f>
        <v>9181130</v>
      </c>
      <c r="AE7" s="17">
        <f aca="true" t="shared" si="12" ref="AE7:AE38">AF7+AJ7</f>
        <v>16383</v>
      </c>
      <c r="AF7" s="17">
        <f aca="true" t="shared" si="13" ref="AF7:AF38">SUM(AG7:AI7)</f>
        <v>16383</v>
      </c>
      <c r="AG7" s="17">
        <v>0</v>
      </c>
      <c r="AH7" s="17">
        <v>15089</v>
      </c>
      <c r="AI7" s="17">
        <v>1294</v>
      </c>
      <c r="AJ7" s="17">
        <v>0</v>
      </c>
      <c r="AK7" s="75">
        <v>0</v>
      </c>
      <c r="AL7" s="17">
        <f aca="true" t="shared" si="14" ref="AL7:AL38">AM7+AN7+AR7+AS7+AT7</f>
        <v>9182989</v>
      </c>
      <c r="AM7" s="17">
        <v>3950609</v>
      </c>
      <c r="AN7" s="75">
        <f aca="true" t="shared" si="15" ref="AN7:AN38">SUM(AO7:AQ7)</f>
        <v>1915438</v>
      </c>
      <c r="AO7" s="17">
        <v>198773</v>
      </c>
      <c r="AP7" s="17">
        <v>1449911</v>
      </c>
      <c r="AQ7" s="17">
        <v>266754</v>
      </c>
      <c r="AR7" s="17">
        <v>65415</v>
      </c>
      <c r="AS7" s="17">
        <v>3251527</v>
      </c>
      <c r="AT7" s="17">
        <v>0</v>
      </c>
      <c r="AU7" s="17">
        <v>41750</v>
      </c>
      <c r="AV7" s="17">
        <v>725826</v>
      </c>
      <c r="AW7" s="17">
        <f aca="true" t="shared" si="16" ref="AW7:AW38">AE7+AL7+AV7</f>
        <v>9925198</v>
      </c>
      <c r="AX7" s="17">
        <f aca="true" t="shared" si="17" ref="AX7:AX38">AY7+BC7</f>
        <v>12248</v>
      </c>
      <c r="AY7" s="17">
        <f aca="true" t="shared" si="18" ref="AY7:AY38">SUM(AZ7:BB7)</f>
        <v>0</v>
      </c>
      <c r="AZ7" s="17">
        <v>0</v>
      </c>
      <c r="BA7" s="17">
        <v>0</v>
      </c>
      <c r="BB7" s="17">
        <v>0</v>
      </c>
      <c r="BC7" s="17">
        <v>12248</v>
      </c>
      <c r="BD7" s="75">
        <v>0</v>
      </c>
      <c r="BE7" s="17">
        <f aca="true" t="shared" si="19" ref="BE7:BE38">BF7+BG7+BK7+BL7+BM7</f>
        <v>1203378</v>
      </c>
      <c r="BF7" s="17">
        <v>508857</v>
      </c>
      <c r="BG7" s="75">
        <f aca="true" t="shared" si="20" ref="BG7:BG38">SUM(BH7:BJ7)</f>
        <v>291787</v>
      </c>
      <c r="BH7" s="17">
        <v>12688</v>
      </c>
      <c r="BI7" s="17">
        <v>279099</v>
      </c>
      <c r="BJ7" s="17">
        <v>0</v>
      </c>
      <c r="BK7" s="17">
        <v>26407</v>
      </c>
      <c r="BL7" s="17">
        <v>376327</v>
      </c>
      <c r="BM7" s="17">
        <v>0</v>
      </c>
      <c r="BN7" s="17">
        <v>354032</v>
      </c>
      <c r="BO7" s="17">
        <v>100871</v>
      </c>
      <c r="BP7" s="17">
        <f aca="true" t="shared" si="21" ref="BP7:BP38">AX7+BE7+BO7</f>
        <v>1316497</v>
      </c>
      <c r="BQ7" s="17">
        <f aca="true" t="shared" si="22" ref="BQ7:BQ38">AE7+AX7</f>
        <v>28631</v>
      </c>
      <c r="BR7" s="17">
        <f aca="true" t="shared" si="23" ref="BR7:BR38">AF7+AY7</f>
        <v>16383</v>
      </c>
      <c r="BS7" s="17">
        <f aca="true" t="shared" si="24" ref="BS7:BS38">AG7+AZ7</f>
        <v>0</v>
      </c>
      <c r="BT7" s="17">
        <f aca="true" t="shared" si="25" ref="BT7:BT38">AH7+BA7</f>
        <v>15089</v>
      </c>
      <c r="BU7" s="17">
        <f aca="true" t="shared" si="26" ref="BU7:BU38">AI7+BB7</f>
        <v>1294</v>
      </c>
      <c r="BV7" s="17">
        <f aca="true" t="shared" si="27" ref="BV7:BV38">AJ7+BC7</f>
        <v>12248</v>
      </c>
      <c r="BW7" s="75" t="s">
        <v>89</v>
      </c>
      <c r="BX7" s="17">
        <f aca="true" t="shared" si="28" ref="BX7:CF29">AL7+BE7</f>
        <v>10386367</v>
      </c>
      <c r="BY7" s="17">
        <f t="shared" si="28"/>
        <v>4459466</v>
      </c>
      <c r="BZ7" s="17">
        <f t="shared" si="28"/>
        <v>2207225</v>
      </c>
      <c r="CA7" s="17">
        <f t="shared" si="28"/>
        <v>211461</v>
      </c>
      <c r="CB7" s="17">
        <f t="shared" si="28"/>
        <v>1729010</v>
      </c>
      <c r="CC7" s="17">
        <f t="shared" si="28"/>
        <v>266754</v>
      </c>
      <c r="CD7" s="17">
        <f t="shared" si="28"/>
        <v>91822</v>
      </c>
      <c r="CE7" s="17">
        <f t="shared" si="28"/>
        <v>3627854</v>
      </c>
      <c r="CF7" s="17">
        <f t="shared" si="28"/>
        <v>0</v>
      </c>
      <c r="CG7" s="75" t="s">
        <v>89</v>
      </c>
      <c r="CH7" s="17">
        <f aca="true" t="shared" si="29" ref="CH7:CH38">AV7+BO7</f>
        <v>826697</v>
      </c>
      <c r="CI7" s="17">
        <f aca="true" t="shared" si="30" ref="CI7:CI38">AW7+BP7</f>
        <v>11241695</v>
      </c>
    </row>
    <row r="8" spans="1:87" ht="13.5">
      <c r="A8" s="74" t="s">
        <v>177</v>
      </c>
      <c r="B8" s="74" t="s">
        <v>180</v>
      </c>
      <c r="C8" s="101" t="s">
        <v>181</v>
      </c>
      <c r="D8" s="17">
        <f t="shared" si="0"/>
        <v>5225633</v>
      </c>
      <c r="E8" s="17">
        <f t="shared" si="1"/>
        <v>1100854</v>
      </c>
      <c r="F8" s="17">
        <v>257863</v>
      </c>
      <c r="G8" s="17">
        <v>36816</v>
      </c>
      <c r="H8" s="17"/>
      <c r="I8" s="17">
        <v>587497</v>
      </c>
      <c r="J8" s="17" t="s">
        <v>155</v>
      </c>
      <c r="K8" s="17">
        <v>218678</v>
      </c>
      <c r="L8" s="17">
        <v>4124779</v>
      </c>
      <c r="M8" s="17">
        <f t="shared" si="2"/>
        <v>664493</v>
      </c>
      <c r="N8" s="17">
        <f t="shared" si="3"/>
        <v>142812</v>
      </c>
      <c r="O8" s="17">
        <v>1385</v>
      </c>
      <c r="P8" s="17"/>
      <c r="Q8" s="17"/>
      <c r="R8" s="17">
        <v>94912</v>
      </c>
      <c r="S8" s="17" t="s">
        <v>155</v>
      </c>
      <c r="T8" s="17">
        <v>46515</v>
      </c>
      <c r="U8" s="17">
        <v>521681</v>
      </c>
      <c r="V8" s="17">
        <f t="shared" si="4"/>
        <v>5890126</v>
      </c>
      <c r="W8" s="17">
        <f t="shared" si="5"/>
        <v>1243666</v>
      </c>
      <c r="X8" s="17">
        <f t="shared" si="6"/>
        <v>259248</v>
      </c>
      <c r="Y8" s="17">
        <f t="shared" si="7"/>
        <v>36816</v>
      </c>
      <c r="Z8" s="17">
        <f t="shared" si="8"/>
        <v>0</v>
      </c>
      <c r="AA8" s="17">
        <f t="shared" si="9"/>
        <v>682409</v>
      </c>
      <c r="AB8" s="17" t="s">
        <v>90</v>
      </c>
      <c r="AC8" s="17">
        <f t="shared" si="10"/>
        <v>265193</v>
      </c>
      <c r="AD8" s="17">
        <f t="shared" si="11"/>
        <v>4646460</v>
      </c>
      <c r="AE8" s="17">
        <f t="shared" si="12"/>
        <v>227881</v>
      </c>
      <c r="AF8" s="17">
        <f t="shared" si="13"/>
        <v>227881</v>
      </c>
      <c r="AG8" s="17"/>
      <c r="AH8" s="17">
        <v>6353</v>
      </c>
      <c r="AI8" s="17">
        <v>221528</v>
      </c>
      <c r="AJ8" s="17"/>
      <c r="AK8" s="75">
        <v>0</v>
      </c>
      <c r="AL8" s="17">
        <f t="shared" si="14"/>
        <v>4316107</v>
      </c>
      <c r="AM8" s="17">
        <v>1869905</v>
      </c>
      <c r="AN8" s="75">
        <f t="shared" si="15"/>
        <v>720297</v>
      </c>
      <c r="AO8" s="17">
        <v>144173</v>
      </c>
      <c r="AP8" s="17">
        <v>484879</v>
      </c>
      <c r="AQ8" s="17">
        <v>91245</v>
      </c>
      <c r="AR8" s="17">
        <v>29190</v>
      </c>
      <c r="AS8" s="17">
        <v>1696715</v>
      </c>
      <c r="AT8" s="17"/>
      <c r="AU8" s="17">
        <v>493369</v>
      </c>
      <c r="AV8" s="17">
        <v>188276</v>
      </c>
      <c r="AW8" s="17">
        <f t="shared" si="16"/>
        <v>4732264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>
        <v>0</v>
      </c>
      <c r="BE8" s="17">
        <f t="shared" si="19"/>
        <v>509007</v>
      </c>
      <c r="BF8" s="17">
        <v>339604</v>
      </c>
      <c r="BG8" s="75">
        <f t="shared" si="20"/>
        <v>60568</v>
      </c>
      <c r="BH8" s="17">
        <v>8618</v>
      </c>
      <c r="BI8" s="17">
        <v>51950</v>
      </c>
      <c r="BJ8" s="17"/>
      <c r="BK8" s="17">
        <v>10500</v>
      </c>
      <c r="BL8" s="17">
        <v>98335</v>
      </c>
      <c r="BM8" s="17"/>
      <c r="BN8" s="17">
        <v>83875</v>
      </c>
      <c r="BO8" s="17">
        <v>71611</v>
      </c>
      <c r="BP8" s="17">
        <f t="shared" si="21"/>
        <v>580618</v>
      </c>
      <c r="BQ8" s="17">
        <f t="shared" si="22"/>
        <v>227881</v>
      </c>
      <c r="BR8" s="17">
        <f t="shared" si="23"/>
        <v>227881</v>
      </c>
      <c r="BS8" s="17">
        <f t="shared" si="24"/>
        <v>0</v>
      </c>
      <c r="BT8" s="17">
        <f t="shared" si="25"/>
        <v>6353</v>
      </c>
      <c r="BU8" s="17">
        <f t="shared" si="26"/>
        <v>221528</v>
      </c>
      <c r="BV8" s="17">
        <f t="shared" si="27"/>
        <v>0</v>
      </c>
      <c r="BW8" s="75" t="s">
        <v>89</v>
      </c>
      <c r="BX8" s="17">
        <f t="shared" si="28"/>
        <v>4825114</v>
      </c>
      <c r="BY8" s="17">
        <f t="shared" si="28"/>
        <v>2209509</v>
      </c>
      <c r="BZ8" s="17">
        <f t="shared" si="28"/>
        <v>780865</v>
      </c>
      <c r="CA8" s="17">
        <f t="shared" si="28"/>
        <v>152791</v>
      </c>
      <c r="CB8" s="17">
        <f t="shared" si="28"/>
        <v>536829</v>
      </c>
      <c r="CC8" s="17">
        <f t="shared" si="28"/>
        <v>91245</v>
      </c>
      <c r="CD8" s="17">
        <f t="shared" si="28"/>
        <v>39690</v>
      </c>
      <c r="CE8" s="17">
        <f t="shared" si="28"/>
        <v>1795050</v>
      </c>
      <c r="CF8" s="17">
        <f t="shared" si="28"/>
        <v>0</v>
      </c>
      <c r="CG8" s="75" t="s">
        <v>89</v>
      </c>
      <c r="CH8" s="17">
        <f t="shared" si="29"/>
        <v>259887</v>
      </c>
      <c r="CI8" s="17">
        <f t="shared" si="30"/>
        <v>5312882</v>
      </c>
    </row>
    <row r="9" spans="1:87" ht="13.5">
      <c r="A9" s="74" t="s">
        <v>177</v>
      </c>
      <c r="B9" s="74" t="s">
        <v>182</v>
      </c>
      <c r="C9" s="101" t="s">
        <v>183</v>
      </c>
      <c r="D9" s="17">
        <f t="shared" si="0"/>
        <v>1604341</v>
      </c>
      <c r="E9" s="17">
        <f t="shared" si="1"/>
        <v>332718</v>
      </c>
      <c r="F9" s="17">
        <v>19785</v>
      </c>
      <c r="G9" s="17"/>
      <c r="H9" s="17">
        <v>13400</v>
      </c>
      <c r="I9" s="17">
        <v>253360</v>
      </c>
      <c r="J9" s="17" t="s">
        <v>155</v>
      </c>
      <c r="K9" s="17">
        <v>46173</v>
      </c>
      <c r="L9" s="17">
        <v>1271623</v>
      </c>
      <c r="M9" s="17">
        <f t="shared" si="2"/>
        <v>327754</v>
      </c>
      <c r="N9" s="17">
        <f t="shared" si="3"/>
        <v>27</v>
      </c>
      <c r="O9" s="17"/>
      <c r="P9" s="17"/>
      <c r="Q9" s="17"/>
      <c r="R9" s="17">
        <v>27</v>
      </c>
      <c r="S9" s="17" t="s">
        <v>155</v>
      </c>
      <c r="T9" s="17"/>
      <c r="U9" s="17">
        <v>327727</v>
      </c>
      <c r="V9" s="17">
        <f t="shared" si="4"/>
        <v>1932095</v>
      </c>
      <c r="W9" s="17">
        <f t="shared" si="5"/>
        <v>332745</v>
      </c>
      <c r="X9" s="17">
        <f t="shared" si="6"/>
        <v>19785</v>
      </c>
      <c r="Y9" s="17">
        <f t="shared" si="7"/>
        <v>0</v>
      </c>
      <c r="Z9" s="17">
        <f t="shared" si="8"/>
        <v>13400</v>
      </c>
      <c r="AA9" s="17">
        <f t="shared" si="9"/>
        <v>253387</v>
      </c>
      <c r="AB9" s="17" t="s">
        <v>90</v>
      </c>
      <c r="AC9" s="17">
        <f t="shared" si="10"/>
        <v>46173</v>
      </c>
      <c r="AD9" s="17">
        <f t="shared" si="11"/>
        <v>1599350</v>
      </c>
      <c r="AE9" s="17">
        <f t="shared" si="12"/>
        <v>103111</v>
      </c>
      <c r="AF9" s="17">
        <f t="shared" si="13"/>
        <v>100064</v>
      </c>
      <c r="AG9" s="17">
        <v>80592</v>
      </c>
      <c r="AH9" s="17">
        <v>19472</v>
      </c>
      <c r="AI9" s="17"/>
      <c r="AJ9" s="17">
        <v>3047</v>
      </c>
      <c r="AK9" s="75">
        <v>6948</v>
      </c>
      <c r="AL9" s="17">
        <f t="shared" si="14"/>
        <v>1306848</v>
      </c>
      <c r="AM9" s="17">
        <v>526955</v>
      </c>
      <c r="AN9" s="75">
        <f t="shared" si="15"/>
        <v>169068</v>
      </c>
      <c r="AO9" s="17">
        <v>31296</v>
      </c>
      <c r="AP9" s="17">
        <v>113814</v>
      </c>
      <c r="AQ9" s="17">
        <v>23958</v>
      </c>
      <c r="AR9" s="17">
        <v>4761</v>
      </c>
      <c r="AS9" s="17">
        <v>605042</v>
      </c>
      <c r="AT9" s="17">
        <v>1022</v>
      </c>
      <c r="AU9" s="17">
        <v>96545</v>
      </c>
      <c r="AV9" s="17">
        <v>90889</v>
      </c>
      <c r="AW9" s="17">
        <f t="shared" si="16"/>
        <v>1500848</v>
      </c>
      <c r="AX9" s="17">
        <f t="shared" si="17"/>
        <v>966</v>
      </c>
      <c r="AY9" s="17">
        <f t="shared" si="18"/>
        <v>966</v>
      </c>
      <c r="AZ9" s="17">
        <v>966</v>
      </c>
      <c r="BA9" s="17"/>
      <c r="BB9" s="17"/>
      <c r="BC9" s="17"/>
      <c r="BD9" s="75">
        <v>87324</v>
      </c>
      <c r="BE9" s="17">
        <f t="shared" si="19"/>
        <v>27</v>
      </c>
      <c r="BF9" s="17"/>
      <c r="BG9" s="75">
        <f t="shared" si="20"/>
        <v>0</v>
      </c>
      <c r="BH9" s="17"/>
      <c r="BI9" s="17"/>
      <c r="BJ9" s="17"/>
      <c r="BK9" s="17"/>
      <c r="BL9" s="17"/>
      <c r="BM9" s="17">
        <v>27</v>
      </c>
      <c r="BN9" s="17">
        <v>239437</v>
      </c>
      <c r="BO9" s="17"/>
      <c r="BP9" s="17">
        <f t="shared" si="21"/>
        <v>993</v>
      </c>
      <c r="BQ9" s="17">
        <f t="shared" si="22"/>
        <v>104077</v>
      </c>
      <c r="BR9" s="17">
        <f t="shared" si="23"/>
        <v>101030</v>
      </c>
      <c r="BS9" s="17">
        <f t="shared" si="24"/>
        <v>81558</v>
      </c>
      <c r="BT9" s="17">
        <f t="shared" si="25"/>
        <v>19472</v>
      </c>
      <c r="BU9" s="17">
        <f t="shared" si="26"/>
        <v>0</v>
      </c>
      <c r="BV9" s="17">
        <f t="shared" si="27"/>
        <v>3047</v>
      </c>
      <c r="BW9" s="75" t="s">
        <v>89</v>
      </c>
      <c r="BX9" s="17">
        <f t="shared" si="28"/>
        <v>1306875</v>
      </c>
      <c r="BY9" s="17">
        <f t="shared" si="28"/>
        <v>526955</v>
      </c>
      <c r="BZ9" s="17">
        <f t="shared" si="28"/>
        <v>169068</v>
      </c>
      <c r="CA9" s="17">
        <f t="shared" si="28"/>
        <v>31296</v>
      </c>
      <c r="CB9" s="17">
        <f t="shared" si="28"/>
        <v>113814</v>
      </c>
      <c r="CC9" s="17">
        <f t="shared" si="28"/>
        <v>23958</v>
      </c>
      <c r="CD9" s="17">
        <f t="shared" si="28"/>
        <v>4761</v>
      </c>
      <c r="CE9" s="17">
        <f t="shared" si="28"/>
        <v>605042</v>
      </c>
      <c r="CF9" s="17">
        <f t="shared" si="28"/>
        <v>1049</v>
      </c>
      <c r="CG9" s="75" t="s">
        <v>89</v>
      </c>
      <c r="CH9" s="17">
        <f t="shared" si="29"/>
        <v>90889</v>
      </c>
      <c r="CI9" s="17">
        <f t="shared" si="30"/>
        <v>1501841</v>
      </c>
    </row>
    <row r="10" spans="1:87" ht="13.5">
      <c r="A10" s="74" t="s">
        <v>177</v>
      </c>
      <c r="B10" s="74" t="s">
        <v>184</v>
      </c>
      <c r="C10" s="101" t="s">
        <v>185</v>
      </c>
      <c r="D10" s="17">
        <f t="shared" si="0"/>
        <v>1069292</v>
      </c>
      <c r="E10" s="17">
        <f t="shared" si="1"/>
        <v>202949</v>
      </c>
      <c r="F10" s="17">
        <v>63377</v>
      </c>
      <c r="G10" s="17">
        <v>1850</v>
      </c>
      <c r="H10" s="17">
        <v>1100</v>
      </c>
      <c r="I10" s="17">
        <v>132039</v>
      </c>
      <c r="J10" s="17" t="s">
        <v>155</v>
      </c>
      <c r="K10" s="17">
        <v>4583</v>
      </c>
      <c r="L10" s="17">
        <v>866343</v>
      </c>
      <c r="M10" s="17">
        <f t="shared" si="2"/>
        <v>102310</v>
      </c>
      <c r="N10" s="17">
        <f t="shared" si="3"/>
        <v>1715</v>
      </c>
      <c r="O10" s="17">
        <v>0</v>
      </c>
      <c r="P10" s="17">
        <v>0</v>
      </c>
      <c r="Q10" s="17">
        <v>900</v>
      </c>
      <c r="R10" s="17">
        <v>815</v>
      </c>
      <c r="S10" s="17" t="s">
        <v>155</v>
      </c>
      <c r="T10" s="17">
        <v>0</v>
      </c>
      <c r="U10" s="17">
        <v>100595</v>
      </c>
      <c r="V10" s="17">
        <f t="shared" si="4"/>
        <v>1171602</v>
      </c>
      <c r="W10" s="17">
        <f t="shared" si="5"/>
        <v>204664</v>
      </c>
      <c r="X10" s="17">
        <f t="shared" si="6"/>
        <v>63377</v>
      </c>
      <c r="Y10" s="17">
        <f t="shared" si="7"/>
        <v>1850</v>
      </c>
      <c r="Z10" s="17">
        <f t="shared" si="8"/>
        <v>2000</v>
      </c>
      <c r="AA10" s="17">
        <f t="shared" si="9"/>
        <v>132854</v>
      </c>
      <c r="AB10" s="17" t="s">
        <v>90</v>
      </c>
      <c r="AC10" s="17">
        <f t="shared" si="10"/>
        <v>4583</v>
      </c>
      <c r="AD10" s="17">
        <f t="shared" si="11"/>
        <v>966938</v>
      </c>
      <c r="AE10" s="17">
        <f t="shared" si="12"/>
        <v>63304</v>
      </c>
      <c r="AF10" s="17">
        <f t="shared" si="13"/>
        <v>63304</v>
      </c>
      <c r="AG10" s="17">
        <v>63304</v>
      </c>
      <c r="AH10" s="17"/>
      <c r="AI10" s="17"/>
      <c r="AJ10" s="17"/>
      <c r="AK10" s="75">
        <v>0</v>
      </c>
      <c r="AL10" s="17">
        <f t="shared" si="14"/>
        <v>1005688</v>
      </c>
      <c r="AM10" s="17">
        <v>222327</v>
      </c>
      <c r="AN10" s="75">
        <f t="shared" si="15"/>
        <v>350631</v>
      </c>
      <c r="AO10" s="17">
        <v>199813</v>
      </c>
      <c r="AP10" s="17">
        <v>84989</v>
      </c>
      <c r="AQ10" s="17">
        <v>65829</v>
      </c>
      <c r="AR10" s="17"/>
      <c r="AS10" s="17">
        <v>432730</v>
      </c>
      <c r="AT10" s="17">
        <v>0</v>
      </c>
      <c r="AU10" s="17">
        <v>0</v>
      </c>
      <c r="AV10" s="17">
        <v>300</v>
      </c>
      <c r="AW10" s="17">
        <f t="shared" si="16"/>
        <v>1069292</v>
      </c>
      <c r="AX10" s="17">
        <f t="shared" si="17"/>
        <v>0</v>
      </c>
      <c r="AY10" s="17">
        <f t="shared" si="18"/>
        <v>0</v>
      </c>
      <c r="AZ10" s="17"/>
      <c r="BA10" s="17"/>
      <c r="BB10" s="17"/>
      <c r="BC10" s="17"/>
      <c r="BD10" s="75">
        <v>0</v>
      </c>
      <c r="BE10" s="17">
        <f t="shared" si="19"/>
        <v>75082</v>
      </c>
      <c r="BF10" s="17">
        <v>26791</v>
      </c>
      <c r="BG10" s="75">
        <f t="shared" si="20"/>
        <v>26081</v>
      </c>
      <c r="BH10" s="17">
        <v>694</v>
      </c>
      <c r="BI10" s="17">
        <v>25387</v>
      </c>
      <c r="BJ10" s="17"/>
      <c r="BK10" s="17"/>
      <c r="BL10" s="17">
        <v>22210</v>
      </c>
      <c r="BM10" s="17">
        <v>0</v>
      </c>
      <c r="BN10" s="17">
        <v>0</v>
      </c>
      <c r="BO10" s="17">
        <v>27228</v>
      </c>
      <c r="BP10" s="17">
        <f t="shared" si="21"/>
        <v>102310</v>
      </c>
      <c r="BQ10" s="17">
        <f t="shared" si="22"/>
        <v>63304</v>
      </c>
      <c r="BR10" s="17">
        <f t="shared" si="23"/>
        <v>63304</v>
      </c>
      <c r="BS10" s="17">
        <f t="shared" si="24"/>
        <v>63304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89</v>
      </c>
      <c r="BX10" s="17">
        <f t="shared" si="28"/>
        <v>1080770</v>
      </c>
      <c r="BY10" s="17">
        <f t="shared" si="28"/>
        <v>249118</v>
      </c>
      <c r="BZ10" s="17">
        <f t="shared" si="28"/>
        <v>376712</v>
      </c>
      <c r="CA10" s="17">
        <f t="shared" si="28"/>
        <v>200507</v>
      </c>
      <c r="CB10" s="17">
        <f t="shared" si="28"/>
        <v>110376</v>
      </c>
      <c r="CC10" s="17">
        <f t="shared" si="28"/>
        <v>65829</v>
      </c>
      <c r="CD10" s="17">
        <f t="shared" si="28"/>
        <v>0</v>
      </c>
      <c r="CE10" s="17">
        <f t="shared" si="28"/>
        <v>454940</v>
      </c>
      <c r="CF10" s="17">
        <f t="shared" si="28"/>
        <v>0</v>
      </c>
      <c r="CG10" s="75" t="s">
        <v>89</v>
      </c>
      <c r="CH10" s="17">
        <f t="shared" si="29"/>
        <v>27528</v>
      </c>
      <c r="CI10" s="17">
        <f t="shared" si="30"/>
        <v>1171602</v>
      </c>
    </row>
    <row r="11" spans="1:87" ht="13.5">
      <c r="A11" s="74" t="s">
        <v>177</v>
      </c>
      <c r="B11" s="74" t="s">
        <v>186</v>
      </c>
      <c r="C11" s="101" t="s">
        <v>187</v>
      </c>
      <c r="D11" s="17">
        <f t="shared" si="0"/>
        <v>653036</v>
      </c>
      <c r="E11" s="17">
        <f t="shared" si="1"/>
        <v>17099</v>
      </c>
      <c r="F11" s="17"/>
      <c r="G11" s="17">
        <v>283</v>
      </c>
      <c r="H11" s="17"/>
      <c r="I11" s="17">
        <v>16679</v>
      </c>
      <c r="J11" s="17" t="s">
        <v>155</v>
      </c>
      <c r="K11" s="17">
        <v>137</v>
      </c>
      <c r="L11" s="17">
        <v>635937</v>
      </c>
      <c r="M11" s="17">
        <f t="shared" si="2"/>
        <v>336141</v>
      </c>
      <c r="N11" s="17">
        <f t="shared" si="3"/>
        <v>133475</v>
      </c>
      <c r="O11" s="17"/>
      <c r="P11" s="17"/>
      <c r="Q11" s="17"/>
      <c r="R11" s="17">
        <v>133475</v>
      </c>
      <c r="S11" s="17" t="s">
        <v>155</v>
      </c>
      <c r="T11" s="17"/>
      <c r="U11" s="17">
        <v>202666</v>
      </c>
      <c r="V11" s="17">
        <f t="shared" si="4"/>
        <v>989177</v>
      </c>
      <c r="W11" s="17">
        <f t="shared" si="5"/>
        <v>150574</v>
      </c>
      <c r="X11" s="17">
        <f t="shared" si="6"/>
        <v>0</v>
      </c>
      <c r="Y11" s="17">
        <f t="shared" si="7"/>
        <v>283</v>
      </c>
      <c r="Z11" s="17">
        <f t="shared" si="8"/>
        <v>0</v>
      </c>
      <c r="AA11" s="17">
        <f t="shared" si="9"/>
        <v>150154</v>
      </c>
      <c r="AB11" s="17" t="s">
        <v>90</v>
      </c>
      <c r="AC11" s="17">
        <f t="shared" si="10"/>
        <v>137</v>
      </c>
      <c r="AD11" s="17">
        <f t="shared" si="11"/>
        <v>838603</v>
      </c>
      <c r="AE11" s="17">
        <f t="shared" si="12"/>
        <v>2933</v>
      </c>
      <c r="AF11" s="17">
        <f t="shared" si="13"/>
        <v>0</v>
      </c>
      <c r="AG11" s="17"/>
      <c r="AH11" s="17"/>
      <c r="AI11" s="17"/>
      <c r="AJ11" s="17">
        <v>2933</v>
      </c>
      <c r="AK11" s="75">
        <v>1226</v>
      </c>
      <c r="AL11" s="17">
        <f t="shared" si="14"/>
        <v>371274</v>
      </c>
      <c r="AM11" s="17">
        <v>219112</v>
      </c>
      <c r="AN11" s="75">
        <f t="shared" si="15"/>
        <v>41022</v>
      </c>
      <c r="AO11" s="17">
        <v>41022</v>
      </c>
      <c r="AP11" s="17"/>
      <c r="AQ11" s="17"/>
      <c r="AR11" s="17"/>
      <c r="AS11" s="17">
        <v>111129</v>
      </c>
      <c r="AT11" s="17">
        <v>11</v>
      </c>
      <c r="AU11" s="17">
        <v>260120</v>
      </c>
      <c r="AV11" s="17">
        <v>17483</v>
      </c>
      <c r="AW11" s="17">
        <f t="shared" si="16"/>
        <v>391690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>
        <v>8977</v>
      </c>
      <c r="BE11" s="17">
        <f t="shared" si="19"/>
        <v>220897</v>
      </c>
      <c r="BF11" s="17">
        <v>81467</v>
      </c>
      <c r="BG11" s="75">
        <f t="shared" si="20"/>
        <v>14817</v>
      </c>
      <c r="BH11" s="17">
        <v>14817</v>
      </c>
      <c r="BI11" s="17"/>
      <c r="BJ11" s="17"/>
      <c r="BK11" s="17"/>
      <c r="BL11" s="17">
        <v>124613</v>
      </c>
      <c r="BM11" s="17"/>
      <c r="BN11" s="17">
        <v>106267</v>
      </c>
      <c r="BO11" s="17"/>
      <c r="BP11" s="17">
        <f t="shared" si="21"/>
        <v>220897</v>
      </c>
      <c r="BQ11" s="17">
        <f t="shared" si="22"/>
        <v>2933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2933</v>
      </c>
      <c r="BW11" s="75" t="s">
        <v>89</v>
      </c>
      <c r="BX11" s="17">
        <f t="shared" si="28"/>
        <v>592171</v>
      </c>
      <c r="BY11" s="17">
        <f t="shared" si="28"/>
        <v>300579</v>
      </c>
      <c r="BZ11" s="17">
        <f t="shared" si="28"/>
        <v>55839</v>
      </c>
      <c r="CA11" s="17">
        <f t="shared" si="28"/>
        <v>55839</v>
      </c>
      <c r="CB11" s="17">
        <f t="shared" si="28"/>
        <v>0</v>
      </c>
      <c r="CC11" s="17">
        <f t="shared" si="28"/>
        <v>0</v>
      </c>
      <c r="CD11" s="17">
        <f t="shared" si="28"/>
        <v>0</v>
      </c>
      <c r="CE11" s="17">
        <f t="shared" si="28"/>
        <v>235742</v>
      </c>
      <c r="CF11" s="17">
        <f t="shared" si="28"/>
        <v>11</v>
      </c>
      <c r="CG11" s="75" t="s">
        <v>89</v>
      </c>
      <c r="CH11" s="17">
        <f t="shared" si="29"/>
        <v>17483</v>
      </c>
      <c r="CI11" s="17">
        <f t="shared" si="30"/>
        <v>612587</v>
      </c>
    </row>
    <row r="12" spans="1:87" ht="13.5">
      <c r="A12" s="74" t="s">
        <v>177</v>
      </c>
      <c r="B12" s="74" t="s">
        <v>188</v>
      </c>
      <c r="C12" s="101" t="s">
        <v>189</v>
      </c>
      <c r="D12" s="17">
        <f t="shared" si="0"/>
        <v>444619</v>
      </c>
      <c r="E12" s="17">
        <f t="shared" si="1"/>
        <v>1046</v>
      </c>
      <c r="F12" s="17"/>
      <c r="G12" s="17">
        <v>1028</v>
      </c>
      <c r="H12" s="17"/>
      <c r="I12" s="17">
        <v>18</v>
      </c>
      <c r="J12" s="17" t="s">
        <v>155</v>
      </c>
      <c r="K12" s="17"/>
      <c r="L12" s="17">
        <v>443573</v>
      </c>
      <c r="M12" s="17">
        <f t="shared" si="2"/>
        <v>157177</v>
      </c>
      <c r="N12" s="17">
        <f t="shared" si="3"/>
        <v>17469</v>
      </c>
      <c r="O12" s="17"/>
      <c r="P12" s="17"/>
      <c r="Q12" s="17"/>
      <c r="R12" s="17">
        <v>17469</v>
      </c>
      <c r="S12" s="17" t="s">
        <v>155</v>
      </c>
      <c r="T12" s="17"/>
      <c r="U12" s="17">
        <v>139708</v>
      </c>
      <c r="V12" s="17">
        <f t="shared" si="4"/>
        <v>601796</v>
      </c>
      <c r="W12" s="17">
        <f t="shared" si="5"/>
        <v>18515</v>
      </c>
      <c r="X12" s="17">
        <f t="shared" si="6"/>
        <v>0</v>
      </c>
      <c r="Y12" s="17">
        <f t="shared" si="7"/>
        <v>1028</v>
      </c>
      <c r="Z12" s="17">
        <f t="shared" si="8"/>
        <v>0</v>
      </c>
      <c r="AA12" s="17">
        <f t="shared" si="9"/>
        <v>17487</v>
      </c>
      <c r="AB12" s="17" t="s">
        <v>90</v>
      </c>
      <c r="AC12" s="17">
        <f t="shared" si="10"/>
        <v>0</v>
      </c>
      <c r="AD12" s="17">
        <f t="shared" si="11"/>
        <v>583281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>
        <v>262</v>
      </c>
      <c r="AL12" s="17">
        <f t="shared" si="14"/>
        <v>213154</v>
      </c>
      <c r="AM12" s="17">
        <v>17544</v>
      </c>
      <c r="AN12" s="75">
        <f t="shared" si="15"/>
        <v>2805</v>
      </c>
      <c r="AO12" s="17"/>
      <c r="AP12" s="17"/>
      <c r="AQ12" s="17">
        <v>2805</v>
      </c>
      <c r="AR12" s="17"/>
      <c r="AS12" s="17">
        <v>180642</v>
      </c>
      <c r="AT12" s="17">
        <v>12163</v>
      </c>
      <c r="AU12" s="17">
        <v>231203</v>
      </c>
      <c r="AV12" s="17"/>
      <c r="AW12" s="17">
        <f t="shared" si="16"/>
        <v>213154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>
        <v>11528</v>
      </c>
      <c r="BE12" s="17">
        <f t="shared" si="19"/>
        <v>17418</v>
      </c>
      <c r="BF12" s="17"/>
      <c r="BG12" s="75">
        <f t="shared" si="20"/>
        <v>0</v>
      </c>
      <c r="BH12" s="17"/>
      <c r="BI12" s="17"/>
      <c r="BJ12" s="17"/>
      <c r="BK12" s="17"/>
      <c r="BL12" s="17">
        <v>17418</v>
      </c>
      <c r="BM12" s="17"/>
      <c r="BN12" s="17">
        <v>127775</v>
      </c>
      <c r="BO12" s="17">
        <v>456</v>
      </c>
      <c r="BP12" s="17">
        <f t="shared" si="21"/>
        <v>17874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89</v>
      </c>
      <c r="BX12" s="17">
        <f t="shared" si="28"/>
        <v>230572</v>
      </c>
      <c r="BY12" s="17">
        <f t="shared" si="28"/>
        <v>17544</v>
      </c>
      <c r="BZ12" s="17">
        <f t="shared" si="28"/>
        <v>2805</v>
      </c>
      <c r="CA12" s="17">
        <f t="shared" si="28"/>
        <v>0</v>
      </c>
      <c r="CB12" s="17">
        <f t="shared" si="28"/>
        <v>0</v>
      </c>
      <c r="CC12" s="17">
        <f t="shared" si="28"/>
        <v>2805</v>
      </c>
      <c r="CD12" s="17">
        <f t="shared" si="28"/>
        <v>0</v>
      </c>
      <c r="CE12" s="17">
        <f t="shared" si="28"/>
        <v>198060</v>
      </c>
      <c r="CF12" s="17">
        <f t="shared" si="28"/>
        <v>12163</v>
      </c>
      <c r="CG12" s="75" t="s">
        <v>89</v>
      </c>
      <c r="CH12" s="17">
        <f t="shared" si="29"/>
        <v>456</v>
      </c>
      <c r="CI12" s="17">
        <f t="shared" si="30"/>
        <v>231028</v>
      </c>
    </row>
    <row r="13" spans="1:87" ht="13.5">
      <c r="A13" s="74" t="s">
        <v>177</v>
      </c>
      <c r="B13" s="74" t="s">
        <v>190</v>
      </c>
      <c r="C13" s="101" t="s">
        <v>191</v>
      </c>
      <c r="D13" s="17">
        <f t="shared" si="0"/>
        <v>479907</v>
      </c>
      <c r="E13" s="17">
        <f t="shared" si="1"/>
        <v>6454</v>
      </c>
      <c r="F13" s="17"/>
      <c r="G13" s="17">
        <v>378</v>
      </c>
      <c r="H13" s="17"/>
      <c r="I13" s="17">
        <v>4949</v>
      </c>
      <c r="J13" s="17" t="s">
        <v>155</v>
      </c>
      <c r="K13" s="17">
        <v>1127</v>
      </c>
      <c r="L13" s="17">
        <v>473453</v>
      </c>
      <c r="M13" s="17">
        <f t="shared" si="2"/>
        <v>165354</v>
      </c>
      <c r="N13" s="17">
        <f t="shared" si="3"/>
        <v>67494</v>
      </c>
      <c r="O13" s="17"/>
      <c r="P13" s="17"/>
      <c r="Q13" s="17"/>
      <c r="R13" s="17">
        <v>67482</v>
      </c>
      <c r="S13" s="17" t="s">
        <v>155</v>
      </c>
      <c r="T13" s="17">
        <v>12</v>
      </c>
      <c r="U13" s="17">
        <v>97860</v>
      </c>
      <c r="V13" s="17">
        <f t="shared" si="4"/>
        <v>645261</v>
      </c>
      <c r="W13" s="17">
        <f t="shared" si="5"/>
        <v>73948</v>
      </c>
      <c r="X13" s="17">
        <f t="shared" si="6"/>
        <v>0</v>
      </c>
      <c r="Y13" s="17">
        <f t="shared" si="7"/>
        <v>378</v>
      </c>
      <c r="Z13" s="17">
        <f t="shared" si="8"/>
        <v>0</v>
      </c>
      <c r="AA13" s="17">
        <f t="shared" si="9"/>
        <v>72431</v>
      </c>
      <c r="AB13" s="17" t="s">
        <v>90</v>
      </c>
      <c r="AC13" s="17">
        <f t="shared" si="10"/>
        <v>1139</v>
      </c>
      <c r="AD13" s="17">
        <f t="shared" si="11"/>
        <v>571313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>
        <v>2725</v>
      </c>
      <c r="AL13" s="17">
        <f t="shared" si="14"/>
        <v>199723</v>
      </c>
      <c r="AM13" s="17">
        <v>25324</v>
      </c>
      <c r="AN13" s="75">
        <f t="shared" si="15"/>
        <v>15080</v>
      </c>
      <c r="AO13" s="17"/>
      <c r="AP13" s="17"/>
      <c r="AQ13" s="17">
        <v>15080</v>
      </c>
      <c r="AR13" s="17"/>
      <c r="AS13" s="17">
        <v>159319</v>
      </c>
      <c r="AT13" s="17"/>
      <c r="AU13" s="17">
        <v>277459</v>
      </c>
      <c r="AV13" s="17"/>
      <c r="AW13" s="17">
        <f t="shared" si="16"/>
        <v>199723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>
        <v>0</v>
      </c>
      <c r="BE13" s="17">
        <f t="shared" si="19"/>
        <v>73325</v>
      </c>
      <c r="BF13" s="17"/>
      <c r="BG13" s="75">
        <f t="shared" si="20"/>
        <v>0</v>
      </c>
      <c r="BH13" s="17"/>
      <c r="BI13" s="17"/>
      <c r="BJ13" s="17"/>
      <c r="BK13" s="17"/>
      <c r="BL13" s="17">
        <v>73203</v>
      </c>
      <c r="BM13" s="17">
        <v>122</v>
      </c>
      <c r="BN13" s="17">
        <v>92029</v>
      </c>
      <c r="BO13" s="17"/>
      <c r="BP13" s="17">
        <f t="shared" si="21"/>
        <v>73325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89</v>
      </c>
      <c r="BX13" s="17">
        <f t="shared" si="28"/>
        <v>273048</v>
      </c>
      <c r="BY13" s="17">
        <f t="shared" si="28"/>
        <v>25324</v>
      </c>
      <c r="BZ13" s="17">
        <f t="shared" si="28"/>
        <v>15080</v>
      </c>
      <c r="CA13" s="17">
        <f t="shared" si="28"/>
        <v>0</v>
      </c>
      <c r="CB13" s="17">
        <f t="shared" si="28"/>
        <v>0</v>
      </c>
      <c r="CC13" s="17">
        <f t="shared" si="28"/>
        <v>15080</v>
      </c>
      <c r="CD13" s="17">
        <f t="shared" si="28"/>
        <v>0</v>
      </c>
      <c r="CE13" s="17">
        <f t="shared" si="28"/>
        <v>232522</v>
      </c>
      <c r="CF13" s="17">
        <f t="shared" si="28"/>
        <v>122</v>
      </c>
      <c r="CG13" s="75" t="s">
        <v>89</v>
      </c>
      <c r="CH13" s="17">
        <f t="shared" si="29"/>
        <v>0</v>
      </c>
      <c r="CI13" s="17">
        <f t="shared" si="30"/>
        <v>273048</v>
      </c>
    </row>
    <row r="14" spans="1:87" ht="13.5">
      <c r="A14" s="74" t="s">
        <v>177</v>
      </c>
      <c r="B14" s="74" t="s">
        <v>192</v>
      </c>
      <c r="C14" s="101" t="s">
        <v>193</v>
      </c>
      <c r="D14" s="17">
        <f t="shared" si="0"/>
        <v>469687</v>
      </c>
      <c r="E14" s="17">
        <f t="shared" si="1"/>
        <v>2223</v>
      </c>
      <c r="F14" s="17"/>
      <c r="G14" s="17"/>
      <c r="H14" s="17"/>
      <c r="I14" s="17">
        <v>1311</v>
      </c>
      <c r="J14" s="17" t="s">
        <v>155</v>
      </c>
      <c r="K14" s="17">
        <v>912</v>
      </c>
      <c r="L14" s="17">
        <v>467464</v>
      </c>
      <c r="M14" s="17">
        <f t="shared" si="2"/>
        <v>163857</v>
      </c>
      <c r="N14" s="17">
        <f t="shared" si="3"/>
        <v>75940</v>
      </c>
      <c r="O14" s="17"/>
      <c r="P14" s="17"/>
      <c r="Q14" s="17"/>
      <c r="R14" s="17">
        <v>75940</v>
      </c>
      <c r="S14" s="17" t="s">
        <v>155</v>
      </c>
      <c r="T14" s="17"/>
      <c r="U14" s="17">
        <v>87917</v>
      </c>
      <c r="V14" s="17">
        <f t="shared" si="4"/>
        <v>633544</v>
      </c>
      <c r="W14" s="17">
        <f t="shared" si="5"/>
        <v>78163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77251</v>
      </c>
      <c r="AB14" s="17" t="s">
        <v>90</v>
      </c>
      <c r="AC14" s="17">
        <f t="shared" si="10"/>
        <v>912</v>
      </c>
      <c r="AD14" s="17">
        <f t="shared" si="11"/>
        <v>555381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>
        <v>0</v>
      </c>
      <c r="AL14" s="17">
        <f t="shared" si="14"/>
        <v>217896</v>
      </c>
      <c r="AM14" s="17">
        <v>63451</v>
      </c>
      <c r="AN14" s="75">
        <f t="shared" si="15"/>
        <v>5843</v>
      </c>
      <c r="AO14" s="17">
        <v>5843</v>
      </c>
      <c r="AP14" s="17"/>
      <c r="AQ14" s="17"/>
      <c r="AR14" s="17"/>
      <c r="AS14" s="17">
        <v>148602</v>
      </c>
      <c r="AT14" s="17"/>
      <c r="AU14" s="17">
        <v>243589</v>
      </c>
      <c r="AV14" s="17">
        <v>8202</v>
      </c>
      <c r="AW14" s="17">
        <f t="shared" si="16"/>
        <v>226098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>
        <v>0</v>
      </c>
      <c r="BE14" s="17">
        <f t="shared" si="19"/>
        <v>105250</v>
      </c>
      <c r="BF14" s="17">
        <v>52728</v>
      </c>
      <c r="BG14" s="75">
        <f t="shared" si="20"/>
        <v>6870</v>
      </c>
      <c r="BH14" s="17">
        <v>6870</v>
      </c>
      <c r="BI14" s="17"/>
      <c r="BJ14" s="17"/>
      <c r="BK14" s="17">
        <v>45652</v>
      </c>
      <c r="BL14" s="17"/>
      <c r="BM14" s="17"/>
      <c r="BN14" s="17">
        <v>58607</v>
      </c>
      <c r="BO14" s="17"/>
      <c r="BP14" s="17">
        <f t="shared" si="21"/>
        <v>105250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89</v>
      </c>
      <c r="BX14" s="17">
        <f t="shared" si="28"/>
        <v>323146</v>
      </c>
      <c r="BY14" s="17">
        <f t="shared" si="28"/>
        <v>116179</v>
      </c>
      <c r="BZ14" s="17">
        <f t="shared" si="28"/>
        <v>12713</v>
      </c>
      <c r="CA14" s="17">
        <f t="shared" si="28"/>
        <v>12713</v>
      </c>
      <c r="CB14" s="17">
        <f t="shared" si="28"/>
        <v>0</v>
      </c>
      <c r="CC14" s="17">
        <f t="shared" si="28"/>
        <v>0</v>
      </c>
      <c r="CD14" s="17">
        <f t="shared" si="28"/>
        <v>45652</v>
      </c>
      <c r="CE14" s="17">
        <f t="shared" si="28"/>
        <v>148602</v>
      </c>
      <c r="CF14" s="17">
        <f t="shared" si="28"/>
        <v>0</v>
      </c>
      <c r="CG14" s="75" t="s">
        <v>89</v>
      </c>
      <c r="CH14" s="17">
        <f t="shared" si="29"/>
        <v>8202</v>
      </c>
      <c r="CI14" s="17">
        <f t="shared" si="30"/>
        <v>331348</v>
      </c>
    </row>
    <row r="15" spans="1:87" ht="13.5">
      <c r="A15" s="74" t="s">
        <v>177</v>
      </c>
      <c r="B15" s="74" t="s">
        <v>194</v>
      </c>
      <c r="C15" s="101" t="s">
        <v>195</v>
      </c>
      <c r="D15" s="17">
        <f t="shared" si="0"/>
        <v>891418</v>
      </c>
      <c r="E15" s="17">
        <f t="shared" si="1"/>
        <v>16431</v>
      </c>
      <c r="F15" s="17"/>
      <c r="G15" s="17"/>
      <c r="H15" s="17"/>
      <c r="I15" s="17">
        <v>16391</v>
      </c>
      <c r="J15" s="17" t="s">
        <v>155</v>
      </c>
      <c r="K15" s="17">
        <v>40</v>
      </c>
      <c r="L15" s="17">
        <v>874987</v>
      </c>
      <c r="M15" s="17">
        <f t="shared" si="2"/>
        <v>157440</v>
      </c>
      <c r="N15" s="17">
        <f t="shared" si="3"/>
        <v>10</v>
      </c>
      <c r="O15" s="17"/>
      <c r="P15" s="17"/>
      <c r="Q15" s="17"/>
      <c r="R15" s="17"/>
      <c r="S15" s="17" t="s">
        <v>155</v>
      </c>
      <c r="T15" s="17">
        <v>10</v>
      </c>
      <c r="U15" s="17">
        <v>157430</v>
      </c>
      <c r="V15" s="17">
        <f t="shared" si="4"/>
        <v>1048858</v>
      </c>
      <c r="W15" s="17">
        <f t="shared" si="5"/>
        <v>16441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16391</v>
      </c>
      <c r="AB15" s="17" t="s">
        <v>90</v>
      </c>
      <c r="AC15" s="17">
        <f t="shared" si="10"/>
        <v>50</v>
      </c>
      <c r="AD15" s="17">
        <f t="shared" si="11"/>
        <v>1032417</v>
      </c>
      <c r="AE15" s="17">
        <f t="shared" si="12"/>
        <v>0</v>
      </c>
      <c r="AF15" s="17">
        <f t="shared" si="13"/>
        <v>0</v>
      </c>
      <c r="AG15" s="17"/>
      <c r="AH15" s="17"/>
      <c r="AI15" s="17"/>
      <c r="AJ15" s="17"/>
      <c r="AK15" s="75">
        <v>0</v>
      </c>
      <c r="AL15" s="17">
        <f t="shared" si="14"/>
        <v>316086</v>
      </c>
      <c r="AM15" s="17">
        <v>148127</v>
      </c>
      <c r="AN15" s="75">
        <f t="shared" si="15"/>
        <v>11976</v>
      </c>
      <c r="AO15" s="17">
        <v>10822</v>
      </c>
      <c r="AP15" s="17"/>
      <c r="AQ15" s="17">
        <v>1154</v>
      </c>
      <c r="AR15" s="17"/>
      <c r="AS15" s="17">
        <v>155983</v>
      </c>
      <c r="AT15" s="17"/>
      <c r="AU15" s="17">
        <v>0</v>
      </c>
      <c r="AV15" s="17">
        <v>575332</v>
      </c>
      <c r="AW15" s="17">
        <f t="shared" si="16"/>
        <v>891418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>
        <v>0</v>
      </c>
      <c r="BE15" s="17">
        <f t="shared" si="19"/>
        <v>372</v>
      </c>
      <c r="BF15" s="17"/>
      <c r="BG15" s="75">
        <f t="shared" si="20"/>
        <v>372</v>
      </c>
      <c r="BH15" s="17">
        <v>372</v>
      </c>
      <c r="BI15" s="17"/>
      <c r="BJ15" s="17"/>
      <c r="BK15" s="17"/>
      <c r="BL15" s="17"/>
      <c r="BM15" s="17"/>
      <c r="BN15" s="17">
        <v>0</v>
      </c>
      <c r="BO15" s="17">
        <v>157068</v>
      </c>
      <c r="BP15" s="17">
        <f t="shared" si="21"/>
        <v>157440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89</v>
      </c>
      <c r="BX15" s="17">
        <f t="shared" si="28"/>
        <v>316458</v>
      </c>
      <c r="BY15" s="17">
        <f t="shared" si="28"/>
        <v>148127</v>
      </c>
      <c r="BZ15" s="17">
        <f t="shared" si="28"/>
        <v>12348</v>
      </c>
      <c r="CA15" s="17">
        <f t="shared" si="28"/>
        <v>11194</v>
      </c>
      <c r="CB15" s="17">
        <f t="shared" si="28"/>
        <v>0</v>
      </c>
      <c r="CC15" s="17">
        <f t="shared" si="28"/>
        <v>1154</v>
      </c>
      <c r="CD15" s="17">
        <f t="shared" si="28"/>
        <v>0</v>
      </c>
      <c r="CE15" s="17">
        <f t="shared" si="28"/>
        <v>155983</v>
      </c>
      <c r="CF15" s="17">
        <f t="shared" si="28"/>
        <v>0</v>
      </c>
      <c r="CG15" s="75" t="s">
        <v>89</v>
      </c>
      <c r="CH15" s="17">
        <f t="shared" si="29"/>
        <v>732400</v>
      </c>
      <c r="CI15" s="17">
        <f t="shared" si="30"/>
        <v>1048858</v>
      </c>
    </row>
    <row r="16" spans="1:87" ht="13.5">
      <c r="A16" s="74" t="s">
        <v>177</v>
      </c>
      <c r="B16" s="74" t="s">
        <v>196</v>
      </c>
      <c r="C16" s="101" t="s">
        <v>197</v>
      </c>
      <c r="D16" s="17">
        <f t="shared" si="0"/>
        <v>531613</v>
      </c>
      <c r="E16" s="17">
        <f t="shared" si="1"/>
        <v>58228</v>
      </c>
      <c r="F16" s="17"/>
      <c r="G16" s="17"/>
      <c r="H16" s="17"/>
      <c r="I16" s="17">
        <v>50494</v>
      </c>
      <c r="J16" s="17" t="s">
        <v>155</v>
      </c>
      <c r="K16" s="17">
        <v>7734</v>
      </c>
      <c r="L16" s="17">
        <v>473385</v>
      </c>
      <c r="M16" s="17">
        <f t="shared" si="2"/>
        <v>100264</v>
      </c>
      <c r="N16" s="17">
        <f t="shared" si="3"/>
        <v>17</v>
      </c>
      <c r="O16" s="17"/>
      <c r="P16" s="17"/>
      <c r="Q16" s="17"/>
      <c r="R16" s="17">
        <v>17</v>
      </c>
      <c r="S16" s="17" t="s">
        <v>155</v>
      </c>
      <c r="T16" s="17"/>
      <c r="U16" s="17">
        <v>100247</v>
      </c>
      <c r="V16" s="17">
        <f t="shared" si="4"/>
        <v>631877</v>
      </c>
      <c r="W16" s="17">
        <f t="shared" si="5"/>
        <v>58245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50511</v>
      </c>
      <c r="AB16" s="17" t="s">
        <v>90</v>
      </c>
      <c r="AC16" s="17">
        <f t="shared" si="10"/>
        <v>7734</v>
      </c>
      <c r="AD16" s="17">
        <f t="shared" si="11"/>
        <v>573632</v>
      </c>
      <c r="AE16" s="17">
        <f t="shared" si="12"/>
        <v>42171</v>
      </c>
      <c r="AF16" s="17">
        <f t="shared" si="13"/>
        <v>42171</v>
      </c>
      <c r="AG16" s="17">
        <v>38859</v>
      </c>
      <c r="AH16" s="17">
        <v>3312</v>
      </c>
      <c r="AI16" s="17"/>
      <c r="AJ16" s="17"/>
      <c r="AK16" s="75">
        <v>0</v>
      </c>
      <c r="AL16" s="17">
        <f t="shared" si="14"/>
        <v>438111</v>
      </c>
      <c r="AM16" s="17">
        <v>176757</v>
      </c>
      <c r="AN16" s="75">
        <f t="shared" si="15"/>
        <v>128031</v>
      </c>
      <c r="AO16" s="17">
        <v>54087</v>
      </c>
      <c r="AP16" s="17">
        <v>66797</v>
      </c>
      <c r="AQ16" s="17">
        <v>7147</v>
      </c>
      <c r="AR16" s="17">
        <v>5859</v>
      </c>
      <c r="AS16" s="17">
        <v>127464</v>
      </c>
      <c r="AT16" s="17">
        <v>0</v>
      </c>
      <c r="AU16" s="17">
        <v>51331</v>
      </c>
      <c r="AV16" s="17">
        <v>0</v>
      </c>
      <c r="AW16" s="17">
        <f t="shared" si="16"/>
        <v>480282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0</v>
      </c>
      <c r="BE16" s="17">
        <f t="shared" si="19"/>
        <v>2661</v>
      </c>
      <c r="BF16" s="17">
        <v>2635</v>
      </c>
      <c r="BG16" s="75">
        <f t="shared" si="20"/>
        <v>26</v>
      </c>
      <c r="BH16" s="17"/>
      <c r="BI16" s="17">
        <v>26</v>
      </c>
      <c r="BJ16" s="17"/>
      <c r="BK16" s="17"/>
      <c r="BL16" s="17"/>
      <c r="BM16" s="17"/>
      <c r="BN16" s="17">
        <v>7667</v>
      </c>
      <c r="BO16" s="17">
        <v>89936</v>
      </c>
      <c r="BP16" s="17">
        <f t="shared" si="21"/>
        <v>92597</v>
      </c>
      <c r="BQ16" s="17">
        <f t="shared" si="22"/>
        <v>42171</v>
      </c>
      <c r="BR16" s="17">
        <f t="shared" si="23"/>
        <v>42171</v>
      </c>
      <c r="BS16" s="17">
        <f t="shared" si="24"/>
        <v>38859</v>
      </c>
      <c r="BT16" s="17">
        <f t="shared" si="25"/>
        <v>3312</v>
      </c>
      <c r="BU16" s="17">
        <f t="shared" si="26"/>
        <v>0</v>
      </c>
      <c r="BV16" s="17">
        <f t="shared" si="27"/>
        <v>0</v>
      </c>
      <c r="BW16" s="75" t="s">
        <v>89</v>
      </c>
      <c r="BX16" s="17">
        <f t="shared" si="28"/>
        <v>440772</v>
      </c>
      <c r="BY16" s="17">
        <f t="shared" si="28"/>
        <v>179392</v>
      </c>
      <c r="BZ16" s="17">
        <f t="shared" si="28"/>
        <v>128057</v>
      </c>
      <c r="CA16" s="17">
        <f t="shared" si="28"/>
        <v>54087</v>
      </c>
      <c r="CB16" s="17">
        <f t="shared" si="28"/>
        <v>66823</v>
      </c>
      <c r="CC16" s="17">
        <f t="shared" si="28"/>
        <v>7147</v>
      </c>
      <c r="CD16" s="17">
        <f t="shared" si="28"/>
        <v>5859</v>
      </c>
      <c r="CE16" s="17">
        <f t="shared" si="28"/>
        <v>127464</v>
      </c>
      <c r="CF16" s="17">
        <f t="shared" si="28"/>
        <v>0</v>
      </c>
      <c r="CG16" s="75" t="s">
        <v>89</v>
      </c>
      <c r="CH16" s="17">
        <f t="shared" si="29"/>
        <v>89936</v>
      </c>
      <c r="CI16" s="17">
        <f t="shared" si="30"/>
        <v>572879</v>
      </c>
    </row>
    <row r="17" spans="1:87" ht="13.5">
      <c r="A17" s="74" t="s">
        <v>177</v>
      </c>
      <c r="B17" s="74" t="s">
        <v>2</v>
      </c>
      <c r="C17" s="101" t="s">
        <v>3</v>
      </c>
      <c r="D17" s="17">
        <f t="shared" si="0"/>
        <v>443673</v>
      </c>
      <c r="E17" s="17">
        <f t="shared" si="1"/>
        <v>35357</v>
      </c>
      <c r="F17" s="17"/>
      <c r="G17" s="17"/>
      <c r="H17" s="17"/>
      <c r="I17" s="17">
        <v>7168</v>
      </c>
      <c r="J17" s="17" t="s">
        <v>155</v>
      </c>
      <c r="K17" s="17">
        <v>28189</v>
      </c>
      <c r="L17" s="17">
        <v>408316</v>
      </c>
      <c r="M17" s="17">
        <f t="shared" si="2"/>
        <v>138097</v>
      </c>
      <c r="N17" s="17">
        <f t="shared" si="3"/>
        <v>17134</v>
      </c>
      <c r="O17" s="17"/>
      <c r="P17" s="17"/>
      <c r="Q17" s="17"/>
      <c r="R17" s="17">
        <v>17134</v>
      </c>
      <c r="S17" s="17" t="s">
        <v>155</v>
      </c>
      <c r="T17" s="17"/>
      <c r="U17" s="17">
        <v>120963</v>
      </c>
      <c r="V17" s="17">
        <f t="shared" si="4"/>
        <v>581770</v>
      </c>
      <c r="W17" s="17">
        <f t="shared" si="5"/>
        <v>52491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24302</v>
      </c>
      <c r="AB17" s="17" t="s">
        <v>90</v>
      </c>
      <c r="AC17" s="17">
        <f t="shared" si="10"/>
        <v>28189</v>
      </c>
      <c r="AD17" s="17">
        <f t="shared" si="11"/>
        <v>529279</v>
      </c>
      <c r="AE17" s="17">
        <f t="shared" si="12"/>
        <v>0</v>
      </c>
      <c r="AF17" s="17">
        <f t="shared" si="13"/>
        <v>0</v>
      </c>
      <c r="AG17" s="17"/>
      <c r="AH17" s="17"/>
      <c r="AI17" s="17"/>
      <c r="AJ17" s="17"/>
      <c r="AK17" s="75">
        <v>0</v>
      </c>
      <c r="AL17" s="17">
        <f t="shared" si="14"/>
        <v>279673</v>
      </c>
      <c r="AM17" s="17">
        <v>39483</v>
      </c>
      <c r="AN17" s="75">
        <f t="shared" si="15"/>
        <v>204021</v>
      </c>
      <c r="AO17" s="17"/>
      <c r="AP17" s="17">
        <v>204021</v>
      </c>
      <c r="AQ17" s="17"/>
      <c r="AR17" s="17"/>
      <c r="AS17" s="17">
        <v>36169</v>
      </c>
      <c r="AT17" s="17"/>
      <c r="AU17" s="17">
        <v>0</v>
      </c>
      <c r="AV17" s="17">
        <v>164000</v>
      </c>
      <c r="AW17" s="17">
        <f t="shared" si="16"/>
        <v>443673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5">
        <v>0</v>
      </c>
      <c r="BE17" s="17">
        <f t="shared" si="19"/>
        <v>38195</v>
      </c>
      <c r="BF17" s="17">
        <v>13946</v>
      </c>
      <c r="BG17" s="75">
        <f t="shared" si="20"/>
        <v>14150</v>
      </c>
      <c r="BH17" s="17"/>
      <c r="BI17" s="17">
        <v>14150</v>
      </c>
      <c r="BJ17" s="17"/>
      <c r="BK17" s="17"/>
      <c r="BL17" s="17">
        <v>10099</v>
      </c>
      <c r="BM17" s="17"/>
      <c r="BN17" s="17">
        <v>99902</v>
      </c>
      <c r="BO17" s="17"/>
      <c r="BP17" s="17">
        <f t="shared" si="21"/>
        <v>38195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89</v>
      </c>
      <c r="BX17" s="17">
        <f t="shared" si="28"/>
        <v>317868</v>
      </c>
      <c r="BY17" s="17">
        <f t="shared" si="28"/>
        <v>53429</v>
      </c>
      <c r="BZ17" s="17">
        <f t="shared" si="28"/>
        <v>218171</v>
      </c>
      <c r="CA17" s="17">
        <f t="shared" si="28"/>
        <v>0</v>
      </c>
      <c r="CB17" s="17">
        <f t="shared" si="28"/>
        <v>218171</v>
      </c>
      <c r="CC17" s="17">
        <f t="shared" si="28"/>
        <v>0</v>
      </c>
      <c r="CD17" s="17">
        <f t="shared" si="28"/>
        <v>0</v>
      </c>
      <c r="CE17" s="17">
        <f t="shared" si="28"/>
        <v>46268</v>
      </c>
      <c r="CF17" s="17">
        <f t="shared" si="28"/>
        <v>0</v>
      </c>
      <c r="CG17" s="75" t="s">
        <v>89</v>
      </c>
      <c r="CH17" s="17">
        <f t="shared" si="29"/>
        <v>164000</v>
      </c>
      <c r="CI17" s="17">
        <f t="shared" si="30"/>
        <v>481868</v>
      </c>
    </row>
    <row r="18" spans="1:87" ht="13.5">
      <c r="A18" s="74" t="s">
        <v>177</v>
      </c>
      <c r="B18" s="74" t="s">
        <v>4</v>
      </c>
      <c r="C18" s="101" t="s">
        <v>5</v>
      </c>
      <c r="D18" s="17">
        <f t="shared" si="0"/>
        <v>648546</v>
      </c>
      <c r="E18" s="17">
        <f t="shared" si="1"/>
        <v>35365</v>
      </c>
      <c r="F18" s="17"/>
      <c r="G18" s="17"/>
      <c r="H18" s="17"/>
      <c r="I18" s="17">
        <v>33776</v>
      </c>
      <c r="J18" s="17" t="s">
        <v>155</v>
      </c>
      <c r="K18" s="17">
        <v>1589</v>
      </c>
      <c r="L18" s="17">
        <v>613181</v>
      </c>
      <c r="M18" s="17">
        <f t="shared" si="2"/>
        <v>110692</v>
      </c>
      <c r="N18" s="17">
        <f t="shared" si="3"/>
        <v>0</v>
      </c>
      <c r="O18" s="17"/>
      <c r="P18" s="17"/>
      <c r="Q18" s="17"/>
      <c r="R18" s="17"/>
      <c r="S18" s="17" t="s">
        <v>155</v>
      </c>
      <c r="T18" s="17"/>
      <c r="U18" s="17">
        <v>110692</v>
      </c>
      <c r="V18" s="17">
        <f t="shared" si="4"/>
        <v>759238</v>
      </c>
      <c r="W18" s="17">
        <f t="shared" si="5"/>
        <v>35365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33776</v>
      </c>
      <c r="AB18" s="17" t="s">
        <v>90</v>
      </c>
      <c r="AC18" s="17">
        <f t="shared" si="10"/>
        <v>1589</v>
      </c>
      <c r="AD18" s="17">
        <f t="shared" si="11"/>
        <v>723873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5">
        <v>0</v>
      </c>
      <c r="AL18" s="17">
        <f t="shared" si="14"/>
        <v>584704</v>
      </c>
      <c r="AM18" s="17">
        <v>91978</v>
      </c>
      <c r="AN18" s="75">
        <f t="shared" si="15"/>
        <v>393537</v>
      </c>
      <c r="AO18" s="17">
        <v>18488</v>
      </c>
      <c r="AP18" s="17">
        <v>53727</v>
      </c>
      <c r="AQ18" s="17">
        <v>321322</v>
      </c>
      <c r="AR18" s="17"/>
      <c r="AS18" s="17">
        <v>64827</v>
      </c>
      <c r="AT18" s="17">
        <v>34362</v>
      </c>
      <c r="AU18" s="17">
        <v>53562</v>
      </c>
      <c r="AV18" s="17">
        <v>10280</v>
      </c>
      <c r="AW18" s="17">
        <f t="shared" si="16"/>
        <v>594984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>
        <v>0</v>
      </c>
      <c r="BE18" s="17">
        <f t="shared" si="19"/>
        <v>0</v>
      </c>
      <c r="BF18" s="17"/>
      <c r="BG18" s="75">
        <f t="shared" si="20"/>
        <v>0</v>
      </c>
      <c r="BH18" s="17"/>
      <c r="BI18" s="17"/>
      <c r="BJ18" s="17"/>
      <c r="BK18" s="17"/>
      <c r="BL18" s="17"/>
      <c r="BM18" s="17"/>
      <c r="BN18" s="17">
        <v>110692</v>
      </c>
      <c r="BO18" s="17"/>
      <c r="BP18" s="17">
        <f t="shared" si="21"/>
        <v>0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89</v>
      </c>
      <c r="BX18" s="17">
        <f t="shared" si="28"/>
        <v>584704</v>
      </c>
      <c r="BY18" s="17">
        <f t="shared" si="28"/>
        <v>91978</v>
      </c>
      <c r="BZ18" s="17">
        <f t="shared" si="28"/>
        <v>393537</v>
      </c>
      <c r="CA18" s="17">
        <f t="shared" si="28"/>
        <v>18488</v>
      </c>
      <c r="CB18" s="17">
        <f t="shared" si="28"/>
        <v>53727</v>
      </c>
      <c r="CC18" s="17">
        <f t="shared" si="28"/>
        <v>321322</v>
      </c>
      <c r="CD18" s="17">
        <f t="shared" si="28"/>
        <v>0</v>
      </c>
      <c r="CE18" s="17">
        <f t="shared" si="28"/>
        <v>64827</v>
      </c>
      <c r="CF18" s="17">
        <f t="shared" si="28"/>
        <v>34362</v>
      </c>
      <c r="CG18" s="75" t="s">
        <v>89</v>
      </c>
      <c r="CH18" s="17">
        <f t="shared" si="29"/>
        <v>10280</v>
      </c>
      <c r="CI18" s="17">
        <f t="shared" si="30"/>
        <v>594984</v>
      </c>
    </row>
    <row r="19" spans="1:87" ht="13.5">
      <c r="A19" s="74" t="s">
        <v>177</v>
      </c>
      <c r="B19" s="74" t="s">
        <v>6</v>
      </c>
      <c r="C19" s="101" t="s">
        <v>7</v>
      </c>
      <c r="D19" s="17">
        <f t="shared" si="0"/>
        <v>678686</v>
      </c>
      <c r="E19" s="17">
        <f t="shared" si="1"/>
        <v>111703</v>
      </c>
      <c r="F19" s="17">
        <v>942</v>
      </c>
      <c r="G19" s="17"/>
      <c r="H19" s="17"/>
      <c r="I19" s="17">
        <v>96304</v>
      </c>
      <c r="J19" s="17" t="s">
        <v>155</v>
      </c>
      <c r="K19" s="17">
        <v>14457</v>
      </c>
      <c r="L19" s="17">
        <v>566983</v>
      </c>
      <c r="M19" s="17">
        <f t="shared" si="2"/>
        <v>236574</v>
      </c>
      <c r="N19" s="17">
        <f t="shared" si="3"/>
        <v>16655</v>
      </c>
      <c r="O19" s="17"/>
      <c r="P19" s="17"/>
      <c r="Q19" s="17"/>
      <c r="R19" s="17"/>
      <c r="S19" s="17" t="s">
        <v>155</v>
      </c>
      <c r="T19" s="17">
        <v>16655</v>
      </c>
      <c r="U19" s="17">
        <v>219919</v>
      </c>
      <c r="V19" s="17">
        <f t="shared" si="4"/>
        <v>915260</v>
      </c>
      <c r="W19" s="17">
        <f t="shared" si="5"/>
        <v>128358</v>
      </c>
      <c r="X19" s="17">
        <f t="shared" si="6"/>
        <v>942</v>
      </c>
      <c r="Y19" s="17">
        <f t="shared" si="7"/>
        <v>0</v>
      </c>
      <c r="Z19" s="17">
        <f t="shared" si="8"/>
        <v>0</v>
      </c>
      <c r="AA19" s="17">
        <f t="shared" si="9"/>
        <v>96304</v>
      </c>
      <c r="AB19" s="17" t="s">
        <v>90</v>
      </c>
      <c r="AC19" s="17">
        <f t="shared" si="10"/>
        <v>31112</v>
      </c>
      <c r="AD19" s="17">
        <f t="shared" si="11"/>
        <v>786902</v>
      </c>
      <c r="AE19" s="17">
        <f t="shared" si="12"/>
        <v>7802</v>
      </c>
      <c r="AF19" s="17">
        <f t="shared" si="13"/>
        <v>7802</v>
      </c>
      <c r="AG19" s="17">
        <v>7802</v>
      </c>
      <c r="AH19" s="17"/>
      <c r="AI19" s="17"/>
      <c r="AJ19" s="17"/>
      <c r="AK19" s="75">
        <v>0</v>
      </c>
      <c r="AL19" s="17">
        <f t="shared" si="14"/>
        <v>415055</v>
      </c>
      <c r="AM19" s="17">
        <v>177269</v>
      </c>
      <c r="AN19" s="75">
        <f t="shared" si="15"/>
        <v>107653</v>
      </c>
      <c r="AO19" s="17">
        <v>23564</v>
      </c>
      <c r="AP19" s="17">
        <v>76303</v>
      </c>
      <c r="AQ19" s="17">
        <v>7786</v>
      </c>
      <c r="AR19" s="17">
        <v>4647</v>
      </c>
      <c r="AS19" s="17">
        <v>125486</v>
      </c>
      <c r="AT19" s="17">
        <v>0</v>
      </c>
      <c r="AU19" s="17">
        <v>192087</v>
      </c>
      <c r="AV19" s="17">
        <v>63742</v>
      </c>
      <c r="AW19" s="17">
        <f t="shared" si="16"/>
        <v>486599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5">
        <v>0</v>
      </c>
      <c r="BE19" s="17">
        <f t="shared" si="19"/>
        <v>236574</v>
      </c>
      <c r="BF19" s="17">
        <v>65226</v>
      </c>
      <c r="BG19" s="75">
        <f t="shared" si="20"/>
        <v>110637</v>
      </c>
      <c r="BH19" s="17"/>
      <c r="BI19" s="17">
        <v>110637</v>
      </c>
      <c r="BJ19" s="17"/>
      <c r="BK19" s="17"/>
      <c r="BL19" s="17">
        <v>60711</v>
      </c>
      <c r="BM19" s="17"/>
      <c r="BN19" s="17">
        <v>0</v>
      </c>
      <c r="BO19" s="17"/>
      <c r="BP19" s="17">
        <f t="shared" si="21"/>
        <v>236574</v>
      </c>
      <c r="BQ19" s="17">
        <f t="shared" si="22"/>
        <v>7802</v>
      </c>
      <c r="BR19" s="17">
        <f t="shared" si="23"/>
        <v>7802</v>
      </c>
      <c r="BS19" s="17">
        <f t="shared" si="24"/>
        <v>7802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89</v>
      </c>
      <c r="BX19" s="17">
        <f t="shared" si="28"/>
        <v>651629</v>
      </c>
      <c r="BY19" s="17">
        <f t="shared" si="28"/>
        <v>242495</v>
      </c>
      <c r="BZ19" s="17">
        <f t="shared" si="28"/>
        <v>218290</v>
      </c>
      <c r="CA19" s="17">
        <f t="shared" si="28"/>
        <v>23564</v>
      </c>
      <c r="CB19" s="17">
        <f t="shared" si="28"/>
        <v>186940</v>
      </c>
      <c r="CC19" s="17">
        <f t="shared" si="28"/>
        <v>7786</v>
      </c>
      <c r="CD19" s="17">
        <f t="shared" si="28"/>
        <v>4647</v>
      </c>
      <c r="CE19" s="17">
        <f t="shared" si="28"/>
        <v>186197</v>
      </c>
      <c r="CF19" s="17">
        <f t="shared" si="28"/>
        <v>0</v>
      </c>
      <c r="CG19" s="75" t="s">
        <v>89</v>
      </c>
      <c r="CH19" s="17">
        <f t="shared" si="29"/>
        <v>63742</v>
      </c>
      <c r="CI19" s="17">
        <f t="shared" si="30"/>
        <v>723173</v>
      </c>
    </row>
    <row r="20" spans="1:87" ht="13.5">
      <c r="A20" s="74" t="s">
        <v>177</v>
      </c>
      <c r="B20" s="74" t="s">
        <v>8</v>
      </c>
      <c r="C20" s="101" t="s">
        <v>9</v>
      </c>
      <c r="D20" s="17">
        <f t="shared" si="0"/>
        <v>398557</v>
      </c>
      <c r="E20" s="17">
        <f t="shared" si="1"/>
        <v>63897</v>
      </c>
      <c r="F20" s="17"/>
      <c r="G20" s="17"/>
      <c r="H20" s="17"/>
      <c r="I20" s="17">
        <v>63897</v>
      </c>
      <c r="J20" s="17" t="s">
        <v>155</v>
      </c>
      <c r="K20" s="17"/>
      <c r="L20" s="17">
        <v>334660</v>
      </c>
      <c r="M20" s="17">
        <f t="shared" si="2"/>
        <v>88347</v>
      </c>
      <c r="N20" s="17">
        <f t="shared" si="3"/>
        <v>0</v>
      </c>
      <c r="O20" s="17"/>
      <c r="P20" s="17"/>
      <c r="Q20" s="17"/>
      <c r="R20" s="17"/>
      <c r="S20" s="17" t="s">
        <v>155</v>
      </c>
      <c r="T20" s="17"/>
      <c r="U20" s="17">
        <v>88347</v>
      </c>
      <c r="V20" s="17">
        <f t="shared" si="4"/>
        <v>486904</v>
      </c>
      <c r="W20" s="17">
        <f t="shared" si="5"/>
        <v>63897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63897</v>
      </c>
      <c r="AB20" s="17" t="s">
        <v>90</v>
      </c>
      <c r="AC20" s="17">
        <f t="shared" si="10"/>
        <v>0</v>
      </c>
      <c r="AD20" s="17">
        <f t="shared" si="11"/>
        <v>423007</v>
      </c>
      <c r="AE20" s="17">
        <f t="shared" si="12"/>
        <v>3653</v>
      </c>
      <c r="AF20" s="17">
        <f t="shared" si="13"/>
        <v>3653</v>
      </c>
      <c r="AG20" s="17"/>
      <c r="AH20" s="17"/>
      <c r="AI20" s="17">
        <v>3653</v>
      </c>
      <c r="AJ20" s="17"/>
      <c r="AK20" s="75">
        <v>0</v>
      </c>
      <c r="AL20" s="17">
        <f t="shared" si="14"/>
        <v>392937</v>
      </c>
      <c r="AM20" s="17">
        <v>136289</v>
      </c>
      <c r="AN20" s="75">
        <f t="shared" si="15"/>
        <v>156952</v>
      </c>
      <c r="AO20" s="17">
        <v>11424</v>
      </c>
      <c r="AP20" s="17">
        <v>142466</v>
      </c>
      <c r="AQ20" s="17">
        <v>3062</v>
      </c>
      <c r="AR20" s="17"/>
      <c r="AS20" s="17">
        <v>99696</v>
      </c>
      <c r="AT20" s="17"/>
      <c r="AU20" s="17">
        <v>0</v>
      </c>
      <c r="AV20" s="17">
        <v>1967</v>
      </c>
      <c r="AW20" s="17">
        <f t="shared" si="16"/>
        <v>398557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>
        <v>0</v>
      </c>
      <c r="BE20" s="17">
        <f t="shared" si="19"/>
        <v>0</v>
      </c>
      <c r="BF20" s="17"/>
      <c r="BG20" s="75">
        <f t="shared" si="20"/>
        <v>0</v>
      </c>
      <c r="BH20" s="17"/>
      <c r="BI20" s="17"/>
      <c r="BJ20" s="17"/>
      <c r="BK20" s="17"/>
      <c r="BL20" s="17"/>
      <c r="BM20" s="17"/>
      <c r="BN20" s="17">
        <v>88347</v>
      </c>
      <c r="BO20" s="17"/>
      <c r="BP20" s="17">
        <f t="shared" si="21"/>
        <v>0</v>
      </c>
      <c r="BQ20" s="17">
        <f t="shared" si="22"/>
        <v>3653</v>
      </c>
      <c r="BR20" s="17">
        <f t="shared" si="23"/>
        <v>3653</v>
      </c>
      <c r="BS20" s="17">
        <f t="shared" si="24"/>
        <v>0</v>
      </c>
      <c r="BT20" s="17">
        <f t="shared" si="25"/>
        <v>0</v>
      </c>
      <c r="BU20" s="17">
        <f t="shared" si="26"/>
        <v>3653</v>
      </c>
      <c r="BV20" s="17">
        <f t="shared" si="27"/>
        <v>0</v>
      </c>
      <c r="BW20" s="75" t="s">
        <v>89</v>
      </c>
      <c r="BX20" s="17">
        <f t="shared" si="28"/>
        <v>392937</v>
      </c>
      <c r="BY20" s="17">
        <f t="shared" si="28"/>
        <v>136289</v>
      </c>
      <c r="BZ20" s="17">
        <f t="shared" si="28"/>
        <v>156952</v>
      </c>
      <c r="CA20" s="17">
        <f t="shared" si="28"/>
        <v>11424</v>
      </c>
      <c r="CB20" s="17">
        <f t="shared" si="28"/>
        <v>142466</v>
      </c>
      <c r="CC20" s="17">
        <f t="shared" si="28"/>
        <v>3062</v>
      </c>
      <c r="CD20" s="17">
        <f t="shared" si="28"/>
        <v>0</v>
      </c>
      <c r="CE20" s="17">
        <f t="shared" si="28"/>
        <v>99696</v>
      </c>
      <c r="CF20" s="17">
        <f t="shared" si="28"/>
        <v>0</v>
      </c>
      <c r="CG20" s="75" t="s">
        <v>89</v>
      </c>
      <c r="CH20" s="17">
        <f t="shared" si="29"/>
        <v>1967</v>
      </c>
      <c r="CI20" s="17">
        <f t="shared" si="30"/>
        <v>398557</v>
      </c>
    </row>
    <row r="21" spans="1:87" ht="13.5">
      <c r="A21" s="74" t="s">
        <v>177</v>
      </c>
      <c r="B21" s="74" t="s">
        <v>198</v>
      </c>
      <c r="C21" s="101" t="s">
        <v>199</v>
      </c>
      <c r="D21" s="17">
        <f t="shared" si="0"/>
        <v>50536</v>
      </c>
      <c r="E21" s="17">
        <f t="shared" si="1"/>
        <v>0</v>
      </c>
      <c r="F21" s="17"/>
      <c r="G21" s="17"/>
      <c r="H21" s="17"/>
      <c r="I21" s="17"/>
      <c r="J21" s="17" t="s">
        <v>155</v>
      </c>
      <c r="K21" s="17"/>
      <c r="L21" s="17">
        <v>50536</v>
      </c>
      <c r="M21" s="17">
        <f t="shared" si="2"/>
        <v>14611</v>
      </c>
      <c r="N21" s="17">
        <f t="shared" si="3"/>
        <v>0</v>
      </c>
      <c r="O21" s="17"/>
      <c r="P21" s="17"/>
      <c r="Q21" s="17"/>
      <c r="R21" s="17"/>
      <c r="S21" s="17" t="s">
        <v>155</v>
      </c>
      <c r="T21" s="17"/>
      <c r="U21" s="17">
        <v>14611</v>
      </c>
      <c r="V21" s="17">
        <f t="shared" si="4"/>
        <v>65147</v>
      </c>
      <c r="W21" s="17">
        <f t="shared" si="5"/>
        <v>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0</v>
      </c>
      <c r="AB21" s="17" t="s">
        <v>90</v>
      </c>
      <c r="AC21" s="17">
        <f t="shared" si="10"/>
        <v>0</v>
      </c>
      <c r="AD21" s="17">
        <f t="shared" si="11"/>
        <v>65147</v>
      </c>
      <c r="AE21" s="17">
        <f t="shared" si="12"/>
        <v>0</v>
      </c>
      <c r="AF21" s="17">
        <f t="shared" si="13"/>
        <v>0</v>
      </c>
      <c r="AG21" s="17"/>
      <c r="AH21" s="17"/>
      <c r="AI21" s="17"/>
      <c r="AJ21" s="17"/>
      <c r="AK21" s="75">
        <v>0</v>
      </c>
      <c r="AL21" s="17">
        <f t="shared" si="14"/>
        <v>0</v>
      </c>
      <c r="AM21" s="17"/>
      <c r="AN21" s="75">
        <f t="shared" si="15"/>
        <v>0</v>
      </c>
      <c r="AO21" s="17"/>
      <c r="AP21" s="17"/>
      <c r="AQ21" s="17"/>
      <c r="AR21" s="17"/>
      <c r="AS21" s="17"/>
      <c r="AT21" s="17"/>
      <c r="AU21" s="17">
        <v>50536</v>
      </c>
      <c r="AV21" s="17"/>
      <c r="AW21" s="17">
        <f t="shared" si="16"/>
        <v>0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>
        <v>0</v>
      </c>
      <c r="BE21" s="17">
        <f t="shared" si="19"/>
        <v>0</v>
      </c>
      <c r="BF21" s="17"/>
      <c r="BG21" s="75">
        <f t="shared" si="20"/>
        <v>0</v>
      </c>
      <c r="BH21" s="17"/>
      <c r="BI21" s="17"/>
      <c r="BJ21" s="17"/>
      <c r="BK21" s="17"/>
      <c r="BL21" s="17"/>
      <c r="BM21" s="17"/>
      <c r="BN21" s="17">
        <v>14611</v>
      </c>
      <c r="BO21" s="17"/>
      <c r="BP21" s="17">
        <f t="shared" si="21"/>
        <v>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89</v>
      </c>
      <c r="BX21" s="17">
        <f t="shared" si="28"/>
        <v>0</v>
      </c>
      <c r="BY21" s="17">
        <f t="shared" si="28"/>
        <v>0</v>
      </c>
      <c r="BZ21" s="17">
        <f t="shared" si="28"/>
        <v>0</v>
      </c>
      <c r="CA21" s="17">
        <f t="shared" si="28"/>
        <v>0</v>
      </c>
      <c r="CB21" s="17">
        <f t="shared" si="28"/>
        <v>0</v>
      </c>
      <c r="CC21" s="17">
        <f t="shared" si="28"/>
        <v>0</v>
      </c>
      <c r="CD21" s="17">
        <f t="shared" si="28"/>
        <v>0</v>
      </c>
      <c r="CE21" s="17">
        <f t="shared" si="28"/>
        <v>0</v>
      </c>
      <c r="CF21" s="17">
        <f t="shared" si="28"/>
        <v>0</v>
      </c>
      <c r="CG21" s="75" t="s">
        <v>89</v>
      </c>
      <c r="CH21" s="17">
        <f t="shared" si="29"/>
        <v>0</v>
      </c>
      <c r="CI21" s="17">
        <f t="shared" si="30"/>
        <v>0</v>
      </c>
    </row>
    <row r="22" spans="1:87" ht="13.5">
      <c r="A22" s="74" t="s">
        <v>177</v>
      </c>
      <c r="B22" s="74" t="s">
        <v>200</v>
      </c>
      <c r="C22" s="101" t="s">
        <v>201</v>
      </c>
      <c r="D22" s="17">
        <f t="shared" si="0"/>
        <v>159634</v>
      </c>
      <c r="E22" s="17">
        <f t="shared" si="1"/>
        <v>19629</v>
      </c>
      <c r="F22" s="17"/>
      <c r="G22" s="17"/>
      <c r="H22" s="17"/>
      <c r="I22" s="17">
        <v>14889</v>
      </c>
      <c r="J22" s="17" t="s">
        <v>155</v>
      </c>
      <c r="K22" s="17">
        <v>4740</v>
      </c>
      <c r="L22" s="17">
        <v>140005</v>
      </c>
      <c r="M22" s="17">
        <f t="shared" si="2"/>
        <v>25912</v>
      </c>
      <c r="N22" s="17">
        <f t="shared" si="3"/>
        <v>0</v>
      </c>
      <c r="O22" s="17"/>
      <c r="P22" s="17"/>
      <c r="Q22" s="17"/>
      <c r="R22" s="17"/>
      <c r="S22" s="17" t="s">
        <v>155</v>
      </c>
      <c r="T22" s="17"/>
      <c r="U22" s="17">
        <v>25912</v>
      </c>
      <c r="V22" s="17">
        <f t="shared" si="4"/>
        <v>185546</v>
      </c>
      <c r="W22" s="17">
        <f t="shared" si="5"/>
        <v>19629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14889</v>
      </c>
      <c r="AB22" s="17" t="s">
        <v>90</v>
      </c>
      <c r="AC22" s="17">
        <f t="shared" si="10"/>
        <v>4740</v>
      </c>
      <c r="AD22" s="17">
        <f t="shared" si="11"/>
        <v>165917</v>
      </c>
      <c r="AE22" s="17">
        <f t="shared" si="12"/>
        <v>0</v>
      </c>
      <c r="AF22" s="17">
        <f t="shared" si="13"/>
        <v>0</v>
      </c>
      <c r="AG22" s="17"/>
      <c r="AH22" s="17"/>
      <c r="AI22" s="17"/>
      <c r="AJ22" s="17"/>
      <c r="AK22" s="75">
        <v>0</v>
      </c>
      <c r="AL22" s="17">
        <f t="shared" si="14"/>
        <v>159634</v>
      </c>
      <c r="AM22" s="17">
        <v>29131</v>
      </c>
      <c r="AN22" s="75">
        <f t="shared" si="15"/>
        <v>45213</v>
      </c>
      <c r="AO22" s="17"/>
      <c r="AP22" s="17">
        <v>45213</v>
      </c>
      <c r="AQ22" s="17"/>
      <c r="AR22" s="17"/>
      <c r="AS22" s="17">
        <v>85290</v>
      </c>
      <c r="AT22" s="17"/>
      <c r="AU22" s="17">
        <v>0</v>
      </c>
      <c r="AV22" s="17"/>
      <c r="AW22" s="17">
        <f t="shared" si="16"/>
        <v>159634</v>
      </c>
      <c r="AX22" s="17">
        <f t="shared" si="17"/>
        <v>0</v>
      </c>
      <c r="AY22" s="17">
        <f t="shared" si="18"/>
        <v>0</v>
      </c>
      <c r="AZ22" s="17"/>
      <c r="BA22" s="17"/>
      <c r="BB22" s="17"/>
      <c r="BC22" s="17"/>
      <c r="BD22" s="75">
        <v>0</v>
      </c>
      <c r="BE22" s="17">
        <f t="shared" si="19"/>
        <v>0</v>
      </c>
      <c r="BF22" s="17"/>
      <c r="BG22" s="75">
        <f t="shared" si="20"/>
        <v>0</v>
      </c>
      <c r="BH22" s="17"/>
      <c r="BI22" s="17"/>
      <c r="BJ22" s="17"/>
      <c r="BK22" s="17"/>
      <c r="BL22" s="17"/>
      <c r="BM22" s="17"/>
      <c r="BN22" s="17">
        <v>25912</v>
      </c>
      <c r="BO22" s="17"/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89</v>
      </c>
      <c r="BX22" s="17">
        <f t="shared" si="28"/>
        <v>159634</v>
      </c>
      <c r="BY22" s="17">
        <f t="shared" si="28"/>
        <v>29131</v>
      </c>
      <c r="BZ22" s="17">
        <f t="shared" si="28"/>
        <v>45213</v>
      </c>
      <c r="CA22" s="17">
        <f t="shared" si="28"/>
        <v>0</v>
      </c>
      <c r="CB22" s="17">
        <f t="shared" si="28"/>
        <v>45213</v>
      </c>
      <c r="CC22" s="17">
        <f t="shared" si="28"/>
        <v>0</v>
      </c>
      <c r="CD22" s="17">
        <f t="shared" si="28"/>
        <v>0</v>
      </c>
      <c r="CE22" s="17">
        <f t="shared" si="28"/>
        <v>85290</v>
      </c>
      <c r="CF22" s="17">
        <f t="shared" si="28"/>
        <v>0</v>
      </c>
      <c r="CG22" s="75" t="s">
        <v>89</v>
      </c>
      <c r="CH22" s="17">
        <f t="shared" si="29"/>
        <v>0</v>
      </c>
      <c r="CI22" s="17">
        <f t="shared" si="30"/>
        <v>159634</v>
      </c>
    </row>
    <row r="23" spans="1:87" ht="13.5">
      <c r="A23" s="74" t="s">
        <v>177</v>
      </c>
      <c r="B23" s="74" t="s">
        <v>120</v>
      </c>
      <c r="C23" s="101" t="s">
        <v>121</v>
      </c>
      <c r="D23" s="17">
        <f t="shared" si="0"/>
        <v>13896</v>
      </c>
      <c r="E23" s="17">
        <f t="shared" si="1"/>
        <v>0</v>
      </c>
      <c r="F23" s="17"/>
      <c r="G23" s="17"/>
      <c r="H23" s="17"/>
      <c r="I23" s="17"/>
      <c r="J23" s="17" t="s">
        <v>155</v>
      </c>
      <c r="K23" s="17"/>
      <c r="L23" s="17">
        <v>13896</v>
      </c>
      <c r="M23" s="17">
        <f t="shared" si="2"/>
        <v>5987</v>
      </c>
      <c r="N23" s="17">
        <f t="shared" si="3"/>
        <v>0</v>
      </c>
      <c r="O23" s="17"/>
      <c r="P23" s="17"/>
      <c r="Q23" s="17"/>
      <c r="R23" s="17"/>
      <c r="S23" s="17" t="s">
        <v>155</v>
      </c>
      <c r="T23" s="17"/>
      <c r="U23" s="17">
        <v>5987</v>
      </c>
      <c r="V23" s="17">
        <f t="shared" si="4"/>
        <v>19883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90</v>
      </c>
      <c r="AC23" s="17">
        <f t="shared" si="10"/>
        <v>0</v>
      </c>
      <c r="AD23" s="17">
        <f t="shared" si="11"/>
        <v>19883</v>
      </c>
      <c r="AE23" s="17">
        <f t="shared" si="12"/>
        <v>0</v>
      </c>
      <c r="AF23" s="17">
        <f t="shared" si="13"/>
        <v>0</v>
      </c>
      <c r="AG23" s="17"/>
      <c r="AH23" s="17"/>
      <c r="AI23" s="17"/>
      <c r="AJ23" s="17"/>
      <c r="AK23" s="75">
        <v>0</v>
      </c>
      <c r="AL23" s="17">
        <f t="shared" si="14"/>
        <v>0</v>
      </c>
      <c r="AM23" s="17"/>
      <c r="AN23" s="75">
        <f t="shared" si="15"/>
        <v>0</v>
      </c>
      <c r="AO23" s="17"/>
      <c r="AP23" s="17"/>
      <c r="AQ23" s="17"/>
      <c r="AR23" s="17"/>
      <c r="AS23" s="17"/>
      <c r="AT23" s="17"/>
      <c r="AU23" s="17">
        <v>13896</v>
      </c>
      <c r="AV23" s="17"/>
      <c r="AW23" s="17">
        <f t="shared" si="16"/>
        <v>0</v>
      </c>
      <c r="AX23" s="17">
        <f t="shared" si="17"/>
        <v>0</v>
      </c>
      <c r="AY23" s="17">
        <f t="shared" si="18"/>
        <v>0</v>
      </c>
      <c r="AZ23" s="17"/>
      <c r="BA23" s="17"/>
      <c r="BB23" s="17"/>
      <c r="BC23" s="17"/>
      <c r="BD23" s="75">
        <v>0</v>
      </c>
      <c r="BE23" s="17">
        <f t="shared" si="19"/>
        <v>0</v>
      </c>
      <c r="BF23" s="17"/>
      <c r="BG23" s="75">
        <f t="shared" si="20"/>
        <v>0</v>
      </c>
      <c r="BH23" s="17"/>
      <c r="BI23" s="17"/>
      <c r="BJ23" s="17"/>
      <c r="BK23" s="17"/>
      <c r="BL23" s="17"/>
      <c r="BM23" s="17"/>
      <c r="BN23" s="17">
        <v>5987</v>
      </c>
      <c r="BO23" s="17"/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89</v>
      </c>
      <c r="BX23" s="17">
        <f t="shared" si="28"/>
        <v>0</v>
      </c>
      <c r="BY23" s="17">
        <f t="shared" si="28"/>
        <v>0</v>
      </c>
      <c r="BZ23" s="17">
        <f t="shared" si="28"/>
        <v>0</v>
      </c>
      <c r="CA23" s="17">
        <f t="shared" si="28"/>
        <v>0</v>
      </c>
      <c r="CB23" s="17">
        <f t="shared" si="28"/>
        <v>0</v>
      </c>
      <c r="CC23" s="17">
        <f t="shared" si="28"/>
        <v>0</v>
      </c>
      <c r="CD23" s="17">
        <f t="shared" si="28"/>
        <v>0</v>
      </c>
      <c r="CE23" s="17">
        <f t="shared" si="28"/>
        <v>0</v>
      </c>
      <c r="CF23" s="17">
        <f t="shared" si="28"/>
        <v>0</v>
      </c>
      <c r="CG23" s="75" t="s">
        <v>89</v>
      </c>
      <c r="CH23" s="17">
        <f t="shared" si="29"/>
        <v>0</v>
      </c>
      <c r="CI23" s="17">
        <f t="shared" si="30"/>
        <v>0</v>
      </c>
    </row>
    <row r="24" spans="1:87" ht="13.5">
      <c r="A24" s="74" t="s">
        <v>177</v>
      </c>
      <c r="B24" s="74" t="s">
        <v>122</v>
      </c>
      <c r="C24" s="101" t="s">
        <v>123</v>
      </c>
      <c r="D24" s="17">
        <f t="shared" si="0"/>
        <v>70279</v>
      </c>
      <c r="E24" s="17">
        <f t="shared" si="1"/>
        <v>0</v>
      </c>
      <c r="F24" s="17"/>
      <c r="G24" s="17"/>
      <c r="H24" s="17"/>
      <c r="I24" s="17"/>
      <c r="J24" s="17" t="s">
        <v>155</v>
      </c>
      <c r="K24" s="17"/>
      <c r="L24" s="17">
        <v>70279</v>
      </c>
      <c r="M24" s="17">
        <f t="shared" si="2"/>
        <v>7011</v>
      </c>
      <c r="N24" s="17">
        <f t="shared" si="3"/>
        <v>0</v>
      </c>
      <c r="O24" s="17"/>
      <c r="P24" s="17"/>
      <c r="Q24" s="17"/>
      <c r="R24" s="17"/>
      <c r="S24" s="17" t="s">
        <v>155</v>
      </c>
      <c r="T24" s="17"/>
      <c r="U24" s="17">
        <v>7011</v>
      </c>
      <c r="V24" s="17">
        <f t="shared" si="4"/>
        <v>77290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90</v>
      </c>
      <c r="AC24" s="17">
        <f t="shared" si="10"/>
        <v>0</v>
      </c>
      <c r="AD24" s="17">
        <f t="shared" si="11"/>
        <v>77290</v>
      </c>
      <c r="AE24" s="17">
        <f t="shared" si="12"/>
        <v>0</v>
      </c>
      <c r="AF24" s="17">
        <f t="shared" si="13"/>
        <v>0</v>
      </c>
      <c r="AG24" s="17"/>
      <c r="AH24" s="17"/>
      <c r="AI24" s="17"/>
      <c r="AJ24" s="17"/>
      <c r="AK24" s="75">
        <v>0</v>
      </c>
      <c r="AL24" s="17">
        <f t="shared" si="14"/>
        <v>0</v>
      </c>
      <c r="AM24" s="17"/>
      <c r="AN24" s="75">
        <f t="shared" si="15"/>
        <v>0</v>
      </c>
      <c r="AO24" s="17"/>
      <c r="AP24" s="17"/>
      <c r="AQ24" s="17"/>
      <c r="AR24" s="17"/>
      <c r="AS24" s="17"/>
      <c r="AT24" s="17"/>
      <c r="AU24" s="17">
        <v>70279</v>
      </c>
      <c r="AV24" s="17"/>
      <c r="AW24" s="17">
        <f t="shared" si="16"/>
        <v>0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5">
        <v>0</v>
      </c>
      <c r="BE24" s="17">
        <f t="shared" si="19"/>
        <v>0</v>
      </c>
      <c r="BF24" s="17"/>
      <c r="BG24" s="75">
        <f t="shared" si="20"/>
        <v>0</v>
      </c>
      <c r="BH24" s="17"/>
      <c r="BI24" s="17"/>
      <c r="BJ24" s="17"/>
      <c r="BK24" s="17"/>
      <c r="BL24" s="17"/>
      <c r="BM24" s="17"/>
      <c r="BN24" s="17">
        <v>7011</v>
      </c>
      <c r="BO24" s="17"/>
      <c r="BP24" s="17">
        <f t="shared" si="21"/>
        <v>0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89</v>
      </c>
      <c r="BX24" s="17">
        <f t="shared" si="28"/>
        <v>0</v>
      </c>
      <c r="BY24" s="17">
        <f t="shared" si="28"/>
        <v>0</v>
      </c>
      <c r="BZ24" s="17">
        <f t="shared" si="28"/>
        <v>0</v>
      </c>
      <c r="CA24" s="17">
        <f t="shared" si="28"/>
        <v>0</v>
      </c>
      <c r="CB24" s="17">
        <f t="shared" si="28"/>
        <v>0</v>
      </c>
      <c r="CC24" s="17">
        <f t="shared" si="28"/>
        <v>0</v>
      </c>
      <c r="CD24" s="17">
        <f t="shared" si="28"/>
        <v>0</v>
      </c>
      <c r="CE24" s="17">
        <f t="shared" si="28"/>
        <v>0</v>
      </c>
      <c r="CF24" s="17">
        <f t="shared" si="28"/>
        <v>0</v>
      </c>
      <c r="CG24" s="75" t="s">
        <v>89</v>
      </c>
      <c r="CH24" s="17">
        <f t="shared" si="29"/>
        <v>0</v>
      </c>
      <c r="CI24" s="17">
        <f t="shared" si="30"/>
        <v>0</v>
      </c>
    </row>
    <row r="25" spans="1:87" ht="13.5">
      <c r="A25" s="74" t="s">
        <v>177</v>
      </c>
      <c r="B25" s="74" t="s">
        <v>124</v>
      </c>
      <c r="C25" s="101" t="s">
        <v>125</v>
      </c>
      <c r="D25" s="17">
        <f t="shared" si="0"/>
        <v>218606</v>
      </c>
      <c r="E25" s="17">
        <f t="shared" si="1"/>
        <v>18876</v>
      </c>
      <c r="F25" s="17"/>
      <c r="G25" s="17"/>
      <c r="H25" s="17"/>
      <c r="I25" s="17">
        <v>4282</v>
      </c>
      <c r="J25" s="17" t="s">
        <v>155</v>
      </c>
      <c r="K25" s="17">
        <v>14594</v>
      </c>
      <c r="L25" s="17">
        <v>199730</v>
      </c>
      <c r="M25" s="17">
        <f t="shared" si="2"/>
        <v>8036</v>
      </c>
      <c r="N25" s="17">
        <f t="shared" si="3"/>
        <v>0</v>
      </c>
      <c r="O25" s="17"/>
      <c r="P25" s="17"/>
      <c r="Q25" s="17"/>
      <c r="R25" s="17"/>
      <c r="S25" s="17" t="s">
        <v>155</v>
      </c>
      <c r="T25" s="17"/>
      <c r="U25" s="17">
        <v>8036</v>
      </c>
      <c r="V25" s="17">
        <f t="shared" si="4"/>
        <v>226642</v>
      </c>
      <c r="W25" s="17">
        <f t="shared" si="5"/>
        <v>18876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4282</v>
      </c>
      <c r="AB25" s="17" t="s">
        <v>90</v>
      </c>
      <c r="AC25" s="17">
        <f t="shared" si="10"/>
        <v>14594</v>
      </c>
      <c r="AD25" s="17">
        <f t="shared" si="11"/>
        <v>207766</v>
      </c>
      <c r="AE25" s="17">
        <f t="shared" si="12"/>
        <v>0</v>
      </c>
      <c r="AF25" s="17">
        <f t="shared" si="13"/>
        <v>0</v>
      </c>
      <c r="AG25" s="17"/>
      <c r="AH25" s="17"/>
      <c r="AI25" s="17"/>
      <c r="AJ25" s="17"/>
      <c r="AK25" s="75">
        <v>0</v>
      </c>
      <c r="AL25" s="17">
        <f t="shared" si="14"/>
        <v>218606</v>
      </c>
      <c r="AM25" s="17">
        <v>37756</v>
      </c>
      <c r="AN25" s="75">
        <f t="shared" si="15"/>
        <v>31037</v>
      </c>
      <c r="AO25" s="17">
        <v>3104</v>
      </c>
      <c r="AP25" s="17">
        <v>21726</v>
      </c>
      <c r="AQ25" s="17">
        <v>6207</v>
      </c>
      <c r="AR25" s="17">
        <v>2812</v>
      </c>
      <c r="AS25" s="17">
        <v>147001</v>
      </c>
      <c r="AT25" s="17"/>
      <c r="AU25" s="17">
        <v>0</v>
      </c>
      <c r="AV25" s="17"/>
      <c r="AW25" s="17">
        <f t="shared" si="16"/>
        <v>218606</v>
      </c>
      <c r="AX25" s="17">
        <f t="shared" si="17"/>
        <v>0</v>
      </c>
      <c r="AY25" s="17">
        <f t="shared" si="18"/>
        <v>0</v>
      </c>
      <c r="AZ25" s="17"/>
      <c r="BA25" s="17"/>
      <c r="BB25" s="17"/>
      <c r="BC25" s="17"/>
      <c r="BD25" s="75">
        <v>0</v>
      </c>
      <c r="BE25" s="17">
        <f t="shared" si="19"/>
        <v>48</v>
      </c>
      <c r="BF25" s="17"/>
      <c r="BG25" s="75">
        <f t="shared" si="20"/>
        <v>48</v>
      </c>
      <c r="BH25" s="17">
        <v>48</v>
      </c>
      <c r="BI25" s="17"/>
      <c r="BJ25" s="17"/>
      <c r="BK25" s="17"/>
      <c r="BL25" s="17"/>
      <c r="BM25" s="17"/>
      <c r="BN25" s="17">
        <v>7988</v>
      </c>
      <c r="BO25" s="17"/>
      <c r="BP25" s="17">
        <f t="shared" si="21"/>
        <v>48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5" t="s">
        <v>89</v>
      </c>
      <c r="BX25" s="17">
        <f t="shared" si="28"/>
        <v>218654</v>
      </c>
      <c r="BY25" s="17">
        <f t="shared" si="28"/>
        <v>37756</v>
      </c>
      <c r="BZ25" s="17">
        <f t="shared" si="28"/>
        <v>31085</v>
      </c>
      <c r="CA25" s="17">
        <f t="shared" si="28"/>
        <v>3152</v>
      </c>
      <c r="CB25" s="17">
        <f t="shared" si="28"/>
        <v>21726</v>
      </c>
      <c r="CC25" s="17">
        <f t="shared" si="28"/>
        <v>6207</v>
      </c>
      <c r="CD25" s="17">
        <f t="shared" si="28"/>
        <v>2812</v>
      </c>
      <c r="CE25" s="17">
        <f t="shared" si="28"/>
        <v>147001</v>
      </c>
      <c r="CF25" s="17">
        <f t="shared" si="28"/>
        <v>0</v>
      </c>
      <c r="CG25" s="75" t="s">
        <v>89</v>
      </c>
      <c r="CH25" s="17">
        <f t="shared" si="29"/>
        <v>0</v>
      </c>
      <c r="CI25" s="17">
        <f t="shared" si="30"/>
        <v>218654</v>
      </c>
    </row>
    <row r="26" spans="1:87" ht="13.5">
      <c r="A26" s="74" t="s">
        <v>177</v>
      </c>
      <c r="B26" s="74" t="s">
        <v>126</v>
      </c>
      <c r="C26" s="101" t="s">
        <v>127</v>
      </c>
      <c r="D26" s="17">
        <f t="shared" si="0"/>
        <v>53159</v>
      </c>
      <c r="E26" s="17">
        <f t="shared" si="1"/>
        <v>466</v>
      </c>
      <c r="F26" s="17"/>
      <c r="G26" s="17"/>
      <c r="H26" s="17"/>
      <c r="I26" s="17"/>
      <c r="J26" s="17" t="s">
        <v>155</v>
      </c>
      <c r="K26" s="17">
        <v>466</v>
      </c>
      <c r="L26" s="17">
        <v>52693</v>
      </c>
      <c r="M26" s="17">
        <f t="shared" si="2"/>
        <v>69296</v>
      </c>
      <c r="N26" s="17">
        <f t="shared" si="3"/>
        <v>0</v>
      </c>
      <c r="O26" s="17"/>
      <c r="P26" s="17"/>
      <c r="Q26" s="17"/>
      <c r="R26" s="17"/>
      <c r="S26" s="17" t="s">
        <v>155</v>
      </c>
      <c r="T26" s="17"/>
      <c r="U26" s="17">
        <v>69296</v>
      </c>
      <c r="V26" s="17">
        <f t="shared" si="4"/>
        <v>122455</v>
      </c>
      <c r="W26" s="17">
        <f t="shared" si="5"/>
        <v>466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90</v>
      </c>
      <c r="AC26" s="17">
        <f t="shared" si="10"/>
        <v>466</v>
      </c>
      <c r="AD26" s="17">
        <f t="shared" si="11"/>
        <v>121989</v>
      </c>
      <c r="AE26" s="17">
        <f t="shared" si="12"/>
        <v>0</v>
      </c>
      <c r="AF26" s="17">
        <f t="shared" si="13"/>
        <v>0</v>
      </c>
      <c r="AG26" s="17"/>
      <c r="AH26" s="17"/>
      <c r="AI26" s="17"/>
      <c r="AJ26" s="17"/>
      <c r="AK26" s="75">
        <v>0</v>
      </c>
      <c r="AL26" s="17">
        <f t="shared" si="14"/>
        <v>30740</v>
      </c>
      <c r="AM26" s="17"/>
      <c r="AN26" s="75">
        <f t="shared" si="15"/>
        <v>1818</v>
      </c>
      <c r="AO26" s="17"/>
      <c r="AP26" s="17"/>
      <c r="AQ26" s="17">
        <v>1818</v>
      </c>
      <c r="AR26" s="17"/>
      <c r="AS26" s="17">
        <v>28922</v>
      </c>
      <c r="AT26" s="17"/>
      <c r="AU26" s="17">
        <v>19972</v>
      </c>
      <c r="AV26" s="17">
        <v>2447</v>
      </c>
      <c r="AW26" s="17">
        <f t="shared" si="16"/>
        <v>33187</v>
      </c>
      <c r="AX26" s="17">
        <f t="shared" si="17"/>
        <v>0</v>
      </c>
      <c r="AY26" s="17">
        <f t="shared" si="18"/>
        <v>0</v>
      </c>
      <c r="AZ26" s="17"/>
      <c r="BA26" s="17"/>
      <c r="BB26" s="17"/>
      <c r="BC26" s="17"/>
      <c r="BD26" s="75">
        <v>0</v>
      </c>
      <c r="BE26" s="17">
        <f t="shared" si="19"/>
        <v>65831</v>
      </c>
      <c r="BF26" s="17"/>
      <c r="BG26" s="75">
        <f t="shared" si="20"/>
        <v>0</v>
      </c>
      <c r="BH26" s="17"/>
      <c r="BI26" s="17"/>
      <c r="BJ26" s="17"/>
      <c r="BK26" s="17"/>
      <c r="BL26" s="17">
        <v>65831</v>
      </c>
      <c r="BM26" s="17"/>
      <c r="BN26" s="17">
        <v>0</v>
      </c>
      <c r="BO26" s="17">
        <v>3465</v>
      </c>
      <c r="BP26" s="17">
        <f t="shared" si="21"/>
        <v>69296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89</v>
      </c>
      <c r="BX26" s="17">
        <f t="shared" si="28"/>
        <v>96571</v>
      </c>
      <c r="BY26" s="17">
        <f t="shared" si="28"/>
        <v>0</v>
      </c>
      <c r="BZ26" s="17">
        <f t="shared" si="28"/>
        <v>1818</v>
      </c>
      <c r="CA26" s="17">
        <f t="shared" si="28"/>
        <v>0</v>
      </c>
      <c r="CB26" s="17">
        <f t="shared" si="28"/>
        <v>0</v>
      </c>
      <c r="CC26" s="17">
        <f t="shared" si="28"/>
        <v>1818</v>
      </c>
      <c r="CD26" s="17">
        <f t="shared" si="28"/>
        <v>0</v>
      </c>
      <c r="CE26" s="17">
        <f t="shared" si="28"/>
        <v>94753</v>
      </c>
      <c r="CF26" s="17">
        <f t="shared" si="28"/>
        <v>0</v>
      </c>
      <c r="CG26" s="75" t="s">
        <v>89</v>
      </c>
      <c r="CH26" s="17">
        <f t="shared" si="29"/>
        <v>5912</v>
      </c>
      <c r="CI26" s="17">
        <f t="shared" si="30"/>
        <v>102483</v>
      </c>
    </row>
    <row r="27" spans="1:87" ht="13.5">
      <c r="A27" s="74" t="s">
        <v>177</v>
      </c>
      <c r="B27" s="74" t="s">
        <v>128</v>
      </c>
      <c r="C27" s="101" t="s">
        <v>129</v>
      </c>
      <c r="D27" s="17">
        <f t="shared" si="0"/>
        <v>74522</v>
      </c>
      <c r="E27" s="17">
        <f t="shared" si="1"/>
        <v>55</v>
      </c>
      <c r="F27" s="17"/>
      <c r="G27" s="17"/>
      <c r="H27" s="17"/>
      <c r="I27" s="17">
        <v>55</v>
      </c>
      <c r="J27" s="17" t="s">
        <v>155</v>
      </c>
      <c r="K27" s="17"/>
      <c r="L27" s="17">
        <v>74467</v>
      </c>
      <c r="M27" s="17">
        <f t="shared" si="2"/>
        <v>59617</v>
      </c>
      <c r="N27" s="17">
        <f t="shared" si="3"/>
        <v>12</v>
      </c>
      <c r="O27" s="17"/>
      <c r="P27" s="17"/>
      <c r="Q27" s="17"/>
      <c r="R27" s="17">
        <v>12</v>
      </c>
      <c r="S27" s="17" t="s">
        <v>155</v>
      </c>
      <c r="T27" s="17"/>
      <c r="U27" s="17">
        <v>59605</v>
      </c>
      <c r="V27" s="17">
        <f t="shared" si="4"/>
        <v>134139</v>
      </c>
      <c r="W27" s="17">
        <f t="shared" si="5"/>
        <v>67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67</v>
      </c>
      <c r="AB27" s="17" t="s">
        <v>90</v>
      </c>
      <c r="AC27" s="17">
        <f t="shared" si="10"/>
        <v>0</v>
      </c>
      <c r="AD27" s="17">
        <f t="shared" si="11"/>
        <v>134072</v>
      </c>
      <c r="AE27" s="17">
        <f t="shared" si="12"/>
        <v>0</v>
      </c>
      <c r="AF27" s="17">
        <f t="shared" si="13"/>
        <v>0</v>
      </c>
      <c r="AG27" s="17"/>
      <c r="AH27" s="17"/>
      <c r="AI27" s="17"/>
      <c r="AJ27" s="17"/>
      <c r="AK27" s="75">
        <v>0</v>
      </c>
      <c r="AL27" s="17">
        <f t="shared" si="14"/>
        <v>42240</v>
      </c>
      <c r="AM27" s="17">
        <v>1450</v>
      </c>
      <c r="AN27" s="75">
        <f t="shared" si="15"/>
        <v>5940</v>
      </c>
      <c r="AO27" s="17"/>
      <c r="AP27" s="17"/>
      <c r="AQ27" s="17">
        <v>5940</v>
      </c>
      <c r="AR27" s="17"/>
      <c r="AS27" s="17">
        <v>34850</v>
      </c>
      <c r="AT27" s="17"/>
      <c r="AU27" s="17">
        <v>30856</v>
      </c>
      <c r="AV27" s="17">
        <v>1426</v>
      </c>
      <c r="AW27" s="17">
        <f t="shared" si="16"/>
        <v>43666</v>
      </c>
      <c r="AX27" s="17">
        <f t="shared" si="17"/>
        <v>0</v>
      </c>
      <c r="AY27" s="17">
        <f t="shared" si="18"/>
        <v>0</v>
      </c>
      <c r="AZ27" s="17"/>
      <c r="BA27" s="17"/>
      <c r="BB27" s="17"/>
      <c r="BC27" s="17"/>
      <c r="BD27" s="75">
        <v>0</v>
      </c>
      <c r="BE27" s="17">
        <f t="shared" si="19"/>
        <v>51709</v>
      </c>
      <c r="BF27" s="17"/>
      <c r="BG27" s="75">
        <f t="shared" si="20"/>
        <v>32249</v>
      </c>
      <c r="BH27" s="17"/>
      <c r="BI27" s="17"/>
      <c r="BJ27" s="17">
        <v>32249</v>
      </c>
      <c r="BK27" s="17"/>
      <c r="BL27" s="17">
        <v>19460</v>
      </c>
      <c r="BM27" s="17"/>
      <c r="BN27" s="17">
        <v>0</v>
      </c>
      <c r="BO27" s="17">
        <v>7908</v>
      </c>
      <c r="BP27" s="17">
        <f t="shared" si="21"/>
        <v>59617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5" t="s">
        <v>89</v>
      </c>
      <c r="BX27" s="17">
        <f t="shared" si="28"/>
        <v>93949</v>
      </c>
      <c r="BY27" s="17">
        <f t="shared" si="28"/>
        <v>1450</v>
      </c>
      <c r="BZ27" s="17">
        <f t="shared" si="28"/>
        <v>38189</v>
      </c>
      <c r="CA27" s="17">
        <f t="shared" si="28"/>
        <v>0</v>
      </c>
      <c r="CB27" s="17">
        <f t="shared" si="28"/>
        <v>0</v>
      </c>
      <c r="CC27" s="17">
        <f t="shared" si="28"/>
        <v>38189</v>
      </c>
      <c r="CD27" s="17">
        <f t="shared" si="28"/>
        <v>0</v>
      </c>
      <c r="CE27" s="17">
        <f t="shared" si="28"/>
        <v>54310</v>
      </c>
      <c r="CF27" s="17">
        <f t="shared" si="28"/>
        <v>0</v>
      </c>
      <c r="CG27" s="75" t="s">
        <v>89</v>
      </c>
      <c r="CH27" s="17">
        <f t="shared" si="29"/>
        <v>9334</v>
      </c>
      <c r="CI27" s="17">
        <f t="shared" si="30"/>
        <v>103283</v>
      </c>
    </row>
    <row r="28" spans="1:87" ht="13.5">
      <c r="A28" s="74" t="s">
        <v>177</v>
      </c>
      <c r="B28" s="74" t="s">
        <v>130</v>
      </c>
      <c r="C28" s="101" t="s">
        <v>131</v>
      </c>
      <c r="D28" s="17">
        <f t="shared" si="0"/>
        <v>174657</v>
      </c>
      <c r="E28" s="17">
        <f t="shared" si="1"/>
        <v>8048</v>
      </c>
      <c r="F28" s="17"/>
      <c r="G28" s="17"/>
      <c r="H28" s="17"/>
      <c r="I28" s="17"/>
      <c r="J28" s="17" t="s">
        <v>155</v>
      </c>
      <c r="K28" s="17">
        <v>8048</v>
      </c>
      <c r="L28" s="17">
        <v>166609</v>
      </c>
      <c r="M28" s="17">
        <f t="shared" si="2"/>
        <v>65353</v>
      </c>
      <c r="N28" s="17">
        <f t="shared" si="3"/>
        <v>7846</v>
      </c>
      <c r="O28" s="17"/>
      <c r="P28" s="17"/>
      <c r="Q28" s="17"/>
      <c r="R28" s="17">
        <v>7781</v>
      </c>
      <c r="S28" s="17" t="s">
        <v>155</v>
      </c>
      <c r="T28" s="17">
        <v>65</v>
      </c>
      <c r="U28" s="17">
        <v>57507</v>
      </c>
      <c r="V28" s="17">
        <f t="shared" si="4"/>
        <v>240010</v>
      </c>
      <c r="W28" s="17">
        <f t="shared" si="5"/>
        <v>15894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7781</v>
      </c>
      <c r="AB28" s="17" t="s">
        <v>90</v>
      </c>
      <c r="AC28" s="17">
        <f t="shared" si="10"/>
        <v>8113</v>
      </c>
      <c r="AD28" s="17">
        <f t="shared" si="11"/>
        <v>224116</v>
      </c>
      <c r="AE28" s="17">
        <f t="shared" si="12"/>
        <v>3321</v>
      </c>
      <c r="AF28" s="17">
        <f t="shared" si="13"/>
        <v>3321</v>
      </c>
      <c r="AG28" s="17">
        <v>945</v>
      </c>
      <c r="AH28" s="17"/>
      <c r="AI28" s="17">
        <v>2376</v>
      </c>
      <c r="AJ28" s="17"/>
      <c r="AK28" s="75">
        <v>173</v>
      </c>
      <c r="AL28" s="17">
        <f t="shared" si="14"/>
        <v>73134</v>
      </c>
      <c r="AM28" s="17">
        <v>51490</v>
      </c>
      <c r="AN28" s="75">
        <f t="shared" si="15"/>
        <v>18442</v>
      </c>
      <c r="AO28" s="17">
        <v>14442</v>
      </c>
      <c r="AP28" s="17">
        <v>1309</v>
      </c>
      <c r="AQ28" s="17">
        <v>2691</v>
      </c>
      <c r="AR28" s="17"/>
      <c r="AS28" s="17">
        <v>3202</v>
      </c>
      <c r="AT28" s="17"/>
      <c r="AU28" s="17">
        <v>98029</v>
      </c>
      <c r="AV28" s="17"/>
      <c r="AW28" s="17">
        <f t="shared" si="16"/>
        <v>76455</v>
      </c>
      <c r="AX28" s="17">
        <f t="shared" si="17"/>
        <v>0</v>
      </c>
      <c r="AY28" s="17">
        <f t="shared" si="18"/>
        <v>0</v>
      </c>
      <c r="AZ28" s="17"/>
      <c r="BA28" s="17"/>
      <c r="BB28" s="17"/>
      <c r="BC28" s="17"/>
      <c r="BD28" s="75">
        <v>4361</v>
      </c>
      <c r="BE28" s="17">
        <f t="shared" si="19"/>
        <v>12296</v>
      </c>
      <c r="BF28" s="17">
        <v>5296</v>
      </c>
      <c r="BG28" s="75">
        <f t="shared" si="20"/>
        <v>2410</v>
      </c>
      <c r="BH28" s="17"/>
      <c r="BI28" s="17">
        <v>2410</v>
      </c>
      <c r="BJ28" s="17"/>
      <c r="BK28" s="17"/>
      <c r="BL28" s="17">
        <v>4590</v>
      </c>
      <c r="BM28" s="17"/>
      <c r="BN28" s="17">
        <v>48337</v>
      </c>
      <c r="BO28" s="17">
        <v>359</v>
      </c>
      <c r="BP28" s="17">
        <f t="shared" si="21"/>
        <v>12655</v>
      </c>
      <c r="BQ28" s="17">
        <f t="shared" si="22"/>
        <v>3321</v>
      </c>
      <c r="BR28" s="17">
        <f t="shared" si="23"/>
        <v>3321</v>
      </c>
      <c r="BS28" s="17">
        <f t="shared" si="24"/>
        <v>945</v>
      </c>
      <c r="BT28" s="17">
        <f t="shared" si="25"/>
        <v>0</v>
      </c>
      <c r="BU28" s="17">
        <f t="shared" si="26"/>
        <v>2376</v>
      </c>
      <c r="BV28" s="17">
        <f t="shared" si="27"/>
        <v>0</v>
      </c>
      <c r="BW28" s="75" t="s">
        <v>89</v>
      </c>
      <c r="BX28" s="17">
        <f t="shared" si="28"/>
        <v>85430</v>
      </c>
      <c r="BY28" s="17">
        <f t="shared" si="28"/>
        <v>56786</v>
      </c>
      <c r="BZ28" s="17">
        <f t="shared" si="28"/>
        <v>20852</v>
      </c>
      <c r="CA28" s="17">
        <f t="shared" si="28"/>
        <v>14442</v>
      </c>
      <c r="CB28" s="17">
        <f t="shared" si="28"/>
        <v>3719</v>
      </c>
      <c r="CC28" s="17">
        <f t="shared" si="28"/>
        <v>2691</v>
      </c>
      <c r="CD28" s="17">
        <f t="shared" si="28"/>
        <v>0</v>
      </c>
      <c r="CE28" s="17">
        <f t="shared" si="28"/>
        <v>7792</v>
      </c>
      <c r="CF28" s="17">
        <f t="shared" si="28"/>
        <v>0</v>
      </c>
      <c r="CG28" s="75" t="s">
        <v>89</v>
      </c>
      <c r="CH28" s="17">
        <f t="shared" si="29"/>
        <v>359</v>
      </c>
      <c r="CI28" s="17">
        <f t="shared" si="30"/>
        <v>89110</v>
      </c>
    </row>
    <row r="29" spans="1:87" ht="13.5">
      <c r="A29" s="74" t="s">
        <v>177</v>
      </c>
      <c r="B29" s="74" t="s">
        <v>132</v>
      </c>
      <c r="C29" s="101" t="s">
        <v>133</v>
      </c>
      <c r="D29" s="17">
        <f t="shared" si="0"/>
        <v>66866</v>
      </c>
      <c r="E29" s="17">
        <f t="shared" si="1"/>
        <v>0</v>
      </c>
      <c r="F29" s="17"/>
      <c r="G29" s="17"/>
      <c r="H29" s="17"/>
      <c r="I29" s="17"/>
      <c r="J29" s="17" t="s">
        <v>155</v>
      </c>
      <c r="K29" s="17"/>
      <c r="L29" s="17">
        <v>66866</v>
      </c>
      <c r="M29" s="17">
        <f t="shared" si="2"/>
        <v>9529</v>
      </c>
      <c r="N29" s="17">
        <f t="shared" si="3"/>
        <v>0</v>
      </c>
      <c r="O29" s="17"/>
      <c r="P29" s="17"/>
      <c r="Q29" s="17"/>
      <c r="R29" s="17"/>
      <c r="S29" s="17" t="s">
        <v>155</v>
      </c>
      <c r="T29" s="17"/>
      <c r="U29" s="17">
        <v>9529</v>
      </c>
      <c r="V29" s="17">
        <f t="shared" si="4"/>
        <v>76395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90</v>
      </c>
      <c r="AC29" s="17">
        <f t="shared" si="10"/>
        <v>0</v>
      </c>
      <c r="AD29" s="17">
        <f t="shared" si="11"/>
        <v>76395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5">
        <v>111</v>
      </c>
      <c r="AL29" s="17">
        <f t="shared" si="14"/>
        <v>35616</v>
      </c>
      <c r="AM29" s="17">
        <v>13912</v>
      </c>
      <c r="AN29" s="75">
        <f t="shared" si="15"/>
        <v>15968</v>
      </c>
      <c r="AO29" s="17">
        <v>15968</v>
      </c>
      <c r="AP29" s="17"/>
      <c r="AQ29" s="17"/>
      <c r="AR29" s="17"/>
      <c r="AS29" s="17">
        <v>5736</v>
      </c>
      <c r="AT29" s="17"/>
      <c r="AU29" s="17">
        <v>29823</v>
      </c>
      <c r="AV29" s="17">
        <v>1316</v>
      </c>
      <c r="AW29" s="17">
        <f t="shared" si="16"/>
        <v>36932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5">
        <v>781</v>
      </c>
      <c r="BE29" s="17">
        <f t="shared" si="19"/>
        <v>95</v>
      </c>
      <c r="BF29" s="17"/>
      <c r="BG29" s="75">
        <f t="shared" si="20"/>
        <v>0</v>
      </c>
      <c r="BH29" s="17"/>
      <c r="BI29" s="17"/>
      <c r="BJ29" s="17"/>
      <c r="BK29" s="17"/>
      <c r="BL29" s="17">
        <v>95</v>
      </c>
      <c r="BM29" s="17"/>
      <c r="BN29" s="17">
        <v>8653</v>
      </c>
      <c r="BO29" s="17"/>
      <c r="BP29" s="17">
        <f t="shared" si="21"/>
        <v>95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5" t="s">
        <v>89</v>
      </c>
      <c r="BX29" s="17">
        <f t="shared" si="28"/>
        <v>35711</v>
      </c>
      <c r="BY29" s="17">
        <f t="shared" si="28"/>
        <v>13912</v>
      </c>
      <c r="BZ29" s="17">
        <f t="shared" si="28"/>
        <v>15968</v>
      </c>
      <c r="CA29" s="17">
        <f t="shared" si="28"/>
        <v>15968</v>
      </c>
      <c r="CB29" s="17">
        <f t="shared" si="28"/>
        <v>0</v>
      </c>
      <c r="CC29" s="17">
        <f t="shared" si="28"/>
        <v>0</v>
      </c>
      <c r="CD29" s="17">
        <f t="shared" si="28"/>
        <v>0</v>
      </c>
      <c r="CE29" s="17">
        <f t="shared" si="28"/>
        <v>5831</v>
      </c>
      <c r="CF29" s="17">
        <f t="shared" si="28"/>
        <v>0</v>
      </c>
      <c r="CG29" s="75" t="s">
        <v>89</v>
      </c>
      <c r="CH29" s="17">
        <f t="shared" si="29"/>
        <v>1316</v>
      </c>
      <c r="CI29" s="17">
        <f t="shared" si="30"/>
        <v>37027</v>
      </c>
    </row>
    <row r="30" spans="1:87" ht="13.5">
      <c r="A30" s="74" t="s">
        <v>177</v>
      </c>
      <c r="B30" s="74" t="s">
        <v>134</v>
      </c>
      <c r="C30" s="101" t="s">
        <v>135</v>
      </c>
      <c r="D30" s="17">
        <f t="shared" si="0"/>
        <v>100289</v>
      </c>
      <c r="E30" s="17">
        <f t="shared" si="1"/>
        <v>4749</v>
      </c>
      <c r="F30" s="17"/>
      <c r="G30" s="17"/>
      <c r="H30" s="17"/>
      <c r="I30" s="17"/>
      <c r="J30" s="17" t="s">
        <v>155</v>
      </c>
      <c r="K30" s="17">
        <v>4749</v>
      </c>
      <c r="L30" s="17">
        <v>95540</v>
      </c>
      <c r="M30" s="17">
        <f t="shared" si="2"/>
        <v>34767</v>
      </c>
      <c r="N30" s="17">
        <f t="shared" si="3"/>
        <v>0</v>
      </c>
      <c r="O30" s="17"/>
      <c r="P30" s="17"/>
      <c r="Q30" s="17"/>
      <c r="R30" s="17"/>
      <c r="S30" s="17" t="s">
        <v>155</v>
      </c>
      <c r="T30" s="17"/>
      <c r="U30" s="17">
        <v>34767</v>
      </c>
      <c r="V30" s="17">
        <f t="shared" si="4"/>
        <v>135056</v>
      </c>
      <c r="W30" s="17">
        <f t="shared" si="5"/>
        <v>4749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90</v>
      </c>
      <c r="AC30" s="17">
        <f t="shared" si="10"/>
        <v>4749</v>
      </c>
      <c r="AD30" s="17">
        <f t="shared" si="11"/>
        <v>130307</v>
      </c>
      <c r="AE30" s="17">
        <f t="shared" si="12"/>
        <v>0</v>
      </c>
      <c r="AF30" s="17">
        <f t="shared" si="13"/>
        <v>0</v>
      </c>
      <c r="AG30" s="17"/>
      <c r="AH30" s="17"/>
      <c r="AI30" s="17"/>
      <c r="AJ30" s="17"/>
      <c r="AK30" s="75">
        <v>164</v>
      </c>
      <c r="AL30" s="17">
        <f t="shared" si="14"/>
        <v>43477</v>
      </c>
      <c r="AM30" s="17"/>
      <c r="AN30" s="75">
        <f t="shared" si="15"/>
        <v>0</v>
      </c>
      <c r="AO30" s="17"/>
      <c r="AP30" s="17"/>
      <c r="AQ30" s="17"/>
      <c r="AR30" s="17"/>
      <c r="AS30" s="17">
        <v>43477</v>
      </c>
      <c r="AT30" s="17"/>
      <c r="AU30" s="17">
        <v>56648</v>
      </c>
      <c r="AV30" s="17"/>
      <c r="AW30" s="17">
        <f t="shared" si="16"/>
        <v>43477</v>
      </c>
      <c r="AX30" s="17">
        <f t="shared" si="17"/>
        <v>0</v>
      </c>
      <c r="AY30" s="17">
        <f t="shared" si="18"/>
        <v>0</v>
      </c>
      <c r="AZ30" s="17"/>
      <c r="BA30" s="17"/>
      <c r="BB30" s="17"/>
      <c r="BC30" s="17"/>
      <c r="BD30" s="75">
        <v>2870</v>
      </c>
      <c r="BE30" s="17">
        <f t="shared" si="19"/>
        <v>90</v>
      </c>
      <c r="BF30" s="17"/>
      <c r="BG30" s="75">
        <f t="shared" si="20"/>
        <v>0</v>
      </c>
      <c r="BH30" s="17"/>
      <c r="BI30" s="17"/>
      <c r="BJ30" s="17"/>
      <c r="BK30" s="17"/>
      <c r="BL30" s="17">
        <v>90</v>
      </c>
      <c r="BM30" s="17"/>
      <c r="BN30" s="17">
        <v>31807</v>
      </c>
      <c r="BO30" s="17"/>
      <c r="BP30" s="17">
        <f t="shared" si="21"/>
        <v>90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5" t="s">
        <v>89</v>
      </c>
      <c r="BX30" s="17">
        <f aca="true" t="shared" si="31" ref="BX30:CF40">AL30+BE30</f>
        <v>43567</v>
      </c>
      <c r="BY30" s="17">
        <f t="shared" si="31"/>
        <v>0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43567</v>
      </c>
      <c r="CF30" s="17">
        <f t="shared" si="31"/>
        <v>0</v>
      </c>
      <c r="CG30" s="75" t="s">
        <v>89</v>
      </c>
      <c r="CH30" s="17">
        <f t="shared" si="29"/>
        <v>0</v>
      </c>
      <c r="CI30" s="17">
        <f t="shared" si="30"/>
        <v>43567</v>
      </c>
    </row>
    <row r="31" spans="1:87" ht="13.5">
      <c r="A31" s="74" t="s">
        <v>177</v>
      </c>
      <c r="B31" s="74" t="s">
        <v>136</v>
      </c>
      <c r="C31" s="101" t="s">
        <v>137</v>
      </c>
      <c r="D31" s="17">
        <f t="shared" si="0"/>
        <v>123190</v>
      </c>
      <c r="E31" s="17">
        <f t="shared" si="1"/>
        <v>0</v>
      </c>
      <c r="F31" s="17"/>
      <c r="G31" s="17"/>
      <c r="H31" s="17"/>
      <c r="I31" s="17"/>
      <c r="J31" s="17" t="s">
        <v>155</v>
      </c>
      <c r="K31" s="17"/>
      <c r="L31" s="17">
        <v>123190</v>
      </c>
      <c r="M31" s="17">
        <f t="shared" si="2"/>
        <v>43580</v>
      </c>
      <c r="N31" s="17">
        <f t="shared" si="3"/>
        <v>0</v>
      </c>
      <c r="O31" s="17"/>
      <c r="P31" s="17"/>
      <c r="Q31" s="17"/>
      <c r="R31" s="17"/>
      <c r="S31" s="17" t="s">
        <v>155</v>
      </c>
      <c r="T31" s="17"/>
      <c r="U31" s="17">
        <v>43580</v>
      </c>
      <c r="V31" s="17">
        <f t="shared" si="4"/>
        <v>166770</v>
      </c>
      <c r="W31" s="17">
        <f t="shared" si="5"/>
        <v>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0</v>
      </c>
      <c r="AB31" s="17" t="s">
        <v>90</v>
      </c>
      <c r="AC31" s="17">
        <f t="shared" si="10"/>
        <v>0</v>
      </c>
      <c r="AD31" s="17">
        <f t="shared" si="11"/>
        <v>166770</v>
      </c>
      <c r="AE31" s="17">
        <f t="shared" si="12"/>
        <v>0</v>
      </c>
      <c r="AF31" s="17">
        <f t="shared" si="13"/>
        <v>0</v>
      </c>
      <c r="AG31" s="17"/>
      <c r="AH31" s="17"/>
      <c r="AI31" s="17"/>
      <c r="AJ31" s="17"/>
      <c r="AK31" s="75">
        <v>226</v>
      </c>
      <c r="AL31" s="17">
        <f t="shared" si="14"/>
        <v>39670</v>
      </c>
      <c r="AM31" s="17"/>
      <c r="AN31" s="75">
        <f t="shared" si="15"/>
        <v>0</v>
      </c>
      <c r="AO31" s="17"/>
      <c r="AP31" s="17"/>
      <c r="AQ31" s="17"/>
      <c r="AR31" s="17"/>
      <c r="AS31" s="17">
        <v>39670</v>
      </c>
      <c r="AT31" s="17"/>
      <c r="AU31" s="17">
        <v>78570</v>
      </c>
      <c r="AV31" s="17">
        <v>4724</v>
      </c>
      <c r="AW31" s="17">
        <f t="shared" si="16"/>
        <v>44394</v>
      </c>
      <c r="AX31" s="17">
        <f t="shared" si="17"/>
        <v>0</v>
      </c>
      <c r="AY31" s="17">
        <f t="shared" si="18"/>
        <v>0</v>
      </c>
      <c r="AZ31" s="17"/>
      <c r="BA31" s="17"/>
      <c r="BB31" s="17"/>
      <c r="BC31" s="17"/>
      <c r="BD31" s="75">
        <v>3606</v>
      </c>
      <c r="BE31" s="17">
        <f t="shared" si="19"/>
        <v>0</v>
      </c>
      <c r="BF31" s="17"/>
      <c r="BG31" s="75">
        <f t="shared" si="20"/>
        <v>0</v>
      </c>
      <c r="BH31" s="17"/>
      <c r="BI31" s="17"/>
      <c r="BJ31" s="17"/>
      <c r="BK31" s="17"/>
      <c r="BL31" s="17"/>
      <c r="BM31" s="17"/>
      <c r="BN31" s="17">
        <v>39974</v>
      </c>
      <c r="BO31" s="17"/>
      <c r="BP31" s="17">
        <f t="shared" si="21"/>
        <v>0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5" t="s">
        <v>89</v>
      </c>
      <c r="BX31" s="17">
        <f t="shared" si="31"/>
        <v>39670</v>
      </c>
      <c r="BY31" s="17">
        <f t="shared" si="31"/>
        <v>0</v>
      </c>
      <c r="BZ31" s="17">
        <f t="shared" si="31"/>
        <v>0</v>
      </c>
      <c r="CA31" s="17">
        <f t="shared" si="31"/>
        <v>0</v>
      </c>
      <c r="CB31" s="17">
        <f t="shared" si="31"/>
        <v>0</v>
      </c>
      <c r="CC31" s="17">
        <f t="shared" si="31"/>
        <v>0</v>
      </c>
      <c r="CD31" s="17">
        <f t="shared" si="31"/>
        <v>0</v>
      </c>
      <c r="CE31" s="17">
        <f t="shared" si="31"/>
        <v>39670</v>
      </c>
      <c r="CF31" s="17">
        <f t="shared" si="31"/>
        <v>0</v>
      </c>
      <c r="CG31" s="75" t="s">
        <v>89</v>
      </c>
      <c r="CH31" s="17">
        <f t="shared" si="29"/>
        <v>4724</v>
      </c>
      <c r="CI31" s="17">
        <f t="shared" si="30"/>
        <v>44394</v>
      </c>
    </row>
    <row r="32" spans="1:87" ht="13.5">
      <c r="A32" s="74" t="s">
        <v>177</v>
      </c>
      <c r="B32" s="74" t="s">
        <v>138</v>
      </c>
      <c r="C32" s="101" t="s">
        <v>139</v>
      </c>
      <c r="D32" s="17">
        <f t="shared" si="0"/>
        <v>139534</v>
      </c>
      <c r="E32" s="17">
        <f t="shared" si="1"/>
        <v>0</v>
      </c>
      <c r="F32" s="17"/>
      <c r="G32" s="17"/>
      <c r="H32" s="17"/>
      <c r="I32" s="17"/>
      <c r="J32" s="17" t="s">
        <v>155</v>
      </c>
      <c r="K32" s="17"/>
      <c r="L32" s="17">
        <v>139534</v>
      </c>
      <c r="M32" s="17">
        <f t="shared" si="2"/>
        <v>115487</v>
      </c>
      <c r="N32" s="17">
        <f t="shared" si="3"/>
        <v>0</v>
      </c>
      <c r="O32" s="17"/>
      <c r="P32" s="17"/>
      <c r="Q32" s="17"/>
      <c r="R32" s="17"/>
      <c r="S32" s="17" t="s">
        <v>155</v>
      </c>
      <c r="T32" s="17"/>
      <c r="U32" s="17">
        <v>115487</v>
      </c>
      <c r="V32" s="17">
        <f t="shared" si="4"/>
        <v>255021</v>
      </c>
      <c r="W32" s="17">
        <f t="shared" si="5"/>
        <v>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90</v>
      </c>
      <c r="AC32" s="17">
        <f t="shared" si="10"/>
        <v>0</v>
      </c>
      <c r="AD32" s="17">
        <f t="shared" si="11"/>
        <v>255021</v>
      </c>
      <c r="AE32" s="17">
        <f t="shared" si="12"/>
        <v>0</v>
      </c>
      <c r="AF32" s="17">
        <f t="shared" si="13"/>
        <v>0</v>
      </c>
      <c r="AG32" s="17"/>
      <c r="AH32" s="17"/>
      <c r="AI32" s="17"/>
      <c r="AJ32" s="17"/>
      <c r="AK32" s="75">
        <v>940</v>
      </c>
      <c r="AL32" s="17">
        <f t="shared" si="14"/>
        <v>47249</v>
      </c>
      <c r="AM32" s="17"/>
      <c r="AN32" s="75">
        <f t="shared" si="15"/>
        <v>4413</v>
      </c>
      <c r="AO32" s="17">
        <v>2203</v>
      </c>
      <c r="AP32" s="17"/>
      <c r="AQ32" s="17">
        <v>2210</v>
      </c>
      <c r="AR32" s="17"/>
      <c r="AS32" s="17">
        <v>42343</v>
      </c>
      <c r="AT32" s="17">
        <v>493</v>
      </c>
      <c r="AU32" s="17">
        <v>91258</v>
      </c>
      <c r="AV32" s="17">
        <v>87</v>
      </c>
      <c r="AW32" s="17">
        <f t="shared" si="16"/>
        <v>47336</v>
      </c>
      <c r="AX32" s="17">
        <f t="shared" si="17"/>
        <v>0</v>
      </c>
      <c r="AY32" s="17">
        <f t="shared" si="18"/>
        <v>0</v>
      </c>
      <c r="AZ32" s="17"/>
      <c r="BA32" s="17"/>
      <c r="BB32" s="17"/>
      <c r="BC32" s="17"/>
      <c r="BD32" s="75">
        <v>0</v>
      </c>
      <c r="BE32" s="17">
        <f t="shared" si="19"/>
        <v>40890</v>
      </c>
      <c r="BF32" s="17"/>
      <c r="BG32" s="75">
        <f t="shared" si="20"/>
        <v>0</v>
      </c>
      <c r="BH32" s="17"/>
      <c r="BI32" s="17"/>
      <c r="BJ32" s="17"/>
      <c r="BK32" s="17"/>
      <c r="BL32" s="17">
        <v>40890</v>
      </c>
      <c r="BM32" s="17"/>
      <c r="BN32" s="17">
        <v>74397</v>
      </c>
      <c r="BO32" s="17">
        <v>200</v>
      </c>
      <c r="BP32" s="17">
        <f t="shared" si="21"/>
        <v>41090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5" t="s">
        <v>89</v>
      </c>
      <c r="BX32" s="17">
        <f t="shared" si="31"/>
        <v>88139</v>
      </c>
      <c r="BY32" s="17">
        <f t="shared" si="31"/>
        <v>0</v>
      </c>
      <c r="BZ32" s="17">
        <f t="shared" si="31"/>
        <v>4413</v>
      </c>
      <c r="CA32" s="17">
        <f t="shared" si="31"/>
        <v>2203</v>
      </c>
      <c r="CB32" s="17">
        <f t="shared" si="31"/>
        <v>0</v>
      </c>
      <c r="CC32" s="17">
        <f t="shared" si="31"/>
        <v>2210</v>
      </c>
      <c r="CD32" s="17">
        <f t="shared" si="31"/>
        <v>0</v>
      </c>
      <c r="CE32" s="17">
        <f t="shared" si="31"/>
        <v>83233</v>
      </c>
      <c r="CF32" s="17">
        <f t="shared" si="31"/>
        <v>493</v>
      </c>
      <c r="CG32" s="75" t="s">
        <v>89</v>
      </c>
      <c r="CH32" s="17">
        <f t="shared" si="29"/>
        <v>287</v>
      </c>
      <c r="CI32" s="17">
        <f t="shared" si="30"/>
        <v>88426</v>
      </c>
    </row>
    <row r="33" spans="1:87" ht="13.5">
      <c r="A33" s="74" t="s">
        <v>177</v>
      </c>
      <c r="B33" s="74" t="s">
        <v>140</v>
      </c>
      <c r="C33" s="101" t="s">
        <v>141</v>
      </c>
      <c r="D33" s="17">
        <f t="shared" si="0"/>
        <v>3382</v>
      </c>
      <c r="E33" s="17">
        <f t="shared" si="1"/>
        <v>0</v>
      </c>
      <c r="F33" s="17"/>
      <c r="G33" s="17"/>
      <c r="H33" s="17"/>
      <c r="I33" s="17"/>
      <c r="J33" s="17" t="s">
        <v>155</v>
      </c>
      <c r="K33" s="17"/>
      <c r="L33" s="17">
        <v>3382</v>
      </c>
      <c r="M33" s="17">
        <f t="shared" si="2"/>
        <v>3880</v>
      </c>
      <c r="N33" s="17">
        <f t="shared" si="3"/>
        <v>0</v>
      </c>
      <c r="O33" s="17"/>
      <c r="P33" s="17"/>
      <c r="Q33" s="17"/>
      <c r="R33" s="17"/>
      <c r="S33" s="17" t="s">
        <v>155</v>
      </c>
      <c r="T33" s="17"/>
      <c r="U33" s="17">
        <v>3880</v>
      </c>
      <c r="V33" s="17">
        <f t="shared" si="4"/>
        <v>7262</v>
      </c>
      <c r="W33" s="17">
        <f t="shared" si="5"/>
        <v>0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90</v>
      </c>
      <c r="AC33" s="17">
        <f t="shared" si="10"/>
        <v>0</v>
      </c>
      <c r="AD33" s="17">
        <f t="shared" si="11"/>
        <v>7262</v>
      </c>
      <c r="AE33" s="17">
        <f t="shared" si="12"/>
        <v>0</v>
      </c>
      <c r="AF33" s="17">
        <f t="shared" si="13"/>
        <v>0</v>
      </c>
      <c r="AG33" s="17"/>
      <c r="AH33" s="17"/>
      <c r="AI33" s="17"/>
      <c r="AJ33" s="17"/>
      <c r="AK33" s="75">
        <v>0</v>
      </c>
      <c r="AL33" s="17">
        <f t="shared" si="14"/>
        <v>0</v>
      </c>
      <c r="AM33" s="17"/>
      <c r="AN33" s="75">
        <f t="shared" si="15"/>
        <v>0</v>
      </c>
      <c r="AO33" s="17"/>
      <c r="AP33" s="17"/>
      <c r="AQ33" s="17"/>
      <c r="AR33" s="17"/>
      <c r="AS33" s="17"/>
      <c r="AT33" s="17"/>
      <c r="AU33" s="17">
        <v>0</v>
      </c>
      <c r="AV33" s="17">
        <v>3382</v>
      </c>
      <c r="AW33" s="17">
        <f t="shared" si="16"/>
        <v>3382</v>
      </c>
      <c r="AX33" s="17">
        <f t="shared" si="17"/>
        <v>0</v>
      </c>
      <c r="AY33" s="17">
        <f t="shared" si="18"/>
        <v>0</v>
      </c>
      <c r="AZ33" s="17"/>
      <c r="BA33" s="17"/>
      <c r="BB33" s="17"/>
      <c r="BC33" s="17"/>
      <c r="BD33" s="75">
        <v>0</v>
      </c>
      <c r="BE33" s="17">
        <f t="shared" si="19"/>
        <v>0</v>
      </c>
      <c r="BF33" s="17"/>
      <c r="BG33" s="75">
        <f t="shared" si="20"/>
        <v>0</v>
      </c>
      <c r="BH33" s="17"/>
      <c r="BI33" s="17"/>
      <c r="BJ33" s="17"/>
      <c r="BK33" s="17"/>
      <c r="BL33" s="17"/>
      <c r="BM33" s="17"/>
      <c r="BN33" s="17">
        <v>0</v>
      </c>
      <c r="BO33" s="17">
        <v>3880</v>
      </c>
      <c r="BP33" s="17">
        <f t="shared" si="21"/>
        <v>3880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5" t="s">
        <v>89</v>
      </c>
      <c r="BX33" s="17">
        <f t="shared" si="31"/>
        <v>0</v>
      </c>
      <c r="BY33" s="17">
        <f t="shared" si="31"/>
        <v>0</v>
      </c>
      <c r="BZ33" s="17">
        <f t="shared" si="31"/>
        <v>0</v>
      </c>
      <c r="CA33" s="17">
        <f t="shared" si="31"/>
        <v>0</v>
      </c>
      <c r="CB33" s="17">
        <f t="shared" si="31"/>
        <v>0</v>
      </c>
      <c r="CC33" s="17">
        <f t="shared" si="31"/>
        <v>0</v>
      </c>
      <c r="CD33" s="17">
        <f t="shared" si="31"/>
        <v>0</v>
      </c>
      <c r="CE33" s="17">
        <f t="shared" si="31"/>
        <v>0</v>
      </c>
      <c r="CF33" s="17">
        <f t="shared" si="31"/>
        <v>0</v>
      </c>
      <c r="CG33" s="75" t="s">
        <v>89</v>
      </c>
      <c r="CH33" s="17">
        <f t="shared" si="29"/>
        <v>7262</v>
      </c>
      <c r="CI33" s="17">
        <f t="shared" si="30"/>
        <v>7262</v>
      </c>
    </row>
    <row r="34" spans="1:87" ht="13.5">
      <c r="A34" s="74" t="s">
        <v>177</v>
      </c>
      <c r="B34" s="74" t="s">
        <v>202</v>
      </c>
      <c r="C34" s="101" t="s">
        <v>203</v>
      </c>
      <c r="D34" s="17">
        <f t="shared" si="0"/>
        <v>171929</v>
      </c>
      <c r="E34" s="17">
        <f t="shared" si="1"/>
        <v>44320</v>
      </c>
      <c r="F34" s="17"/>
      <c r="G34" s="17"/>
      <c r="H34" s="17"/>
      <c r="I34" s="17">
        <v>553</v>
      </c>
      <c r="J34" s="17" t="s">
        <v>155</v>
      </c>
      <c r="K34" s="17">
        <v>43767</v>
      </c>
      <c r="L34" s="17">
        <v>127609</v>
      </c>
      <c r="M34" s="17">
        <f t="shared" si="2"/>
        <v>51946</v>
      </c>
      <c r="N34" s="17">
        <f t="shared" si="3"/>
        <v>0</v>
      </c>
      <c r="O34" s="17"/>
      <c r="P34" s="17"/>
      <c r="Q34" s="17"/>
      <c r="R34" s="17"/>
      <c r="S34" s="17" t="s">
        <v>155</v>
      </c>
      <c r="T34" s="17"/>
      <c r="U34" s="17">
        <v>51946</v>
      </c>
      <c r="V34" s="17">
        <f t="shared" si="4"/>
        <v>223875</v>
      </c>
      <c r="W34" s="17">
        <f t="shared" si="5"/>
        <v>44320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553</v>
      </c>
      <c r="AB34" s="17" t="s">
        <v>90</v>
      </c>
      <c r="AC34" s="17">
        <f t="shared" si="10"/>
        <v>43767</v>
      </c>
      <c r="AD34" s="17">
        <f t="shared" si="11"/>
        <v>179555</v>
      </c>
      <c r="AE34" s="17">
        <f t="shared" si="12"/>
        <v>4484</v>
      </c>
      <c r="AF34" s="17">
        <f t="shared" si="13"/>
        <v>4484</v>
      </c>
      <c r="AG34" s="17">
        <v>861</v>
      </c>
      <c r="AH34" s="17"/>
      <c r="AI34" s="17">
        <v>3623</v>
      </c>
      <c r="AJ34" s="17"/>
      <c r="AK34" s="75">
        <v>0</v>
      </c>
      <c r="AL34" s="17">
        <f t="shared" si="14"/>
        <v>61681</v>
      </c>
      <c r="AM34" s="17">
        <v>21713</v>
      </c>
      <c r="AN34" s="75">
        <f t="shared" si="15"/>
        <v>13490</v>
      </c>
      <c r="AO34" s="17"/>
      <c r="AP34" s="17">
        <v>12902</v>
      </c>
      <c r="AQ34" s="17">
        <v>588</v>
      </c>
      <c r="AR34" s="17"/>
      <c r="AS34" s="17">
        <v>5292</v>
      </c>
      <c r="AT34" s="17">
        <v>21186</v>
      </c>
      <c r="AU34" s="17">
        <v>97464</v>
      </c>
      <c r="AV34" s="17">
        <v>8300</v>
      </c>
      <c r="AW34" s="17">
        <f t="shared" si="16"/>
        <v>74465</v>
      </c>
      <c r="AX34" s="17">
        <f t="shared" si="17"/>
        <v>0</v>
      </c>
      <c r="AY34" s="17">
        <f t="shared" si="18"/>
        <v>0</v>
      </c>
      <c r="AZ34" s="17"/>
      <c r="BA34" s="17"/>
      <c r="BB34" s="17"/>
      <c r="BC34" s="17"/>
      <c r="BD34" s="75">
        <v>0</v>
      </c>
      <c r="BE34" s="17">
        <f t="shared" si="19"/>
        <v>2106</v>
      </c>
      <c r="BF34" s="17"/>
      <c r="BG34" s="75">
        <f t="shared" si="20"/>
        <v>0</v>
      </c>
      <c r="BH34" s="17"/>
      <c r="BI34" s="17"/>
      <c r="BJ34" s="17"/>
      <c r="BK34" s="17"/>
      <c r="BL34" s="17"/>
      <c r="BM34" s="17">
        <v>2106</v>
      </c>
      <c r="BN34" s="17">
        <v>49840</v>
      </c>
      <c r="BO34" s="17"/>
      <c r="BP34" s="17">
        <f t="shared" si="21"/>
        <v>2106</v>
      </c>
      <c r="BQ34" s="17">
        <f t="shared" si="22"/>
        <v>4484</v>
      </c>
      <c r="BR34" s="17">
        <f t="shared" si="23"/>
        <v>4484</v>
      </c>
      <c r="BS34" s="17">
        <f t="shared" si="24"/>
        <v>861</v>
      </c>
      <c r="BT34" s="17">
        <f t="shared" si="25"/>
        <v>0</v>
      </c>
      <c r="BU34" s="17">
        <f t="shared" si="26"/>
        <v>3623</v>
      </c>
      <c r="BV34" s="17">
        <f t="shared" si="27"/>
        <v>0</v>
      </c>
      <c r="BW34" s="75" t="s">
        <v>89</v>
      </c>
      <c r="BX34" s="17">
        <f t="shared" si="31"/>
        <v>63787</v>
      </c>
      <c r="BY34" s="17">
        <f t="shared" si="31"/>
        <v>21713</v>
      </c>
      <c r="BZ34" s="17">
        <f t="shared" si="31"/>
        <v>13490</v>
      </c>
      <c r="CA34" s="17">
        <f t="shared" si="31"/>
        <v>0</v>
      </c>
      <c r="CB34" s="17">
        <f t="shared" si="31"/>
        <v>12902</v>
      </c>
      <c r="CC34" s="17">
        <f t="shared" si="31"/>
        <v>588</v>
      </c>
      <c r="CD34" s="17">
        <f t="shared" si="31"/>
        <v>0</v>
      </c>
      <c r="CE34" s="17">
        <f t="shared" si="31"/>
        <v>5292</v>
      </c>
      <c r="CF34" s="17">
        <f t="shared" si="31"/>
        <v>23292</v>
      </c>
      <c r="CG34" s="75" t="s">
        <v>89</v>
      </c>
      <c r="CH34" s="17">
        <f t="shared" si="29"/>
        <v>8300</v>
      </c>
      <c r="CI34" s="17">
        <f t="shared" si="30"/>
        <v>76571</v>
      </c>
    </row>
    <row r="35" spans="1:87" ht="13.5">
      <c r="A35" s="74" t="s">
        <v>177</v>
      </c>
      <c r="B35" s="74" t="s">
        <v>204</v>
      </c>
      <c r="C35" s="101" t="s">
        <v>205</v>
      </c>
      <c r="D35" s="17">
        <f t="shared" si="0"/>
        <v>78632</v>
      </c>
      <c r="E35" s="17">
        <f t="shared" si="1"/>
        <v>5903</v>
      </c>
      <c r="F35" s="17"/>
      <c r="G35" s="17"/>
      <c r="H35" s="17"/>
      <c r="I35" s="17">
        <v>5903</v>
      </c>
      <c r="J35" s="17" t="s">
        <v>155</v>
      </c>
      <c r="K35" s="17"/>
      <c r="L35" s="17">
        <v>72729</v>
      </c>
      <c r="M35" s="17">
        <f t="shared" si="2"/>
        <v>21056</v>
      </c>
      <c r="N35" s="17">
        <f t="shared" si="3"/>
        <v>0</v>
      </c>
      <c r="O35" s="17"/>
      <c r="P35" s="17"/>
      <c r="Q35" s="17"/>
      <c r="R35" s="17"/>
      <c r="S35" s="17" t="s">
        <v>155</v>
      </c>
      <c r="T35" s="17"/>
      <c r="U35" s="17">
        <v>21056</v>
      </c>
      <c r="V35" s="17">
        <f t="shared" si="4"/>
        <v>99688</v>
      </c>
      <c r="W35" s="17">
        <f t="shared" si="5"/>
        <v>5903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5903</v>
      </c>
      <c r="AB35" s="17" t="s">
        <v>90</v>
      </c>
      <c r="AC35" s="17">
        <f t="shared" si="10"/>
        <v>0</v>
      </c>
      <c r="AD35" s="17">
        <f t="shared" si="11"/>
        <v>93785</v>
      </c>
      <c r="AE35" s="17">
        <f t="shared" si="12"/>
        <v>0</v>
      </c>
      <c r="AF35" s="17">
        <f t="shared" si="13"/>
        <v>0</v>
      </c>
      <c r="AG35" s="17"/>
      <c r="AH35" s="17"/>
      <c r="AI35" s="17"/>
      <c r="AJ35" s="17"/>
      <c r="AK35" s="75">
        <v>0</v>
      </c>
      <c r="AL35" s="17">
        <f t="shared" si="14"/>
        <v>29615</v>
      </c>
      <c r="AM35" s="17">
        <v>21169</v>
      </c>
      <c r="AN35" s="75">
        <f t="shared" si="15"/>
        <v>8446</v>
      </c>
      <c r="AO35" s="17">
        <v>8446</v>
      </c>
      <c r="AP35" s="17"/>
      <c r="AQ35" s="17"/>
      <c r="AR35" s="17"/>
      <c r="AS35" s="17"/>
      <c r="AT35" s="17"/>
      <c r="AU35" s="17">
        <v>49017</v>
      </c>
      <c r="AV35" s="17"/>
      <c r="AW35" s="17">
        <f t="shared" si="16"/>
        <v>29615</v>
      </c>
      <c r="AX35" s="17">
        <f t="shared" si="17"/>
        <v>0</v>
      </c>
      <c r="AY35" s="17">
        <f t="shared" si="18"/>
        <v>0</v>
      </c>
      <c r="AZ35" s="17"/>
      <c r="BA35" s="17"/>
      <c r="BB35" s="17"/>
      <c r="BC35" s="17"/>
      <c r="BD35" s="75">
        <v>0</v>
      </c>
      <c r="BE35" s="17">
        <f t="shared" si="19"/>
        <v>0</v>
      </c>
      <c r="BF35" s="17"/>
      <c r="BG35" s="75">
        <f t="shared" si="20"/>
        <v>0</v>
      </c>
      <c r="BH35" s="17"/>
      <c r="BI35" s="17"/>
      <c r="BJ35" s="17"/>
      <c r="BK35" s="17"/>
      <c r="BL35" s="17"/>
      <c r="BM35" s="17"/>
      <c r="BN35" s="17">
        <v>21056</v>
      </c>
      <c r="BO35" s="17"/>
      <c r="BP35" s="17">
        <f t="shared" si="21"/>
        <v>0</v>
      </c>
      <c r="BQ35" s="17">
        <f t="shared" si="22"/>
        <v>0</v>
      </c>
      <c r="BR35" s="17">
        <f t="shared" si="23"/>
        <v>0</v>
      </c>
      <c r="BS35" s="17">
        <f t="shared" si="24"/>
        <v>0</v>
      </c>
      <c r="BT35" s="17">
        <f t="shared" si="25"/>
        <v>0</v>
      </c>
      <c r="BU35" s="17">
        <f t="shared" si="26"/>
        <v>0</v>
      </c>
      <c r="BV35" s="17">
        <f t="shared" si="27"/>
        <v>0</v>
      </c>
      <c r="BW35" s="75" t="s">
        <v>89</v>
      </c>
      <c r="BX35" s="17">
        <f t="shared" si="31"/>
        <v>29615</v>
      </c>
      <c r="BY35" s="17">
        <f t="shared" si="31"/>
        <v>21169</v>
      </c>
      <c r="BZ35" s="17">
        <f t="shared" si="31"/>
        <v>8446</v>
      </c>
      <c r="CA35" s="17">
        <f t="shared" si="31"/>
        <v>8446</v>
      </c>
      <c r="CB35" s="17">
        <f t="shared" si="31"/>
        <v>0</v>
      </c>
      <c r="CC35" s="17">
        <f t="shared" si="31"/>
        <v>0</v>
      </c>
      <c r="CD35" s="17">
        <f t="shared" si="31"/>
        <v>0</v>
      </c>
      <c r="CE35" s="17">
        <f t="shared" si="31"/>
        <v>0</v>
      </c>
      <c r="CF35" s="17">
        <f t="shared" si="31"/>
        <v>0</v>
      </c>
      <c r="CG35" s="75" t="s">
        <v>89</v>
      </c>
      <c r="CH35" s="17">
        <f t="shared" si="29"/>
        <v>0</v>
      </c>
      <c r="CI35" s="17">
        <f t="shared" si="30"/>
        <v>29615</v>
      </c>
    </row>
    <row r="36" spans="1:87" ht="13.5">
      <c r="A36" s="74" t="s">
        <v>177</v>
      </c>
      <c r="B36" s="74" t="s">
        <v>206</v>
      </c>
      <c r="C36" s="101" t="s">
        <v>207</v>
      </c>
      <c r="D36" s="17">
        <f t="shared" si="0"/>
        <v>69950</v>
      </c>
      <c r="E36" s="17">
        <f t="shared" si="1"/>
        <v>1604</v>
      </c>
      <c r="F36" s="17"/>
      <c r="G36" s="17"/>
      <c r="H36" s="17"/>
      <c r="I36" s="17">
        <v>248</v>
      </c>
      <c r="J36" s="17" t="s">
        <v>155</v>
      </c>
      <c r="K36" s="17">
        <v>1356</v>
      </c>
      <c r="L36" s="17">
        <v>68346</v>
      </c>
      <c r="M36" s="17">
        <f t="shared" si="2"/>
        <v>32207</v>
      </c>
      <c r="N36" s="17">
        <f t="shared" si="3"/>
        <v>0</v>
      </c>
      <c r="O36" s="17"/>
      <c r="P36" s="17"/>
      <c r="Q36" s="17"/>
      <c r="R36" s="17"/>
      <c r="S36" s="17" t="s">
        <v>155</v>
      </c>
      <c r="T36" s="17"/>
      <c r="U36" s="17">
        <v>32207</v>
      </c>
      <c r="V36" s="17">
        <f t="shared" si="4"/>
        <v>102157</v>
      </c>
      <c r="W36" s="17">
        <f t="shared" si="5"/>
        <v>1604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248</v>
      </c>
      <c r="AB36" s="17" t="s">
        <v>90</v>
      </c>
      <c r="AC36" s="17">
        <f t="shared" si="10"/>
        <v>1356</v>
      </c>
      <c r="AD36" s="17">
        <f t="shared" si="11"/>
        <v>100553</v>
      </c>
      <c r="AE36" s="17">
        <f t="shared" si="12"/>
        <v>0</v>
      </c>
      <c r="AF36" s="17">
        <f t="shared" si="13"/>
        <v>0</v>
      </c>
      <c r="AG36" s="17"/>
      <c r="AH36" s="17"/>
      <c r="AI36" s="17"/>
      <c r="AJ36" s="17"/>
      <c r="AK36" s="75">
        <v>11711</v>
      </c>
      <c r="AL36" s="17">
        <f t="shared" si="14"/>
        <v>25377</v>
      </c>
      <c r="AM36" s="17">
        <v>9844</v>
      </c>
      <c r="AN36" s="75">
        <f t="shared" si="15"/>
        <v>2692</v>
      </c>
      <c r="AO36" s="17">
        <v>2692</v>
      </c>
      <c r="AP36" s="17"/>
      <c r="AQ36" s="17"/>
      <c r="AR36" s="17">
        <v>5177</v>
      </c>
      <c r="AS36" s="17"/>
      <c r="AT36" s="17">
        <v>7664</v>
      </c>
      <c r="AU36" s="17">
        <v>32862</v>
      </c>
      <c r="AV36" s="17"/>
      <c r="AW36" s="17">
        <f t="shared" si="16"/>
        <v>25377</v>
      </c>
      <c r="AX36" s="17">
        <f t="shared" si="17"/>
        <v>0</v>
      </c>
      <c r="AY36" s="17">
        <f t="shared" si="18"/>
        <v>0</v>
      </c>
      <c r="AZ36" s="17"/>
      <c r="BA36" s="17"/>
      <c r="BB36" s="17"/>
      <c r="BC36" s="17"/>
      <c r="BD36" s="75">
        <v>0</v>
      </c>
      <c r="BE36" s="17">
        <f t="shared" si="19"/>
        <v>0</v>
      </c>
      <c r="BF36" s="17"/>
      <c r="BG36" s="75">
        <f t="shared" si="20"/>
        <v>0</v>
      </c>
      <c r="BH36" s="17"/>
      <c r="BI36" s="17"/>
      <c r="BJ36" s="17"/>
      <c r="BK36" s="17"/>
      <c r="BL36" s="17"/>
      <c r="BM36" s="17"/>
      <c r="BN36" s="17">
        <v>32207</v>
      </c>
      <c r="BO36" s="17"/>
      <c r="BP36" s="17">
        <f t="shared" si="21"/>
        <v>0</v>
      </c>
      <c r="BQ36" s="17">
        <f t="shared" si="22"/>
        <v>0</v>
      </c>
      <c r="BR36" s="17">
        <f t="shared" si="23"/>
        <v>0</v>
      </c>
      <c r="BS36" s="17">
        <f t="shared" si="24"/>
        <v>0</v>
      </c>
      <c r="BT36" s="17">
        <f t="shared" si="25"/>
        <v>0</v>
      </c>
      <c r="BU36" s="17">
        <f t="shared" si="26"/>
        <v>0</v>
      </c>
      <c r="BV36" s="17">
        <f t="shared" si="27"/>
        <v>0</v>
      </c>
      <c r="BW36" s="75" t="s">
        <v>89</v>
      </c>
      <c r="BX36" s="17">
        <f t="shared" si="31"/>
        <v>25377</v>
      </c>
      <c r="BY36" s="17">
        <f t="shared" si="31"/>
        <v>9844</v>
      </c>
      <c r="BZ36" s="17">
        <f t="shared" si="31"/>
        <v>2692</v>
      </c>
      <c r="CA36" s="17">
        <f t="shared" si="31"/>
        <v>2692</v>
      </c>
      <c r="CB36" s="17">
        <f t="shared" si="31"/>
        <v>0</v>
      </c>
      <c r="CC36" s="17">
        <f t="shared" si="31"/>
        <v>0</v>
      </c>
      <c r="CD36" s="17">
        <f t="shared" si="31"/>
        <v>5177</v>
      </c>
      <c r="CE36" s="17">
        <f t="shared" si="31"/>
        <v>0</v>
      </c>
      <c r="CF36" s="17">
        <f t="shared" si="31"/>
        <v>7664</v>
      </c>
      <c r="CG36" s="75" t="s">
        <v>89</v>
      </c>
      <c r="CH36" s="17">
        <f t="shared" si="29"/>
        <v>0</v>
      </c>
      <c r="CI36" s="17">
        <f t="shared" si="30"/>
        <v>25377</v>
      </c>
    </row>
    <row r="37" spans="1:87" ht="13.5">
      <c r="A37" s="74" t="s">
        <v>177</v>
      </c>
      <c r="B37" s="74" t="s">
        <v>208</v>
      </c>
      <c r="C37" s="101" t="s">
        <v>209</v>
      </c>
      <c r="D37" s="17">
        <f t="shared" si="0"/>
        <v>9685</v>
      </c>
      <c r="E37" s="17">
        <f t="shared" si="1"/>
        <v>92</v>
      </c>
      <c r="F37" s="17"/>
      <c r="G37" s="17"/>
      <c r="H37" s="17"/>
      <c r="I37" s="17"/>
      <c r="J37" s="17" t="s">
        <v>155</v>
      </c>
      <c r="K37" s="17">
        <v>92</v>
      </c>
      <c r="L37" s="17">
        <v>9593</v>
      </c>
      <c r="M37" s="17">
        <f t="shared" si="2"/>
        <v>1648</v>
      </c>
      <c r="N37" s="17">
        <f t="shared" si="3"/>
        <v>0</v>
      </c>
      <c r="O37" s="17"/>
      <c r="P37" s="17"/>
      <c r="Q37" s="17"/>
      <c r="R37" s="17"/>
      <c r="S37" s="17" t="s">
        <v>155</v>
      </c>
      <c r="T37" s="17"/>
      <c r="U37" s="17">
        <v>1648</v>
      </c>
      <c r="V37" s="17">
        <f t="shared" si="4"/>
        <v>11333</v>
      </c>
      <c r="W37" s="17">
        <f t="shared" si="5"/>
        <v>92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0</v>
      </c>
      <c r="AB37" s="17" t="s">
        <v>90</v>
      </c>
      <c r="AC37" s="17">
        <f t="shared" si="10"/>
        <v>92</v>
      </c>
      <c r="AD37" s="17">
        <f t="shared" si="11"/>
        <v>11241</v>
      </c>
      <c r="AE37" s="17">
        <f t="shared" si="12"/>
        <v>0</v>
      </c>
      <c r="AF37" s="17">
        <f t="shared" si="13"/>
        <v>0</v>
      </c>
      <c r="AG37" s="17"/>
      <c r="AH37" s="17"/>
      <c r="AI37" s="17"/>
      <c r="AJ37" s="17"/>
      <c r="AK37" s="75">
        <v>0</v>
      </c>
      <c r="AL37" s="17">
        <f t="shared" si="14"/>
        <v>404</v>
      </c>
      <c r="AM37" s="17"/>
      <c r="AN37" s="75">
        <f t="shared" si="15"/>
        <v>0</v>
      </c>
      <c r="AO37" s="17"/>
      <c r="AP37" s="17"/>
      <c r="AQ37" s="17"/>
      <c r="AR37" s="17"/>
      <c r="AS37" s="17">
        <v>404</v>
      </c>
      <c r="AT37" s="17"/>
      <c r="AU37" s="17">
        <v>0</v>
      </c>
      <c r="AV37" s="17">
        <v>9281</v>
      </c>
      <c r="AW37" s="17">
        <f t="shared" si="16"/>
        <v>9685</v>
      </c>
      <c r="AX37" s="17">
        <f t="shared" si="17"/>
        <v>0</v>
      </c>
      <c r="AY37" s="17">
        <f t="shared" si="18"/>
        <v>0</v>
      </c>
      <c r="AZ37" s="17"/>
      <c r="BA37" s="17"/>
      <c r="BB37" s="17"/>
      <c r="BC37" s="17"/>
      <c r="BD37" s="75">
        <v>0</v>
      </c>
      <c r="BE37" s="17">
        <f t="shared" si="19"/>
        <v>0</v>
      </c>
      <c r="BF37" s="17"/>
      <c r="BG37" s="75">
        <f t="shared" si="20"/>
        <v>0</v>
      </c>
      <c r="BH37" s="17"/>
      <c r="BI37" s="17"/>
      <c r="BJ37" s="17"/>
      <c r="BK37" s="17"/>
      <c r="BL37" s="17"/>
      <c r="BM37" s="17"/>
      <c r="BN37" s="17">
        <v>1648</v>
      </c>
      <c r="BO37" s="17">
        <v>0</v>
      </c>
      <c r="BP37" s="17">
        <f t="shared" si="21"/>
        <v>0</v>
      </c>
      <c r="BQ37" s="17">
        <f t="shared" si="22"/>
        <v>0</v>
      </c>
      <c r="BR37" s="17">
        <f t="shared" si="23"/>
        <v>0</v>
      </c>
      <c r="BS37" s="17">
        <f t="shared" si="24"/>
        <v>0</v>
      </c>
      <c r="BT37" s="17">
        <f t="shared" si="25"/>
        <v>0</v>
      </c>
      <c r="BU37" s="17">
        <f t="shared" si="26"/>
        <v>0</v>
      </c>
      <c r="BV37" s="17">
        <f t="shared" si="27"/>
        <v>0</v>
      </c>
      <c r="BW37" s="75" t="s">
        <v>89</v>
      </c>
      <c r="BX37" s="17">
        <f t="shared" si="31"/>
        <v>404</v>
      </c>
      <c r="BY37" s="17">
        <f t="shared" si="31"/>
        <v>0</v>
      </c>
      <c r="BZ37" s="17">
        <f t="shared" si="31"/>
        <v>0</v>
      </c>
      <c r="CA37" s="17">
        <f t="shared" si="31"/>
        <v>0</v>
      </c>
      <c r="CB37" s="17">
        <f t="shared" si="31"/>
        <v>0</v>
      </c>
      <c r="CC37" s="17">
        <f t="shared" si="31"/>
        <v>0</v>
      </c>
      <c r="CD37" s="17">
        <f t="shared" si="31"/>
        <v>0</v>
      </c>
      <c r="CE37" s="17">
        <f t="shared" si="31"/>
        <v>404</v>
      </c>
      <c r="CF37" s="17">
        <f t="shared" si="31"/>
        <v>0</v>
      </c>
      <c r="CG37" s="75" t="s">
        <v>89</v>
      </c>
      <c r="CH37" s="17">
        <f t="shared" si="29"/>
        <v>9281</v>
      </c>
      <c r="CI37" s="17">
        <f t="shared" si="30"/>
        <v>9685</v>
      </c>
    </row>
    <row r="38" spans="1:87" ht="13.5">
      <c r="A38" s="74" t="s">
        <v>177</v>
      </c>
      <c r="B38" s="74" t="s">
        <v>210</v>
      </c>
      <c r="C38" s="101" t="s">
        <v>211</v>
      </c>
      <c r="D38" s="17">
        <f t="shared" si="0"/>
        <v>42361</v>
      </c>
      <c r="E38" s="17">
        <f t="shared" si="1"/>
        <v>0</v>
      </c>
      <c r="F38" s="17"/>
      <c r="G38" s="17"/>
      <c r="H38" s="17"/>
      <c r="I38" s="17"/>
      <c r="J38" s="17" t="s">
        <v>155</v>
      </c>
      <c r="K38" s="17"/>
      <c r="L38" s="17">
        <v>42361</v>
      </c>
      <c r="M38" s="17">
        <f t="shared" si="2"/>
        <v>12388</v>
      </c>
      <c r="N38" s="17">
        <f t="shared" si="3"/>
        <v>0</v>
      </c>
      <c r="O38" s="17"/>
      <c r="P38" s="17"/>
      <c r="Q38" s="17"/>
      <c r="R38" s="17"/>
      <c r="S38" s="17" t="s">
        <v>155</v>
      </c>
      <c r="T38" s="17"/>
      <c r="U38" s="17">
        <v>12388</v>
      </c>
      <c r="V38" s="17">
        <f t="shared" si="4"/>
        <v>54749</v>
      </c>
      <c r="W38" s="17">
        <f t="shared" si="5"/>
        <v>0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0</v>
      </c>
      <c r="AB38" s="17" t="s">
        <v>90</v>
      </c>
      <c r="AC38" s="17">
        <f t="shared" si="10"/>
        <v>0</v>
      </c>
      <c r="AD38" s="17">
        <f t="shared" si="11"/>
        <v>54749</v>
      </c>
      <c r="AE38" s="17">
        <f t="shared" si="12"/>
        <v>0</v>
      </c>
      <c r="AF38" s="17">
        <f t="shared" si="13"/>
        <v>0</v>
      </c>
      <c r="AG38" s="17"/>
      <c r="AH38" s="17"/>
      <c r="AI38" s="17"/>
      <c r="AJ38" s="17"/>
      <c r="AK38" s="75">
        <v>0</v>
      </c>
      <c r="AL38" s="17">
        <f t="shared" si="14"/>
        <v>0</v>
      </c>
      <c r="AM38" s="17"/>
      <c r="AN38" s="75">
        <f t="shared" si="15"/>
        <v>0</v>
      </c>
      <c r="AO38" s="17"/>
      <c r="AP38" s="17"/>
      <c r="AQ38" s="17"/>
      <c r="AR38" s="17"/>
      <c r="AS38" s="17"/>
      <c r="AT38" s="17"/>
      <c r="AU38" s="17">
        <v>42361</v>
      </c>
      <c r="AV38" s="17"/>
      <c r="AW38" s="17">
        <f t="shared" si="16"/>
        <v>0</v>
      </c>
      <c r="AX38" s="17">
        <f t="shared" si="17"/>
        <v>0</v>
      </c>
      <c r="AY38" s="17">
        <f t="shared" si="18"/>
        <v>0</v>
      </c>
      <c r="AZ38" s="17"/>
      <c r="BA38" s="17"/>
      <c r="BB38" s="17"/>
      <c r="BC38" s="17"/>
      <c r="BD38" s="75">
        <v>0</v>
      </c>
      <c r="BE38" s="17">
        <f t="shared" si="19"/>
        <v>0</v>
      </c>
      <c r="BF38" s="17"/>
      <c r="BG38" s="75">
        <f t="shared" si="20"/>
        <v>0</v>
      </c>
      <c r="BH38" s="17"/>
      <c r="BI38" s="17"/>
      <c r="BJ38" s="17"/>
      <c r="BK38" s="17"/>
      <c r="BL38" s="17"/>
      <c r="BM38" s="17"/>
      <c r="BN38" s="17">
        <v>12388</v>
      </c>
      <c r="BO38" s="17"/>
      <c r="BP38" s="17">
        <f t="shared" si="21"/>
        <v>0</v>
      </c>
      <c r="BQ38" s="17">
        <f t="shared" si="22"/>
        <v>0</v>
      </c>
      <c r="BR38" s="17">
        <f t="shared" si="23"/>
        <v>0</v>
      </c>
      <c r="BS38" s="17">
        <f t="shared" si="24"/>
        <v>0</v>
      </c>
      <c r="BT38" s="17">
        <f t="shared" si="25"/>
        <v>0</v>
      </c>
      <c r="BU38" s="17">
        <f t="shared" si="26"/>
        <v>0</v>
      </c>
      <c r="BV38" s="17">
        <f t="shared" si="27"/>
        <v>0</v>
      </c>
      <c r="BW38" s="75" t="s">
        <v>89</v>
      </c>
      <c r="BX38" s="17">
        <f t="shared" si="31"/>
        <v>0</v>
      </c>
      <c r="BY38" s="17">
        <f t="shared" si="31"/>
        <v>0</v>
      </c>
      <c r="BZ38" s="17">
        <f t="shared" si="31"/>
        <v>0</v>
      </c>
      <c r="CA38" s="17">
        <f t="shared" si="31"/>
        <v>0</v>
      </c>
      <c r="CB38" s="17">
        <f t="shared" si="31"/>
        <v>0</v>
      </c>
      <c r="CC38" s="17">
        <f t="shared" si="31"/>
        <v>0</v>
      </c>
      <c r="CD38" s="17">
        <f t="shared" si="31"/>
        <v>0</v>
      </c>
      <c r="CE38" s="17">
        <f t="shared" si="31"/>
        <v>0</v>
      </c>
      <c r="CF38" s="17">
        <f t="shared" si="31"/>
        <v>0</v>
      </c>
      <c r="CG38" s="75" t="s">
        <v>89</v>
      </c>
      <c r="CH38" s="17">
        <f t="shared" si="29"/>
        <v>0</v>
      </c>
      <c r="CI38" s="17">
        <f t="shared" si="30"/>
        <v>0</v>
      </c>
    </row>
    <row r="39" spans="1:87" ht="13.5">
      <c r="A39" s="74" t="s">
        <v>177</v>
      </c>
      <c r="B39" s="74" t="s">
        <v>10</v>
      </c>
      <c r="C39" s="101" t="s">
        <v>11</v>
      </c>
      <c r="D39" s="17">
        <f>E39+L39</f>
        <v>150708</v>
      </c>
      <c r="E39" s="17">
        <f>F39+G39+H39+I39+K39</f>
        <v>7724</v>
      </c>
      <c r="F39" s="17"/>
      <c r="G39" s="17"/>
      <c r="H39" s="17"/>
      <c r="I39" s="17">
        <v>7000</v>
      </c>
      <c r="J39" s="17" t="s">
        <v>155</v>
      </c>
      <c r="K39" s="17">
        <v>724</v>
      </c>
      <c r="L39" s="17">
        <v>142984</v>
      </c>
      <c r="M39" s="17">
        <f>N39+U39</f>
        <v>61131</v>
      </c>
      <c r="N39" s="17">
        <f>O39+P39+Q39+R39+T39</f>
        <v>0</v>
      </c>
      <c r="O39" s="17"/>
      <c r="P39" s="17"/>
      <c r="Q39" s="17"/>
      <c r="R39" s="17"/>
      <c r="S39" s="17" t="s">
        <v>155</v>
      </c>
      <c r="T39" s="17"/>
      <c r="U39" s="17">
        <v>61131</v>
      </c>
      <c r="V39" s="17">
        <f aca="true" t="shared" si="32" ref="V39:AA40">D39+M39</f>
        <v>211839</v>
      </c>
      <c r="W39" s="17">
        <f t="shared" si="32"/>
        <v>7724</v>
      </c>
      <c r="X39" s="17">
        <f t="shared" si="32"/>
        <v>0</v>
      </c>
      <c r="Y39" s="17">
        <f t="shared" si="32"/>
        <v>0</v>
      </c>
      <c r="Z39" s="17">
        <f t="shared" si="32"/>
        <v>0</v>
      </c>
      <c r="AA39" s="17">
        <f t="shared" si="32"/>
        <v>7000</v>
      </c>
      <c r="AB39" s="17" t="s">
        <v>90</v>
      </c>
      <c r="AC39" s="17">
        <f>K39+T39</f>
        <v>724</v>
      </c>
      <c r="AD39" s="17">
        <f>L39+U39</f>
        <v>204115</v>
      </c>
      <c r="AE39" s="17">
        <f>AF39+AJ39</f>
        <v>0</v>
      </c>
      <c r="AF39" s="17">
        <f>SUM(AG39:AI39)</f>
        <v>0</v>
      </c>
      <c r="AG39" s="17"/>
      <c r="AH39" s="17"/>
      <c r="AI39" s="17"/>
      <c r="AJ39" s="17"/>
      <c r="AK39" s="75">
        <v>0</v>
      </c>
      <c r="AL39" s="17">
        <f>AM39+AN39+AR39+AS39+AT39</f>
        <v>76312</v>
      </c>
      <c r="AM39" s="17">
        <v>12176</v>
      </c>
      <c r="AN39" s="75">
        <f>SUM(AO39:AQ39)</f>
        <v>8998</v>
      </c>
      <c r="AO39" s="17">
        <v>4212</v>
      </c>
      <c r="AP39" s="17">
        <v>1648</v>
      </c>
      <c r="AQ39" s="17">
        <v>3138</v>
      </c>
      <c r="AR39" s="17"/>
      <c r="AS39" s="17">
        <v>51297</v>
      </c>
      <c r="AT39" s="17">
        <v>3841</v>
      </c>
      <c r="AU39" s="17">
        <v>74304</v>
      </c>
      <c r="AV39" s="17">
        <v>92</v>
      </c>
      <c r="AW39" s="17">
        <f>AE39+AL39+AV39</f>
        <v>76404</v>
      </c>
      <c r="AX39" s="17">
        <f>AY39+BC39</f>
        <v>0</v>
      </c>
      <c r="AY39" s="17">
        <f>SUM(AZ39:BB39)</f>
        <v>0</v>
      </c>
      <c r="AZ39" s="17"/>
      <c r="BA39" s="17"/>
      <c r="BB39" s="17"/>
      <c r="BC39" s="17"/>
      <c r="BD39" s="75">
        <v>7366</v>
      </c>
      <c r="BE39" s="17">
        <f>BF39+BG39+BK39+BL39+BM39</f>
        <v>0</v>
      </c>
      <c r="BF39" s="17"/>
      <c r="BG39" s="75">
        <f>SUM(BH39:BJ39)</f>
        <v>0</v>
      </c>
      <c r="BH39" s="17"/>
      <c r="BI39" s="17"/>
      <c r="BJ39" s="17"/>
      <c r="BK39" s="17"/>
      <c r="BL39" s="17"/>
      <c r="BM39" s="17"/>
      <c r="BN39" s="17">
        <v>43096</v>
      </c>
      <c r="BO39" s="17">
        <v>10669</v>
      </c>
      <c r="BP39" s="17">
        <f>AX39+BE39+BO39</f>
        <v>10669</v>
      </c>
      <c r="BQ39" s="17">
        <f>AE39+AX39</f>
        <v>0</v>
      </c>
      <c r="BR39" s="17">
        <f>AF39+AY39</f>
        <v>0</v>
      </c>
      <c r="BS39" s="17">
        <f>AG39+AZ39</f>
        <v>0</v>
      </c>
      <c r="BT39" s="17">
        <f>AH39+BA39</f>
        <v>0</v>
      </c>
      <c r="BU39" s="17">
        <f>AI39+BB39</f>
        <v>0</v>
      </c>
      <c r="BV39" s="17">
        <f>AJ39+BC39</f>
        <v>0</v>
      </c>
      <c r="BW39" s="75" t="s">
        <v>89</v>
      </c>
      <c r="BX39" s="17">
        <f t="shared" si="31"/>
        <v>76312</v>
      </c>
      <c r="BY39" s="17">
        <f t="shared" si="31"/>
        <v>12176</v>
      </c>
      <c r="BZ39" s="17">
        <f t="shared" si="31"/>
        <v>8998</v>
      </c>
      <c r="CA39" s="17">
        <f t="shared" si="31"/>
        <v>4212</v>
      </c>
      <c r="CB39" s="17">
        <f t="shared" si="31"/>
        <v>1648</v>
      </c>
      <c r="CC39" s="17">
        <f t="shared" si="31"/>
        <v>3138</v>
      </c>
      <c r="CD39" s="17">
        <f t="shared" si="31"/>
        <v>0</v>
      </c>
      <c r="CE39" s="17">
        <f t="shared" si="31"/>
        <v>51297</v>
      </c>
      <c r="CF39" s="17">
        <f t="shared" si="31"/>
        <v>3841</v>
      </c>
      <c r="CG39" s="75" t="s">
        <v>89</v>
      </c>
      <c r="CH39" s="17">
        <f>AV39+BO39</f>
        <v>10761</v>
      </c>
      <c r="CI39" s="17">
        <f>AW39+BP39</f>
        <v>87073</v>
      </c>
    </row>
    <row r="40" spans="1:87" ht="13.5">
      <c r="A40" s="74" t="s">
        <v>177</v>
      </c>
      <c r="B40" s="74" t="s">
        <v>12</v>
      </c>
      <c r="C40" s="101" t="s">
        <v>13</v>
      </c>
      <c r="D40" s="17">
        <f>E40+L40</f>
        <v>101823</v>
      </c>
      <c r="E40" s="17">
        <f>F40+G40+H40+I40+K40</f>
        <v>3435</v>
      </c>
      <c r="F40" s="17"/>
      <c r="G40" s="17"/>
      <c r="H40" s="17"/>
      <c r="I40" s="17">
        <v>3429</v>
      </c>
      <c r="J40" s="17" t="s">
        <v>155</v>
      </c>
      <c r="K40" s="17">
        <v>6</v>
      </c>
      <c r="L40" s="17">
        <v>98388</v>
      </c>
      <c r="M40" s="17">
        <f>N40+U40</f>
        <v>39676</v>
      </c>
      <c r="N40" s="17">
        <f>O40+P40+Q40+R40+T40</f>
        <v>20847</v>
      </c>
      <c r="O40" s="17"/>
      <c r="P40" s="17"/>
      <c r="Q40" s="17"/>
      <c r="R40" s="17">
        <v>20842</v>
      </c>
      <c r="S40" s="17" t="s">
        <v>155</v>
      </c>
      <c r="T40" s="17">
        <v>5</v>
      </c>
      <c r="U40" s="17">
        <v>18829</v>
      </c>
      <c r="V40" s="17">
        <f t="shared" si="32"/>
        <v>141499</v>
      </c>
      <c r="W40" s="17">
        <f t="shared" si="32"/>
        <v>24282</v>
      </c>
      <c r="X40" s="17">
        <f t="shared" si="32"/>
        <v>0</v>
      </c>
      <c r="Y40" s="17">
        <f t="shared" si="32"/>
        <v>0</v>
      </c>
      <c r="Z40" s="17">
        <f t="shared" si="32"/>
        <v>0</v>
      </c>
      <c r="AA40" s="17">
        <f t="shared" si="32"/>
        <v>24271</v>
      </c>
      <c r="AB40" s="17" t="s">
        <v>90</v>
      </c>
      <c r="AC40" s="17">
        <f>K40+T40</f>
        <v>11</v>
      </c>
      <c r="AD40" s="17">
        <f>L40+U40</f>
        <v>117217</v>
      </c>
      <c r="AE40" s="17">
        <f>AF40+AJ40</f>
        <v>0</v>
      </c>
      <c r="AF40" s="17">
        <f>SUM(AG40:AI40)</f>
        <v>0</v>
      </c>
      <c r="AG40" s="17"/>
      <c r="AH40" s="17"/>
      <c r="AI40" s="17"/>
      <c r="AJ40" s="17"/>
      <c r="AK40" s="75">
        <v>0</v>
      </c>
      <c r="AL40" s="17">
        <f>AM40+AN40+AR40+AS40+AT40</f>
        <v>40984</v>
      </c>
      <c r="AM40" s="17">
        <v>9060</v>
      </c>
      <c r="AN40" s="75">
        <f>SUM(AO40:AQ40)</f>
        <v>658</v>
      </c>
      <c r="AO40" s="17">
        <v>658</v>
      </c>
      <c r="AP40" s="17"/>
      <c r="AQ40" s="17"/>
      <c r="AR40" s="17"/>
      <c r="AS40" s="17">
        <v>31266</v>
      </c>
      <c r="AT40" s="17"/>
      <c r="AU40" s="17">
        <v>60839</v>
      </c>
      <c r="AV40" s="17"/>
      <c r="AW40" s="17">
        <f>AE40+AL40+AV40</f>
        <v>40984</v>
      </c>
      <c r="AX40" s="17">
        <f>AY40+BC40</f>
        <v>0</v>
      </c>
      <c r="AY40" s="17">
        <f>SUM(AZ40:BB40)</f>
        <v>0</v>
      </c>
      <c r="AZ40" s="17"/>
      <c r="BA40" s="17"/>
      <c r="BB40" s="17"/>
      <c r="BC40" s="17"/>
      <c r="BD40" s="75">
        <v>0</v>
      </c>
      <c r="BE40" s="17">
        <f>BF40+BG40+BK40+BL40+BM40</f>
        <v>13144</v>
      </c>
      <c r="BF40" s="17"/>
      <c r="BG40" s="75">
        <f>SUM(BH40:BJ40)</f>
        <v>0</v>
      </c>
      <c r="BH40" s="17"/>
      <c r="BI40" s="17"/>
      <c r="BJ40" s="17"/>
      <c r="BK40" s="17"/>
      <c r="BL40" s="17">
        <v>13144</v>
      </c>
      <c r="BM40" s="17"/>
      <c r="BN40" s="17">
        <v>26532</v>
      </c>
      <c r="BO40" s="17"/>
      <c r="BP40" s="17">
        <f>AX40+BE40+BO40</f>
        <v>13144</v>
      </c>
      <c r="BQ40" s="17">
        <f>AE40+AX40</f>
        <v>0</v>
      </c>
      <c r="BR40" s="17">
        <f>AF40+AY40</f>
        <v>0</v>
      </c>
      <c r="BS40" s="17">
        <f>AG40+AZ40</f>
        <v>0</v>
      </c>
      <c r="BT40" s="17">
        <f>AH40+BA40</f>
        <v>0</v>
      </c>
      <c r="BU40" s="17">
        <f>AI40+BB40</f>
        <v>0</v>
      </c>
      <c r="BV40" s="17">
        <f>AJ40+BC40</f>
        <v>0</v>
      </c>
      <c r="BW40" s="75" t="s">
        <v>89</v>
      </c>
      <c r="BX40" s="17">
        <f t="shared" si="31"/>
        <v>54128</v>
      </c>
      <c r="BY40" s="17">
        <f t="shared" si="31"/>
        <v>9060</v>
      </c>
      <c r="BZ40" s="17">
        <f t="shared" si="31"/>
        <v>658</v>
      </c>
      <c r="CA40" s="17">
        <f t="shared" si="31"/>
        <v>658</v>
      </c>
      <c r="CB40" s="17">
        <f t="shared" si="31"/>
        <v>0</v>
      </c>
      <c r="CC40" s="17">
        <f t="shared" si="31"/>
        <v>0</v>
      </c>
      <c r="CD40" s="17">
        <f t="shared" si="31"/>
        <v>0</v>
      </c>
      <c r="CE40" s="17">
        <f t="shared" si="31"/>
        <v>44410</v>
      </c>
      <c r="CF40" s="17">
        <f t="shared" si="31"/>
        <v>0</v>
      </c>
      <c r="CG40" s="75" t="s">
        <v>89</v>
      </c>
      <c r="CH40" s="17">
        <f>AV40+BO40</f>
        <v>0</v>
      </c>
      <c r="CI40" s="17">
        <f>AW40+BP40</f>
        <v>54128</v>
      </c>
    </row>
    <row r="41" spans="1:87" ht="13.5">
      <c r="A41" s="113" t="s">
        <v>116</v>
      </c>
      <c r="B41" s="114"/>
      <c r="C41" s="114"/>
      <c r="D41" s="17">
        <f aca="true" t="shared" si="33" ref="D41:AI41">SUM(D7:D40)</f>
        <v>25379594</v>
      </c>
      <c r="E41" s="17">
        <f t="shared" si="33"/>
        <v>4464743</v>
      </c>
      <c r="F41" s="17">
        <f t="shared" si="33"/>
        <v>638233</v>
      </c>
      <c r="G41" s="17">
        <f t="shared" si="33"/>
        <v>45027</v>
      </c>
      <c r="H41" s="17">
        <f t="shared" si="33"/>
        <v>14500</v>
      </c>
      <c r="I41" s="17">
        <f t="shared" si="33"/>
        <v>2376892</v>
      </c>
      <c r="J41" s="17">
        <f t="shared" si="33"/>
        <v>0</v>
      </c>
      <c r="K41" s="17">
        <f t="shared" si="33"/>
        <v>1390091</v>
      </c>
      <c r="L41" s="17">
        <f t="shared" si="33"/>
        <v>20914851</v>
      </c>
      <c r="M41" s="17">
        <f t="shared" si="33"/>
        <v>5102147</v>
      </c>
      <c r="N41" s="17">
        <f t="shared" si="33"/>
        <v>592282</v>
      </c>
      <c r="O41" s="17">
        <f t="shared" si="33"/>
        <v>2415</v>
      </c>
      <c r="P41" s="17">
        <f t="shared" si="33"/>
        <v>0</v>
      </c>
      <c r="Q41" s="17">
        <f t="shared" si="33"/>
        <v>900</v>
      </c>
      <c r="R41" s="17">
        <f t="shared" si="33"/>
        <v>503000</v>
      </c>
      <c r="S41" s="17">
        <f t="shared" si="33"/>
        <v>0</v>
      </c>
      <c r="T41" s="17">
        <f t="shared" si="33"/>
        <v>85967</v>
      </c>
      <c r="U41" s="17">
        <f t="shared" si="33"/>
        <v>4509865</v>
      </c>
      <c r="V41" s="17">
        <f t="shared" si="33"/>
        <v>30481741</v>
      </c>
      <c r="W41" s="17">
        <f t="shared" si="33"/>
        <v>5057025</v>
      </c>
      <c r="X41" s="17">
        <f t="shared" si="33"/>
        <v>640648</v>
      </c>
      <c r="Y41" s="17">
        <f t="shared" si="33"/>
        <v>45027</v>
      </c>
      <c r="Z41" s="17">
        <f t="shared" si="33"/>
        <v>15400</v>
      </c>
      <c r="AA41" s="17">
        <f t="shared" si="33"/>
        <v>2879892</v>
      </c>
      <c r="AB41" s="17">
        <f t="shared" si="33"/>
        <v>0</v>
      </c>
      <c r="AC41" s="17">
        <f t="shared" si="33"/>
        <v>1476058</v>
      </c>
      <c r="AD41" s="17">
        <f t="shared" si="33"/>
        <v>25424716</v>
      </c>
      <c r="AE41" s="17">
        <f t="shared" si="33"/>
        <v>475043</v>
      </c>
      <c r="AF41" s="17">
        <f t="shared" si="33"/>
        <v>469063</v>
      </c>
      <c r="AG41" s="17">
        <f t="shared" si="33"/>
        <v>192363</v>
      </c>
      <c r="AH41" s="17">
        <f t="shared" si="33"/>
        <v>44226</v>
      </c>
      <c r="AI41" s="17">
        <f t="shared" si="33"/>
        <v>232474</v>
      </c>
      <c r="AJ41" s="17">
        <f aca="true" t="shared" si="34" ref="AJ41:BO41">SUM(AJ7:AJ40)</f>
        <v>5980</v>
      </c>
      <c r="AK41" s="17">
        <f t="shared" si="34"/>
        <v>24486</v>
      </c>
      <c r="AL41" s="17">
        <f t="shared" si="34"/>
        <v>20164984</v>
      </c>
      <c r="AM41" s="17">
        <f t="shared" si="34"/>
        <v>7872831</v>
      </c>
      <c r="AN41" s="17">
        <f t="shared" si="34"/>
        <v>4379469</v>
      </c>
      <c r="AO41" s="17">
        <f t="shared" si="34"/>
        <v>791030</v>
      </c>
      <c r="AP41" s="17">
        <f t="shared" si="34"/>
        <v>2759705</v>
      </c>
      <c r="AQ41" s="17">
        <f t="shared" si="34"/>
        <v>828734</v>
      </c>
      <c r="AR41" s="17">
        <f t="shared" si="34"/>
        <v>117861</v>
      </c>
      <c r="AS41" s="17">
        <f t="shared" si="34"/>
        <v>7714081</v>
      </c>
      <c r="AT41" s="17">
        <f t="shared" si="34"/>
        <v>80742</v>
      </c>
      <c r="AU41" s="17">
        <f t="shared" si="34"/>
        <v>2837729</v>
      </c>
      <c r="AV41" s="17">
        <f t="shared" si="34"/>
        <v>1877352</v>
      </c>
      <c r="AW41" s="17">
        <f t="shared" si="34"/>
        <v>22517379</v>
      </c>
      <c r="AX41" s="17">
        <f t="shared" si="34"/>
        <v>13214</v>
      </c>
      <c r="AY41" s="17">
        <f t="shared" si="34"/>
        <v>966</v>
      </c>
      <c r="AZ41" s="17">
        <f t="shared" si="34"/>
        <v>966</v>
      </c>
      <c r="BA41" s="17">
        <f t="shared" si="34"/>
        <v>0</v>
      </c>
      <c r="BB41" s="17">
        <f t="shared" si="34"/>
        <v>0</v>
      </c>
      <c r="BC41" s="17">
        <f t="shared" si="34"/>
        <v>12248</v>
      </c>
      <c r="BD41" s="17">
        <f t="shared" si="34"/>
        <v>126813</v>
      </c>
      <c r="BE41" s="17">
        <f t="shared" si="34"/>
        <v>2668395</v>
      </c>
      <c r="BF41" s="17">
        <f t="shared" si="34"/>
        <v>1096550</v>
      </c>
      <c r="BG41" s="17">
        <f t="shared" si="34"/>
        <v>560015</v>
      </c>
      <c r="BH41" s="17">
        <f t="shared" si="34"/>
        <v>44107</v>
      </c>
      <c r="BI41" s="17">
        <f t="shared" si="34"/>
        <v>483659</v>
      </c>
      <c r="BJ41" s="17">
        <f t="shared" si="34"/>
        <v>32249</v>
      </c>
      <c r="BK41" s="17">
        <f t="shared" si="34"/>
        <v>82559</v>
      </c>
      <c r="BL41" s="17">
        <f t="shared" si="34"/>
        <v>927016</v>
      </c>
      <c r="BM41" s="17">
        <f t="shared" si="34"/>
        <v>2255</v>
      </c>
      <c r="BN41" s="17">
        <f t="shared" si="34"/>
        <v>1820074</v>
      </c>
      <c r="BO41" s="17">
        <f t="shared" si="34"/>
        <v>473651</v>
      </c>
      <c r="BP41" s="17">
        <f aca="true" t="shared" si="35" ref="BP41:CI41">SUM(BP7:BP40)</f>
        <v>3155260</v>
      </c>
      <c r="BQ41" s="17">
        <f t="shared" si="35"/>
        <v>488257</v>
      </c>
      <c r="BR41" s="17">
        <f t="shared" si="35"/>
        <v>470029</v>
      </c>
      <c r="BS41" s="17">
        <f t="shared" si="35"/>
        <v>193329</v>
      </c>
      <c r="BT41" s="17">
        <f t="shared" si="35"/>
        <v>44226</v>
      </c>
      <c r="BU41" s="17">
        <f t="shared" si="35"/>
        <v>232474</v>
      </c>
      <c r="BV41" s="17">
        <f t="shared" si="35"/>
        <v>18228</v>
      </c>
      <c r="BW41" s="17">
        <f t="shared" si="35"/>
        <v>0</v>
      </c>
      <c r="BX41" s="17">
        <f t="shared" si="35"/>
        <v>22833379</v>
      </c>
      <c r="BY41" s="17">
        <f t="shared" si="35"/>
        <v>8969381</v>
      </c>
      <c r="BZ41" s="17">
        <f t="shared" si="35"/>
        <v>4939484</v>
      </c>
      <c r="CA41" s="17">
        <f t="shared" si="35"/>
        <v>835137</v>
      </c>
      <c r="CB41" s="17">
        <f t="shared" si="35"/>
        <v>3243364</v>
      </c>
      <c r="CC41" s="17">
        <f t="shared" si="35"/>
        <v>860983</v>
      </c>
      <c r="CD41" s="17">
        <f t="shared" si="35"/>
        <v>200420</v>
      </c>
      <c r="CE41" s="17">
        <f t="shared" si="35"/>
        <v>8641097</v>
      </c>
      <c r="CF41" s="17">
        <f t="shared" si="35"/>
        <v>82997</v>
      </c>
      <c r="CG41" s="17">
        <f t="shared" si="35"/>
        <v>0</v>
      </c>
      <c r="CH41" s="17">
        <f t="shared" si="35"/>
        <v>2351003</v>
      </c>
      <c r="CI41" s="17">
        <f t="shared" si="35"/>
        <v>25672639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21</v>
      </c>
    </row>
    <row r="2" spans="1:87" s="68" customFormat="1" ht="22.5" customHeight="1">
      <c r="A2" s="128" t="s">
        <v>152</v>
      </c>
      <c r="B2" s="130" t="s">
        <v>91</v>
      </c>
      <c r="C2" s="115" t="s">
        <v>92</v>
      </c>
      <c r="D2" s="2" t="s">
        <v>81</v>
      </c>
      <c r="E2" s="3"/>
      <c r="F2" s="3"/>
      <c r="G2" s="3"/>
      <c r="H2" s="3"/>
      <c r="I2" s="3"/>
      <c r="J2" s="3"/>
      <c r="K2" s="3"/>
      <c r="L2" s="4"/>
      <c r="M2" s="2" t="s">
        <v>158</v>
      </c>
      <c r="N2" s="3"/>
      <c r="O2" s="3"/>
      <c r="P2" s="3"/>
      <c r="Q2" s="3"/>
      <c r="R2" s="3"/>
      <c r="S2" s="3"/>
      <c r="T2" s="3"/>
      <c r="U2" s="4"/>
      <c r="V2" s="2" t="s">
        <v>159</v>
      </c>
      <c r="W2" s="5"/>
      <c r="X2" s="5"/>
      <c r="Y2" s="5"/>
      <c r="Z2" s="5"/>
      <c r="AA2" s="5"/>
      <c r="AB2" s="5"/>
      <c r="AC2" s="5"/>
      <c r="AD2" s="6"/>
      <c r="AE2" s="24" t="s">
        <v>93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153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154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160</v>
      </c>
      <c r="E3" s="60"/>
      <c r="F3" s="60"/>
      <c r="G3" s="60"/>
      <c r="H3" s="60"/>
      <c r="I3" s="60"/>
      <c r="J3" s="60"/>
      <c r="K3" s="61"/>
      <c r="L3" s="62"/>
      <c r="M3" s="8" t="s">
        <v>160</v>
      </c>
      <c r="N3" s="60"/>
      <c r="O3" s="60"/>
      <c r="P3" s="60"/>
      <c r="Q3" s="60"/>
      <c r="R3" s="60"/>
      <c r="S3" s="60"/>
      <c r="T3" s="61"/>
      <c r="U3" s="62"/>
      <c r="V3" s="8" t="s">
        <v>160</v>
      </c>
      <c r="W3" s="60"/>
      <c r="X3" s="60"/>
      <c r="Y3" s="60"/>
      <c r="Z3" s="60"/>
      <c r="AA3" s="60"/>
      <c r="AB3" s="60"/>
      <c r="AC3" s="61"/>
      <c r="AD3" s="62"/>
      <c r="AE3" s="27" t="s">
        <v>94</v>
      </c>
      <c r="AF3" s="25"/>
      <c r="AG3" s="25"/>
      <c r="AH3" s="25"/>
      <c r="AI3" s="25"/>
      <c r="AJ3" s="28"/>
      <c r="AK3" s="117" t="s">
        <v>95</v>
      </c>
      <c r="AL3" s="27" t="s">
        <v>164</v>
      </c>
      <c r="AM3" s="25"/>
      <c r="AN3" s="25"/>
      <c r="AO3" s="25"/>
      <c r="AP3" s="25"/>
      <c r="AQ3" s="25"/>
      <c r="AR3" s="25"/>
      <c r="AS3" s="25"/>
      <c r="AT3" s="28"/>
      <c r="AU3" s="115" t="s">
        <v>96</v>
      </c>
      <c r="AV3" s="115" t="s">
        <v>97</v>
      </c>
      <c r="AW3" s="26" t="s">
        <v>165</v>
      </c>
      <c r="AX3" s="27" t="s">
        <v>98</v>
      </c>
      <c r="AY3" s="25"/>
      <c r="AZ3" s="25"/>
      <c r="BA3" s="25"/>
      <c r="BB3" s="25"/>
      <c r="BC3" s="28"/>
      <c r="BD3" s="117" t="s">
        <v>99</v>
      </c>
      <c r="BE3" s="27" t="s">
        <v>164</v>
      </c>
      <c r="BF3" s="25"/>
      <c r="BG3" s="25"/>
      <c r="BH3" s="25"/>
      <c r="BI3" s="25"/>
      <c r="BJ3" s="25"/>
      <c r="BK3" s="25"/>
      <c r="BL3" s="25"/>
      <c r="BM3" s="28"/>
      <c r="BN3" s="115" t="s">
        <v>96</v>
      </c>
      <c r="BO3" s="115" t="s">
        <v>97</v>
      </c>
      <c r="BP3" s="26" t="s">
        <v>165</v>
      </c>
      <c r="BQ3" s="27" t="s">
        <v>98</v>
      </c>
      <c r="BR3" s="25"/>
      <c r="BS3" s="25"/>
      <c r="BT3" s="25"/>
      <c r="BU3" s="25"/>
      <c r="BV3" s="28"/>
      <c r="BW3" s="117" t="s">
        <v>99</v>
      </c>
      <c r="BX3" s="27" t="s">
        <v>164</v>
      </c>
      <c r="BY3" s="25"/>
      <c r="BZ3" s="25"/>
      <c r="CA3" s="25"/>
      <c r="CB3" s="25"/>
      <c r="CC3" s="25"/>
      <c r="CD3" s="25"/>
      <c r="CE3" s="25"/>
      <c r="CF3" s="28"/>
      <c r="CG3" s="115" t="s">
        <v>96</v>
      </c>
      <c r="CH3" s="115" t="s">
        <v>97</v>
      </c>
      <c r="CI3" s="26" t="s">
        <v>165</v>
      </c>
    </row>
    <row r="4" spans="1:87" s="68" customFormat="1" ht="22.5" customHeight="1">
      <c r="A4" s="116"/>
      <c r="B4" s="131"/>
      <c r="C4" s="116"/>
      <c r="D4" s="7"/>
      <c r="E4" s="8" t="s">
        <v>161</v>
      </c>
      <c r="F4" s="9"/>
      <c r="G4" s="9"/>
      <c r="H4" s="9"/>
      <c r="I4" s="9"/>
      <c r="J4" s="9"/>
      <c r="K4" s="10"/>
      <c r="L4" s="11" t="s">
        <v>82</v>
      </c>
      <c r="M4" s="7"/>
      <c r="N4" s="8" t="s">
        <v>161</v>
      </c>
      <c r="O4" s="9"/>
      <c r="P4" s="9"/>
      <c r="Q4" s="9"/>
      <c r="R4" s="9"/>
      <c r="S4" s="9"/>
      <c r="T4" s="10"/>
      <c r="U4" s="11" t="s">
        <v>82</v>
      </c>
      <c r="V4" s="7"/>
      <c r="W4" s="8" t="s">
        <v>161</v>
      </c>
      <c r="X4" s="9"/>
      <c r="Y4" s="9"/>
      <c r="Z4" s="9"/>
      <c r="AA4" s="9"/>
      <c r="AB4" s="9"/>
      <c r="AC4" s="10"/>
      <c r="AD4" s="11" t="s">
        <v>82</v>
      </c>
      <c r="AE4" s="26" t="s">
        <v>159</v>
      </c>
      <c r="AF4" s="29" t="s">
        <v>166</v>
      </c>
      <c r="AG4" s="30"/>
      <c r="AH4" s="31"/>
      <c r="AI4" s="28"/>
      <c r="AJ4" s="119" t="s">
        <v>69</v>
      </c>
      <c r="AK4" s="118"/>
      <c r="AL4" s="26" t="s">
        <v>159</v>
      </c>
      <c r="AM4" s="115" t="s">
        <v>100</v>
      </c>
      <c r="AN4" s="27" t="s">
        <v>167</v>
      </c>
      <c r="AO4" s="25"/>
      <c r="AP4" s="25"/>
      <c r="AQ4" s="28"/>
      <c r="AR4" s="115" t="s">
        <v>101</v>
      </c>
      <c r="AS4" s="115" t="s">
        <v>102</v>
      </c>
      <c r="AT4" s="115" t="s">
        <v>103</v>
      </c>
      <c r="AU4" s="116"/>
      <c r="AV4" s="116"/>
      <c r="AW4" s="33"/>
      <c r="AX4" s="26" t="s">
        <v>159</v>
      </c>
      <c r="AY4" s="29" t="s">
        <v>166</v>
      </c>
      <c r="AZ4" s="30"/>
      <c r="BA4" s="31"/>
      <c r="BB4" s="28"/>
      <c r="BC4" s="119" t="s">
        <v>69</v>
      </c>
      <c r="BD4" s="118"/>
      <c r="BE4" s="26" t="s">
        <v>159</v>
      </c>
      <c r="BF4" s="115" t="s">
        <v>100</v>
      </c>
      <c r="BG4" s="27" t="s">
        <v>167</v>
      </c>
      <c r="BH4" s="25"/>
      <c r="BI4" s="25"/>
      <c r="BJ4" s="28"/>
      <c r="BK4" s="115" t="s">
        <v>101</v>
      </c>
      <c r="BL4" s="115" t="s">
        <v>102</v>
      </c>
      <c r="BM4" s="115" t="s">
        <v>103</v>
      </c>
      <c r="BN4" s="116"/>
      <c r="BO4" s="116"/>
      <c r="BP4" s="33"/>
      <c r="BQ4" s="26" t="s">
        <v>159</v>
      </c>
      <c r="BR4" s="29" t="s">
        <v>166</v>
      </c>
      <c r="BS4" s="30"/>
      <c r="BT4" s="31"/>
      <c r="BU4" s="28"/>
      <c r="BV4" s="119" t="s">
        <v>69</v>
      </c>
      <c r="BW4" s="118"/>
      <c r="BX4" s="26" t="s">
        <v>159</v>
      </c>
      <c r="BY4" s="115" t="s">
        <v>100</v>
      </c>
      <c r="BZ4" s="27" t="s">
        <v>167</v>
      </c>
      <c r="CA4" s="25"/>
      <c r="CB4" s="25"/>
      <c r="CC4" s="28"/>
      <c r="CD4" s="115" t="s">
        <v>101</v>
      </c>
      <c r="CE4" s="115" t="s">
        <v>102</v>
      </c>
      <c r="CF4" s="115" t="s">
        <v>103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83</v>
      </c>
      <c r="G5" s="12" t="s">
        <v>84</v>
      </c>
      <c r="H5" s="12" t="s">
        <v>85</v>
      </c>
      <c r="I5" s="12" t="s">
        <v>86</v>
      </c>
      <c r="J5" s="12" t="s">
        <v>87</v>
      </c>
      <c r="K5" s="12" t="s">
        <v>88</v>
      </c>
      <c r="L5" s="13"/>
      <c r="M5" s="7"/>
      <c r="N5" s="7"/>
      <c r="O5" s="12" t="s">
        <v>83</v>
      </c>
      <c r="P5" s="12" t="s">
        <v>84</v>
      </c>
      <c r="Q5" s="12" t="s">
        <v>85</v>
      </c>
      <c r="R5" s="12" t="s">
        <v>86</v>
      </c>
      <c r="S5" s="12" t="s">
        <v>87</v>
      </c>
      <c r="T5" s="12" t="s">
        <v>88</v>
      </c>
      <c r="U5" s="13"/>
      <c r="V5" s="7"/>
      <c r="W5" s="7"/>
      <c r="X5" s="12" t="s">
        <v>83</v>
      </c>
      <c r="Y5" s="12" t="s">
        <v>84</v>
      </c>
      <c r="Z5" s="12" t="s">
        <v>85</v>
      </c>
      <c r="AA5" s="12" t="s">
        <v>86</v>
      </c>
      <c r="AB5" s="12" t="s">
        <v>87</v>
      </c>
      <c r="AC5" s="12" t="s">
        <v>88</v>
      </c>
      <c r="AD5" s="13"/>
      <c r="AE5" s="33"/>
      <c r="AF5" s="26" t="s">
        <v>159</v>
      </c>
      <c r="AG5" s="32" t="s">
        <v>104</v>
      </c>
      <c r="AH5" s="32" t="s">
        <v>105</v>
      </c>
      <c r="AI5" s="32" t="s">
        <v>88</v>
      </c>
      <c r="AJ5" s="120"/>
      <c r="AK5" s="118"/>
      <c r="AL5" s="33"/>
      <c r="AM5" s="116"/>
      <c r="AN5" s="26" t="s">
        <v>159</v>
      </c>
      <c r="AO5" s="23" t="s">
        <v>106</v>
      </c>
      <c r="AP5" s="23" t="s">
        <v>107</v>
      </c>
      <c r="AQ5" s="23" t="s">
        <v>108</v>
      </c>
      <c r="AR5" s="116"/>
      <c r="AS5" s="116"/>
      <c r="AT5" s="116"/>
      <c r="AU5" s="116"/>
      <c r="AV5" s="116"/>
      <c r="AW5" s="33"/>
      <c r="AX5" s="33"/>
      <c r="AY5" s="26" t="s">
        <v>159</v>
      </c>
      <c r="AZ5" s="32" t="s">
        <v>104</v>
      </c>
      <c r="BA5" s="32" t="s">
        <v>105</v>
      </c>
      <c r="BB5" s="32" t="s">
        <v>88</v>
      </c>
      <c r="BC5" s="120"/>
      <c r="BD5" s="118"/>
      <c r="BE5" s="33"/>
      <c r="BF5" s="116"/>
      <c r="BG5" s="26" t="s">
        <v>159</v>
      </c>
      <c r="BH5" s="23" t="s">
        <v>106</v>
      </c>
      <c r="BI5" s="23" t="s">
        <v>107</v>
      </c>
      <c r="BJ5" s="23" t="s">
        <v>108</v>
      </c>
      <c r="BK5" s="116"/>
      <c r="BL5" s="116"/>
      <c r="BM5" s="116"/>
      <c r="BN5" s="116"/>
      <c r="BO5" s="116"/>
      <c r="BP5" s="33"/>
      <c r="BQ5" s="33"/>
      <c r="BR5" s="26" t="s">
        <v>159</v>
      </c>
      <c r="BS5" s="32" t="s">
        <v>104</v>
      </c>
      <c r="BT5" s="32" t="s">
        <v>105</v>
      </c>
      <c r="BU5" s="32" t="s">
        <v>88</v>
      </c>
      <c r="BV5" s="120"/>
      <c r="BW5" s="118"/>
      <c r="BX5" s="33"/>
      <c r="BY5" s="116"/>
      <c r="BZ5" s="26" t="s">
        <v>159</v>
      </c>
      <c r="CA5" s="23" t="s">
        <v>106</v>
      </c>
      <c r="CB5" s="23" t="s">
        <v>107</v>
      </c>
      <c r="CC5" s="23" t="s">
        <v>108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162</v>
      </c>
      <c r="E6" s="14" t="s">
        <v>163</v>
      </c>
      <c r="F6" s="15" t="s">
        <v>163</v>
      </c>
      <c r="G6" s="15" t="s">
        <v>163</v>
      </c>
      <c r="H6" s="15" t="s">
        <v>163</v>
      </c>
      <c r="I6" s="15" t="s">
        <v>163</v>
      </c>
      <c r="J6" s="15" t="s">
        <v>163</v>
      </c>
      <c r="K6" s="15" t="s">
        <v>163</v>
      </c>
      <c r="L6" s="16" t="s">
        <v>163</v>
      </c>
      <c r="M6" s="14" t="s">
        <v>163</v>
      </c>
      <c r="N6" s="14" t="s">
        <v>163</v>
      </c>
      <c r="O6" s="15" t="s">
        <v>163</v>
      </c>
      <c r="P6" s="15" t="s">
        <v>163</v>
      </c>
      <c r="Q6" s="15" t="s">
        <v>163</v>
      </c>
      <c r="R6" s="15" t="s">
        <v>163</v>
      </c>
      <c r="S6" s="15" t="s">
        <v>163</v>
      </c>
      <c r="T6" s="15" t="s">
        <v>163</v>
      </c>
      <c r="U6" s="16" t="s">
        <v>163</v>
      </c>
      <c r="V6" s="14" t="s">
        <v>163</v>
      </c>
      <c r="W6" s="14" t="s">
        <v>163</v>
      </c>
      <c r="X6" s="15" t="s">
        <v>163</v>
      </c>
      <c r="Y6" s="15" t="s">
        <v>163</v>
      </c>
      <c r="Z6" s="15" t="s">
        <v>163</v>
      </c>
      <c r="AA6" s="15" t="s">
        <v>163</v>
      </c>
      <c r="AB6" s="15" t="s">
        <v>163</v>
      </c>
      <c r="AC6" s="15" t="s">
        <v>163</v>
      </c>
      <c r="AD6" s="16" t="s">
        <v>163</v>
      </c>
      <c r="AE6" s="34" t="s">
        <v>162</v>
      </c>
      <c r="AF6" s="34" t="s">
        <v>163</v>
      </c>
      <c r="AG6" s="35" t="s">
        <v>163</v>
      </c>
      <c r="AH6" s="35" t="s">
        <v>163</v>
      </c>
      <c r="AI6" s="35" t="s">
        <v>163</v>
      </c>
      <c r="AJ6" s="38" t="s">
        <v>163</v>
      </c>
      <c r="AK6" s="38" t="s">
        <v>163</v>
      </c>
      <c r="AL6" s="34" t="s">
        <v>163</v>
      </c>
      <c r="AM6" s="34" t="s">
        <v>163</v>
      </c>
      <c r="AN6" s="34" t="s">
        <v>163</v>
      </c>
      <c r="AO6" s="39" t="s">
        <v>163</v>
      </c>
      <c r="AP6" s="39" t="s">
        <v>163</v>
      </c>
      <c r="AQ6" s="39" t="s">
        <v>163</v>
      </c>
      <c r="AR6" s="34" t="s">
        <v>163</v>
      </c>
      <c r="AS6" s="34" t="s">
        <v>163</v>
      </c>
      <c r="AT6" s="34" t="s">
        <v>163</v>
      </c>
      <c r="AU6" s="34" t="s">
        <v>163</v>
      </c>
      <c r="AV6" s="34" t="s">
        <v>163</v>
      </c>
      <c r="AW6" s="34" t="s">
        <v>163</v>
      </c>
      <c r="AX6" s="34" t="s">
        <v>162</v>
      </c>
      <c r="AY6" s="34" t="s">
        <v>163</v>
      </c>
      <c r="AZ6" s="35" t="s">
        <v>163</v>
      </c>
      <c r="BA6" s="35" t="s">
        <v>163</v>
      </c>
      <c r="BB6" s="35" t="s">
        <v>163</v>
      </c>
      <c r="BC6" s="38" t="s">
        <v>163</v>
      </c>
      <c r="BD6" s="38" t="s">
        <v>163</v>
      </c>
      <c r="BE6" s="34" t="s">
        <v>163</v>
      </c>
      <c r="BF6" s="34" t="s">
        <v>163</v>
      </c>
      <c r="BG6" s="34" t="s">
        <v>163</v>
      </c>
      <c r="BH6" s="39" t="s">
        <v>163</v>
      </c>
      <c r="BI6" s="39" t="s">
        <v>163</v>
      </c>
      <c r="BJ6" s="39" t="s">
        <v>163</v>
      </c>
      <c r="BK6" s="34" t="s">
        <v>163</v>
      </c>
      <c r="BL6" s="34" t="s">
        <v>163</v>
      </c>
      <c r="BM6" s="34" t="s">
        <v>163</v>
      </c>
      <c r="BN6" s="34" t="s">
        <v>163</v>
      </c>
      <c r="BO6" s="34" t="s">
        <v>163</v>
      </c>
      <c r="BP6" s="34" t="s">
        <v>163</v>
      </c>
      <c r="BQ6" s="34" t="s">
        <v>162</v>
      </c>
      <c r="BR6" s="34" t="s">
        <v>163</v>
      </c>
      <c r="BS6" s="35" t="s">
        <v>163</v>
      </c>
      <c r="BT6" s="35" t="s">
        <v>163</v>
      </c>
      <c r="BU6" s="35" t="s">
        <v>163</v>
      </c>
      <c r="BV6" s="38" t="s">
        <v>163</v>
      </c>
      <c r="BW6" s="38" t="s">
        <v>163</v>
      </c>
      <c r="BX6" s="34" t="s">
        <v>163</v>
      </c>
      <c r="BY6" s="34" t="s">
        <v>163</v>
      </c>
      <c r="BZ6" s="34" t="s">
        <v>163</v>
      </c>
      <c r="CA6" s="39" t="s">
        <v>163</v>
      </c>
      <c r="CB6" s="39" t="s">
        <v>163</v>
      </c>
      <c r="CC6" s="39" t="s">
        <v>163</v>
      </c>
      <c r="CD6" s="34" t="s">
        <v>163</v>
      </c>
      <c r="CE6" s="34" t="s">
        <v>163</v>
      </c>
      <c r="CF6" s="34" t="s">
        <v>163</v>
      </c>
      <c r="CG6" s="34" t="s">
        <v>163</v>
      </c>
      <c r="CH6" s="34" t="s">
        <v>163</v>
      </c>
      <c r="CI6" s="34" t="s">
        <v>163</v>
      </c>
    </row>
    <row r="7" spans="1:87" ht="13.5">
      <c r="A7" s="74" t="s">
        <v>177</v>
      </c>
      <c r="B7" s="74" t="s">
        <v>212</v>
      </c>
      <c r="C7" s="101" t="s">
        <v>213</v>
      </c>
      <c r="D7" s="17">
        <f aca="true" t="shared" si="0" ref="D7:D25">E7+L7</f>
        <v>0</v>
      </c>
      <c r="E7" s="17">
        <f aca="true" t="shared" si="1" ref="E7:E25">F7+G7+H7+I7+K7</f>
        <v>0</v>
      </c>
      <c r="F7" s="17"/>
      <c r="G7" s="17"/>
      <c r="H7" s="17"/>
      <c r="I7" s="17"/>
      <c r="J7" s="17">
        <v>0</v>
      </c>
      <c r="K7" s="17"/>
      <c r="L7" s="17"/>
      <c r="M7" s="17">
        <f aca="true" t="shared" si="2" ref="M7:M25">N7+U7</f>
        <v>14539</v>
      </c>
      <c r="N7" s="17">
        <f aca="true" t="shared" si="3" ref="N7:N25">O7+P7+Q7+R7+T7</f>
        <v>22589</v>
      </c>
      <c r="O7" s="17"/>
      <c r="P7" s="17"/>
      <c r="Q7" s="17"/>
      <c r="R7" s="17">
        <v>17389</v>
      </c>
      <c r="S7" s="17">
        <v>312193</v>
      </c>
      <c r="T7" s="17">
        <v>5200</v>
      </c>
      <c r="U7" s="17">
        <v>-8050</v>
      </c>
      <c r="V7" s="17">
        <f aca="true" t="shared" si="4" ref="V7:V24">D7+M7</f>
        <v>14539</v>
      </c>
      <c r="W7" s="17">
        <f aca="true" t="shared" si="5" ref="W7:W24">E7+N7</f>
        <v>22589</v>
      </c>
      <c r="X7" s="17">
        <f aca="true" t="shared" si="6" ref="X7:X24">F7+O7</f>
        <v>0</v>
      </c>
      <c r="Y7" s="17">
        <f aca="true" t="shared" si="7" ref="Y7:Y24">G7+P7</f>
        <v>0</v>
      </c>
      <c r="Z7" s="17">
        <f aca="true" t="shared" si="8" ref="Z7:Z24">H7+Q7</f>
        <v>0</v>
      </c>
      <c r="AA7" s="17">
        <f aca="true" t="shared" si="9" ref="AA7:AB24">I7+R7</f>
        <v>17389</v>
      </c>
      <c r="AB7" s="17">
        <f t="shared" si="9"/>
        <v>312193</v>
      </c>
      <c r="AC7" s="17">
        <f aca="true" t="shared" si="10" ref="AC7:AC25">K7+T7</f>
        <v>5200</v>
      </c>
      <c r="AD7" s="17">
        <f aca="true" t="shared" si="11" ref="AD7:AD25">L7+U7</f>
        <v>-8050</v>
      </c>
      <c r="AE7" s="17">
        <f aca="true" t="shared" si="12" ref="AE7:AE24">AF7+AJ7</f>
        <v>0</v>
      </c>
      <c r="AF7" s="17">
        <f aca="true" t="shared" si="13" ref="AF7:AF24">SUM(AG7:AI7)</f>
        <v>0</v>
      </c>
      <c r="AG7" s="17"/>
      <c r="AH7" s="17"/>
      <c r="AI7" s="17"/>
      <c r="AJ7" s="17"/>
      <c r="AK7" s="75" t="s">
        <v>156</v>
      </c>
      <c r="AL7" s="17">
        <f aca="true" t="shared" si="14" ref="AL7:AL24">AM7+AN7+AR7+AS7+AT7</f>
        <v>0</v>
      </c>
      <c r="AM7" s="17"/>
      <c r="AN7" s="75">
        <f aca="true" t="shared" si="15" ref="AN7:AN24">SUM(AO7:AQ7)</f>
        <v>0</v>
      </c>
      <c r="AO7" s="17"/>
      <c r="AP7" s="17"/>
      <c r="AQ7" s="17"/>
      <c r="AR7" s="17"/>
      <c r="AS7" s="17"/>
      <c r="AT7" s="17"/>
      <c r="AU7" s="75" t="s">
        <v>156</v>
      </c>
      <c r="AV7" s="17"/>
      <c r="AW7" s="17">
        <f aca="true" t="shared" si="16" ref="AW7:AW24">AE7+AL7+AV7</f>
        <v>0</v>
      </c>
      <c r="AX7" s="17">
        <f aca="true" t="shared" si="17" ref="AX7:AX24">AY7+BC7</f>
        <v>0</v>
      </c>
      <c r="AY7" s="17">
        <f aca="true" t="shared" si="18" ref="AY7:AY24">SUM(AZ7:BB7)</f>
        <v>0</v>
      </c>
      <c r="AZ7" s="17"/>
      <c r="BA7" s="17"/>
      <c r="BB7" s="17"/>
      <c r="BC7" s="17"/>
      <c r="BD7" s="75" t="s">
        <v>156</v>
      </c>
      <c r="BE7" s="17">
        <f aca="true" t="shared" si="19" ref="BE7:BE24">BF7+BG7+BK7+BL7+BM7</f>
        <v>245512</v>
      </c>
      <c r="BF7" s="17">
        <v>100713</v>
      </c>
      <c r="BG7" s="75">
        <f aca="true" t="shared" si="20" ref="BG7:BG24">SUM(BH7:BJ7)</f>
        <v>144799</v>
      </c>
      <c r="BH7" s="17"/>
      <c r="BI7" s="17">
        <v>144799</v>
      </c>
      <c r="BJ7" s="17"/>
      <c r="BK7" s="17"/>
      <c r="BL7" s="17"/>
      <c r="BM7" s="17"/>
      <c r="BN7" s="75" t="s">
        <v>156</v>
      </c>
      <c r="BO7" s="17">
        <v>81220</v>
      </c>
      <c r="BP7" s="17">
        <f aca="true" t="shared" si="21" ref="BP7:BP24">AX7+BE7+BO7</f>
        <v>326732</v>
      </c>
      <c r="BQ7" s="17">
        <f aca="true" t="shared" si="22" ref="BQ7:BQ24">AE7+AX7</f>
        <v>0</v>
      </c>
      <c r="BR7" s="17">
        <f aca="true" t="shared" si="23" ref="BR7:BR24">AF7+AY7</f>
        <v>0</v>
      </c>
      <c r="BS7" s="17">
        <f aca="true" t="shared" si="24" ref="BS7:BS24">AG7+AZ7</f>
        <v>0</v>
      </c>
      <c r="BT7" s="17">
        <f aca="true" t="shared" si="25" ref="BT7:BT24">AH7+BA7</f>
        <v>0</v>
      </c>
      <c r="BU7" s="17">
        <f aca="true" t="shared" si="26" ref="BU7:BU24">AI7+BB7</f>
        <v>0</v>
      </c>
      <c r="BV7" s="17">
        <f aca="true" t="shared" si="27" ref="BV7:BV24">AJ7+BC7</f>
        <v>0</v>
      </c>
      <c r="BW7" s="75" t="s">
        <v>89</v>
      </c>
      <c r="BX7" s="17">
        <f aca="true" t="shared" si="28" ref="BX7:BX24">AL7+BE7</f>
        <v>245512</v>
      </c>
      <c r="BY7" s="17">
        <f aca="true" t="shared" si="29" ref="BY7:BY24">AM7+BF7</f>
        <v>100713</v>
      </c>
      <c r="BZ7" s="17">
        <f aca="true" t="shared" si="30" ref="BZ7:BZ24">AN7+BG7</f>
        <v>144799</v>
      </c>
      <c r="CA7" s="17">
        <f aca="true" t="shared" si="31" ref="CA7:CA24">AO7+BH7</f>
        <v>0</v>
      </c>
      <c r="CB7" s="17">
        <f aca="true" t="shared" si="32" ref="CB7:CB24">AP7+BI7</f>
        <v>144799</v>
      </c>
      <c r="CC7" s="17">
        <f aca="true" t="shared" si="33" ref="CC7:CC24">AQ7+BJ7</f>
        <v>0</v>
      </c>
      <c r="CD7" s="17">
        <f aca="true" t="shared" si="34" ref="CD7:CD24">AR7+BK7</f>
        <v>0</v>
      </c>
      <c r="CE7" s="17">
        <f aca="true" t="shared" si="35" ref="CE7:CE24">AS7+BL7</f>
        <v>0</v>
      </c>
      <c r="CF7" s="17">
        <f aca="true" t="shared" si="36" ref="CF7:CF24">AT7+BM7</f>
        <v>0</v>
      </c>
      <c r="CG7" s="75" t="s">
        <v>89</v>
      </c>
      <c r="CH7" s="17">
        <f aca="true" t="shared" si="37" ref="CH7:CH24">AV7+BO7</f>
        <v>81220</v>
      </c>
      <c r="CI7" s="17">
        <f aca="true" t="shared" si="38" ref="CI7:CI24">AW7+BP7</f>
        <v>326732</v>
      </c>
    </row>
    <row r="8" spans="1:87" ht="13.5">
      <c r="A8" s="74" t="s">
        <v>177</v>
      </c>
      <c r="B8" s="74" t="s">
        <v>214</v>
      </c>
      <c r="C8" s="101" t="s">
        <v>215</v>
      </c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>
        <v>0</v>
      </c>
      <c r="K8" s="17"/>
      <c r="L8" s="17"/>
      <c r="M8" s="17">
        <f t="shared" si="2"/>
        <v>5244</v>
      </c>
      <c r="N8" s="17">
        <f t="shared" si="3"/>
        <v>0</v>
      </c>
      <c r="O8" s="17"/>
      <c r="P8" s="17"/>
      <c r="Q8" s="17"/>
      <c r="R8" s="17"/>
      <c r="S8" s="17">
        <v>239594</v>
      </c>
      <c r="T8" s="17"/>
      <c r="U8" s="17">
        <v>5244</v>
      </c>
      <c r="V8" s="17">
        <f t="shared" si="4"/>
        <v>5244</v>
      </c>
      <c r="W8" s="17">
        <f t="shared" si="5"/>
        <v>0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0</v>
      </c>
      <c r="AB8" s="17">
        <f t="shared" si="9"/>
        <v>239594</v>
      </c>
      <c r="AC8" s="17">
        <f t="shared" si="10"/>
        <v>0</v>
      </c>
      <c r="AD8" s="17">
        <f t="shared" si="11"/>
        <v>5244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 t="s">
        <v>156</v>
      </c>
      <c r="AL8" s="17">
        <f t="shared" si="14"/>
        <v>0</v>
      </c>
      <c r="AM8" s="17"/>
      <c r="AN8" s="75">
        <f t="shared" si="15"/>
        <v>0</v>
      </c>
      <c r="AO8" s="17"/>
      <c r="AP8" s="17"/>
      <c r="AQ8" s="17"/>
      <c r="AR8" s="17"/>
      <c r="AS8" s="17"/>
      <c r="AT8" s="17"/>
      <c r="AU8" s="75" t="s">
        <v>156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156</v>
      </c>
      <c r="BE8" s="17">
        <f t="shared" si="19"/>
        <v>209384</v>
      </c>
      <c r="BF8" s="17">
        <v>46786</v>
      </c>
      <c r="BG8" s="75">
        <f t="shared" si="20"/>
        <v>138637</v>
      </c>
      <c r="BH8" s="17"/>
      <c r="BI8" s="17">
        <v>138637</v>
      </c>
      <c r="BJ8" s="17"/>
      <c r="BK8" s="17"/>
      <c r="BL8" s="17">
        <v>23961</v>
      </c>
      <c r="BM8" s="17"/>
      <c r="BN8" s="75" t="s">
        <v>156</v>
      </c>
      <c r="BO8" s="17">
        <v>35454</v>
      </c>
      <c r="BP8" s="17">
        <f t="shared" si="21"/>
        <v>244838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89</v>
      </c>
      <c r="BX8" s="17">
        <f t="shared" si="28"/>
        <v>209384</v>
      </c>
      <c r="BY8" s="17">
        <f t="shared" si="29"/>
        <v>46786</v>
      </c>
      <c r="BZ8" s="17">
        <f t="shared" si="30"/>
        <v>138637</v>
      </c>
      <c r="CA8" s="17">
        <f t="shared" si="31"/>
        <v>0</v>
      </c>
      <c r="CB8" s="17">
        <f t="shared" si="32"/>
        <v>138637</v>
      </c>
      <c r="CC8" s="17">
        <f t="shared" si="33"/>
        <v>0</v>
      </c>
      <c r="CD8" s="17">
        <f t="shared" si="34"/>
        <v>0</v>
      </c>
      <c r="CE8" s="17">
        <f t="shared" si="35"/>
        <v>23961</v>
      </c>
      <c r="CF8" s="17">
        <f t="shared" si="36"/>
        <v>0</v>
      </c>
      <c r="CG8" s="75" t="s">
        <v>89</v>
      </c>
      <c r="CH8" s="17">
        <f t="shared" si="37"/>
        <v>35454</v>
      </c>
      <c r="CI8" s="17">
        <f t="shared" si="38"/>
        <v>244838</v>
      </c>
    </row>
    <row r="9" spans="1:87" ht="13.5">
      <c r="A9" s="74" t="s">
        <v>177</v>
      </c>
      <c r="B9" s="74" t="s">
        <v>216</v>
      </c>
      <c r="C9" s="101" t="s">
        <v>217</v>
      </c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>
        <v>0</v>
      </c>
      <c r="K9" s="17"/>
      <c r="L9" s="17"/>
      <c r="M9" s="17">
        <f t="shared" si="2"/>
        <v>15904</v>
      </c>
      <c r="N9" s="17">
        <f t="shared" si="3"/>
        <v>0</v>
      </c>
      <c r="O9" s="17"/>
      <c r="P9" s="17"/>
      <c r="Q9" s="17"/>
      <c r="R9" s="17"/>
      <c r="S9" s="17">
        <v>168183</v>
      </c>
      <c r="T9" s="17"/>
      <c r="U9" s="17">
        <v>15904</v>
      </c>
      <c r="V9" s="17">
        <f t="shared" si="4"/>
        <v>15904</v>
      </c>
      <c r="W9" s="17">
        <f t="shared" si="5"/>
        <v>0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0</v>
      </c>
      <c r="AB9" s="17">
        <f t="shared" si="9"/>
        <v>168183</v>
      </c>
      <c r="AC9" s="17">
        <f t="shared" si="10"/>
        <v>0</v>
      </c>
      <c r="AD9" s="17">
        <f t="shared" si="11"/>
        <v>15904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 t="s">
        <v>156</v>
      </c>
      <c r="AL9" s="17">
        <f t="shared" si="14"/>
        <v>0</v>
      </c>
      <c r="AM9" s="17"/>
      <c r="AN9" s="75">
        <f t="shared" si="15"/>
        <v>0</v>
      </c>
      <c r="AO9" s="17"/>
      <c r="AP9" s="17"/>
      <c r="AQ9" s="17"/>
      <c r="AR9" s="17"/>
      <c r="AS9" s="17"/>
      <c r="AT9" s="17"/>
      <c r="AU9" s="75" t="s">
        <v>156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 t="s">
        <v>156</v>
      </c>
      <c r="BE9" s="17">
        <f t="shared" si="19"/>
        <v>184087</v>
      </c>
      <c r="BF9" s="17">
        <v>72469</v>
      </c>
      <c r="BG9" s="75">
        <f t="shared" si="20"/>
        <v>65609</v>
      </c>
      <c r="BH9" s="17"/>
      <c r="BI9" s="17">
        <v>65609</v>
      </c>
      <c r="BJ9" s="17"/>
      <c r="BK9" s="17"/>
      <c r="BL9" s="17">
        <v>23201</v>
      </c>
      <c r="BM9" s="17">
        <v>22808</v>
      </c>
      <c r="BN9" s="75" t="s">
        <v>156</v>
      </c>
      <c r="BO9" s="17"/>
      <c r="BP9" s="17">
        <f t="shared" si="21"/>
        <v>184087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89</v>
      </c>
      <c r="BX9" s="17">
        <f t="shared" si="28"/>
        <v>184087</v>
      </c>
      <c r="BY9" s="17">
        <f t="shared" si="29"/>
        <v>72469</v>
      </c>
      <c r="BZ9" s="17">
        <f t="shared" si="30"/>
        <v>65609</v>
      </c>
      <c r="CA9" s="17">
        <f t="shared" si="31"/>
        <v>0</v>
      </c>
      <c r="CB9" s="17">
        <f t="shared" si="32"/>
        <v>65609</v>
      </c>
      <c r="CC9" s="17">
        <f t="shared" si="33"/>
        <v>0</v>
      </c>
      <c r="CD9" s="17">
        <f t="shared" si="34"/>
        <v>0</v>
      </c>
      <c r="CE9" s="17">
        <f t="shared" si="35"/>
        <v>23201</v>
      </c>
      <c r="CF9" s="17">
        <f t="shared" si="36"/>
        <v>22808</v>
      </c>
      <c r="CG9" s="75" t="s">
        <v>89</v>
      </c>
      <c r="CH9" s="17">
        <f t="shared" si="37"/>
        <v>0</v>
      </c>
      <c r="CI9" s="17">
        <f t="shared" si="38"/>
        <v>184087</v>
      </c>
    </row>
    <row r="10" spans="1:87" ht="13.5">
      <c r="A10" s="74" t="s">
        <v>177</v>
      </c>
      <c r="B10" s="74" t="s">
        <v>218</v>
      </c>
      <c r="C10" s="101" t="s">
        <v>219</v>
      </c>
      <c r="D10" s="17">
        <f t="shared" si="0"/>
        <v>0</v>
      </c>
      <c r="E10" s="17">
        <f t="shared" si="1"/>
        <v>0</v>
      </c>
      <c r="F10" s="17"/>
      <c r="G10" s="17"/>
      <c r="H10" s="17"/>
      <c r="I10" s="17"/>
      <c r="J10" s="17">
        <v>160186</v>
      </c>
      <c r="K10" s="17"/>
      <c r="L10" s="17"/>
      <c r="M10" s="17">
        <f t="shared" si="2"/>
        <v>0</v>
      </c>
      <c r="N10" s="17">
        <f t="shared" si="3"/>
        <v>0</v>
      </c>
      <c r="O10" s="17"/>
      <c r="P10" s="17"/>
      <c r="Q10" s="17"/>
      <c r="R10" s="17"/>
      <c r="S10" s="17">
        <v>394936</v>
      </c>
      <c r="T10" s="17"/>
      <c r="U10" s="17"/>
      <c r="V10" s="17">
        <f t="shared" si="4"/>
        <v>0</v>
      </c>
      <c r="W10" s="17">
        <f t="shared" si="5"/>
        <v>0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0</v>
      </c>
      <c r="AB10" s="17">
        <f t="shared" si="9"/>
        <v>555122</v>
      </c>
      <c r="AC10" s="17">
        <f t="shared" si="10"/>
        <v>0</v>
      </c>
      <c r="AD10" s="17">
        <f t="shared" si="11"/>
        <v>0</v>
      </c>
      <c r="AE10" s="17">
        <f t="shared" si="12"/>
        <v>2162</v>
      </c>
      <c r="AF10" s="17">
        <f t="shared" si="13"/>
        <v>2162</v>
      </c>
      <c r="AG10" s="17">
        <v>2162</v>
      </c>
      <c r="AH10" s="17"/>
      <c r="AI10" s="17"/>
      <c r="AJ10" s="17"/>
      <c r="AK10" s="75" t="s">
        <v>156</v>
      </c>
      <c r="AL10" s="17">
        <f t="shared" si="14"/>
        <v>158024</v>
      </c>
      <c r="AM10" s="17">
        <v>49739</v>
      </c>
      <c r="AN10" s="75">
        <f t="shared" si="15"/>
        <v>38161</v>
      </c>
      <c r="AO10" s="17"/>
      <c r="AP10" s="17">
        <v>28501</v>
      </c>
      <c r="AQ10" s="17">
        <v>9660</v>
      </c>
      <c r="AR10" s="17"/>
      <c r="AS10" s="17">
        <v>65124</v>
      </c>
      <c r="AT10" s="17">
        <v>5000</v>
      </c>
      <c r="AU10" s="75" t="s">
        <v>156</v>
      </c>
      <c r="AV10" s="17"/>
      <c r="AW10" s="17">
        <f t="shared" si="16"/>
        <v>160186</v>
      </c>
      <c r="AX10" s="17">
        <f t="shared" si="17"/>
        <v>32123</v>
      </c>
      <c r="AY10" s="17">
        <f t="shared" si="18"/>
        <v>32123</v>
      </c>
      <c r="AZ10" s="17">
        <v>32123</v>
      </c>
      <c r="BA10" s="17"/>
      <c r="BB10" s="17"/>
      <c r="BC10" s="17"/>
      <c r="BD10" s="75" t="s">
        <v>156</v>
      </c>
      <c r="BE10" s="17">
        <f t="shared" si="19"/>
        <v>362813</v>
      </c>
      <c r="BF10" s="17">
        <v>75816</v>
      </c>
      <c r="BG10" s="75">
        <f t="shared" si="20"/>
        <v>115230</v>
      </c>
      <c r="BH10" s="17"/>
      <c r="BI10" s="17">
        <v>115230</v>
      </c>
      <c r="BJ10" s="17"/>
      <c r="BK10" s="17"/>
      <c r="BL10" s="17">
        <v>169967</v>
      </c>
      <c r="BM10" s="17">
        <v>1800</v>
      </c>
      <c r="BN10" s="75" t="s">
        <v>156</v>
      </c>
      <c r="BO10" s="17"/>
      <c r="BP10" s="17">
        <f t="shared" si="21"/>
        <v>394936</v>
      </c>
      <c r="BQ10" s="17">
        <f t="shared" si="22"/>
        <v>34285</v>
      </c>
      <c r="BR10" s="17">
        <f t="shared" si="23"/>
        <v>34285</v>
      </c>
      <c r="BS10" s="17">
        <f t="shared" si="24"/>
        <v>34285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89</v>
      </c>
      <c r="BX10" s="17">
        <f t="shared" si="28"/>
        <v>520837</v>
      </c>
      <c r="BY10" s="17">
        <f t="shared" si="29"/>
        <v>125555</v>
      </c>
      <c r="BZ10" s="17">
        <f t="shared" si="30"/>
        <v>153391</v>
      </c>
      <c r="CA10" s="17">
        <f t="shared" si="31"/>
        <v>0</v>
      </c>
      <c r="CB10" s="17">
        <f t="shared" si="32"/>
        <v>143731</v>
      </c>
      <c r="CC10" s="17">
        <f t="shared" si="33"/>
        <v>9660</v>
      </c>
      <c r="CD10" s="17">
        <f t="shared" si="34"/>
        <v>0</v>
      </c>
      <c r="CE10" s="17">
        <f t="shared" si="35"/>
        <v>235091</v>
      </c>
      <c r="CF10" s="17">
        <f t="shared" si="36"/>
        <v>6800</v>
      </c>
      <c r="CG10" s="75" t="s">
        <v>89</v>
      </c>
      <c r="CH10" s="17">
        <f t="shared" si="37"/>
        <v>0</v>
      </c>
      <c r="CI10" s="17">
        <f t="shared" si="38"/>
        <v>555122</v>
      </c>
    </row>
    <row r="11" spans="1:87" ht="13.5">
      <c r="A11" s="74" t="s">
        <v>177</v>
      </c>
      <c r="B11" s="74" t="s">
        <v>220</v>
      </c>
      <c r="C11" s="101" t="s">
        <v>221</v>
      </c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>
        <v>0</v>
      </c>
      <c r="K11" s="17"/>
      <c r="L11" s="17"/>
      <c r="M11" s="17">
        <f t="shared" si="2"/>
        <v>136364</v>
      </c>
      <c r="N11" s="17">
        <f t="shared" si="3"/>
        <v>136364</v>
      </c>
      <c r="O11" s="17"/>
      <c r="P11" s="17"/>
      <c r="Q11" s="17"/>
      <c r="R11" s="17">
        <v>117556</v>
      </c>
      <c r="S11" s="17">
        <v>54984</v>
      </c>
      <c r="T11" s="17">
        <v>18808</v>
      </c>
      <c r="U11" s="17"/>
      <c r="V11" s="17">
        <f t="shared" si="4"/>
        <v>136364</v>
      </c>
      <c r="W11" s="17">
        <f t="shared" si="5"/>
        <v>136364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117556</v>
      </c>
      <c r="AB11" s="17">
        <f t="shared" si="9"/>
        <v>54984</v>
      </c>
      <c r="AC11" s="17">
        <f t="shared" si="10"/>
        <v>18808</v>
      </c>
      <c r="AD11" s="17">
        <f t="shared" si="11"/>
        <v>0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156</v>
      </c>
      <c r="AL11" s="17">
        <f t="shared" si="14"/>
        <v>0</v>
      </c>
      <c r="AM11" s="17"/>
      <c r="AN11" s="75">
        <f t="shared" si="15"/>
        <v>0</v>
      </c>
      <c r="AO11" s="17"/>
      <c r="AP11" s="17"/>
      <c r="AQ11" s="17"/>
      <c r="AR11" s="17"/>
      <c r="AS11" s="17"/>
      <c r="AT11" s="17"/>
      <c r="AU11" s="75" t="s">
        <v>156</v>
      </c>
      <c r="AV11" s="17"/>
      <c r="AW11" s="17">
        <f t="shared" si="16"/>
        <v>0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156</v>
      </c>
      <c r="BE11" s="17">
        <f t="shared" si="19"/>
        <v>177153</v>
      </c>
      <c r="BF11" s="17">
        <v>52801</v>
      </c>
      <c r="BG11" s="75">
        <f t="shared" si="20"/>
        <v>65951</v>
      </c>
      <c r="BH11" s="17"/>
      <c r="BI11" s="17">
        <v>65951</v>
      </c>
      <c r="BJ11" s="17"/>
      <c r="BK11" s="17"/>
      <c r="BL11" s="17">
        <v>58401</v>
      </c>
      <c r="BM11" s="17"/>
      <c r="BN11" s="75" t="s">
        <v>156</v>
      </c>
      <c r="BO11" s="17">
        <v>14195</v>
      </c>
      <c r="BP11" s="17">
        <f t="shared" si="21"/>
        <v>191348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89</v>
      </c>
      <c r="BX11" s="17">
        <f t="shared" si="28"/>
        <v>177153</v>
      </c>
      <c r="BY11" s="17">
        <f t="shared" si="29"/>
        <v>52801</v>
      </c>
      <c r="BZ11" s="17">
        <f t="shared" si="30"/>
        <v>65951</v>
      </c>
      <c r="CA11" s="17">
        <f t="shared" si="31"/>
        <v>0</v>
      </c>
      <c r="CB11" s="17">
        <f t="shared" si="32"/>
        <v>65951</v>
      </c>
      <c r="CC11" s="17">
        <f t="shared" si="33"/>
        <v>0</v>
      </c>
      <c r="CD11" s="17">
        <f t="shared" si="34"/>
        <v>0</v>
      </c>
      <c r="CE11" s="17">
        <f t="shared" si="35"/>
        <v>58401</v>
      </c>
      <c r="CF11" s="17">
        <f t="shared" si="36"/>
        <v>0</v>
      </c>
      <c r="CG11" s="75" t="s">
        <v>89</v>
      </c>
      <c r="CH11" s="17">
        <f t="shared" si="37"/>
        <v>14195</v>
      </c>
      <c r="CI11" s="17">
        <f t="shared" si="38"/>
        <v>191348</v>
      </c>
    </row>
    <row r="12" spans="1:87" ht="13.5">
      <c r="A12" s="74" t="s">
        <v>177</v>
      </c>
      <c r="B12" s="74" t="s">
        <v>222</v>
      </c>
      <c r="C12" s="101" t="s">
        <v>223</v>
      </c>
      <c r="D12" s="17">
        <f t="shared" si="0"/>
        <v>0</v>
      </c>
      <c r="E12" s="17">
        <f t="shared" si="1"/>
        <v>0</v>
      </c>
      <c r="F12" s="17"/>
      <c r="G12" s="17"/>
      <c r="H12" s="17"/>
      <c r="I12" s="17"/>
      <c r="J12" s="17">
        <v>0</v>
      </c>
      <c r="K12" s="17"/>
      <c r="L12" s="17"/>
      <c r="M12" s="17">
        <f t="shared" si="2"/>
        <v>94584</v>
      </c>
      <c r="N12" s="17">
        <f t="shared" si="3"/>
        <v>90626</v>
      </c>
      <c r="O12" s="17"/>
      <c r="P12" s="17"/>
      <c r="Q12" s="17"/>
      <c r="R12" s="17">
        <v>90626</v>
      </c>
      <c r="S12" s="17">
        <v>131357</v>
      </c>
      <c r="T12" s="17"/>
      <c r="U12" s="17">
        <v>3958</v>
      </c>
      <c r="V12" s="17">
        <f t="shared" si="4"/>
        <v>94584</v>
      </c>
      <c r="W12" s="17">
        <f t="shared" si="5"/>
        <v>90626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90626</v>
      </c>
      <c r="AB12" s="17">
        <f t="shared" si="9"/>
        <v>131357</v>
      </c>
      <c r="AC12" s="17">
        <f t="shared" si="10"/>
        <v>0</v>
      </c>
      <c r="AD12" s="17">
        <f t="shared" si="11"/>
        <v>3958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 t="s">
        <v>156</v>
      </c>
      <c r="AL12" s="17">
        <f t="shared" si="14"/>
        <v>0</v>
      </c>
      <c r="AM12" s="17"/>
      <c r="AN12" s="75">
        <f t="shared" si="15"/>
        <v>0</v>
      </c>
      <c r="AO12" s="17"/>
      <c r="AP12" s="17"/>
      <c r="AQ12" s="17"/>
      <c r="AR12" s="17"/>
      <c r="AS12" s="17"/>
      <c r="AT12" s="17"/>
      <c r="AU12" s="75" t="s">
        <v>156</v>
      </c>
      <c r="AV12" s="17"/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 t="s">
        <v>156</v>
      </c>
      <c r="BE12" s="17">
        <f t="shared" si="19"/>
        <v>225941</v>
      </c>
      <c r="BF12" s="17">
        <v>49439</v>
      </c>
      <c r="BG12" s="75">
        <f t="shared" si="20"/>
        <v>59430</v>
      </c>
      <c r="BH12" s="17"/>
      <c r="BI12" s="17">
        <v>59430</v>
      </c>
      <c r="BJ12" s="17"/>
      <c r="BK12" s="17"/>
      <c r="BL12" s="17">
        <v>117072</v>
      </c>
      <c r="BM12" s="17"/>
      <c r="BN12" s="75" t="s">
        <v>156</v>
      </c>
      <c r="BO12" s="17"/>
      <c r="BP12" s="17">
        <f t="shared" si="21"/>
        <v>225941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89</v>
      </c>
      <c r="BX12" s="17">
        <f t="shared" si="28"/>
        <v>225941</v>
      </c>
      <c r="BY12" s="17">
        <f t="shared" si="29"/>
        <v>49439</v>
      </c>
      <c r="BZ12" s="17">
        <f t="shared" si="30"/>
        <v>59430</v>
      </c>
      <c r="CA12" s="17">
        <f t="shared" si="31"/>
        <v>0</v>
      </c>
      <c r="CB12" s="17">
        <f t="shared" si="32"/>
        <v>59430</v>
      </c>
      <c r="CC12" s="17">
        <f t="shared" si="33"/>
        <v>0</v>
      </c>
      <c r="CD12" s="17">
        <f t="shared" si="34"/>
        <v>0</v>
      </c>
      <c r="CE12" s="17">
        <f t="shared" si="35"/>
        <v>117072</v>
      </c>
      <c r="CF12" s="17">
        <f t="shared" si="36"/>
        <v>0</v>
      </c>
      <c r="CG12" s="75" t="s">
        <v>89</v>
      </c>
      <c r="CH12" s="17">
        <f t="shared" si="37"/>
        <v>0</v>
      </c>
      <c r="CI12" s="17">
        <f t="shared" si="38"/>
        <v>225941</v>
      </c>
    </row>
    <row r="13" spans="1:87" ht="13.5">
      <c r="A13" s="74" t="s">
        <v>177</v>
      </c>
      <c r="B13" s="74" t="s">
        <v>224</v>
      </c>
      <c r="C13" s="101" t="s">
        <v>225</v>
      </c>
      <c r="D13" s="17">
        <f t="shared" si="0"/>
        <v>82973</v>
      </c>
      <c r="E13" s="17">
        <f t="shared" si="1"/>
        <v>82973</v>
      </c>
      <c r="F13" s="17"/>
      <c r="G13" s="17"/>
      <c r="H13" s="17"/>
      <c r="I13" s="17">
        <v>82973</v>
      </c>
      <c r="J13" s="17">
        <v>319802</v>
      </c>
      <c r="K13" s="17"/>
      <c r="L13" s="17"/>
      <c r="M13" s="17">
        <f t="shared" si="2"/>
        <v>0</v>
      </c>
      <c r="N13" s="17">
        <f t="shared" si="3"/>
        <v>0</v>
      </c>
      <c r="O13" s="17"/>
      <c r="P13" s="17"/>
      <c r="Q13" s="17"/>
      <c r="R13" s="17"/>
      <c r="S13" s="17">
        <v>0</v>
      </c>
      <c r="T13" s="17"/>
      <c r="U13" s="17"/>
      <c r="V13" s="17">
        <f t="shared" si="4"/>
        <v>82973</v>
      </c>
      <c r="W13" s="17">
        <f t="shared" si="5"/>
        <v>82973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82973</v>
      </c>
      <c r="AB13" s="17">
        <f t="shared" si="9"/>
        <v>319802</v>
      </c>
      <c r="AC13" s="17">
        <f t="shared" si="10"/>
        <v>0</v>
      </c>
      <c r="AD13" s="17">
        <f t="shared" si="11"/>
        <v>0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 t="s">
        <v>156</v>
      </c>
      <c r="AL13" s="17">
        <f t="shared" si="14"/>
        <v>402775</v>
      </c>
      <c r="AM13" s="17">
        <v>78781</v>
      </c>
      <c r="AN13" s="75">
        <f t="shared" si="15"/>
        <v>267399</v>
      </c>
      <c r="AO13" s="17"/>
      <c r="AP13" s="17">
        <v>267399</v>
      </c>
      <c r="AQ13" s="17"/>
      <c r="AR13" s="17"/>
      <c r="AS13" s="17">
        <v>56595</v>
      </c>
      <c r="AT13" s="17"/>
      <c r="AU13" s="75" t="s">
        <v>156</v>
      </c>
      <c r="AV13" s="17"/>
      <c r="AW13" s="17">
        <f t="shared" si="16"/>
        <v>402775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 t="s">
        <v>156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75" t="s">
        <v>156</v>
      </c>
      <c r="BO13" s="17"/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89</v>
      </c>
      <c r="BX13" s="17">
        <f t="shared" si="28"/>
        <v>402775</v>
      </c>
      <c r="BY13" s="17">
        <f t="shared" si="29"/>
        <v>78781</v>
      </c>
      <c r="BZ13" s="17">
        <f t="shared" si="30"/>
        <v>267399</v>
      </c>
      <c r="CA13" s="17">
        <f t="shared" si="31"/>
        <v>0</v>
      </c>
      <c r="CB13" s="17">
        <f t="shared" si="32"/>
        <v>267399</v>
      </c>
      <c r="CC13" s="17">
        <f t="shared" si="33"/>
        <v>0</v>
      </c>
      <c r="CD13" s="17">
        <f t="shared" si="34"/>
        <v>0</v>
      </c>
      <c r="CE13" s="17">
        <f t="shared" si="35"/>
        <v>56595</v>
      </c>
      <c r="CF13" s="17">
        <f t="shared" si="36"/>
        <v>0</v>
      </c>
      <c r="CG13" s="75" t="s">
        <v>89</v>
      </c>
      <c r="CH13" s="17">
        <f t="shared" si="37"/>
        <v>0</v>
      </c>
      <c r="CI13" s="17">
        <f t="shared" si="38"/>
        <v>402775</v>
      </c>
    </row>
    <row r="14" spans="1:87" ht="13.5">
      <c r="A14" s="74" t="s">
        <v>177</v>
      </c>
      <c r="B14" s="74" t="s">
        <v>226</v>
      </c>
      <c r="C14" s="101" t="s">
        <v>227</v>
      </c>
      <c r="D14" s="17">
        <f t="shared" si="0"/>
        <v>49462</v>
      </c>
      <c r="E14" s="17">
        <f t="shared" si="1"/>
        <v>90615</v>
      </c>
      <c r="F14" s="17"/>
      <c r="G14" s="17"/>
      <c r="H14" s="17"/>
      <c r="I14" s="17">
        <v>90505</v>
      </c>
      <c r="J14" s="17">
        <v>189068</v>
      </c>
      <c r="K14" s="17">
        <v>110</v>
      </c>
      <c r="L14" s="17">
        <v>-41153</v>
      </c>
      <c r="M14" s="17">
        <f t="shared" si="2"/>
        <v>0</v>
      </c>
      <c r="N14" s="17">
        <f t="shared" si="3"/>
        <v>0</v>
      </c>
      <c r="O14" s="17"/>
      <c r="P14" s="17"/>
      <c r="Q14" s="17"/>
      <c r="R14" s="17"/>
      <c r="S14" s="17">
        <v>0</v>
      </c>
      <c r="T14" s="17"/>
      <c r="U14" s="17"/>
      <c r="V14" s="17">
        <f t="shared" si="4"/>
        <v>49462</v>
      </c>
      <c r="W14" s="17">
        <f t="shared" si="5"/>
        <v>90615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90505</v>
      </c>
      <c r="AB14" s="17">
        <f t="shared" si="9"/>
        <v>189068</v>
      </c>
      <c r="AC14" s="17">
        <f t="shared" si="10"/>
        <v>110</v>
      </c>
      <c r="AD14" s="17">
        <f t="shared" si="11"/>
        <v>-41153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 t="s">
        <v>156</v>
      </c>
      <c r="AL14" s="17">
        <f t="shared" si="14"/>
        <v>217767</v>
      </c>
      <c r="AM14" s="17">
        <v>131363</v>
      </c>
      <c r="AN14" s="75">
        <f t="shared" si="15"/>
        <v>84546</v>
      </c>
      <c r="AO14" s="17">
        <v>6187</v>
      </c>
      <c r="AP14" s="17">
        <v>78160</v>
      </c>
      <c r="AQ14" s="17">
        <v>199</v>
      </c>
      <c r="AR14" s="17"/>
      <c r="AS14" s="17">
        <v>1858</v>
      </c>
      <c r="AT14" s="17"/>
      <c r="AU14" s="75" t="s">
        <v>156</v>
      </c>
      <c r="AV14" s="17">
        <v>20763</v>
      </c>
      <c r="AW14" s="17">
        <f t="shared" si="16"/>
        <v>238530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156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75" t="s">
        <v>156</v>
      </c>
      <c r="BO14" s="17"/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89</v>
      </c>
      <c r="BX14" s="17">
        <f t="shared" si="28"/>
        <v>217767</v>
      </c>
      <c r="BY14" s="17">
        <f t="shared" si="29"/>
        <v>131363</v>
      </c>
      <c r="BZ14" s="17">
        <f t="shared" si="30"/>
        <v>84546</v>
      </c>
      <c r="CA14" s="17">
        <f t="shared" si="31"/>
        <v>6187</v>
      </c>
      <c r="CB14" s="17">
        <f t="shared" si="32"/>
        <v>78160</v>
      </c>
      <c r="CC14" s="17">
        <f t="shared" si="33"/>
        <v>199</v>
      </c>
      <c r="CD14" s="17">
        <f t="shared" si="34"/>
        <v>0</v>
      </c>
      <c r="CE14" s="17">
        <f t="shared" si="35"/>
        <v>1858</v>
      </c>
      <c r="CF14" s="17">
        <f t="shared" si="36"/>
        <v>0</v>
      </c>
      <c r="CG14" s="75" t="s">
        <v>89</v>
      </c>
      <c r="CH14" s="17">
        <f t="shared" si="37"/>
        <v>20763</v>
      </c>
      <c r="CI14" s="17">
        <f t="shared" si="38"/>
        <v>238530</v>
      </c>
    </row>
    <row r="15" spans="1:87" ht="13.5">
      <c r="A15" s="74" t="s">
        <v>177</v>
      </c>
      <c r="B15" s="74" t="s">
        <v>228</v>
      </c>
      <c r="C15" s="101" t="s">
        <v>229</v>
      </c>
      <c r="D15" s="17">
        <f t="shared" si="0"/>
        <v>97709</v>
      </c>
      <c r="E15" s="17">
        <f t="shared" si="1"/>
        <v>63105</v>
      </c>
      <c r="F15" s="17"/>
      <c r="G15" s="17"/>
      <c r="H15" s="17"/>
      <c r="I15" s="17">
        <v>63105</v>
      </c>
      <c r="J15" s="17">
        <v>544197</v>
      </c>
      <c r="K15" s="17"/>
      <c r="L15" s="17">
        <v>34604</v>
      </c>
      <c r="M15" s="17">
        <f t="shared" si="2"/>
        <v>0</v>
      </c>
      <c r="N15" s="17">
        <f t="shared" si="3"/>
        <v>0</v>
      </c>
      <c r="O15" s="17"/>
      <c r="P15" s="17"/>
      <c r="Q15" s="17"/>
      <c r="R15" s="17"/>
      <c r="S15" s="17">
        <v>0</v>
      </c>
      <c r="T15" s="17"/>
      <c r="U15" s="17"/>
      <c r="V15" s="17">
        <f t="shared" si="4"/>
        <v>97709</v>
      </c>
      <c r="W15" s="17">
        <f t="shared" si="5"/>
        <v>63105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63105</v>
      </c>
      <c r="AB15" s="17">
        <f t="shared" si="9"/>
        <v>544197</v>
      </c>
      <c r="AC15" s="17">
        <f t="shared" si="10"/>
        <v>0</v>
      </c>
      <c r="AD15" s="17">
        <f t="shared" si="11"/>
        <v>34604</v>
      </c>
      <c r="AE15" s="17">
        <f t="shared" si="12"/>
        <v>13650</v>
      </c>
      <c r="AF15" s="17">
        <f t="shared" si="13"/>
        <v>0</v>
      </c>
      <c r="AG15" s="17"/>
      <c r="AH15" s="17"/>
      <c r="AI15" s="17"/>
      <c r="AJ15" s="17">
        <v>13650</v>
      </c>
      <c r="AK15" s="75" t="s">
        <v>156</v>
      </c>
      <c r="AL15" s="17">
        <f t="shared" si="14"/>
        <v>615175</v>
      </c>
      <c r="AM15" s="17">
        <v>60014</v>
      </c>
      <c r="AN15" s="75">
        <f t="shared" si="15"/>
        <v>319451</v>
      </c>
      <c r="AO15" s="17"/>
      <c r="AP15" s="17">
        <v>319451</v>
      </c>
      <c r="AQ15" s="17"/>
      <c r="AR15" s="17"/>
      <c r="AS15" s="17">
        <v>230366</v>
      </c>
      <c r="AT15" s="17">
        <v>5344</v>
      </c>
      <c r="AU15" s="75" t="s">
        <v>156</v>
      </c>
      <c r="AV15" s="17">
        <v>13081</v>
      </c>
      <c r="AW15" s="17">
        <f t="shared" si="16"/>
        <v>641906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 t="s">
        <v>156</v>
      </c>
      <c r="BE15" s="17">
        <f t="shared" si="19"/>
        <v>0</v>
      </c>
      <c r="BF15" s="17"/>
      <c r="BG15" s="75">
        <f t="shared" si="20"/>
        <v>0</v>
      </c>
      <c r="BH15" s="17"/>
      <c r="BI15" s="17"/>
      <c r="BJ15" s="17"/>
      <c r="BK15" s="17"/>
      <c r="BL15" s="17"/>
      <c r="BM15" s="17"/>
      <c r="BN15" s="75" t="s">
        <v>156</v>
      </c>
      <c r="BO15" s="17"/>
      <c r="BP15" s="17">
        <f t="shared" si="21"/>
        <v>0</v>
      </c>
      <c r="BQ15" s="17">
        <f t="shared" si="22"/>
        <v>13650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13650</v>
      </c>
      <c r="BW15" s="75" t="s">
        <v>89</v>
      </c>
      <c r="BX15" s="17">
        <f t="shared" si="28"/>
        <v>615175</v>
      </c>
      <c r="BY15" s="17">
        <f t="shared" si="29"/>
        <v>60014</v>
      </c>
      <c r="BZ15" s="17">
        <f t="shared" si="30"/>
        <v>319451</v>
      </c>
      <c r="CA15" s="17">
        <f t="shared" si="31"/>
        <v>0</v>
      </c>
      <c r="CB15" s="17">
        <f t="shared" si="32"/>
        <v>319451</v>
      </c>
      <c r="CC15" s="17">
        <f t="shared" si="33"/>
        <v>0</v>
      </c>
      <c r="CD15" s="17">
        <f t="shared" si="34"/>
        <v>0</v>
      </c>
      <c r="CE15" s="17">
        <f t="shared" si="35"/>
        <v>230366</v>
      </c>
      <c r="CF15" s="17">
        <f t="shared" si="36"/>
        <v>5344</v>
      </c>
      <c r="CG15" s="75" t="s">
        <v>89</v>
      </c>
      <c r="CH15" s="17">
        <f t="shared" si="37"/>
        <v>13081</v>
      </c>
      <c r="CI15" s="17">
        <f t="shared" si="38"/>
        <v>641906</v>
      </c>
    </row>
    <row r="16" spans="1:87" ht="13.5">
      <c r="A16" s="74" t="s">
        <v>177</v>
      </c>
      <c r="B16" s="74" t="s">
        <v>230</v>
      </c>
      <c r="C16" s="101" t="s">
        <v>231</v>
      </c>
      <c r="D16" s="17">
        <f t="shared" si="0"/>
        <v>26091</v>
      </c>
      <c r="E16" s="17">
        <f t="shared" si="1"/>
        <v>26091</v>
      </c>
      <c r="F16" s="17"/>
      <c r="G16" s="17"/>
      <c r="H16" s="17"/>
      <c r="I16" s="17">
        <v>23156</v>
      </c>
      <c r="J16" s="17">
        <v>92897</v>
      </c>
      <c r="K16" s="17">
        <v>2935</v>
      </c>
      <c r="L16" s="17"/>
      <c r="M16" s="17">
        <f t="shared" si="2"/>
        <v>0</v>
      </c>
      <c r="N16" s="17">
        <f t="shared" si="3"/>
        <v>0</v>
      </c>
      <c r="O16" s="17"/>
      <c r="P16" s="17"/>
      <c r="Q16" s="17"/>
      <c r="R16" s="17"/>
      <c r="S16" s="17">
        <v>0</v>
      </c>
      <c r="T16" s="17"/>
      <c r="U16" s="17"/>
      <c r="V16" s="17">
        <f t="shared" si="4"/>
        <v>26091</v>
      </c>
      <c r="W16" s="17">
        <f t="shared" si="5"/>
        <v>26091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23156</v>
      </c>
      <c r="AB16" s="17">
        <f t="shared" si="9"/>
        <v>92897</v>
      </c>
      <c r="AC16" s="17">
        <f t="shared" si="10"/>
        <v>2935</v>
      </c>
      <c r="AD16" s="17">
        <f t="shared" si="11"/>
        <v>0</v>
      </c>
      <c r="AE16" s="17">
        <f t="shared" si="12"/>
        <v>0</v>
      </c>
      <c r="AF16" s="17">
        <f t="shared" si="13"/>
        <v>0</v>
      </c>
      <c r="AG16" s="17"/>
      <c r="AH16" s="17"/>
      <c r="AI16" s="17"/>
      <c r="AJ16" s="17"/>
      <c r="AK16" s="75" t="s">
        <v>156</v>
      </c>
      <c r="AL16" s="17">
        <f t="shared" si="14"/>
        <v>118988</v>
      </c>
      <c r="AM16" s="17">
        <v>54019</v>
      </c>
      <c r="AN16" s="75">
        <f t="shared" si="15"/>
        <v>61224</v>
      </c>
      <c r="AO16" s="17">
        <v>15185</v>
      </c>
      <c r="AP16" s="17">
        <v>45371</v>
      </c>
      <c r="AQ16" s="17">
        <v>668</v>
      </c>
      <c r="AR16" s="17"/>
      <c r="AS16" s="17">
        <v>3745</v>
      </c>
      <c r="AT16" s="17"/>
      <c r="AU16" s="75" t="s">
        <v>156</v>
      </c>
      <c r="AV16" s="17"/>
      <c r="AW16" s="17">
        <f t="shared" si="16"/>
        <v>118988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 t="s">
        <v>156</v>
      </c>
      <c r="BE16" s="17">
        <f t="shared" si="19"/>
        <v>0</v>
      </c>
      <c r="BF16" s="17"/>
      <c r="BG16" s="75">
        <f t="shared" si="20"/>
        <v>0</v>
      </c>
      <c r="BH16" s="17"/>
      <c r="BI16" s="17"/>
      <c r="BJ16" s="17"/>
      <c r="BK16" s="17"/>
      <c r="BL16" s="17"/>
      <c r="BM16" s="17"/>
      <c r="BN16" s="75" t="s">
        <v>156</v>
      </c>
      <c r="BO16" s="17"/>
      <c r="BP16" s="17">
        <f t="shared" si="21"/>
        <v>0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89</v>
      </c>
      <c r="BX16" s="17">
        <f t="shared" si="28"/>
        <v>118988</v>
      </c>
      <c r="BY16" s="17">
        <f t="shared" si="29"/>
        <v>54019</v>
      </c>
      <c r="BZ16" s="17">
        <f t="shared" si="30"/>
        <v>61224</v>
      </c>
      <c r="CA16" s="17">
        <f t="shared" si="31"/>
        <v>15185</v>
      </c>
      <c r="CB16" s="17">
        <f t="shared" si="32"/>
        <v>45371</v>
      </c>
      <c r="CC16" s="17">
        <f t="shared" si="33"/>
        <v>668</v>
      </c>
      <c r="CD16" s="17">
        <f t="shared" si="34"/>
        <v>0</v>
      </c>
      <c r="CE16" s="17">
        <f t="shared" si="35"/>
        <v>3745</v>
      </c>
      <c r="CF16" s="17">
        <f t="shared" si="36"/>
        <v>0</v>
      </c>
      <c r="CG16" s="75" t="s">
        <v>89</v>
      </c>
      <c r="CH16" s="17">
        <f t="shared" si="37"/>
        <v>0</v>
      </c>
      <c r="CI16" s="17">
        <f t="shared" si="38"/>
        <v>118988</v>
      </c>
    </row>
    <row r="17" spans="1:87" ht="13.5">
      <c r="A17" s="74" t="s">
        <v>177</v>
      </c>
      <c r="B17" s="74" t="s">
        <v>232</v>
      </c>
      <c r="C17" s="101" t="s">
        <v>233</v>
      </c>
      <c r="D17" s="17">
        <f t="shared" si="0"/>
        <v>16167</v>
      </c>
      <c r="E17" s="17">
        <f t="shared" si="1"/>
        <v>16653</v>
      </c>
      <c r="F17" s="17"/>
      <c r="G17" s="17"/>
      <c r="H17" s="17"/>
      <c r="I17" s="17">
        <v>16653</v>
      </c>
      <c r="J17" s="17">
        <v>216737</v>
      </c>
      <c r="K17" s="17"/>
      <c r="L17" s="17">
        <v>-486</v>
      </c>
      <c r="M17" s="17">
        <f t="shared" si="2"/>
        <v>0</v>
      </c>
      <c r="N17" s="17">
        <f t="shared" si="3"/>
        <v>0</v>
      </c>
      <c r="O17" s="17"/>
      <c r="P17" s="17"/>
      <c r="Q17" s="17"/>
      <c r="R17" s="17"/>
      <c r="S17" s="17">
        <v>0</v>
      </c>
      <c r="T17" s="17"/>
      <c r="U17" s="17"/>
      <c r="V17" s="17">
        <f t="shared" si="4"/>
        <v>16167</v>
      </c>
      <c r="W17" s="17">
        <f t="shared" si="5"/>
        <v>16653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16653</v>
      </c>
      <c r="AB17" s="17">
        <f t="shared" si="9"/>
        <v>216737</v>
      </c>
      <c r="AC17" s="17">
        <f t="shared" si="10"/>
        <v>0</v>
      </c>
      <c r="AD17" s="17">
        <f t="shared" si="11"/>
        <v>-486</v>
      </c>
      <c r="AE17" s="17">
        <f t="shared" si="12"/>
        <v>0</v>
      </c>
      <c r="AF17" s="17">
        <f t="shared" si="13"/>
        <v>0</v>
      </c>
      <c r="AG17" s="17"/>
      <c r="AH17" s="17"/>
      <c r="AI17" s="17"/>
      <c r="AJ17" s="17"/>
      <c r="AK17" s="75" t="s">
        <v>156</v>
      </c>
      <c r="AL17" s="17">
        <f t="shared" si="14"/>
        <v>232739</v>
      </c>
      <c r="AM17" s="17">
        <v>62760</v>
      </c>
      <c r="AN17" s="75">
        <f t="shared" si="15"/>
        <v>138970</v>
      </c>
      <c r="AO17" s="17"/>
      <c r="AP17" s="17">
        <v>108113</v>
      </c>
      <c r="AQ17" s="17">
        <v>30857</v>
      </c>
      <c r="AR17" s="17">
        <v>5093</v>
      </c>
      <c r="AS17" s="17">
        <v>25916</v>
      </c>
      <c r="AT17" s="17"/>
      <c r="AU17" s="75" t="s">
        <v>156</v>
      </c>
      <c r="AV17" s="17">
        <v>165</v>
      </c>
      <c r="AW17" s="17">
        <f t="shared" si="16"/>
        <v>232904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5" t="s">
        <v>156</v>
      </c>
      <c r="BE17" s="17">
        <f t="shared" si="19"/>
        <v>0</v>
      </c>
      <c r="BF17" s="17"/>
      <c r="BG17" s="75">
        <f t="shared" si="20"/>
        <v>0</v>
      </c>
      <c r="BH17" s="17"/>
      <c r="BI17" s="17"/>
      <c r="BJ17" s="17"/>
      <c r="BK17" s="17"/>
      <c r="BL17" s="17"/>
      <c r="BM17" s="17"/>
      <c r="BN17" s="75" t="s">
        <v>156</v>
      </c>
      <c r="BO17" s="17"/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89</v>
      </c>
      <c r="BX17" s="17">
        <f t="shared" si="28"/>
        <v>232739</v>
      </c>
      <c r="BY17" s="17">
        <f t="shared" si="29"/>
        <v>62760</v>
      </c>
      <c r="BZ17" s="17">
        <f t="shared" si="30"/>
        <v>138970</v>
      </c>
      <c r="CA17" s="17">
        <f t="shared" si="31"/>
        <v>0</v>
      </c>
      <c r="CB17" s="17">
        <f t="shared" si="32"/>
        <v>108113</v>
      </c>
      <c r="CC17" s="17">
        <f t="shared" si="33"/>
        <v>30857</v>
      </c>
      <c r="CD17" s="17">
        <f t="shared" si="34"/>
        <v>5093</v>
      </c>
      <c r="CE17" s="17">
        <f t="shared" si="35"/>
        <v>25916</v>
      </c>
      <c r="CF17" s="17">
        <f t="shared" si="36"/>
        <v>0</v>
      </c>
      <c r="CG17" s="75" t="s">
        <v>89</v>
      </c>
      <c r="CH17" s="17">
        <f t="shared" si="37"/>
        <v>165</v>
      </c>
      <c r="CI17" s="17">
        <f t="shared" si="38"/>
        <v>232904</v>
      </c>
    </row>
    <row r="18" spans="1:87" ht="13.5">
      <c r="A18" s="74" t="s">
        <v>177</v>
      </c>
      <c r="B18" s="74" t="s">
        <v>234</v>
      </c>
      <c r="C18" s="101" t="s">
        <v>235</v>
      </c>
      <c r="D18" s="17">
        <f t="shared" si="0"/>
        <v>41597</v>
      </c>
      <c r="E18" s="17">
        <f t="shared" si="1"/>
        <v>31835</v>
      </c>
      <c r="F18" s="17"/>
      <c r="G18" s="17"/>
      <c r="H18" s="17"/>
      <c r="I18" s="17">
        <v>31835</v>
      </c>
      <c r="J18" s="17">
        <v>276567</v>
      </c>
      <c r="K18" s="17"/>
      <c r="L18" s="17">
        <v>9762</v>
      </c>
      <c r="M18" s="17">
        <f t="shared" si="2"/>
        <v>0</v>
      </c>
      <c r="N18" s="17">
        <f t="shared" si="3"/>
        <v>0</v>
      </c>
      <c r="O18" s="17"/>
      <c r="P18" s="17"/>
      <c r="Q18" s="17"/>
      <c r="R18" s="17"/>
      <c r="S18" s="17">
        <v>0</v>
      </c>
      <c r="T18" s="17"/>
      <c r="U18" s="17"/>
      <c r="V18" s="17">
        <f t="shared" si="4"/>
        <v>41597</v>
      </c>
      <c r="W18" s="17">
        <f t="shared" si="5"/>
        <v>31835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31835</v>
      </c>
      <c r="AB18" s="17">
        <f t="shared" si="9"/>
        <v>276567</v>
      </c>
      <c r="AC18" s="17">
        <f t="shared" si="10"/>
        <v>0</v>
      </c>
      <c r="AD18" s="17">
        <f t="shared" si="11"/>
        <v>9762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5" t="s">
        <v>156</v>
      </c>
      <c r="AL18" s="17">
        <f t="shared" si="14"/>
        <v>318164</v>
      </c>
      <c r="AM18" s="17">
        <v>15059</v>
      </c>
      <c r="AN18" s="75">
        <f t="shared" si="15"/>
        <v>172539</v>
      </c>
      <c r="AO18" s="17"/>
      <c r="AP18" s="17">
        <v>172539</v>
      </c>
      <c r="AQ18" s="17"/>
      <c r="AR18" s="17"/>
      <c r="AS18" s="17">
        <v>130566</v>
      </c>
      <c r="AT18" s="17"/>
      <c r="AU18" s="75" t="s">
        <v>156</v>
      </c>
      <c r="AV18" s="17"/>
      <c r="AW18" s="17">
        <f t="shared" si="16"/>
        <v>318164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 t="s">
        <v>156</v>
      </c>
      <c r="BE18" s="17">
        <f t="shared" si="19"/>
        <v>0</v>
      </c>
      <c r="BF18" s="17"/>
      <c r="BG18" s="75">
        <f t="shared" si="20"/>
        <v>0</v>
      </c>
      <c r="BH18" s="17"/>
      <c r="BI18" s="17"/>
      <c r="BJ18" s="17"/>
      <c r="BK18" s="17"/>
      <c r="BL18" s="17"/>
      <c r="BM18" s="17"/>
      <c r="BN18" s="75" t="s">
        <v>156</v>
      </c>
      <c r="BO18" s="17"/>
      <c r="BP18" s="17">
        <f t="shared" si="21"/>
        <v>0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89</v>
      </c>
      <c r="BX18" s="17">
        <f t="shared" si="28"/>
        <v>318164</v>
      </c>
      <c r="BY18" s="17">
        <f t="shared" si="29"/>
        <v>15059</v>
      </c>
      <c r="BZ18" s="17">
        <f t="shared" si="30"/>
        <v>172539</v>
      </c>
      <c r="CA18" s="17">
        <f t="shared" si="31"/>
        <v>0</v>
      </c>
      <c r="CB18" s="17">
        <f t="shared" si="32"/>
        <v>172539</v>
      </c>
      <c r="CC18" s="17">
        <f t="shared" si="33"/>
        <v>0</v>
      </c>
      <c r="CD18" s="17">
        <f t="shared" si="34"/>
        <v>0</v>
      </c>
      <c r="CE18" s="17">
        <f t="shared" si="35"/>
        <v>130566</v>
      </c>
      <c r="CF18" s="17">
        <f t="shared" si="36"/>
        <v>0</v>
      </c>
      <c r="CG18" s="75" t="s">
        <v>89</v>
      </c>
      <c r="CH18" s="17">
        <f t="shared" si="37"/>
        <v>0</v>
      </c>
      <c r="CI18" s="17">
        <f t="shared" si="38"/>
        <v>318164</v>
      </c>
    </row>
    <row r="19" spans="1:87" ht="13.5">
      <c r="A19" s="74" t="s">
        <v>177</v>
      </c>
      <c r="B19" s="74" t="s">
        <v>236</v>
      </c>
      <c r="C19" s="101" t="s">
        <v>237</v>
      </c>
      <c r="D19" s="17">
        <f t="shared" si="0"/>
        <v>0</v>
      </c>
      <c r="E19" s="17">
        <f t="shared" si="1"/>
        <v>0</v>
      </c>
      <c r="F19" s="17"/>
      <c r="G19" s="17"/>
      <c r="H19" s="17"/>
      <c r="I19" s="17"/>
      <c r="J19" s="17">
        <v>0</v>
      </c>
      <c r="K19" s="17"/>
      <c r="L19" s="17"/>
      <c r="M19" s="17">
        <f t="shared" si="2"/>
        <v>933215</v>
      </c>
      <c r="N19" s="17">
        <f t="shared" si="3"/>
        <v>933215</v>
      </c>
      <c r="O19" s="17"/>
      <c r="P19" s="17"/>
      <c r="Q19" s="17">
        <v>855900</v>
      </c>
      <c r="R19" s="17">
        <v>583</v>
      </c>
      <c r="S19" s="17">
        <v>402138</v>
      </c>
      <c r="T19" s="17">
        <v>76732</v>
      </c>
      <c r="U19" s="17"/>
      <c r="V19" s="17">
        <f t="shared" si="4"/>
        <v>933215</v>
      </c>
      <c r="W19" s="17">
        <f t="shared" si="5"/>
        <v>933215</v>
      </c>
      <c r="X19" s="17">
        <f t="shared" si="6"/>
        <v>0</v>
      </c>
      <c r="Y19" s="17">
        <f t="shared" si="7"/>
        <v>0</v>
      </c>
      <c r="Z19" s="17">
        <f t="shared" si="8"/>
        <v>855900</v>
      </c>
      <c r="AA19" s="17">
        <f t="shared" si="9"/>
        <v>583</v>
      </c>
      <c r="AB19" s="17">
        <f t="shared" si="9"/>
        <v>402138</v>
      </c>
      <c r="AC19" s="17">
        <f t="shared" si="10"/>
        <v>76732</v>
      </c>
      <c r="AD19" s="17">
        <f t="shared" si="11"/>
        <v>0</v>
      </c>
      <c r="AE19" s="17">
        <f t="shared" si="12"/>
        <v>0</v>
      </c>
      <c r="AF19" s="17">
        <f t="shared" si="13"/>
        <v>0</v>
      </c>
      <c r="AG19" s="17"/>
      <c r="AH19" s="17"/>
      <c r="AI19" s="17"/>
      <c r="AJ19" s="17"/>
      <c r="AK19" s="75" t="s">
        <v>156</v>
      </c>
      <c r="AL19" s="17">
        <f t="shared" si="14"/>
        <v>0</v>
      </c>
      <c r="AM19" s="17"/>
      <c r="AN19" s="75">
        <f t="shared" si="15"/>
        <v>0</v>
      </c>
      <c r="AO19" s="17"/>
      <c r="AP19" s="17"/>
      <c r="AQ19" s="17"/>
      <c r="AR19" s="17"/>
      <c r="AS19" s="17"/>
      <c r="AT19" s="17"/>
      <c r="AU19" s="75" t="s">
        <v>156</v>
      </c>
      <c r="AV19" s="17"/>
      <c r="AW19" s="17">
        <f t="shared" si="16"/>
        <v>0</v>
      </c>
      <c r="AX19" s="17">
        <f t="shared" si="17"/>
        <v>956208</v>
      </c>
      <c r="AY19" s="17">
        <f t="shared" si="18"/>
        <v>956208</v>
      </c>
      <c r="AZ19" s="17">
        <v>956208</v>
      </c>
      <c r="BA19" s="17"/>
      <c r="BB19" s="17"/>
      <c r="BC19" s="17"/>
      <c r="BD19" s="75" t="s">
        <v>156</v>
      </c>
      <c r="BE19" s="17">
        <f t="shared" si="19"/>
        <v>309702</v>
      </c>
      <c r="BF19" s="17">
        <v>74310</v>
      </c>
      <c r="BG19" s="75">
        <f t="shared" si="20"/>
        <v>111616</v>
      </c>
      <c r="BH19" s="17"/>
      <c r="BI19" s="17">
        <v>111616</v>
      </c>
      <c r="BJ19" s="17"/>
      <c r="BK19" s="17"/>
      <c r="BL19" s="17">
        <v>57741</v>
      </c>
      <c r="BM19" s="17">
        <v>66035</v>
      </c>
      <c r="BN19" s="75" t="s">
        <v>156</v>
      </c>
      <c r="BO19" s="17">
        <v>69443</v>
      </c>
      <c r="BP19" s="17">
        <f t="shared" si="21"/>
        <v>1335353</v>
      </c>
      <c r="BQ19" s="17">
        <f t="shared" si="22"/>
        <v>956208</v>
      </c>
      <c r="BR19" s="17">
        <f t="shared" si="23"/>
        <v>956208</v>
      </c>
      <c r="BS19" s="17">
        <f t="shared" si="24"/>
        <v>956208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89</v>
      </c>
      <c r="BX19" s="17">
        <f t="shared" si="28"/>
        <v>309702</v>
      </c>
      <c r="BY19" s="17">
        <f t="shared" si="29"/>
        <v>74310</v>
      </c>
      <c r="BZ19" s="17">
        <f t="shared" si="30"/>
        <v>111616</v>
      </c>
      <c r="CA19" s="17">
        <f t="shared" si="31"/>
        <v>0</v>
      </c>
      <c r="CB19" s="17">
        <f t="shared" si="32"/>
        <v>111616</v>
      </c>
      <c r="CC19" s="17">
        <f t="shared" si="33"/>
        <v>0</v>
      </c>
      <c r="CD19" s="17">
        <f t="shared" si="34"/>
        <v>0</v>
      </c>
      <c r="CE19" s="17">
        <f t="shared" si="35"/>
        <v>57741</v>
      </c>
      <c r="CF19" s="17">
        <f t="shared" si="36"/>
        <v>66035</v>
      </c>
      <c r="CG19" s="75" t="s">
        <v>89</v>
      </c>
      <c r="CH19" s="17">
        <f t="shared" si="37"/>
        <v>69443</v>
      </c>
      <c r="CI19" s="17">
        <f t="shared" si="38"/>
        <v>1335353</v>
      </c>
    </row>
    <row r="20" spans="1:87" ht="13.5">
      <c r="A20" s="74" t="s">
        <v>177</v>
      </c>
      <c r="B20" s="74" t="s">
        <v>238</v>
      </c>
      <c r="C20" s="101" t="s">
        <v>239</v>
      </c>
      <c r="D20" s="17">
        <f t="shared" si="0"/>
        <v>9013</v>
      </c>
      <c r="E20" s="17">
        <f t="shared" si="1"/>
        <v>9013</v>
      </c>
      <c r="F20" s="17"/>
      <c r="G20" s="17"/>
      <c r="H20" s="17"/>
      <c r="I20" s="17">
        <v>9013</v>
      </c>
      <c r="J20" s="17">
        <v>136963</v>
      </c>
      <c r="K20" s="17"/>
      <c r="L20" s="17"/>
      <c r="M20" s="17">
        <f t="shared" si="2"/>
        <v>0</v>
      </c>
      <c r="N20" s="17">
        <f t="shared" si="3"/>
        <v>0</v>
      </c>
      <c r="O20" s="17"/>
      <c r="P20" s="17"/>
      <c r="Q20" s="17"/>
      <c r="R20" s="17"/>
      <c r="S20" s="17">
        <v>0</v>
      </c>
      <c r="T20" s="17"/>
      <c r="U20" s="17"/>
      <c r="V20" s="17">
        <f t="shared" si="4"/>
        <v>9013</v>
      </c>
      <c r="W20" s="17">
        <f t="shared" si="5"/>
        <v>9013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9013</v>
      </c>
      <c r="AB20" s="17">
        <f t="shared" si="9"/>
        <v>136963</v>
      </c>
      <c r="AC20" s="17">
        <f t="shared" si="10"/>
        <v>0</v>
      </c>
      <c r="AD20" s="17">
        <f t="shared" si="11"/>
        <v>0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5" t="s">
        <v>156</v>
      </c>
      <c r="AL20" s="17">
        <f t="shared" si="14"/>
        <v>145976</v>
      </c>
      <c r="AM20" s="17">
        <v>29709</v>
      </c>
      <c r="AN20" s="75">
        <f t="shared" si="15"/>
        <v>79639</v>
      </c>
      <c r="AO20" s="17"/>
      <c r="AP20" s="17">
        <v>79639</v>
      </c>
      <c r="AQ20" s="17"/>
      <c r="AR20" s="17"/>
      <c r="AS20" s="17">
        <v>36628</v>
      </c>
      <c r="AT20" s="17"/>
      <c r="AU20" s="75" t="s">
        <v>156</v>
      </c>
      <c r="AV20" s="17"/>
      <c r="AW20" s="17">
        <f t="shared" si="16"/>
        <v>145976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 t="s">
        <v>156</v>
      </c>
      <c r="BE20" s="17">
        <f t="shared" si="19"/>
        <v>0</v>
      </c>
      <c r="BF20" s="17"/>
      <c r="BG20" s="75">
        <f t="shared" si="20"/>
        <v>0</v>
      </c>
      <c r="BH20" s="17"/>
      <c r="BI20" s="17"/>
      <c r="BJ20" s="17"/>
      <c r="BK20" s="17"/>
      <c r="BL20" s="17"/>
      <c r="BM20" s="17"/>
      <c r="BN20" s="75" t="s">
        <v>156</v>
      </c>
      <c r="BO20" s="17"/>
      <c r="BP20" s="17">
        <f t="shared" si="21"/>
        <v>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89</v>
      </c>
      <c r="BX20" s="17">
        <f t="shared" si="28"/>
        <v>145976</v>
      </c>
      <c r="BY20" s="17">
        <f t="shared" si="29"/>
        <v>29709</v>
      </c>
      <c r="BZ20" s="17">
        <f t="shared" si="30"/>
        <v>79639</v>
      </c>
      <c r="CA20" s="17">
        <f t="shared" si="31"/>
        <v>0</v>
      </c>
      <c r="CB20" s="17">
        <f t="shared" si="32"/>
        <v>79639</v>
      </c>
      <c r="CC20" s="17">
        <f t="shared" si="33"/>
        <v>0</v>
      </c>
      <c r="CD20" s="17">
        <f t="shared" si="34"/>
        <v>0</v>
      </c>
      <c r="CE20" s="17">
        <f t="shared" si="35"/>
        <v>36628</v>
      </c>
      <c r="CF20" s="17">
        <f t="shared" si="36"/>
        <v>0</v>
      </c>
      <c r="CG20" s="75" t="s">
        <v>89</v>
      </c>
      <c r="CH20" s="17">
        <f t="shared" si="37"/>
        <v>0</v>
      </c>
      <c r="CI20" s="17">
        <f t="shared" si="38"/>
        <v>145976</v>
      </c>
    </row>
    <row r="21" spans="1:87" ht="13.5">
      <c r="A21" s="74" t="s">
        <v>177</v>
      </c>
      <c r="B21" s="74" t="s">
        <v>240</v>
      </c>
      <c r="C21" s="101" t="s">
        <v>241</v>
      </c>
      <c r="D21" s="17">
        <f t="shared" si="0"/>
        <v>0</v>
      </c>
      <c r="E21" s="17">
        <f t="shared" si="1"/>
        <v>0</v>
      </c>
      <c r="F21" s="17"/>
      <c r="G21" s="17"/>
      <c r="H21" s="17"/>
      <c r="I21" s="17">
        <v>0</v>
      </c>
      <c r="J21" s="17">
        <v>207238</v>
      </c>
      <c r="K21" s="17"/>
      <c r="L21" s="17">
        <v>0</v>
      </c>
      <c r="M21" s="17">
        <f t="shared" si="2"/>
        <v>0</v>
      </c>
      <c r="N21" s="17">
        <f t="shared" si="3"/>
        <v>0</v>
      </c>
      <c r="O21" s="17"/>
      <c r="P21" s="17"/>
      <c r="Q21" s="17"/>
      <c r="R21" s="17"/>
      <c r="S21" s="17">
        <v>0</v>
      </c>
      <c r="T21" s="17"/>
      <c r="U21" s="17"/>
      <c r="V21" s="17">
        <f t="shared" si="4"/>
        <v>0</v>
      </c>
      <c r="W21" s="17">
        <f t="shared" si="5"/>
        <v>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0</v>
      </c>
      <c r="AB21" s="17">
        <f t="shared" si="9"/>
        <v>207238</v>
      </c>
      <c r="AC21" s="17">
        <f t="shared" si="10"/>
        <v>0</v>
      </c>
      <c r="AD21" s="17">
        <f t="shared" si="11"/>
        <v>0</v>
      </c>
      <c r="AE21" s="17">
        <f t="shared" si="12"/>
        <v>0</v>
      </c>
      <c r="AF21" s="17">
        <f t="shared" si="13"/>
        <v>0</v>
      </c>
      <c r="AG21" s="17"/>
      <c r="AH21" s="17"/>
      <c r="AI21" s="17"/>
      <c r="AJ21" s="17"/>
      <c r="AK21" s="75" t="s">
        <v>156</v>
      </c>
      <c r="AL21" s="17">
        <f t="shared" si="14"/>
        <v>207238</v>
      </c>
      <c r="AM21" s="17">
        <v>29136</v>
      </c>
      <c r="AN21" s="75">
        <f t="shared" si="15"/>
        <v>102393</v>
      </c>
      <c r="AO21" s="17">
        <v>4904</v>
      </c>
      <c r="AP21" s="17">
        <v>88594</v>
      </c>
      <c r="AQ21" s="17">
        <v>8895</v>
      </c>
      <c r="AR21" s="17">
        <v>5775</v>
      </c>
      <c r="AS21" s="17">
        <v>69934</v>
      </c>
      <c r="AT21" s="17"/>
      <c r="AU21" s="75" t="s">
        <v>156</v>
      </c>
      <c r="AV21" s="17"/>
      <c r="AW21" s="17">
        <f t="shared" si="16"/>
        <v>207238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 t="s">
        <v>156</v>
      </c>
      <c r="BE21" s="17">
        <f t="shared" si="19"/>
        <v>0</v>
      </c>
      <c r="BF21" s="17"/>
      <c r="BG21" s="75">
        <f t="shared" si="20"/>
        <v>0</v>
      </c>
      <c r="BH21" s="17"/>
      <c r="BI21" s="17"/>
      <c r="BJ21" s="17"/>
      <c r="BK21" s="17"/>
      <c r="BL21" s="17"/>
      <c r="BM21" s="17"/>
      <c r="BN21" s="75" t="s">
        <v>156</v>
      </c>
      <c r="BO21" s="17"/>
      <c r="BP21" s="17">
        <f t="shared" si="21"/>
        <v>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89</v>
      </c>
      <c r="BX21" s="17">
        <f t="shared" si="28"/>
        <v>207238</v>
      </c>
      <c r="BY21" s="17">
        <f t="shared" si="29"/>
        <v>29136</v>
      </c>
      <c r="BZ21" s="17">
        <f t="shared" si="30"/>
        <v>102393</v>
      </c>
      <c r="CA21" s="17">
        <f t="shared" si="31"/>
        <v>4904</v>
      </c>
      <c r="CB21" s="17">
        <f t="shared" si="32"/>
        <v>88594</v>
      </c>
      <c r="CC21" s="17">
        <f t="shared" si="33"/>
        <v>8895</v>
      </c>
      <c r="CD21" s="17">
        <f t="shared" si="34"/>
        <v>5775</v>
      </c>
      <c r="CE21" s="17">
        <f t="shared" si="35"/>
        <v>69934</v>
      </c>
      <c r="CF21" s="17">
        <f t="shared" si="36"/>
        <v>0</v>
      </c>
      <c r="CG21" s="75" t="s">
        <v>89</v>
      </c>
      <c r="CH21" s="17">
        <f t="shared" si="37"/>
        <v>0</v>
      </c>
      <c r="CI21" s="17">
        <f t="shared" si="38"/>
        <v>207238</v>
      </c>
    </row>
    <row r="22" spans="1:87" ht="13.5">
      <c r="A22" s="74" t="s">
        <v>177</v>
      </c>
      <c r="B22" s="74" t="s">
        <v>109</v>
      </c>
      <c r="C22" s="101" t="s">
        <v>110</v>
      </c>
      <c r="D22" s="17">
        <f t="shared" si="0"/>
        <v>32118</v>
      </c>
      <c r="E22" s="17">
        <f t="shared" si="1"/>
        <v>6269</v>
      </c>
      <c r="F22" s="17"/>
      <c r="G22" s="17"/>
      <c r="H22" s="17"/>
      <c r="I22" s="17">
        <v>6269</v>
      </c>
      <c r="J22" s="17">
        <v>61755</v>
      </c>
      <c r="K22" s="17"/>
      <c r="L22" s="17">
        <v>25849</v>
      </c>
      <c r="M22" s="17">
        <f t="shared" si="2"/>
        <v>0</v>
      </c>
      <c r="N22" s="17">
        <f t="shared" si="3"/>
        <v>0</v>
      </c>
      <c r="O22" s="17"/>
      <c r="P22" s="17"/>
      <c r="Q22" s="17"/>
      <c r="R22" s="17"/>
      <c r="S22" s="17">
        <v>0</v>
      </c>
      <c r="T22" s="17"/>
      <c r="U22" s="17"/>
      <c r="V22" s="17">
        <f t="shared" si="4"/>
        <v>32118</v>
      </c>
      <c r="W22" s="17">
        <f t="shared" si="5"/>
        <v>6269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6269</v>
      </c>
      <c r="AB22" s="17">
        <f t="shared" si="9"/>
        <v>61755</v>
      </c>
      <c r="AC22" s="17">
        <f t="shared" si="10"/>
        <v>0</v>
      </c>
      <c r="AD22" s="17">
        <f t="shared" si="11"/>
        <v>25849</v>
      </c>
      <c r="AE22" s="17">
        <f t="shared" si="12"/>
        <v>0</v>
      </c>
      <c r="AF22" s="17">
        <f t="shared" si="13"/>
        <v>0</v>
      </c>
      <c r="AG22" s="17"/>
      <c r="AH22" s="17"/>
      <c r="AI22" s="17"/>
      <c r="AJ22" s="17"/>
      <c r="AK22" s="75" t="s">
        <v>156</v>
      </c>
      <c r="AL22" s="17">
        <f t="shared" si="14"/>
        <v>81624</v>
      </c>
      <c r="AM22" s="17">
        <v>23875</v>
      </c>
      <c r="AN22" s="75">
        <f t="shared" si="15"/>
        <v>32751</v>
      </c>
      <c r="AO22" s="17"/>
      <c r="AP22" s="17">
        <v>32737</v>
      </c>
      <c r="AQ22" s="17">
        <v>14</v>
      </c>
      <c r="AR22" s="17"/>
      <c r="AS22" s="17">
        <v>24998</v>
      </c>
      <c r="AT22" s="17"/>
      <c r="AU22" s="75" t="s">
        <v>156</v>
      </c>
      <c r="AV22" s="17">
        <v>12249</v>
      </c>
      <c r="AW22" s="17">
        <f t="shared" si="16"/>
        <v>93873</v>
      </c>
      <c r="AX22" s="17">
        <f t="shared" si="17"/>
        <v>0</v>
      </c>
      <c r="AY22" s="17">
        <f t="shared" si="18"/>
        <v>0</v>
      </c>
      <c r="AZ22" s="17"/>
      <c r="BA22" s="17"/>
      <c r="BB22" s="17"/>
      <c r="BC22" s="17"/>
      <c r="BD22" s="75" t="s">
        <v>156</v>
      </c>
      <c r="BE22" s="17">
        <f t="shared" si="19"/>
        <v>0</v>
      </c>
      <c r="BF22" s="17"/>
      <c r="BG22" s="75">
        <f t="shared" si="20"/>
        <v>0</v>
      </c>
      <c r="BH22" s="17"/>
      <c r="BI22" s="17"/>
      <c r="BJ22" s="17"/>
      <c r="BK22" s="17"/>
      <c r="BL22" s="17"/>
      <c r="BM22" s="17"/>
      <c r="BN22" s="75" t="s">
        <v>156</v>
      </c>
      <c r="BO22" s="17"/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89</v>
      </c>
      <c r="BX22" s="17">
        <f t="shared" si="28"/>
        <v>81624</v>
      </c>
      <c r="BY22" s="17">
        <f t="shared" si="29"/>
        <v>23875</v>
      </c>
      <c r="BZ22" s="17">
        <f t="shared" si="30"/>
        <v>32751</v>
      </c>
      <c r="CA22" s="17">
        <f t="shared" si="31"/>
        <v>0</v>
      </c>
      <c r="CB22" s="17">
        <f t="shared" si="32"/>
        <v>32737</v>
      </c>
      <c r="CC22" s="17">
        <f t="shared" si="33"/>
        <v>14</v>
      </c>
      <c r="CD22" s="17">
        <f t="shared" si="34"/>
        <v>0</v>
      </c>
      <c r="CE22" s="17">
        <f t="shared" si="35"/>
        <v>24998</v>
      </c>
      <c r="CF22" s="17">
        <f t="shared" si="36"/>
        <v>0</v>
      </c>
      <c r="CG22" s="75" t="s">
        <v>89</v>
      </c>
      <c r="CH22" s="17">
        <f t="shared" si="37"/>
        <v>12249</v>
      </c>
      <c r="CI22" s="17">
        <f t="shared" si="38"/>
        <v>93873</v>
      </c>
    </row>
    <row r="23" spans="1:87" ht="13.5">
      <c r="A23" s="74" t="s">
        <v>177</v>
      </c>
      <c r="B23" s="74" t="s">
        <v>111</v>
      </c>
      <c r="C23" s="101" t="s">
        <v>112</v>
      </c>
      <c r="D23" s="17">
        <f t="shared" si="0"/>
        <v>207496</v>
      </c>
      <c r="E23" s="17">
        <f t="shared" si="1"/>
        <v>207496</v>
      </c>
      <c r="F23" s="17"/>
      <c r="G23" s="17"/>
      <c r="H23" s="17"/>
      <c r="I23" s="17">
        <v>79511</v>
      </c>
      <c r="J23" s="17">
        <v>372382</v>
      </c>
      <c r="K23" s="17">
        <v>127985</v>
      </c>
      <c r="L23" s="17"/>
      <c r="M23" s="17">
        <f t="shared" si="2"/>
        <v>155177</v>
      </c>
      <c r="N23" s="17">
        <f t="shared" si="3"/>
        <v>155177</v>
      </c>
      <c r="O23" s="17"/>
      <c r="P23" s="17"/>
      <c r="Q23" s="17">
        <v>130700</v>
      </c>
      <c r="R23" s="17">
        <v>49</v>
      </c>
      <c r="S23" s="17">
        <v>166426</v>
      </c>
      <c r="T23" s="17">
        <v>24428</v>
      </c>
      <c r="U23" s="17"/>
      <c r="V23" s="17">
        <f t="shared" si="4"/>
        <v>362673</v>
      </c>
      <c r="W23" s="17">
        <f t="shared" si="5"/>
        <v>362673</v>
      </c>
      <c r="X23" s="17">
        <f t="shared" si="6"/>
        <v>0</v>
      </c>
      <c r="Y23" s="17">
        <f t="shared" si="7"/>
        <v>0</v>
      </c>
      <c r="Z23" s="17">
        <f t="shared" si="8"/>
        <v>130700</v>
      </c>
      <c r="AA23" s="17">
        <f t="shared" si="9"/>
        <v>79560</v>
      </c>
      <c r="AB23" s="17">
        <f t="shared" si="9"/>
        <v>538808</v>
      </c>
      <c r="AC23" s="17">
        <f t="shared" si="10"/>
        <v>152413</v>
      </c>
      <c r="AD23" s="17">
        <f t="shared" si="11"/>
        <v>0</v>
      </c>
      <c r="AE23" s="17">
        <f t="shared" si="12"/>
        <v>3665</v>
      </c>
      <c r="AF23" s="17">
        <f t="shared" si="13"/>
        <v>1880</v>
      </c>
      <c r="AG23" s="17">
        <v>1880</v>
      </c>
      <c r="AH23" s="17"/>
      <c r="AI23" s="17"/>
      <c r="AJ23" s="17">
        <v>1785</v>
      </c>
      <c r="AK23" s="75" t="s">
        <v>156</v>
      </c>
      <c r="AL23" s="17">
        <f t="shared" si="14"/>
        <v>576213</v>
      </c>
      <c r="AM23" s="17">
        <v>36763</v>
      </c>
      <c r="AN23" s="75">
        <f t="shared" si="15"/>
        <v>238374</v>
      </c>
      <c r="AO23" s="17"/>
      <c r="AP23" s="17">
        <v>238374</v>
      </c>
      <c r="AQ23" s="17"/>
      <c r="AR23" s="17"/>
      <c r="AS23" s="17">
        <v>273532</v>
      </c>
      <c r="AT23" s="17">
        <v>27544</v>
      </c>
      <c r="AU23" s="75" t="s">
        <v>156</v>
      </c>
      <c r="AV23" s="17"/>
      <c r="AW23" s="17">
        <f t="shared" si="16"/>
        <v>579878</v>
      </c>
      <c r="AX23" s="17">
        <f t="shared" si="17"/>
        <v>153941</v>
      </c>
      <c r="AY23" s="17">
        <f t="shared" si="18"/>
        <v>145299</v>
      </c>
      <c r="AZ23" s="17">
        <v>145299</v>
      </c>
      <c r="BA23" s="17"/>
      <c r="BB23" s="17"/>
      <c r="BC23" s="17">
        <v>8642</v>
      </c>
      <c r="BD23" s="75" t="s">
        <v>156</v>
      </c>
      <c r="BE23" s="17">
        <f t="shared" si="19"/>
        <v>167662</v>
      </c>
      <c r="BF23" s="17">
        <v>20501</v>
      </c>
      <c r="BG23" s="75">
        <f t="shared" si="20"/>
        <v>81882</v>
      </c>
      <c r="BH23" s="17"/>
      <c r="BI23" s="17">
        <v>81882</v>
      </c>
      <c r="BJ23" s="17"/>
      <c r="BK23" s="17"/>
      <c r="BL23" s="17">
        <v>45713</v>
      </c>
      <c r="BM23" s="17">
        <v>19566</v>
      </c>
      <c r="BN23" s="75" t="s">
        <v>156</v>
      </c>
      <c r="BO23" s="17"/>
      <c r="BP23" s="17">
        <f t="shared" si="21"/>
        <v>321603</v>
      </c>
      <c r="BQ23" s="17">
        <f t="shared" si="22"/>
        <v>157606</v>
      </c>
      <c r="BR23" s="17">
        <f t="shared" si="23"/>
        <v>147179</v>
      </c>
      <c r="BS23" s="17">
        <f t="shared" si="24"/>
        <v>147179</v>
      </c>
      <c r="BT23" s="17">
        <f t="shared" si="25"/>
        <v>0</v>
      </c>
      <c r="BU23" s="17">
        <f t="shared" si="26"/>
        <v>0</v>
      </c>
      <c r="BV23" s="17">
        <f t="shared" si="27"/>
        <v>10427</v>
      </c>
      <c r="BW23" s="75" t="s">
        <v>89</v>
      </c>
      <c r="BX23" s="17">
        <f t="shared" si="28"/>
        <v>743875</v>
      </c>
      <c r="BY23" s="17">
        <f t="shared" si="29"/>
        <v>57264</v>
      </c>
      <c r="BZ23" s="17">
        <f t="shared" si="30"/>
        <v>320256</v>
      </c>
      <c r="CA23" s="17">
        <f t="shared" si="31"/>
        <v>0</v>
      </c>
      <c r="CB23" s="17">
        <f t="shared" si="32"/>
        <v>320256</v>
      </c>
      <c r="CC23" s="17">
        <f t="shared" si="33"/>
        <v>0</v>
      </c>
      <c r="CD23" s="17">
        <f t="shared" si="34"/>
        <v>0</v>
      </c>
      <c r="CE23" s="17">
        <f t="shared" si="35"/>
        <v>319245</v>
      </c>
      <c r="CF23" s="17">
        <f t="shared" si="36"/>
        <v>47110</v>
      </c>
      <c r="CG23" s="75" t="s">
        <v>89</v>
      </c>
      <c r="CH23" s="17">
        <f t="shared" si="37"/>
        <v>0</v>
      </c>
      <c r="CI23" s="17">
        <f t="shared" si="38"/>
        <v>901481</v>
      </c>
    </row>
    <row r="24" spans="1:87" ht="13.5">
      <c r="A24" s="74" t="s">
        <v>177</v>
      </c>
      <c r="B24" s="74" t="s">
        <v>0</v>
      </c>
      <c r="C24" s="101" t="s">
        <v>1</v>
      </c>
      <c r="D24" s="17">
        <f t="shared" si="0"/>
        <v>50935</v>
      </c>
      <c r="E24" s="17">
        <f t="shared" si="1"/>
        <v>50935</v>
      </c>
      <c r="F24" s="17"/>
      <c r="G24" s="17"/>
      <c r="H24" s="17"/>
      <c r="I24" s="17">
        <v>41503</v>
      </c>
      <c r="J24" s="17">
        <v>284423</v>
      </c>
      <c r="K24" s="17">
        <v>9432</v>
      </c>
      <c r="L24" s="17"/>
      <c r="M24" s="17">
        <f t="shared" si="2"/>
        <v>0</v>
      </c>
      <c r="N24" s="17">
        <f t="shared" si="3"/>
        <v>0</v>
      </c>
      <c r="O24" s="17"/>
      <c r="P24" s="17"/>
      <c r="Q24" s="17"/>
      <c r="R24" s="17"/>
      <c r="S24" s="17">
        <v>77076</v>
      </c>
      <c r="T24" s="17"/>
      <c r="U24" s="17"/>
      <c r="V24" s="17">
        <f t="shared" si="4"/>
        <v>50935</v>
      </c>
      <c r="W24" s="17">
        <f t="shared" si="5"/>
        <v>50935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41503</v>
      </c>
      <c r="AB24" s="17">
        <f t="shared" si="9"/>
        <v>361499</v>
      </c>
      <c r="AC24" s="17">
        <f t="shared" si="10"/>
        <v>9432</v>
      </c>
      <c r="AD24" s="17">
        <f t="shared" si="11"/>
        <v>0</v>
      </c>
      <c r="AE24" s="17">
        <f t="shared" si="12"/>
        <v>0</v>
      </c>
      <c r="AF24" s="17">
        <f t="shared" si="13"/>
        <v>0</v>
      </c>
      <c r="AG24" s="17"/>
      <c r="AH24" s="17"/>
      <c r="AI24" s="17"/>
      <c r="AJ24" s="17"/>
      <c r="AK24" s="75" t="s">
        <v>156</v>
      </c>
      <c r="AL24" s="17">
        <f t="shared" si="14"/>
        <v>335358</v>
      </c>
      <c r="AM24" s="17">
        <v>19185</v>
      </c>
      <c r="AN24" s="75">
        <f t="shared" si="15"/>
        <v>203186</v>
      </c>
      <c r="AO24" s="17"/>
      <c r="AP24" s="17">
        <v>197589</v>
      </c>
      <c r="AQ24" s="17">
        <v>5597</v>
      </c>
      <c r="AR24" s="17"/>
      <c r="AS24" s="17">
        <v>112987</v>
      </c>
      <c r="AT24" s="17"/>
      <c r="AU24" s="75" t="s">
        <v>156</v>
      </c>
      <c r="AV24" s="17"/>
      <c r="AW24" s="17">
        <f t="shared" si="16"/>
        <v>335358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5" t="s">
        <v>156</v>
      </c>
      <c r="BE24" s="17">
        <f t="shared" si="19"/>
        <v>77076</v>
      </c>
      <c r="BF24" s="17">
        <v>27412</v>
      </c>
      <c r="BG24" s="75">
        <f t="shared" si="20"/>
        <v>44126</v>
      </c>
      <c r="BH24" s="17"/>
      <c r="BI24" s="17">
        <v>44126</v>
      </c>
      <c r="BJ24" s="17"/>
      <c r="BK24" s="17"/>
      <c r="BL24" s="17">
        <v>5538</v>
      </c>
      <c r="BM24" s="17"/>
      <c r="BN24" s="75" t="s">
        <v>156</v>
      </c>
      <c r="BO24" s="17"/>
      <c r="BP24" s="17">
        <f t="shared" si="21"/>
        <v>77076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89</v>
      </c>
      <c r="BX24" s="17">
        <f t="shared" si="28"/>
        <v>412434</v>
      </c>
      <c r="BY24" s="17">
        <f t="shared" si="29"/>
        <v>46597</v>
      </c>
      <c r="BZ24" s="17">
        <f t="shared" si="30"/>
        <v>247312</v>
      </c>
      <c r="CA24" s="17">
        <f t="shared" si="31"/>
        <v>0</v>
      </c>
      <c r="CB24" s="17">
        <f t="shared" si="32"/>
        <v>241715</v>
      </c>
      <c r="CC24" s="17">
        <f t="shared" si="33"/>
        <v>5597</v>
      </c>
      <c r="CD24" s="17">
        <f t="shared" si="34"/>
        <v>0</v>
      </c>
      <c r="CE24" s="17">
        <f t="shared" si="35"/>
        <v>118525</v>
      </c>
      <c r="CF24" s="17">
        <f t="shared" si="36"/>
        <v>0</v>
      </c>
      <c r="CG24" s="75" t="s">
        <v>89</v>
      </c>
      <c r="CH24" s="17">
        <f t="shared" si="37"/>
        <v>0</v>
      </c>
      <c r="CI24" s="17">
        <f t="shared" si="38"/>
        <v>412434</v>
      </c>
    </row>
    <row r="25" spans="1:87" ht="13.5">
      <c r="A25" s="114" t="s">
        <v>242</v>
      </c>
      <c r="B25" s="114"/>
      <c r="C25" s="114"/>
      <c r="D25" s="17">
        <f t="shared" si="0"/>
        <v>613561</v>
      </c>
      <c r="E25" s="17">
        <f t="shared" si="1"/>
        <v>584985</v>
      </c>
      <c r="F25" s="17">
        <f aca="true" t="shared" si="39" ref="F25:L25">SUM(F7:F24)</f>
        <v>0</v>
      </c>
      <c r="G25" s="17">
        <f t="shared" si="39"/>
        <v>0</v>
      </c>
      <c r="H25" s="17">
        <f t="shared" si="39"/>
        <v>0</v>
      </c>
      <c r="I25" s="17">
        <f t="shared" si="39"/>
        <v>444523</v>
      </c>
      <c r="J25" s="17">
        <f t="shared" si="39"/>
        <v>2862215</v>
      </c>
      <c r="K25" s="17">
        <f t="shared" si="39"/>
        <v>140462</v>
      </c>
      <c r="L25" s="17">
        <f t="shared" si="39"/>
        <v>28576</v>
      </c>
      <c r="M25" s="17">
        <f t="shared" si="2"/>
        <v>1355027</v>
      </c>
      <c r="N25" s="17">
        <f t="shared" si="3"/>
        <v>1337971</v>
      </c>
      <c r="O25" s="17">
        <f aca="true" t="shared" si="40" ref="O25:U25">SUM(O7:O24)</f>
        <v>0</v>
      </c>
      <c r="P25" s="17">
        <f t="shared" si="40"/>
        <v>0</v>
      </c>
      <c r="Q25" s="17">
        <f t="shared" si="40"/>
        <v>986600</v>
      </c>
      <c r="R25" s="17">
        <f t="shared" si="40"/>
        <v>226203</v>
      </c>
      <c r="S25" s="17">
        <f t="shared" si="40"/>
        <v>1946887</v>
      </c>
      <c r="T25" s="17">
        <f t="shared" si="40"/>
        <v>125168</v>
      </c>
      <c r="U25" s="17">
        <f t="shared" si="40"/>
        <v>17056</v>
      </c>
      <c r="V25" s="17">
        <f aca="true" t="shared" si="41" ref="V25:AB25">D25+M25</f>
        <v>1968588</v>
      </c>
      <c r="W25" s="17">
        <f t="shared" si="41"/>
        <v>1922956</v>
      </c>
      <c r="X25" s="17">
        <f t="shared" si="41"/>
        <v>0</v>
      </c>
      <c r="Y25" s="17">
        <f t="shared" si="41"/>
        <v>0</v>
      </c>
      <c r="Z25" s="17">
        <f t="shared" si="41"/>
        <v>986600</v>
      </c>
      <c r="AA25" s="17">
        <f t="shared" si="41"/>
        <v>670726</v>
      </c>
      <c r="AB25" s="17">
        <f t="shared" si="41"/>
        <v>4809102</v>
      </c>
      <c r="AC25" s="17">
        <f t="shared" si="10"/>
        <v>265630</v>
      </c>
      <c r="AD25" s="17">
        <f t="shared" si="11"/>
        <v>45632</v>
      </c>
      <c r="AE25" s="17">
        <f aca="true" t="shared" si="42" ref="AE25:BJ25">SUM(AE7:AE24)</f>
        <v>19477</v>
      </c>
      <c r="AF25" s="17">
        <f t="shared" si="42"/>
        <v>4042</v>
      </c>
      <c r="AG25" s="17">
        <f t="shared" si="42"/>
        <v>4042</v>
      </c>
      <c r="AH25" s="17">
        <f t="shared" si="42"/>
        <v>0</v>
      </c>
      <c r="AI25" s="17">
        <f t="shared" si="42"/>
        <v>0</v>
      </c>
      <c r="AJ25" s="17">
        <f t="shared" si="42"/>
        <v>15435</v>
      </c>
      <c r="AK25" s="17">
        <f t="shared" si="42"/>
        <v>0</v>
      </c>
      <c r="AL25" s="17">
        <f t="shared" si="42"/>
        <v>3410041</v>
      </c>
      <c r="AM25" s="17">
        <f t="shared" si="42"/>
        <v>590403</v>
      </c>
      <c r="AN25" s="17">
        <f t="shared" si="42"/>
        <v>1738633</v>
      </c>
      <c r="AO25" s="17">
        <f t="shared" si="42"/>
        <v>26276</v>
      </c>
      <c r="AP25" s="17">
        <f t="shared" si="42"/>
        <v>1656467</v>
      </c>
      <c r="AQ25" s="17">
        <f t="shared" si="42"/>
        <v>55890</v>
      </c>
      <c r="AR25" s="17">
        <f t="shared" si="42"/>
        <v>10868</v>
      </c>
      <c r="AS25" s="17">
        <f t="shared" si="42"/>
        <v>1032249</v>
      </c>
      <c r="AT25" s="17">
        <f t="shared" si="42"/>
        <v>37888</v>
      </c>
      <c r="AU25" s="17">
        <f t="shared" si="42"/>
        <v>0</v>
      </c>
      <c r="AV25" s="17">
        <f t="shared" si="42"/>
        <v>46258</v>
      </c>
      <c r="AW25" s="17">
        <f t="shared" si="42"/>
        <v>3475776</v>
      </c>
      <c r="AX25" s="17">
        <f t="shared" si="42"/>
        <v>1142272</v>
      </c>
      <c r="AY25" s="17">
        <f t="shared" si="42"/>
        <v>1133630</v>
      </c>
      <c r="AZ25" s="17">
        <f t="shared" si="42"/>
        <v>1133630</v>
      </c>
      <c r="BA25" s="17">
        <f t="shared" si="42"/>
        <v>0</v>
      </c>
      <c r="BB25" s="17">
        <f t="shared" si="42"/>
        <v>0</v>
      </c>
      <c r="BC25" s="17">
        <f t="shared" si="42"/>
        <v>8642</v>
      </c>
      <c r="BD25" s="17">
        <f t="shared" si="42"/>
        <v>0</v>
      </c>
      <c r="BE25" s="17">
        <f t="shared" si="42"/>
        <v>1959330</v>
      </c>
      <c r="BF25" s="17">
        <f t="shared" si="42"/>
        <v>520247</v>
      </c>
      <c r="BG25" s="17">
        <f t="shared" si="42"/>
        <v>827280</v>
      </c>
      <c r="BH25" s="17">
        <f t="shared" si="42"/>
        <v>0</v>
      </c>
      <c r="BI25" s="17">
        <f t="shared" si="42"/>
        <v>827280</v>
      </c>
      <c r="BJ25" s="17">
        <f t="shared" si="42"/>
        <v>0</v>
      </c>
      <c r="BK25" s="17">
        <f aca="true" t="shared" si="43" ref="BK25:CI25">SUM(BK7:BK24)</f>
        <v>0</v>
      </c>
      <c r="BL25" s="17">
        <f t="shared" si="43"/>
        <v>501594</v>
      </c>
      <c r="BM25" s="17">
        <f t="shared" si="43"/>
        <v>110209</v>
      </c>
      <c r="BN25" s="17">
        <f t="shared" si="43"/>
        <v>0</v>
      </c>
      <c r="BO25" s="17">
        <f t="shared" si="43"/>
        <v>200312</v>
      </c>
      <c r="BP25" s="17">
        <f t="shared" si="43"/>
        <v>3301914</v>
      </c>
      <c r="BQ25" s="17">
        <f t="shared" si="43"/>
        <v>1161749</v>
      </c>
      <c r="BR25" s="17">
        <f t="shared" si="43"/>
        <v>1137672</v>
      </c>
      <c r="BS25" s="17">
        <f t="shared" si="43"/>
        <v>1137672</v>
      </c>
      <c r="BT25" s="17">
        <f t="shared" si="43"/>
        <v>0</v>
      </c>
      <c r="BU25" s="17">
        <f t="shared" si="43"/>
        <v>0</v>
      </c>
      <c r="BV25" s="17">
        <f t="shared" si="43"/>
        <v>24077</v>
      </c>
      <c r="BW25" s="17">
        <f t="shared" si="43"/>
        <v>0</v>
      </c>
      <c r="BX25" s="17">
        <f t="shared" si="43"/>
        <v>5369371</v>
      </c>
      <c r="BY25" s="17">
        <f t="shared" si="43"/>
        <v>1110650</v>
      </c>
      <c r="BZ25" s="17">
        <f t="shared" si="43"/>
        <v>2565913</v>
      </c>
      <c r="CA25" s="17">
        <f t="shared" si="43"/>
        <v>26276</v>
      </c>
      <c r="CB25" s="17">
        <f t="shared" si="43"/>
        <v>2483747</v>
      </c>
      <c r="CC25" s="17">
        <f t="shared" si="43"/>
        <v>55890</v>
      </c>
      <c r="CD25" s="17">
        <f t="shared" si="43"/>
        <v>10868</v>
      </c>
      <c r="CE25" s="17">
        <f t="shared" si="43"/>
        <v>1533843</v>
      </c>
      <c r="CF25" s="17">
        <f t="shared" si="43"/>
        <v>148097</v>
      </c>
      <c r="CG25" s="17">
        <f t="shared" si="43"/>
        <v>0</v>
      </c>
      <c r="CH25" s="17">
        <f t="shared" si="43"/>
        <v>246570</v>
      </c>
      <c r="CI25" s="17">
        <f t="shared" si="43"/>
        <v>6777690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9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157</v>
      </c>
      <c r="B2" s="124" t="s">
        <v>22</v>
      </c>
      <c r="C2" s="127" t="s">
        <v>23</v>
      </c>
      <c r="D2" s="2" t="s">
        <v>24</v>
      </c>
      <c r="E2" s="3"/>
      <c r="F2" s="3"/>
      <c r="G2" s="3"/>
      <c r="H2" s="3"/>
      <c r="I2" s="3"/>
      <c r="J2" s="3"/>
      <c r="K2" s="3"/>
      <c r="L2" s="4"/>
      <c r="M2" s="2" t="s">
        <v>158</v>
      </c>
      <c r="N2" s="3"/>
      <c r="O2" s="3"/>
      <c r="P2" s="3"/>
      <c r="Q2" s="3"/>
      <c r="R2" s="3"/>
      <c r="S2" s="3"/>
      <c r="T2" s="3"/>
      <c r="U2" s="4"/>
      <c r="V2" s="2" t="s">
        <v>159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160</v>
      </c>
      <c r="E3" s="60"/>
      <c r="F3" s="60"/>
      <c r="G3" s="60"/>
      <c r="H3" s="60"/>
      <c r="I3" s="60"/>
      <c r="J3" s="60"/>
      <c r="K3" s="61"/>
      <c r="L3" s="62"/>
      <c r="M3" s="8" t="s">
        <v>160</v>
      </c>
      <c r="N3" s="60"/>
      <c r="O3" s="60"/>
      <c r="P3" s="60"/>
      <c r="Q3" s="60"/>
      <c r="R3" s="60"/>
      <c r="S3" s="60"/>
      <c r="T3" s="61"/>
      <c r="U3" s="62"/>
      <c r="V3" s="8" t="s">
        <v>160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161</v>
      </c>
      <c r="F4" s="9"/>
      <c r="G4" s="9"/>
      <c r="H4" s="9"/>
      <c r="I4" s="9"/>
      <c r="J4" s="9"/>
      <c r="K4" s="10"/>
      <c r="L4" s="11" t="s">
        <v>25</v>
      </c>
      <c r="M4" s="7"/>
      <c r="N4" s="8" t="s">
        <v>161</v>
      </c>
      <c r="O4" s="9"/>
      <c r="P4" s="9"/>
      <c r="Q4" s="9"/>
      <c r="R4" s="9"/>
      <c r="S4" s="9"/>
      <c r="T4" s="10"/>
      <c r="U4" s="11" t="s">
        <v>25</v>
      </c>
      <c r="V4" s="7"/>
      <c r="W4" s="8" t="s">
        <v>161</v>
      </c>
      <c r="X4" s="9"/>
      <c r="Y4" s="9"/>
      <c r="Z4" s="9"/>
      <c r="AA4" s="9"/>
      <c r="AB4" s="9"/>
      <c r="AC4" s="10"/>
      <c r="AD4" s="11" t="s">
        <v>25</v>
      </c>
    </row>
    <row r="5" spans="1:30" s="68" customFormat="1" ht="22.5" customHeight="1">
      <c r="A5" s="122"/>
      <c r="B5" s="125"/>
      <c r="C5" s="122"/>
      <c r="D5" s="7"/>
      <c r="E5" s="7"/>
      <c r="F5" s="12" t="s">
        <v>26</v>
      </c>
      <c r="G5" s="12" t="s">
        <v>27</v>
      </c>
      <c r="H5" s="12" t="s">
        <v>28</v>
      </c>
      <c r="I5" s="12" t="s">
        <v>142</v>
      </c>
      <c r="J5" s="12" t="s">
        <v>143</v>
      </c>
      <c r="K5" s="12" t="s">
        <v>144</v>
      </c>
      <c r="L5" s="13"/>
      <c r="M5" s="7"/>
      <c r="N5" s="7"/>
      <c r="O5" s="12" t="s">
        <v>26</v>
      </c>
      <c r="P5" s="12" t="s">
        <v>27</v>
      </c>
      <c r="Q5" s="12" t="s">
        <v>28</v>
      </c>
      <c r="R5" s="12" t="s">
        <v>142</v>
      </c>
      <c r="S5" s="12" t="s">
        <v>143</v>
      </c>
      <c r="T5" s="12" t="s">
        <v>144</v>
      </c>
      <c r="U5" s="13"/>
      <c r="V5" s="7"/>
      <c r="W5" s="7"/>
      <c r="X5" s="12" t="s">
        <v>26</v>
      </c>
      <c r="Y5" s="12" t="s">
        <v>27</v>
      </c>
      <c r="Z5" s="12" t="s">
        <v>28</v>
      </c>
      <c r="AA5" s="12" t="s">
        <v>142</v>
      </c>
      <c r="AB5" s="12" t="s">
        <v>143</v>
      </c>
      <c r="AC5" s="12" t="s">
        <v>144</v>
      </c>
      <c r="AD5" s="13"/>
    </row>
    <row r="6" spans="1:30" s="68" customFormat="1" ht="22.5" customHeight="1">
      <c r="A6" s="123"/>
      <c r="B6" s="126"/>
      <c r="C6" s="123"/>
      <c r="D6" s="14" t="s">
        <v>162</v>
      </c>
      <c r="E6" s="14" t="s">
        <v>163</v>
      </c>
      <c r="F6" s="15" t="s">
        <v>163</v>
      </c>
      <c r="G6" s="15" t="s">
        <v>163</v>
      </c>
      <c r="H6" s="15" t="s">
        <v>163</v>
      </c>
      <c r="I6" s="15" t="s">
        <v>163</v>
      </c>
      <c r="J6" s="15" t="s">
        <v>163</v>
      </c>
      <c r="K6" s="15" t="s">
        <v>163</v>
      </c>
      <c r="L6" s="16" t="s">
        <v>163</v>
      </c>
      <c r="M6" s="14" t="s">
        <v>163</v>
      </c>
      <c r="N6" s="14" t="s">
        <v>163</v>
      </c>
      <c r="O6" s="15" t="s">
        <v>163</v>
      </c>
      <c r="P6" s="15" t="s">
        <v>163</v>
      </c>
      <c r="Q6" s="15" t="s">
        <v>163</v>
      </c>
      <c r="R6" s="15" t="s">
        <v>163</v>
      </c>
      <c r="S6" s="15" t="s">
        <v>163</v>
      </c>
      <c r="T6" s="15" t="s">
        <v>163</v>
      </c>
      <c r="U6" s="16" t="s">
        <v>163</v>
      </c>
      <c r="V6" s="14" t="s">
        <v>163</v>
      </c>
      <c r="W6" s="14" t="s">
        <v>163</v>
      </c>
      <c r="X6" s="15" t="s">
        <v>163</v>
      </c>
      <c r="Y6" s="15" t="s">
        <v>163</v>
      </c>
      <c r="Z6" s="15" t="s">
        <v>163</v>
      </c>
      <c r="AA6" s="15" t="s">
        <v>163</v>
      </c>
      <c r="AB6" s="15" t="s">
        <v>163</v>
      </c>
      <c r="AC6" s="15" t="s">
        <v>163</v>
      </c>
      <c r="AD6" s="16" t="s">
        <v>163</v>
      </c>
    </row>
    <row r="7" spans="1:30" ht="13.5" customHeight="1">
      <c r="A7" s="74" t="s">
        <v>177</v>
      </c>
      <c r="B7" s="74" t="s">
        <v>178</v>
      </c>
      <c r="C7" s="101" t="s">
        <v>179</v>
      </c>
      <c r="D7" s="17">
        <f aca="true" t="shared" si="0" ref="D7:D40">E7+L7</f>
        <v>9966948</v>
      </c>
      <c r="E7" s="17">
        <f aca="true" t="shared" si="1" ref="E7:E40">F7+G7+H7+I7+K7</f>
        <v>2365518</v>
      </c>
      <c r="F7" s="17">
        <f>'廃棄物事業経費（市町村）'!F7</f>
        <v>296266</v>
      </c>
      <c r="G7" s="17">
        <f>'廃棄物事業経費（市町村）'!G7</f>
        <v>4672</v>
      </c>
      <c r="H7" s="17">
        <f>'廃棄物事業経費（市町村）'!H7</f>
        <v>0</v>
      </c>
      <c r="I7" s="17">
        <f>'廃棄物事業経費（市町村）'!I7</f>
        <v>1076650</v>
      </c>
      <c r="J7" s="17" t="str">
        <f>'廃棄物事業経費（市町村）'!J7</f>
        <v>－</v>
      </c>
      <c r="K7" s="17">
        <f>'廃棄物事業経費（市町村）'!K7</f>
        <v>987930</v>
      </c>
      <c r="L7" s="17">
        <f>'廃棄物事業経費（市町村）'!L7</f>
        <v>7601430</v>
      </c>
      <c r="M7" s="17">
        <f aca="true" t="shared" si="2" ref="M7:M40">N7+U7</f>
        <v>1670529</v>
      </c>
      <c r="N7" s="17">
        <f aca="true" t="shared" si="3" ref="N7:N40">O7+P7+Q7+R7+T7</f>
        <v>90829</v>
      </c>
      <c r="O7" s="17">
        <f>'廃棄物事業経費（市町村）'!O7</f>
        <v>1030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67094</v>
      </c>
      <c r="S7" s="17" t="str">
        <f>'廃棄物事業経費（市町村）'!S7</f>
        <v>－</v>
      </c>
      <c r="T7" s="17">
        <f>'廃棄物事業経費（市町村）'!T7</f>
        <v>22705</v>
      </c>
      <c r="U7" s="17">
        <f>'廃棄物事業経費（市町村）'!U7</f>
        <v>1579700</v>
      </c>
      <c r="V7" s="17">
        <f aca="true" t="shared" si="4" ref="V7:V40">D7+M7</f>
        <v>11637477</v>
      </c>
      <c r="W7" s="17">
        <f aca="true" t="shared" si="5" ref="W7:W40">E7+N7</f>
        <v>2456347</v>
      </c>
      <c r="X7" s="17">
        <f aca="true" t="shared" si="6" ref="X7:X40">F7+O7</f>
        <v>297296</v>
      </c>
      <c r="Y7" s="17">
        <f aca="true" t="shared" si="7" ref="Y7:Y40">G7+P7</f>
        <v>4672</v>
      </c>
      <c r="Z7" s="17">
        <f aca="true" t="shared" si="8" ref="Z7:Z40">H7+Q7</f>
        <v>0</v>
      </c>
      <c r="AA7" s="17">
        <f aca="true" t="shared" si="9" ref="AA7:AA40">I7+R7</f>
        <v>1143744</v>
      </c>
      <c r="AB7" s="17" t="s">
        <v>146</v>
      </c>
      <c r="AC7" s="17">
        <f aca="true" t="shared" si="10" ref="AC7:AC40">K7+T7</f>
        <v>1010635</v>
      </c>
      <c r="AD7" s="17">
        <f aca="true" t="shared" si="11" ref="AD7:AD40">L7+U7</f>
        <v>9181130</v>
      </c>
    </row>
    <row r="8" spans="1:30" ht="13.5" customHeight="1">
      <c r="A8" s="74" t="s">
        <v>177</v>
      </c>
      <c r="B8" s="74" t="s">
        <v>180</v>
      </c>
      <c r="C8" s="101" t="s">
        <v>181</v>
      </c>
      <c r="D8" s="17">
        <f t="shared" si="0"/>
        <v>5225633</v>
      </c>
      <c r="E8" s="17">
        <f t="shared" si="1"/>
        <v>1100854</v>
      </c>
      <c r="F8" s="17">
        <f>'廃棄物事業経費（市町村）'!F8</f>
        <v>257863</v>
      </c>
      <c r="G8" s="17">
        <f>'廃棄物事業経費（市町村）'!G8</f>
        <v>36816</v>
      </c>
      <c r="H8" s="17">
        <f>'廃棄物事業経費（市町村）'!H8</f>
        <v>0</v>
      </c>
      <c r="I8" s="17">
        <f>'廃棄物事業経費（市町村）'!I8</f>
        <v>587497</v>
      </c>
      <c r="J8" s="17" t="str">
        <f>'廃棄物事業経費（市町村）'!J8</f>
        <v>－</v>
      </c>
      <c r="K8" s="17">
        <f>'廃棄物事業経費（市町村）'!K8</f>
        <v>218678</v>
      </c>
      <c r="L8" s="17">
        <f>'廃棄物事業経費（市町村）'!L8</f>
        <v>4124779</v>
      </c>
      <c r="M8" s="17">
        <f t="shared" si="2"/>
        <v>664493</v>
      </c>
      <c r="N8" s="17">
        <f t="shared" si="3"/>
        <v>142812</v>
      </c>
      <c r="O8" s="17">
        <f>'廃棄物事業経費（市町村）'!O8</f>
        <v>1385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94912</v>
      </c>
      <c r="S8" s="17" t="str">
        <f>'廃棄物事業経費（市町村）'!S8</f>
        <v>－</v>
      </c>
      <c r="T8" s="17">
        <f>'廃棄物事業経費（市町村）'!T8</f>
        <v>46515</v>
      </c>
      <c r="U8" s="17">
        <f>'廃棄物事業経費（市町村）'!U8</f>
        <v>521681</v>
      </c>
      <c r="V8" s="17">
        <f t="shared" si="4"/>
        <v>5890126</v>
      </c>
      <c r="W8" s="17">
        <f t="shared" si="5"/>
        <v>1243666</v>
      </c>
      <c r="X8" s="17">
        <f t="shared" si="6"/>
        <v>259248</v>
      </c>
      <c r="Y8" s="17">
        <f t="shared" si="7"/>
        <v>36816</v>
      </c>
      <c r="Z8" s="17">
        <f t="shared" si="8"/>
        <v>0</v>
      </c>
      <c r="AA8" s="17">
        <f t="shared" si="9"/>
        <v>682409</v>
      </c>
      <c r="AB8" s="17" t="s">
        <v>146</v>
      </c>
      <c r="AC8" s="17">
        <f t="shared" si="10"/>
        <v>265193</v>
      </c>
      <c r="AD8" s="17">
        <f t="shared" si="11"/>
        <v>4646460</v>
      </c>
    </row>
    <row r="9" spans="1:30" ht="13.5" customHeight="1">
      <c r="A9" s="74" t="s">
        <v>177</v>
      </c>
      <c r="B9" s="74" t="s">
        <v>182</v>
      </c>
      <c r="C9" s="101" t="s">
        <v>183</v>
      </c>
      <c r="D9" s="17">
        <f t="shared" si="0"/>
        <v>1604341</v>
      </c>
      <c r="E9" s="17">
        <f t="shared" si="1"/>
        <v>332718</v>
      </c>
      <c r="F9" s="17">
        <f>'廃棄物事業経費（市町村）'!F9</f>
        <v>19785</v>
      </c>
      <c r="G9" s="17">
        <f>'廃棄物事業経費（市町村）'!G9</f>
        <v>0</v>
      </c>
      <c r="H9" s="17">
        <f>'廃棄物事業経費（市町村）'!H9</f>
        <v>13400</v>
      </c>
      <c r="I9" s="17">
        <f>'廃棄物事業経費（市町村）'!I9</f>
        <v>253360</v>
      </c>
      <c r="J9" s="17" t="str">
        <f>'廃棄物事業経費（市町村）'!J9</f>
        <v>－</v>
      </c>
      <c r="K9" s="17">
        <f>'廃棄物事業経費（市町村）'!K9</f>
        <v>46173</v>
      </c>
      <c r="L9" s="17">
        <f>'廃棄物事業経費（市町村）'!L9</f>
        <v>1271623</v>
      </c>
      <c r="M9" s="17">
        <f t="shared" si="2"/>
        <v>327754</v>
      </c>
      <c r="N9" s="17">
        <f t="shared" si="3"/>
        <v>27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27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327727</v>
      </c>
      <c r="V9" s="17">
        <f t="shared" si="4"/>
        <v>1932095</v>
      </c>
      <c r="W9" s="17">
        <f t="shared" si="5"/>
        <v>332745</v>
      </c>
      <c r="X9" s="17">
        <f t="shared" si="6"/>
        <v>19785</v>
      </c>
      <c r="Y9" s="17">
        <f t="shared" si="7"/>
        <v>0</v>
      </c>
      <c r="Z9" s="17">
        <f t="shared" si="8"/>
        <v>13400</v>
      </c>
      <c r="AA9" s="17">
        <f t="shared" si="9"/>
        <v>253387</v>
      </c>
      <c r="AB9" s="17" t="s">
        <v>146</v>
      </c>
      <c r="AC9" s="17">
        <f t="shared" si="10"/>
        <v>46173</v>
      </c>
      <c r="AD9" s="17">
        <f t="shared" si="11"/>
        <v>1599350</v>
      </c>
    </row>
    <row r="10" spans="1:30" ht="13.5" customHeight="1">
      <c r="A10" s="74" t="s">
        <v>177</v>
      </c>
      <c r="B10" s="74" t="s">
        <v>184</v>
      </c>
      <c r="C10" s="101" t="s">
        <v>185</v>
      </c>
      <c r="D10" s="17">
        <f t="shared" si="0"/>
        <v>1069292</v>
      </c>
      <c r="E10" s="17">
        <f t="shared" si="1"/>
        <v>202949</v>
      </c>
      <c r="F10" s="17">
        <f>'廃棄物事業経費（市町村）'!F10</f>
        <v>63377</v>
      </c>
      <c r="G10" s="17">
        <f>'廃棄物事業経費（市町村）'!G10</f>
        <v>1850</v>
      </c>
      <c r="H10" s="17">
        <f>'廃棄物事業経費（市町村）'!H10</f>
        <v>1100</v>
      </c>
      <c r="I10" s="17">
        <f>'廃棄物事業経費（市町村）'!I10</f>
        <v>132039</v>
      </c>
      <c r="J10" s="17" t="str">
        <f>'廃棄物事業経費（市町村）'!J10</f>
        <v>－</v>
      </c>
      <c r="K10" s="17">
        <f>'廃棄物事業経費（市町村）'!K10</f>
        <v>4583</v>
      </c>
      <c r="L10" s="17">
        <f>'廃棄物事業経費（市町村）'!L10</f>
        <v>866343</v>
      </c>
      <c r="M10" s="17">
        <f t="shared" si="2"/>
        <v>102310</v>
      </c>
      <c r="N10" s="17">
        <f t="shared" si="3"/>
        <v>1715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900</v>
      </c>
      <c r="R10" s="17">
        <f>'廃棄物事業経費（市町村）'!R10</f>
        <v>815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100595</v>
      </c>
      <c r="V10" s="17">
        <f t="shared" si="4"/>
        <v>1171602</v>
      </c>
      <c r="W10" s="17">
        <f t="shared" si="5"/>
        <v>204664</v>
      </c>
      <c r="X10" s="17">
        <f t="shared" si="6"/>
        <v>63377</v>
      </c>
      <c r="Y10" s="17">
        <f t="shared" si="7"/>
        <v>1850</v>
      </c>
      <c r="Z10" s="17">
        <f t="shared" si="8"/>
        <v>2000</v>
      </c>
      <c r="AA10" s="17">
        <f t="shared" si="9"/>
        <v>132854</v>
      </c>
      <c r="AB10" s="17" t="s">
        <v>146</v>
      </c>
      <c r="AC10" s="17">
        <f t="shared" si="10"/>
        <v>4583</v>
      </c>
      <c r="AD10" s="17">
        <f t="shared" si="11"/>
        <v>966938</v>
      </c>
    </row>
    <row r="11" spans="1:30" ht="13.5" customHeight="1">
      <c r="A11" s="74" t="s">
        <v>177</v>
      </c>
      <c r="B11" s="74" t="s">
        <v>186</v>
      </c>
      <c r="C11" s="101" t="s">
        <v>187</v>
      </c>
      <c r="D11" s="17">
        <f t="shared" si="0"/>
        <v>653036</v>
      </c>
      <c r="E11" s="17">
        <f t="shared" si="1"/>
        <v>17099</v>
      </c>
      <c r="F11" s="17">
        <f>'廃棄物事業経費（市町村）'!F11</f>
        <v>0</v>
      </c>
      <c r="G11" s="17">
        <f>'廃棄物事業経費（市町村）'!G11</f>
        <v>283</v>
      </c>
      <c r="H11" s="17">
        <f>'廃棄物事業経費（市町村）'!H11</f>
        <v>0</v>
      </c>
      <c r="I11" s="17">
        <f>'廃棄物事業経費（市町村）'!I11</f>
        <v>16679</v>
      </c>
      <c r="J11" s="17" t="str">
        <f>'廃棄物事業経費（市町村）'!J11</f>
        <v>－</v>
      </c>
      <c r="K11" s="17">
        <f>'廃棄物事業経費（市町村）'!K11</f>
        <v>137</v>
      </c>
      <c r="L11" s="17">
        <f>'廃棄物事業経費（市町村）'!L11</f>
        <v>635937</v>
      </c>
      <c r="M11" s="17">
        <f t="shared" si="2"/>
        <v>336141</v>
      </c>
      <c r="N11" s="17">
        <f t="shared" si="3"/>
        <v>133475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133475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202666</v>
      </c>
      <c r="V11" s="17">
        <f t="shared" si="4"/>
        <v>989177</v>
      </c>
      <c r="W11" s="17">
        <f t="shared" si="5"/>
        <v>150574</v>
      </c>
      <c r="X11" s="17">
        <f t="shared" si="6"/>
        <v>0</v>
      </c>
      <c r="Y11" s="17">
        <f t="shared" si="7"/>
        <v>283</v>
      </c>
      <c r="Z11" s="17">
        <f t="shared" si="8"/>
        <v>0</v>
      </c>
      <c r="AA11" s="17">
        <f t="shared" si="9"/>
        <v>150154</v>
      </c>
      <c r="AB11" s="17" t="s">
        <v>146</v>
      </c>
      <c r="AC11" s="17">
        <f t="shared" si="10"/>
        <v>137</v>
      </c>
      <c r="AD11" s="17">
        <f t="shared" si="11"/>
        <v>838603</v>
      </c>
    </row>
    <row r="12" spans="1:30" ht="13.5" customHeight="1">
      <c r="A12" s="74" t="s">
        <v>177</v>
      </c>
      <c r="B12" s="74" t="s">
        <v>188</v>
      </c>
      <c r="C12" s="101" t="s">
        <v>189</v>
      </c>
      <c r="D12" s="17">
        <f t="shared" si="0"/>
        <v>444619</v>
      </c>
      <c r="E12" s="17">
        <f t="shared" si="1"/>
        <v>1046</v>
      </c>
      <c r="F12" s="17">
        <f>'廃棄物事業経費（市町村）'!F12</f>
        <v>0</v>
      </c>
      <c r="G12" s="17">
        <f>'廃棄物事業経費（市町村）'!G12</f>
        <v>1028</v>
      </c>
      <c r="H12" s="17">
        <f>'廃棄物事業経費（市町村）'!H12</f>
        <v>0</v>
      </c>
      <c r="I12" s="17">
        <f>'廃棄物事業経費（市町村）'!I12</f>
        <v>18</v>
      </c>
      <c r="J12" s="17" t="str">
        <f>'廃棄物事業経費（市町村）'!J12</f>
        <v>－</v>
      </c>
      <c r="K12" s="17">
        <f>'廃棄物事業経費（市町村）'!K12</f>
        <v>0</v>
      </c>
      <c r="L12" s="17">
        <f>'廃棄物事業経費（市町村）'!L12</f>
        <v>443573</v>
      </c>
      <c r="M12" s="17">
        <f t="shared" si="2"/>
        <v>157177</v>
      </c>
      <c r="N12" s="17">
        <f t="shared" si="3"/>
        <v>17469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17469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139708</v>
      </c>
      <c r="V12" s="17">
        <f t="shared" si="4"/>
        <v>601796</v>
      </c>
      <c r="W12" s="17">
        <f t="shared" si="5"/>
        <v>18515</v>
      </c>
      <c r="X12" s="17">
        <f t="shared" si="6"/>
        <v>0</v>
      </c>
      <c r="Y12" s="17">
        <f t="shared" si="7"/>
        <v>1028</v>
      </c>
      <c r="Z12" s="17">
        <f t="shared" si="8"/>
        <v>0</v>
      </c>
      <c r="AA12" s="17">
        <f t="shared" si="9"/>
        <v>17487</v>
      </c>
      <c r="AB12" s="17" t="s">
        <v>146</v>
      </c>
      <c r="AC12" s="17">
        <f t="shared" si="10"/>
        <v>0</v>
      </c>
      <c r="AD12" s="17">
        <f t="shared" si="11"/>
        <v>583281</v>
      </c>
    </row>
    <row r="13" spans="1:30" ht="13.5" customHeight="1">
      <c r="A13" s="74" t="s">
        <v>177</v>
      </c>
      <c r="B13" s="74" t="s">
        <v>190</v>
      </c>
      <c r="C13" s="101" t="s">
        <v>191</v>
      </c>
      <c r="D13" s="17">
        <f t="shared" si="0"/>
        <v>479907</v>
      </c>
      <c r="E13" s="17">
        <f t="shared" si="1"/>
        <v>6454</v>
      </c>
      <c r="F13" s="17">
        <f>'廃棄物事業経費（市町村）'!F13</f>
        <v>0</v>
      </c>
      <c r="G13" s="17">
        <f>'廃棄物事業経費（市町村）'!G13</f>
        <v>378</v>
      </c>
      <c r="H13" s="17">
        <f>'廃棄物事業経費（市町村）'!H13</f>
        <v>0</v>
      </c>
      <c r="I13" s="17">
        <f>'廃棄物事業経費（市町村）'!I13</f>
        <v>4949</v>
      </c>
      <c r="J13" s="17" t="str">
        <f>'廃棄物事業経費（市町村）'!J13</f>
        <v>－</v>
      </c>
      <c r="K13" s="17">
        <f>'廃棄物事業経費（市町村）'!K13</f>
        <v>1127</v>
      </c>
      <c r="L13" s="17">
        <f>'廃棄物事業経費（市町村）'!L13</f>
        <v>473453</v>
      </c>
      <c r="M13" s="17">
        <f t="shared" si="2"/>
        <v>165354</v>
      </c>
      <c r="N13" s="17">
        <f t="shared" si="3"/>
        <v>67494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67482</v>
      </c>
      <c r="S13" s="17" t="str">
        <f>'廃棄物事業経費（市町村）'!S13</f>
        <v>－</v>
      </c>
      <c r="T13" s="17">
        <f>'廃棄物事業経費（市町村）'!T13</f>
        <v>12</v>
      </c>
      <c r="U13" s="17">
        <f>'廃棄物事業経費（市町村）'!U13</f>
        <v>97860</v>
      </c>
      <c r="V13" s="17">
        <f t="shared" si="4"/>
        <v>645261</v>
      </c>
      <c r="W13" s="17">
        <f t="shared" si="5"/>
        <v>73948</v>
      </c>
      <c r="X13" s="17">
        <f t="shared" si="6"/>
        <v>0</v>
      </c>
      <c r="Y13" s="17">
        <f t="shared" si="7"/>
        <v>378</v>
      </c>
      <c r="Z13" s="17">
        <f t="shared" si="8"/>
        <v>0</v>
      </c>
      <c r="AA13" s="17">
        <f t="shared" si="9"/>
        <v>72431</v>
      </c>
      <c r="AB13" s="17" t="s">
        <v>146</v>
      </c>
      <c r="AC13" s="17">
        <f t="shared" si="10"/>
        <v>1139</v>
      </c>
      <c r="AD13" s="17">
        <f t="shared" si="11"/>
        <v>571313</v>
      </c>
    </row>
    <row r="14" spans="1:30" ht="13.5" customHeight="1">
      <c r="A14" s="74" t="s">
        <v>177</v>
      </c>
      <c r="B14" s="74" t="s">
        <v>192</v>
      </c>
      <c r="C14" s="101" t="s">
        <v>193</v>
      </c>
      <c r="D14" s="17">
        <f t="shared" si="0"/>
        <v>469687</v>
      </c>
      <c r="E14" s="17">
        <f t="shared" si="1"/>
        <v>2223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1311</v>
      </c>
      <c r="J14" s="17" t="str">
        <f>'廃棄物事業経費（市町村）'!J14</f>
        <v>－</v>
      </c>
      <c r="K14" s="17">
        <f>'廃棄物事業経費（市町村）'!K14</f>
        <v>912</v>
      </c>
      <c r="L14" s="17">
        <f>'廃棄物事業経費（市町村）'!L14</f>
        <v>467464</v>
      </c>
      <c r="M14" s="17">
        <f t="shared" si="2"/>
        <v>163857</v>
      </c>
      <c r="N14" s="17">
        <f t="shared" si="3"/>
        <v>75940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75940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87917</v>
      </c>
      <c r="V14" s="17">
        <f t="shared" si="4"/>
        <v>633544</v>
      </c>
      <c r="W14" s="17">
        <f t="shared" si="5"/>
        <v>78163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77251</v>
      </c>
      <c r="AB14" s="17" t="s">
        <v>146</v>
      </c>
      <c r="AC14" s="17">
        <f t="shared" si="10"/>
        <v>912</v>
      </c>
      <c r="AD14" s="17">
        <f t="shared" si="11"/>
        <v>555381</v>
      </c>
    </row>
    <row r="15" spans="1:30" ht="13.5" customHeight="1">
      <c r="A15" s="74" t="s">
        <v>177</v>
      </c>
      <c r="B15" s="74" t="s">
        <v>194</v>
      </c>
      <c r="C15" s="101" t="s">
        <v>195</v>
      </c>
      <c r="D15" s="17">
        <f t="shared" si="0"/>
        <v>891418</v>
      </c>
      <c r="E15" s="17">
        <f t="shared" si="1"/>
        <v>16431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16391</v>
      </c>
      <c r="J15" s="17" t="str">
        <f>'廃棄物事業経費（市町村）'!J15</f>
        <v>－</v>
      </c>
      <c r="K15" s="17">
        <f>'廃棄物事業経費（市町村）'!K15</f>
        <v>40</v>
      </c>
      <c r="L15" s="17">
        <f>'廃棄物事業経費（市町村）'!L15</f>
        <v>874987</v>
      </c>
      <c r="M15" s="17">
        <f t="shared" si="2"/>
        <v>157440</v>
      </c>
      <c r="N15" s="17">
        <f t="shared" si="3"/>
        <v>10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0</v>
      </c>
      <c r="S15" s="17" t="str">
        <f>'廃棄物事業経費（市町村）'!S15</f>
        <v>－</v>
      </c>
      <c r="T15" s="17">
        <f>'廃棄物事業経費（市町村）'!T15</f>
        <v>10</v>
      </c>
      <c r="U15" s="17">
        <f>'廃棄物事業経費（市町村）'!U15</f>
        <v>157430</v>
      </c>
      <c r="V15" s="17">
        <f t="shared" si="4"/>
        <v>1048858</v>
      </c>
      <c r="W15" s="17">
        <f t="shared" si="5"/>
        <v>16441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16391</v>
      </c>
      <c r="AB15" s="17" t="s">
        <v>146</v>
      </c>
      <c r="AC15" s="17">
        <f t="shared" si="10"/>
        <v>50</v>
      </c>
      <c r="AD15" s="17">
        <f t="shared" si="11"/>
        <v>1032417</v>
      </c>
    </row>
    <row r="16" spans="1:30" ht="13.5" customHeight="1">
      <c r="A16" s="74" t="s">
        <v>177</v>
      </c>
      <c r="B16" s="74" t="s">
        <v>196</v>
      </c>
      <c r="C16" s="101" t="s">
        <v>197</v>
      </c>
      <c r="D16" s="17">
        <f t="shared" si="0"/>
        <v>531613</v>
      </c>
      <c r="E16" s="17">
        <f t="shared" si="1"/>
        <v>58228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50494</v>
      </c>
      <c r="J16" s="17" t="str">
        <f>'廃棄物事業経費（市町村）'!J16</f>
        <v>－</v>
      </c>
      <c r="K16" s="17">
        <f>'廃棄物事業経費（市町村）'!K16</f>
        <v>7734</v>
      </c>
      <c r="L16" s="17">
        <f>'廃棄物事業経費（市町村）'!L16</f>
        <v>473385</v>
      </c>
      <c r="M16" s="17">
        <f t="shared" si="2"/>
        <v>100264</v>
      </c>
      <c r="N16" s="17">
        <f t="shared" si="3"/>
        <v>17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17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100247</v>
      </c>
      <c r="V16" s="17">
        <f t="shared" si="4"/>
        <v>631877</v>
      </c>
      <c r="W16" s="17">
        <f t="shared" si="5"/>
        <v>58245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50511</v>
      </c>
      <c r="AB16" s="17" t="s">
        <v>146</v>
      </c>
      <c r="AC16" s="17">
        <f t="shared" si="10"/>
        <v>7734</v>
      </c>
      <c r="AD16" s="17">
        <f t="shared" si="11"/>
        <v>573632</v>
      </c>
    </row>
    <row r="17" spans="1:30" ht="13.5" customHeight="1">
      <c r="A17" s="74" t="s">
        <v>177</v>
      </c>
      <c r="B17" s="74" t="s">
        <v>2</v>
      </c>
      <c r="C17" s="101" t="s">
        <v>3</v>
      </c>
      <c r="D17" s="17">
        <f t="shared" si="0"/>
        <v>443673</v>
      </c>
      <c r="E17" s="17">
        <f t="shared" si="1"/>
        <v>35357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7168</v>
      </c>
      <c r="J17" s="17" t="str">
        <f>'廃棄物事業経費（市町村）'!J17</f>
        <v>－</v>
      </c>
      <c r="K17" s="17">
        <f>'廃棄物事業経費（市町村）'!K17</f>
        <v>28189</v>
      </c>
      <c r="L17" s="17">
        <f>'廃棄物事業経費（市町村）'!L17</f>
        <v>408316</v>
      </c>
      <c r="M17" s="17">
        <f t="shared" si="2"/>
        <v>138097</v>
      </c>
      <c r="N17" s="17">
        <f t="shared" si="3"/>
        <v>17134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17134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120963</v>
      </c>
      <c r="V17" s="17">
        <f t="shared" si="4"/>
        <v>581770</v>
      </c>
      <c r="W17" s="17">
        <f t="shared" si="5"/>
        <v>52491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24302</v>
      </c>
      <c r="AB17" s="17" t="s">
        <v>146</v>
      </c>
      <c r="AC17" s="17">
        <f t="shared" si="10"/>
        <v>28189</v>
      </c>
      <c r="AD17" s="17">
        <f t="shared" si="11"/>
        <v>529279</v>
      </c>
    </row>
    <row r="18" spans="1:30" ht="13.5" customHeight="1">
      <c r="A18" s="74" t="s">
        <v>177</v>
      </c>
      <c r="B18" s="74" t="s">
        <v>4</v>
      </c>
      <c r="C18" s="101" t="s">
        <v>5</v>
      </c>
      <c r="D18" s="17">
        <f t="shared" si="0"/>
        <v>648546</v>
      </c>
      <c r="E18" s="17">
        <f t="shared" si="1"/>
        <v>35365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33776</v>
      </c>
      <c r="J18" s="17" t="str">
        <f>'廃棄物事業経費（市町村）'!J18</f>
        <v>－</v>
      </c>
      <c r="K18" s="17">
        <f>'廃棄物事業経費（市町村）'!K18</f>
        <v>1589</v>
      </c>
      <c r="L18" s="17">
        <f>'廃棄物事業経費（市町村）'!L18</f>
        <v>613181</v>
      </c>
      <c r="M18" s="17">
        <f t="shared" si="2"/>
        <v>110692</v>
      </c>
      <c r="N18" s="17">
        <f t="shared" si="3"/>
        <v>0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110692</v>
      </c>
      <c r="V18" s="17">
        <f t="shared" si="4"/>
        <v>759238</v>
      </c>
      <c r="W18" s="17">
        <f t="shared" si="5"/>
        <v>35365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33776</v>
      </c>
      <c r="AB18" s="17" t="s">
        <v>146</v>
      </c>
      <c r="AC18" s="17">
        <f t="shared" si="10"/>
        <v>1589</v>
      </c>
      <c r="AD18" s="17">
        <f t="shared" si="11"/>
        <v>723873</v>
      </c>
    </row>
    <row r="19" spans="1:30" ht="13.5" customHeight="1">
      <c r="A19" s="74" t="s">
        <v>177</v>
      </c>
      <c r="B19" s="74" t="s">
        <v>6</v>
      </c>
      <c r="C19" s="101" t="s">
        <v>7</v>
      </c>
      <c r="D19" s="17">
        <f t="shared" si="0"/>
        <v>678686</v>
      </c>
      <c r="E19" s="17">
        <f t="shared" si="1"/>
        <v>111703</v>
      </c>
      <c r="F19" s="17">
        <f>'廃棄物事業経費（市町村）'!F19</f>
        <v>942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96304</v>
      </c>
      <c r="J19" s="17" t="str">
        <f>'廃棄物事業経費（市町村）'!J19</f>
        <v>－</v>
      </c>
      <c r="K19" s="17">
        <f>'廃棄物事業経費（市町村）'!K19</f>
        <v>14457</v>
      </c>
      <c r="L19" s="17">
        <f>'廃棄物事業経費（市町村）'!L19</f>
        <v>566983</v>
      </c>
      <c r="M19" s="17">
        <f t="shared" si="2"/>
        <v>236574</v>
      </c>
      <c r="N19" s="17">
        <f t="shared" si="3"/>
        <v>16655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16655</v>
      </c>
      <c r="U19" s="17">
        <f>'廃棄物事業経費（市町村）'!U19</f>
        <v>219919</v>
      </c>
      <c r="V19" s="17">
        <f t="shared" si="4"/>
        <v>915260</v>
      </c>
      <c r="W19" s="17">
        <f t="shared" si="5"/>
        <v>128358</v>
      </c>
      <c r="X19" s="17">
        <f t="shared" si="6"/>
        <v>942</v>
      </c>
      <c r="Y19" s="17">
        <f t="shared" si="7"/>
        <v>0</v>
      </c>
      <c r="Z19" s="17">
        <f t="shared" si="8"/>
        <v>0</v>
      </c>
      <c r="AA19" s="17">
        <f t="shared" si="9"/>
        <v>96304</v>
      </c>
      <c r="AB19" s="17" t="s">
        <v>146</v>
      </c>
      <c r="AC19" s="17">
        <f t="shared" si="10"/>
        <v>31112</v>
      </c>
      <c r="AD19" s="17">
        <f t="shared" si="11"/>
        <v>786902</v>
      </c>
    </row>
    <row r="20" spans="1:30" ht="13.5" customHeight="1">
      <c r="A20" s="74" t="s">
        <v>177</v>
      </c>
      <c r="B20" s="74" t="s">
        <v>8</v>
      </c>
      <c r="C20" s="101" t="s">
        <v>9</v>
      </c>
      <c r="D20" s="17">
        <f t="shared" si="0"/>
        <v>398557</v>
      </c>
      <c r="E20" s="17">
        <f t="shared" si="1"/>
        <v>63897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63897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334660</v>
      </c>
      <c r="M20" s="17">
        <f t="shared" si="2"/>
        <v>88347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88347</v>
      </c>
      <c r="V20" s="17">
        <f t="shared" si="4"/>
        <v>486904</v>
      </c>
      <c r="W20" s="17">
        <f t="shared" si="5"/>
        <v>63897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63897</v>
      </c>
      <c r="AB20" s="17" t="s">
        <v>146</v>
      </c>
      <c r="AC20" s="17">
        <f t="shared" si="10"/>
        <v>0</v>
      </c>
      <c r="AD20" s="17">
        <f t="shared" si="11"/>
        <v>423007</v>
      </c>
    </row>
    <row r="21" spans="1:30" ht="13.5" customHeight="1">
      <c r="A21" s="74" t="s">
        <v>177</v>
      </c>
      <c r="B21" s="74" t="s">
        <v>198</v>
      </c>
      <c r="C21" s="101" t="s">
        <v>199</v>
      </c>
      <c r="D21" s="17">
        <f t="shared" si="0"/>
        <v>50536</v>
      </c>
      <c r="E21" s="17">
        <f t="shared" si="1"/>
        <v>0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0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50536</v>
      </c>
      <c r="M21" s="17">
        <f t="shared" si="2"/>
        <v>14611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14611</v>
      </c>
      <c r="V21" s="17">
        <f t="shared" si="4"/>
        <v>65147</v>
      </c>
      <c r="W21" s="17">
        <f t="shared" si="5"/>
        <v>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0</v>
      </c>
      <c r="AB21" s="17" t="s">
        <v>146</v>
      </c>
      <c r="AC21" s="17">
        <f t="shared" si="10"/>
        <v>0</v>
      </c>
      <c r="AD21" s="17">
        <f t="shared" si="11"/>
        <v>65147</v>
      </c>
    </row>
    <row r="22" spans="1:30" ht="13.5" customHeight="1">
      <c r="A22" s="74" t="s">
        <v>177</v>
      </c>
      <c r="B22" s="74" t="s">
        <v>200</v>
      </c>
      <c r="C22" s="101" t="s">
        <v>201</v>
      </c>
      <c r="D22" s="17">
        <f t="shared" si="0"/>
        <v>159634</v>
      </c>
      <c r="E22" s="17">
        <f t="shared" si="1"/>
        <v>19629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14889</v>
      </c>
      <c r="J22" s="17" t="str">
        <f>'廃棄物事業経費（市町村）'!J22</f>
        <v>－</v>
      </c>
      <c r="K22" s="17">
        <f>'廃棄物事業経費（市町村）'!K22</f>
        <v>4740</v>
      </c>
      <c r="L22" s="17">
        <f>'廃棄物事業経費（市町村）'!L22</f>
        <v>140005</v>
      </c>
      <c r="M22" s="17">
        <f t="shared" si="2"/>
        <v>25912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25912</v>
      </c>
      <c r="V22" s="17">
        <f t="shared" si="4"/>
        <v>185546</v>
      </c>
      <c r="W22" s="17">
        <f t="shared" si="5"/>
        <v>19629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14889</v>
      </c>
      <c r="AB22" s="17" t="s">
        <v>146</v>
      </c>
      <c r="AC22" s="17">
        <f t="shared" si="10"/>
        <v>4740</v>
      </c>
      <c r="AD22" s="17">
        <f t="shared" si="11"/>
        <v>165917</v>
      </c>
    </row>
    <row r="23" spans="1:30" ht="13.5" customHeight="1">
      <c r="A23" s="74" t="s">
        <v>177</v>
      </c>
      <c r="B23" s="74" t="s">
        <v>120</v>
      </c>
      <c r="C23" s="101" t="s">
        <v>121</v>
      </c>
      <c r="D23" s="17">
        <f t="shared" si="0"/>
        <v>13896</v>
      </c>
      <c r="E23" s="17">
        <f t="shared" si="1"/>
        <v>0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13896</v>
      </c>
      <c r="M23" s="17">
        <f t="shared" si="2"/>
        <v>5987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5987</v>
      </c>
      <c r="V23" s="17">
        <f t="shared" si="4"/>
        <v>19883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146</v>
      </c>
      <c r="AC23" s="17">
        <f t="shared" si="10"/>
        <v>0</v>
      </c>
      <c r="AD23" s="17">
        <f t="shared" si="11"/>
        <v>19883</v>
      </c>
    </row>
    <row r="24" spans="1:30" ht="13.5" customHeight="1">
      <c r="A24" s="74" t="s">
        <v>177</v>
      </c>
      <c r="B24" s="74" t="s">
        <v>122</v>
      </c>
      <c r="C24" s="101" t="s">
        <v>123</v>
      </c>
      <c r="D24" s="17">
        <f t="shared" si="0"/>
        <v>70279</v>
      </c>
      <c r="E24" s="17">
        <f t="shared" si="1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70279</v>
      </c>
      <c r="M24" s="17">
        <f t="shared" si="2"/>
        <v>7011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7011</v>
      </c>
      <c r="V24" s="17">
        <f t="shared" si="4"/>
        <v>77290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146</v>
      </c>
      <c r="AC24" s="17">
        <f t="shared" si="10"/>
        <v>0</v>
      </c>
      <c r="AD24" s="17">
        <f t="shared" si="11"/>
        <v>77290</v>
      </c>
    </row>
    <row r="25" spans="1:30" ht="13.5" customHeight="1">
      <c r="A25" s="74" t="s">
        <v>177</v>
      </c>
      <c r="B25" s="74" t="s">
        <v>124</v>
      </c>
      <c r="C25" s="101" t="s">
        <v>125</v>
      </c>
      <c r="D25" s="17">
        <f t="shared" si="0"/>
        <v>218606</v>
      </c>
      <c r="E25" s="17">
        <f t="shared" si="1"/>
        <v>18876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4282</v>
      </c>
      <c r="J25" s="17" t="str">
        <f>'廃棄物事業経費（市町村）'!J25</f>
        <v>－</v>
      </c>
      <c r="K25" s="17">
        <f>'廃棄物事業経費（市町村）'!K25</f>
        <v>14594</v>
      </c>
      <c r="L25" s="17">
        <f>'廃棄物事業経費（市町村）'!L25</f>
        <v>199730</v>
      </c>
      <c r="M25" s="17">
        <f t="shared" si="2"/>
        <v>8036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8036</v>
      </c>
      <c r="V25" s="17">
        <f t="shared" si="4"/>
        <v>226642</v>
      </c>
      <c r="W25" s="17">
        <f t="shared" si="5"/>
        <v>18876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4282</v>
      </c>
      <c r="AB25" s="17" t="s">
        <v>146</v>
      </c>
      <c r="AC25" s="17">
        <f t="shared" si="10"/>
        <v>14594</v>
      </c>
      <c r="AD25" s="17">
        <f t="shared" si="11"/>
        <v>207766</v>
      </c>
    </row>
    <row r="26" spans="1:30" ht="13.5" customHeight="1">
      <c r="A26" s="74" t="s">
        <v>177</v>
      </c>
      <c r="B26" s="74" t="s">
        <v>126</v>
      </c>
      <c r="C26" s="101" t="s">
        <v>127</v>
      </c>
      <c r="D26" s="17">
        <f t="shared" si="0"/>
        <v>53159</v>
      </c>
      <c r="E26" s="17">
        <f t="shared" si="1"/>
        <v>466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466</v>
      </c>
      <c r="L26" s="17">
        <f>'廃棄物事業経費（市町村）'!L26</f>
        <v>52693</v>
      </c>
      <c r="M26" s="17">
        <f t="shared" si="2"/>
        <v>69296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69296</v>
      </c>
      <c r="V26" s="17">
        <f t="shared" si="4"/>
        <v>122455</v>
      </c>
      <c r="W26" s="17">
        <f t="shared" si="5"/>
        <v>466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146</v>
      </c>
      <c r="AC26" s="17">
        <f t="shared" si="10"/>
        <v>466</v>
      </c>
      <c r="AD26" s="17">
        <f t="shared" si="11"/>
        <v>121989</v>
      </c>
    </row>
    <row r="27" spans="1:30" ht="13.5" customHeight="1">
      <c r="A27" s="74" t="s">
        <v>177</v>
      </c>
      <c r="B27" s="74" t="s">
        <v>128</v>
      </c>
      <c r="C27" s="101" t="s">
        <v>129</v>
      </c>
      <c r="D27" s="17">
        <f t="shared" si="0"/>
        <v>74522</v>
      </c>
      <c r="E27" s="17">
        <f t="shared" si="1"/>
        <v>55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55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74467</v>
      </c>
      <c r="M27" s="17">
        <f t="shared" si="2"/>
        <v>59617</v>
      </c>
      <c r="N27" s="17">
        <f t="shared" si="3"/>
        <v>12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12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59605</v>
      </c>
      <c r="V27" s="17">
        <f t="shared" si="4"/>
        <v>134139</v>
      </c>
      <c r="W27" s="17">
        <f t="shared" si="5"/>
        <v>67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67</v>
      </c>
      <c r="AB27" s="17" t="s">
        <v>146</v>
      </c>
      <c r="AC27" s="17">
        <f t="shared" si="10"/>
        <v>0</v>
      </c>
      <c r="AD27" s="17">
        <f t="shared" si="11"/>
        <v>134072</v>
      </c>
    </row>
    <row r="28" spans="1:30" ht="13.5" customHeight="1">
      <c r="A28" s="74" t="s">
        <v>177</v>
      </c>
      <c r="B28" s="74" t="s">
        <v>130</v>
      </c>
      <c r="C28" s="101" t="s">
        <v>131</v>
      </c>
      <c r="D28" s="17">
        <f t="shared" si="0"/>
        <v>174657</v>
      </c>
      <c r="E28" s="17">
        <f t="shared" si="1"/>
        <v>8048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8048</v>
      </c>
      <c r="L28" s="17">
        <f>'廃棄物事業経費（市町村）'!L28</f>
        <v>166609</v>
      </c>
      <c r="M28" s="17">
        <f t="shared" si="2"/>
        <v>65353</v>
      </c>
      <c r="N28" s="17">
        <f t="shared" si="3"/>
        <v>7846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7781</v>
      </c>
      <c r="S28" s="17" t="str">
        <f>'廃棄物事業経費（市町村）'!S28</f>
        <v>－</v>
      </c>
      <c r="T28" s="17">
        <f>'廃棄物事業経費（市町村）'!T28</f>
        <v>65</v>
      </c>
      <c r="U28" s="17">
        <f>'廃棄物事業経費（市町村）'!U28</f>
        <v>57507</v>
      </c>
      <c r="V28" s="17">
        <f t="shared" si="4"/>
        <v>240010</v>
      </c>
      <c r="W28" s="17">
        <f t="shared" si="5"/>
        <v>15894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7781</v>
      </c>
      <c r="AB28" s="17" t="s">
        <v>146</v>
      </c>
      <c r="AC28" s="17">
        <f t="shared" si="10"/>
        <v>8113</v>
      </c>
      <c r="AD28" s="17">
        <f t="shared" si="11"/>
        <v>224116</v>
      </c>
    </row>
    <row r="29" spans="1:30" ht="13.5" customHeight="1">
      <c r="A29" s="74" t="s">
        <v>177</v>
      </c>
      <c r="B29" s="74" t="s">
        <v>132</v>
      </c>
      <c r="C29" s="101" t="s">
        <v>133</v>
      </c>
      <c r="D29" s="17">
        <f t="shared" si="0"/>
        <v>66866</v>
      </c>
      <c r="E29" s="17">
        <f t="shared" si="1"/>
        <v>0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0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66866</v>
      </c>
      <c r="M29" s="17">
        <f t="shared" si="2"/>
        <v>9529</v>
      </c>
      <c r="N29" s="17">
        <f t="shared" si="3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9529</v>
      </c>
      <c r="V29" s="17">
        <f t="shared" si="4"/>
        <v>76395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146</v>
      </c>
      <c r="AC29" s="17">
        <f t="shared" si="10"/>
        <v>0</v>
      </c>
      <c r="AD29" s="17">
        <f t="shared" si="11"/>
        <v>76395</v>
      </c>
    </row>
    <row r="30" spans="1:30" ht="13.5" customHeight="1">
      <c r="A30" s="74" t="s">
        <v>177</v>
      </c>
      <c r="B30" s="74" t="s">
        <v>134</v>
      </c>
      <c r="C30" s="101" t="s">
        <v>135</v>
      </c>
      <c r="D30" s="17">
        <f t="shared" si="0"/>
        <v>100289</v>
      </c>
      <c r="E30" s="17">
        <f t="shared" si="1"/>
        <v>4749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4749</v>
      </c>
      <c r="L30" s="17">
        <f>'廃棄物事業経費（市町村）'!L30</f>
        <v>95540</v>
      </c>
      <c r="M30" s="17">
        <f t="shared" si="2"/>
        <v>34767</v>
      </c>
      <c r="N30" s="17">
        <f t="shared" si="3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34767</v>
      </c>
      <c r="V30" s="17">
        <f t="shared" si="4"/>
        <v>135056</v>
      </c>
      <c r="W30" s="17">
        <f t="shared" si="5"/>
        <v>4749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146</v>
      </c>
      <c r="AC30" s="17">
        <f t="shared" si="10"/>
        <v>4749</v>
      </c>
      <c r="AD30" s="17">
        <f t="shared" si="11"/>
        <v>130307</v>
      </c>
    </row>
    <row r="31" spans="1:30" ht="13.5" customHeight="1">
      <c r="A31" s="74" t="s">
        <v>177</v>
      </c>
      <c r="B31" s="74" t="s">
        <v>136</v>
      </c>
      <c r="C31" s="101" t="s">
        <v>137</v>
      </c>
      <c r="D31" s="17">
        <f t="shared" si="0"/>
        <v>123190</v>
      </c>
      <c r="E31" s="17">
        <f t="shared" si="1"/>
        <v>0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123190</v>
      </c>
      <c r="M31" s="17">
        <f t="shared" si="2"/>
        <v>43580</v>
      </c>
      <c r="N31" s="17">
        <f t="shared" si="3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43580</v>
      </c>
      <c r="V31" s="17">
        <f t="shared" si="4"/>
        <v>166770</v>
      </c>
      <c r="W31" s="17">
        <f t="shared" si="5"/>
        <v>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0</v>
      </c>
      <c r="AB31" s="17" t="s">
        <v>146</v>
      </c>
      <c r="AC31" s="17">
        <f t="shared" si="10"/>
        <v>0</v>
      </c>
      <c r="AD31" s="17">
        <f t="shared" si="11"/>
        <v>166770</v>
      </c>
    </row>
    <row r="32" spans="1:30" ht="13.5" customHeight="1">
      <c r="A32" s="74" t="s">
        <v>177</v>
      </c>
      <c r="B32" s="74" t="s">
        <v>138</v>
      </c>
      <c r="C32" s="101" t="s">
        <v>139</v>
      </c>
      <c r="D32" s="17">
        <f t="shared" si="0"/>
        <v>139534</v>
      </c>
      <c r="E32" s="17">
        <f t="shared" si="1"/>
        <v>0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0</v>
      </c>
      <c r="J32" s="17" t="str">
        <f>'廃棄物事業経費（市町村）'!J32</f>
        <v>－</v>
      </c>
      <c r="K32" s="17">
        <f>'廃棄物事業経費（市町村）'!K32</f>
        <v>0</v>
      </c>
      <c r="L32" s="17">
        <f>'廃棄物事業経費（市町村）'!L32</f>
        <v>139534</v>
      </c>
      <c r="M32" s="17">
        <f t="shared" si="2"/>
        <v>115487</v>
      </c>
      <c r="N32" s="17">
        <f t="shared" si="3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115487</v>
      </c>
      <c r="V32" s="17">
        <f t="shared" si="4"/>
        <v>255021</v>
      </c>
      <c r="W32" s="17">
        <f t="shared" si="5"/>
        <v>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146</v>
      </c>
      <c r="AC32" s="17">
        <f t="shared" si="10"/>
        <v>0</v>
      </c>
      <c r="AD32" s="17">
        <f t="shared" si="11"/>
        <v>255021</v>
      </c>
    </row>
    <row r="33" spans="1:30" ht="13.5" customHeight="1">
      <c r="A33" s="74" t="s">
        <v>177</v>
      </c>
      <c r="B33" s="74" t="s">
        <v>140</v>
      </c>
      <c r="C33" s="101" t="s">
        <v>141</v>
      </c>
      <c r="D33" s="17">
        <f t="shared" si="0"/>
        <v>3382</v>
      </c>
      <c r="E33" s="17">
        <f t="shared" si="1"/>
        <v>0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0</v>
      </c>
      <c r="J33" s="17" t="str">
        <f>'廃棄物事業経費（市町村）'!J33</f>
        <v>－</v>
      </c>
      <c r="K33" s="17">
        <f>'廃棄物事業経費（市町村）'!K33</f>
        <v>0</v>
      </c>
      <c r="L33" s="17">
        <f>'廃棄物事業経費（市町村）'!L33</f>
        <v>3382</v>
      </c>
      <c r="M33" s="17">
        <f t="shared" si="2"/>
        <v>3880</v>
      </c>
      <c r="N33" s="17">
        <f t="shared" si="3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3880</v>
      </c>
      <c r="V33" s="17">
        <f t="shared" si="4"/>
        <v>7262</v>
      </c>
      <c r="W33" s="17">
        <f t="shared" si="5"/>
        <v>0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146</v>
      </c>
      <c r="AC33" s="17">
        <f t="shared" si="10"/>
        <v>0</v>
      </c>
      <c r="AD33" s="17">
        <f t="shared" si="11"/>
        <v>7262</v>
      </c>
    </row>
    <row r="34" spans="1:30" ht="13.5" customHeight="1">
      <c r="A34" s="74" t="s">
        <v>177</v>
      </c>
      <c r="B34" s="74" t="s">
        <v>202</v>
      </c>
      <c r="C34" s="101" t="s">
        <v>203</v>
      </c>
      <c r="D34" s="17">
        <f t="shared" si="0"/>
        <v>171929</v>
      </c>
      <c r="E34" s="17">
        <f t="shared" si="1"/>
        <v>44320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553</v>
      </c>
      <c r="J34" s="17" t="str">
        <f>'廃棄物事業経費（市町村）'!J34</f>
        <v>－</v>
      </c>
      <c r="K34" s="17">
        <f>'廃棄物事業経費（市町村）'!K34</f>
        <v>43767</v>
      </c>
      <c r="L34" s="17">
        <f>'廃棄物事業経費（市町村）'!L34</f>
        <v>127609</v>
      </c>
      <c r="M34" s="17">
        <f t="shared" si="2"/>
        <v>51946</v>
      </c>
      <c r="N34" s="17">
        <f t="shared" si="3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51946</v>
      </c>
      <c r="V34" s="17">
        <f t="shared" si="4"/>
        <v>223875</v>
      </c>
      <c r="W34" s="17">
        <f t="shared" si="5"/>
        <v>44320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553</v>
      </c>
      <c r="AB34" s="17" t="s">
        <v>146</v>
      </c>
      <c r="AC34" s="17">
        <f t="shared" si="10"/>
        <v>43767</v>
      </c>
      <c r="AD34" s="17">
        <f t="shared" si="11"/>
        <v>179555</v>
      </c>
    </row>
    <row r="35" spans="1:30" ht="13.5" customHeight="1">
      <c r="A35" s="74" t="s">
        <v>177</v>
      </c>
      <c r="B35" s="74" t="s">
        <v>204</v>
      </c>
      <c r="C35" s="101" t="s">
        <v>205</v>
      </c>
      <c r="D35" s="17">
        <f t="shared" si="0"/>
        <v>78632</v>
      </c>
      <c r="E35" s="17">
        <f t="shared" si="1"/>
        <v>5903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5903</v>
      </c>
      <c r="J35" s="17" t="str">
        <f>'廃棄物事業経費（市町村）'!J35</f>
        <v>－</v>
      </c>
      <c r="K35" s="17">
        <f>'廃棄物事業経費（市町村）'!K35</f>
        <v>0</v>
      </c>
      <c r="L35" s="17">
        <f>'廃棄物事業経費（市町村）'!L35</f>
        <v>72729</v>
      </c>
      <c r="M35" s="17">
        <f t="shared" si="2"/>
        <v>21056</v>
      </c>
      <c r="N35" s="17">
        <f t="shared" si="3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21056</v>
      </c>
      <c r="V35" s="17">
        <f t="shared" si="4"/>
        <v>99688</v>
      </c>
      <c r="W35" s="17">
        <f t="shared" si="5"/>
        <v>5903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5903</v>
      </c>
      <c r="AB35" s="17" t="s">
        <v>146</v>
      </c>
      <c r="AC35" s="17">
        <f t="shared" si="10"/>
        <v>0</v>
      </c>
      <c r="AD35" s="17">
        <f t="shared" si="11"/>
        <v>93785</v>
      </c>
    </row>
    <row r="36" spans="1:30" ht="13.5" customHeight="1">
      <c r="A36" s="74" t="s">
        <v>177</v>
      </c>
      <c r="B36" s="74" t="s">
        <v>206</v>
      </c>
      <c r="C36" s="101" t="s">
        <v>207</v>
      </c>
      <c r="D36" s="17">
        <f t="shared" si="0"/>
        <v>69950</v>
      </c>
      <c r="E36" s="17">
        <f t="shared" si="1"/>
        <v>1604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248</v>
      </c>
      <c r="J36" s="17" t="str">
        <f>'廃棄物事業経費（市町村）'!J36</f>
        <v>－</v>
      </c>
      <c r="K36" s="17">
        <f>'廃棄物事業経費（市町村）'!K36</f>
        <v>1356</v>
      </c>
      <c r="L36" s="17">
        <f>'廃棄物事業経費（市町村）'!L36</f>
        <v>68346</v>
      </c>
      <c r="M36" s="17">
        <f t="shared" si="2"/>
        <v>32207</v>
      </c>
      <c r="N36" s="17">
        <f t="shared" si="3"/>
        <v>0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32207</v>
      </c>
      <c r="V36" s="17">
        <f t="shared" si="4"/>
        <v>102157</v>
      </c>
      <c r="W36" s="17">
        <f t="shared" si="5"/>
        <v>1604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248</v>
      </c>
      <c r="AB36" s="17" t="s">
        <v>146</v>
      </c>
      <c r="AC36" s="17">
        <f t="shared" si="10"/>
        <v>1356</v>
      </c>
      <c r="AD36" s="17">
        <f t="shared" si="11"/>
        <v>100553</v>
      </c>
    </row>
    <row r="37" spans="1:30" ht="13.5" customHeight="1">
      <c r="A37" s="74" t="s">
        <v>177</v>
      </c>
      <c r="B37" s="74" t="s">
        <v>208</v>
      </c>
      <c r="C37" s="101" t="s">
        <v>209</v>
      </c>
      <c r="D37" s="17">
        <f t="shared" si="0"/>
        <v>9685</v>
      </c>
      <c r="E37" s="17">
        <f t="shared" si="1"/>
        <v>92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0</v>
      </c>
      <c r="J37" s="17" t="str">
        <f>'廃棄物事業経費（市町村）'!J37</f>
        <v>－</v>
      </c>
      <c r="K37" s="17">
        <f>'廃棄物事業経費（市町村）'!K37</f>
        <v>92</v>
      </c>
      <c r="L37" s="17">
        <f>'廃棄物事業経費（市町村）'!L37</f>
        <v>9593</v>
      </c>
      <c r="M37" s="17">
        <f t="shared" si="2"/>
        <v>1648</v>
      </c>
      <c r="N37" s="17">
        <f t="shared" si="3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1648</v>
      </c>
      <c r="V37" s="17">
        <f t="shared" si="4"/>
        <v>11333</v>
      </c>
      <c r="W37" s="17">
        <f t="shared" si="5"/>
        <v>92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0</v>
      </c>
      <c r="AB37" s="17" t="s">
        <v>146</v>
      </c>
      <c r="AC37" s="17">
        <f t="shared" si="10"/>
        <v>92</v>
      </c>
      <c r="AD37" s="17">
        <f t="shared" si="11"/>
        <v>11241</v>
      </c>
    </row>
    <row r="38" spans="1:30" ht="13.5" customHeight="1">
      <c r="A38" s="74" t="s">
        <v>177</v>
      </c>
      <c r="B38" s="74" t="s">
        <v>210</v>
      </c>
      <c r="C38" s="101" t="s">
        <v>211</v>
      </c>
      <c r="D38" s="17">
        <f t="shared" si="0"/>
        <v>42361</v>
      </c>
      <c r="E38" s="17">
        <f t="shared" si="1"/>
        <v>0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0</v>
      </c>
      <c r="J38" s="17" t="str">
        <f>'廃棄物事業経費（市町村）'!J38</f>
        <v>－</v>
      </c>
      <c r="K38" s="17">
        <f>'廃棄物事業経費（市町村）'!K38</f>
        <v>0</v>
      </c>
      <c r="L38" s="17">
        <f>'廃棄物事業経費（市町村）'!L38</f>
        <v>42361</v>
      </c>
      <c r="M38" s="17">
        <f t="shared" si="2"/>
        <v>12388</v>
      </c>
      <c r="N38" s="17">
        <f t="shared" si="3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12388</v>
      </c>
      <c r="V38" s="17">
        <f t="shared" si="4"/>
        <v>54749</v>
      </c>
      <c r="W38" s="17">
        <f t="shared" si="5"/>
        <v>0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0</v>
      </c>
      <c r="AB38" s="17" t="s">
        <v>146</v>
      </c>
      <c r="AC38" s="17">
        <f t="shared" si="10"/>
        <v>0</v>
      </c>
      <c r="AD38" s="17">
        <f t="shared" si="11"/>
        <v>54749</v>
      </c>
    </row>
    <row r="39" spans="1:30" ht="13.5" customHeight="1">
      <c r="A39" s="74" t="s">
        <v>177</v>
      </c>
      <c r="B39" s="74" t="s">
        <v>10</v>
      </c>
      <c r="C39" s="101" t="s">
        <v>11</v>
      </c>
      <c r="D39" s="17">
        <f t="shared" si="0"/>
        <v>150708</v>
      </c>
      <c r="E39" s="17">
        <f t="shared" si="1"/>
        <v>7724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7000</v>
      </c>
      <c r="J39" s="17" t="str">
        <f>'廃棄物事業経費（市町村）'!J39</f>
        <v>－</v>
      </c>
      <c r="K39" s="17">
        <f>'廃棄物事業経費（市町村）'!K39</f>
        <v>724</v>
      </c>
      <c r="L39" s="17">
        <f>'廃棄物事業経費（市町村）'!L39</f>
        <v>142984</v>
      </c>
      <c r="M39" s="17">
        <f t="shared" si="2"/>
        <v>61131</v>
      </c>
      <c r="N39" s="17">
        <f t="shared" si="3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61131</v>
      </c>
      <c r="V39" s="17">
        <f t="shared" si="4"/>
        <v>211839</v>
      </c>
      <c r="W39" s="17">
        <f t="shared" si="5"/>
        <v>7724</v>
      </c>
      <c r="X39" s="17">
        <f t="shared" si="6"/>
        <v>0</v>
      </c>
      <c r="Y39" s="17">
        <f t="shared" si="7"/>
        <v>0</v>
      </c>
      <c r="Z39" s="17">
        <f t="shared" si="8"/>
        <v>0</v>
      </c>
      <c r="AA39" s="17">
        <f t="shared" si="9"/>
        <v>7000</v>
      </c>
      <c r="AB39" s="17" t="s">
        <v>146</v>
      </c>
      <c r="AC39" s="17">
        <f t="shared" si="10"/>
        <v>724</v>
      </c>
      <c r="AD39" s="17">
        <f t="shared" si="11"/>
        <v>204115</v>
      </c>
    </row>
    <row r="40" spans="1:30" ht="13.5" customHeight="1">
      <c r="A40" s="74" t="s">
        <v>177</v>
      </c>
      <c r="B40" s="74" t="s">
        <v>12</v>
      </c>
      <c r="C40" s="101" t="s">
        <v>13</v>
      </c>
      <c r="D40" s="17">
        <f t="shared" si="0"/>
        <v>101823</v>
      </c>
      <c r="E40" s="17">
        <f t="shared" si="1"/>
        <v>3435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3429</v>
      </c>
      <c r="J40" s="17" t="str">
        <f>'廃棄物事業経費（市町村）'!J40</f>
        <v>－</v>
      </c>
      <c r="K40" s="17">
        <f>'廃棄物事業経費（市町村）'!K40</f>
        <v>6</v>
      </c>
      <c r="L40" s="17">
        <f>'廃棄物事業経費（市町村）'!L40</f>
        <v>98388</v>
      </c>
      <c r="M40" s="17">
        <f t="shared" si="2"/>
        <v>39676</v>
      </c>
      <c r="N40" s="17">
        <f t="shared" si="3"/>
        <v>20847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20842</v>
      </c>
      <c r="S40" s="17" t="str">
        <f>'廃棄物事業経費（市町村）'!S40</f>
        <v>－</v>
      </c>
      <c r="T40" s="17">
        <f>'廃棄物事業経費（市町村）'!T40</f>
        <v>5</v>
      </c>
      <c r="U40" s="17">
        <f>'廃棄物事業経費（市町村）'!U40</f>
        <v>18829</v>
      </c>
      <c r="V40" s="17">
        <f t="shared" si="4"/>
        <v>141499</v>
      </c>
      <c r="W40" s="17">
        <f t="shared" si="5"/>
        <v>24282</v>
      </c>
      <c r="X40" s="17">
        <f t="shared" si="6"/>
        <v>0</v>
      </c>
      <c r="Y40" s="17">
        <f t="shared" si="7"/>
        <v>0</v>
      </c>
      <c r="Z40" s="17">
        <f t="shared" si="8"/>
        <v>0</v>
      </c>
      <c r="AA40" s="17">
        <f t="shared" si="9"/>
        <v>24271</v>
      </c>
      <c r="AB40" s="17" t="s">
        <v>146</v>
      </c>
      <c r="AC40" s="17">
        <f t="shared" si="10"/>
        <v>11</v>
      </c>
      <c r="AD40" s="17">
        <f t="shared" si="11"/>
        <v>117217</v>
      </c>
    </row>
    <row r="41" spans="1:30" ht="13.5" customHeight="1">
      <c r="A41" s="74" t="s">
        <v>177</v>
      </c>
      <c r="B41" s="74" t="s">
        <v>212</v>
      </c>
      <c r="C41" s="101" t="s">
        <v>213</v>
      </c>
      <c r="D41" s="17">
        <f aca="true" t="shared" si="12" ref="D41:D58">E41+L41</f>
        <v>0</v>
      </c>
      <c r="E41" s="17">
        <f aca="true" t="shared" si="13" ref="E41:E58">F41+G41+H41+I41+K41</f>
        <v>0</v>
      </c>
      <c r="F41" s="17">
        <f>'廃棄物事業経費（組合）'!F7</f>
        <v>0</v>
      </c>
      <c r="G41" s="17">
        <f>'廃棄物事業経費（組合）'!G7</f>
        <v>0</v>
      </c>
      <c r="H41" s="17">
        <f>'廃棄物事業経費（組合）'!H7</f>
        <v>0</v>
      </c>
      <c r="I41" s="17">
        <f>'廃棄物事業経費（組合）'!I7</f>
        <v>0</v>
      </c>
      <c r="J41" s="17">
        <f>'廃棄物事業経費（組合）'!J7</f>
        <v>0</v>
      </c>
      <c r="K41" s="17">
        <f>'廃棄物事業経費（組合）'!K7</f>
        <v>0</v>
      </c>
      <c r="L41" s="17">
        <f>'廃棄物事業経費（組合）'!L7</f>
        <v>0</v>
      </c>
      <c r="M41" s="17">
        <f aca="true" t="shared" si="14" ref="M41:M58">N41+U41</f>
        <v>14539</v>
      </c>
      <c r="N41" s="17">
        <f aca="true" t="shared" si="15" ref="N41:N58">O41+P41+Q41+R41+T41</f>
        <v>22589</v>
      </c>
      <c r="O41" s="17">
        <f>'廃棄物事業経費（組合）'!O7</f>
        <v>0</v>
      </c>
      <c r="P41" s="17">
        <f>'廃棄物事業経費（組合）'!P7</f>
        <v>0</v>
      </c>
      <c r="Q41" s="17">
        <f>'廃棄物事業経費（組合）'!Q7</f>
        <v>0</v>
      </c>
      <c r="R41" s="17">
        <f>'廃棄物事業経費（組合）'!R7</f>
        <v>17389</v>
      </c>
      <c r="S41" s="17">
        <f>'廃棄物事業経費（組合）'!S7</f>
        <v>312193</v>
      </c>
      <c r="T41" s="17">
        <f>'廃棄物事業経費（組合）'!T7</f>
        <v>5200</v>
      </c>
      <c r="U41" s="17">
        <f>'廃棄物事業経費（組合）'!U7</f>
        <v>-8050</v>
      </c>
      <c r="V41" s="17">
        <f aca="true" t="shared" si="16" ref="V41:V58">D41+M41</f>
        <v>14539</v>
      </c>
      <c r="W41" s="17">
        <f aca="true" t="shared" si="17" ref="W41:W58">E41+N41</f>
        <v>22589</v>
      </c>
      <c r="X41" s="17">
        <f aca="true" t="shared" si="18" ref="X41:X58">F41+O41</f>
        <v>0</v>
      </c>
      <c r="Y41" s="17">
        <f aca="true" t="shared" si="19" ref="Y41:Y58">G41+P41</f>
        <v>0</v>
      </c>
      <c r="Z41" s="17">
        <f aca="true" t="shared" si="20" ref="Z41:Z58">H41+Q41</f>
        <v>0</v>
      </c>
      <c r="AA41" s="17">
        <f aca="true" t="shared" si="21" ref="AA41:AA58">I41+R41</f>
        <v>17389</v>
      </c>
      <c r="AB41" s="17">
        <f aca="true" t="shared" si="22" ref="AB41:AB58">J41+S41</f>
        <v>312193</v>
      </c>
      <c r="AC41" s="17">
        <f aca="true" t="shared" si="23" ref="AC41:AD55">K41+T41</f>
        <v>5200</v>
      </c>
      <c r="AD41" s="17">
        <f t="shared" si="23"/>
        <v>-8050</v>
      </c>
    </row>
    <row r="42" spans="1:30" ht="13.5" customHeight="1">
      <c r="A42" s="74" t="s">
        <v>177</v>
      </c>
      <c r="B42" s="74" t="s">
        <v>214</v>
      </c>
      <c r="C42" s="101" t="s">
        <v>215</v>
      </c>
      <c r="D42" s="17">
        <f t="shared" si="12"/>
        <v>0</v>
      </c>
      <c r="E42" s="17">
        <f t="shared" si="13"/>
        <v>0</v>
      </c>
      <c r="F42" s="17">
        <f>'廃棄物事業経費（組合）'!F8</f>
        <v>0</v>
      </c>
      <c r="G42" s="17">
        <f>'廃棄物事業経費（組合）'!G8</f>
        <v>0</v>
      </c>
      <c r="H42" s="17">
        <f>'廃棄物事業経費（組合）'!H8</f>
        <v>0</v>
      </c>
      <c r="I42" s="17">
        <f>'廃棄物事業経費（組合）'!I8</f>
        <v>0</v>
      </c>
      <c r="J42" s="17">
        <f>'廃棄物事業経費（組合）'!J8</f>
        <v>0</v>
      </c>
      <c r="K42" s="17">
        <f>'廃棄物事業経費（組合）'!K8</f>
        <v>0</v>
      </c>
      <c r="L42" s="17">
        <f>'廃棄物事業経費（組合）'!L8</f>
        <v>0</v>
      </c>
      <c r="M42" s="17">
        <f t="shared" si="14"/>
        <v>5244</v>
      </c>
      <c r="N42" s="17">
        <f t="shared" si="15"/>
        <v>0</v>
      </c>
      <c r="O42" s="17">
        <f>'廃棄物事業経費（組合）'!O8</f>
        <v>0</v>
      </c>
      <c r="P42" s="17">
        <f>'廃棄物事業経費（組合）'!P8</f>
        <v>0</v>
      </c>
      <c r="Q42" s="17">
        <f>'廃棄物事業経費（組合）'!Q8</f>
        <v>0</v>
      </c>
      <c r="R42" s="17">
        <f>'廃棄物事業経費（組合）'!R8</f>
        <v>0</v>
      </c>
      <c r="S42" s="17">
        <f>'廃棄物事業経費（組合）'!S8</f>
        <v>239594</v>
      </c>
      <c r="T42" s="17">
        <f>'廃棄物事業経費（組合）'!T8</f>
        <v>0</v>
      </c>
      <c r="U42" s="17">
        <f>'廃棄物事業経費（組合）'!U8</f>
        <v>5244</v>
      </c>
      <c r="V42" s="17">
        <f t="shared" si="16"/>
        <v>5244</v>
      </c>
      <c r="W42" s="17">
        <f t="shared" si="17"/>
        <v>0</v>
      </c>
      <c r="X42" s="17">
        <f t="shared" si="18"/>
        <v>0</v>
      </c>
      <c r="Y42" s="17">
        <f t="shared" si="19"/>
        <v>0</v>
      </c>
      <c r="Z42" s="17">
        <f t="shared" si="20"/>
        <v>0</v>
      </c>
      <c r="AA42" s="17">
        <f t="shared" si="21"/>
        <v>0</v>
      </c>
      <c r="AB42" s="17">
        <f t="shared" si="22"/>
        <v>239594</v>
      </c>
      <c r="AC42" s="17">
        <f t="shared" si="23"/>
        <v>0</v>
      </c>
      <c r="AD42" s="17">
        <f t="shared" si="23"/>
        <v>5244</v>
      </c>
    </row>
    <row r="43" spans="1:30" ht="13.5" customHeight="1">
      <c r="A43" s="74" t="s">
        <v>177</v>
      </c>
      <c r="B43" s="74" t="s">
        <v>216</v>
      </c>
      <c r="C43" s="101" t="s">
        <v>217</v>
      </c>
      <c r="D43" s="17">
        <f t="shared" si="12"/>
        <v>0</v>
      </c>
      <c r="E43" s="17">
        <f t="shared" si="13"/>
        <v>0</v>
      </c>
      <c r="F43" s="17">
        <f>'廃棄物事業経費（組合）'!F9</f>
        <v>0</v>
      </c>
      <c r="G43" s="17">
        <f>'廃棄物事業経費（組合）'!G9</f>
        <v>0</v>
      </c>
      <c r="H43" s="17">
        <f>'廃棄物事業経費（組合）'!H9</f>
        <v>0</v>
      </c>
      <c r="I43" s="17">
        <f>'廃棄物事業経費（組合）'!I9</f>
        <v>0</v>
      </c>
      <c r="J43" s="17">
        <f>'廃棄物事業経費（組合）'!J9</f>
        <v>0</v>
      </c>
      <c r="K43" s="17">
        <f>'廃棄物事業経費（組合）'!K9</f>
        <v>0</v>
      </c>
      <c r="L43" s="17">
        <f>'廃棄物事業経費（組合）'!L9</f>
        <v>0</v>
      </c>
      <c r="M43" s="17">
        <f t="shared" si="14"/>
        <v>15904</v>
      </c>
      <c r="N43" s="17">
        <f t="shared" si="15"/>
        <v>0</v>
      </c>
      <c r="O43" s="17">
        <f>'廃棄物事業経費（組合）'!O9</f>
        <v>0</v>
      </c>
      <c r="P43" s="17">
        <f>'廃棄物事業経費（組合）'!P9</f>
        <v>0</v>
      </c>
      <c r="Q43" s="17">
        <f>'廃棄物事業経費（組合）'!Q9</f>
        <v>0</v>
      </c>
      <c r="R43" s="17">
        <f>'廃棄物事業経費（組合）'!R9</f>
        <v>0</v>
      </c>
      <c r="S43" s="17">
        <f>'廃棄物事業経費（組合）'!S9</f>
        <v>168183</v>
      </c>
      <c r="T43" s="17">
        <f>'廃棄物事業経費（組合）'!T9</f>
        <v>0</v>
      </c>
      <c r="U43" s="17">
        <f>'廃棄物事業経費（組合）'!U9</f>
        <v>15904</v>
      </c>
      <c r="V43" s="17">
        <f t="shared" si="16"/>
        <v>15904</v>
      </c>
      <c r="W43" s="17">
        <f t="shared" si="17"/>
        <v>0</v>
      </c>
      <c r="X43" s="17">
        <f t="shared" si="18"/>
        <v>0</v>
      </c>
      <c r="Y43" s="17">
        <f t="shared" si="19"/>
        <v>0</v>
      </c>
      <c r="Z43" s="17">
        <f t="shared" si="20"/>
        <v>0</v>
      </c>
      <c r="AA43" s="17">
        <f t="shared" si="21"/>
        <v>0</v>
      </c>
      <c r="AB43" s="17">
        <f t="shared" si="22"/>
        <v>168183</v>
      </c>
      <c r="AC43" s="17">
        <f t="shared" si="23"/>
        <v>0</v>
      </c>
      <c r="AD43" s="17">
        <f t="shared" si="23"/>
        <v>15904</v>
      </c>
    </row>
    <row r="44" spans="1:30" ht="13.5" customHeight="1">
      <c r="A44" s="74" t="s">
        <v>177</v>
      </c>
      <c r="B44" s="74" t="s">
        <v>218</v>
      </c>
      <c r="C44" s="101" t="s">
        <v>219</v>
      </c>
      <c r="D44" s="17">
        <f t="shared" si="12"/>
        <v>0</v>
      </c>
      <c r="E44" s="17">
        <f t="shared" si="13"/>
        <v>0</v>
      </c>
      <c r="F44" s="17">
        <f>'廃棄物事業経費（組合）'!F10</f>
        <v>0</v>
      </c>
      <c r="G44" s="17">
        <f>'廃棄物事業経費（組合）'!G10</f>
        <v>0</v>
      </c>
      <c r="H44" s="17">
        <f>'廃棄物事業経費（組合）'!H10</f>
        <v>0</v>
      </c>
      <c r="I44" s="17">
        <f>'廃棄物事業経費（組合）'!I10</f>
        <v>0</v>
      </c>
      <c r="J44" s="17">
        <f>'廃棄物事業経費（組合）'!J10</f>
        <v>160186</v>
      </c>
      <c r="K44" s="17">
        <f>'廃棄物事業経費（組合）'!K10</f>
        <v>0</v>
      </c>
      <c r="L44" s="17">
        <f>'廃棄物事業経費（組合）'!L10</f>
        <v>0</v>
      </c>
      <c r="M44" s="17">
        <f t="shared" si="14"/>
        <v>0</v>
      </c>
      <c r="N44" s="17">
        <f t="shared" si="15"/>
        <v>0</v>
      </c>
      <c r="O44" s="17">
        <f>'廃棄物事業経費（組合）'!O10</f>
        <v>0</v>
      </c>
      <c r="P44" s="17">
        <f>'廃棄物事業経費（組合）'!P10</f>
        <v>0</v>
      </c>
      <c r="Q44" s="17">
        <f>'廃棄物事業経費（組合）'!Q10</f>
        <v>0</v>
      </c>
      <c r="R44" s="17">
        <f>'廃棄物事業経費（組合）'!R10</f>
        <v>0</v>
      </c>
      <c r="S44" s="17">
        <f>'廃棄物事業経費（組合）'!S10</f>
        <v>394936</v>
      </c>
      <c r="T44" s="17">
        <f>'廃棄物事業経費（組合）'!T10</f>
        <v>0</v>
      </c>
      <c r="U44" s="17">
        <f>'廃棄物事業経費（組合）'!U10</f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  <c r="Z44" s="17">
        <f t="shared" si="20"/>
        <v>0</v>
      </c>
      <c r="AA44" s="17">
        <f t="shared" si="21"/>
        <v>0</v>
      </c>
      <c r="AB44" s="17">
        <f t="shared" si="22"/>
        <v>555122</v>
      </c>
      <c r="AC44" s="17">
        <f t="shared" si="23"/>
        <v>0</v>
      </c>
      <c r="AD44" s="17">
        <f t="shared" si="23"/>
        <v>0</v>
      </c>
    </row>
    <row r="45" spans="1:30" ht="13.5" customHeight="1">
      <c r="A45" s="74" t="s">
        <v>177</v>
      </c>
      <c r="B45" s="74" t="s">
        <v>220</v>
      </c>
      <c r="C45" s="101" t="s">
        <v>221</v>
      </c>
      <c r="D45" s="17">
        <f t="shared" si="12"/>
        <v>0</v>
      </c>
      <c r="E45" s="17">
        <f t="shared" si="13"/>
        <v>0</v>
      </c>
      <c r="F45" s="17">
        <f>'廃棄物事業経費（組合）'!F11</f>
        <v>0</v>
      </c>
      <c r="G45" s="17">
        <f>'廃棄物事業経費（組合）'!G11</f>
        <v>0</v>
      </c>
      <c r="H45" s="17">
        <f>'廃棄物事業経費（組合）'!H11</f>
        <v>0</v>
      </c>
      <c r="I45" s="17">
        <f>'廃棄物事業経費（組合）'!I11</f>
        <v>0</v>
      </c>
      <c r="J45" s="17">
        <f>'廃棄物事業経費（組合）'!J11</f>
        <v>0</v>
      </c>
      <c r="K45" s="17">
        <f>'廃棄物事業経費（組合）'!K11</f>
        <v>0</v>
      </c>
      <c r="L45" s="17">
        <f>'廃棄物事業経費（組合）'!L11</f>
        <v>0</v>
      </c>
      <c r="M45" s="17">
        <f t="shared" si="14"/>
        <v>136364</v>
      </c>
      <c r="N45" s="17">
        <f t="shared" si="15"/>
        <v>136364</v>
      </c>
      <c r="O45" s="17">
        <f>'廃棄物事業経費（組合）'!O11</f>
        <v>0</v>
      </c>
      <c r="P45" s="17">
        <f>'廃棄物事業経費（組合）'!P11</f>
        <v>0</v>
      </c>
      <c r="Q45" s="17">
        <f>'廃棄物事業経費（組合）'!Q11</f>
        <v>0</v>
      </c>
      <c r="R45" s="17">
        <f>'廃棄物事業経費（組合）'!R11</f>
        <v>117556</v>
      </c>
      <c r="S45" s="17">
        <f>'廃棄物事業経費（組合）'!S11</f>
        <v>54984</v>
      </c>
      <c r="T45" s="17">
        <f>'廃棄物事業経費（組合）'!T11</f>
        <v>18808</v>
      </c>
      <c r="U45" s="17">
        <f>'廃棄物事業経費（組合）'!U11</f>
        <v>0</v>
      </c>
      <c r="V45" s="17">
        <f t="shared" si="16"/>
        <v>136364</v>
      </c>
      <c r="W45" s="17">
        <f t="shared" si="17"/>
        <v>136364</v>
      </c>
      <c r="X45" s="17">
        <f t="shared" si="18"/>
        <v>0</v>
      </c>
      <c r="Y45" s="17">
        <f t="shared" si="19"/>
        <v>0</v>
      </c>
      <c r="Z45" s="17">
        <f t="shared" si="20"/>
        <v>0</v>
      </c>
      <c r="AA45" s="17">
        <f t="shared" si="21"/>
        <v>117556</v>
      </c>
      <c r="AB45" s="17">
        <f t="shared" si="22"/>
        <v>54984</v>
      </c>
      <c r="AC45" s="17">
        <f t="shared" si="23"/>
        <v>18808</v>
      </c>
      <c r="AD45" s="17">
        <f t="shared" si="23"/>
        <v>0</v>
      </c>
    </row>
    <row r="46" spans="1:30" ht="13.5" customHeight="1">
      <c r="A46" s="74" t="s">
        <v>177</v>
      </c>
      <c r="B46" s="74" t="s">
        <v>222</v>
      </c>
      <c r="C46" s="101" t="s">
        <v>223</v>
      </c>
      <c r="D46" s="17">
        <f t="shared" si="12"/>
        <v>0</v>
      </c>
      <c r="E46" s="17">
        <f t="shared" si="13"/>
        <v>0</v>
      </c>
      <c r="F46" s="17">
        <f>'廃棄物事業経費（組合）'!F12</f>
        <v>0</v>
      </c>
      <c r="G46" s="17">
        <f>'廃棄物事業経費（組合）'!G12</f>
        <v>0</v>
      </c>
      <c r="H46" s="17">
        <f>'廃棄物事業経費（組合）'!H12</f>
        <v>0</v>
      </c>
      <c r="I46" s="17">
        <f>'廃棄物事業経費（組合）'!I12</f>
        <v>0</v>
      </c>
      <c r="J46" s="17">
        <f>'廃棄物事業経費（組合）'!J12</f>
        <v>0</v>
      </c>
      <c r="K46" s="17">
        <f>'廃棄物事業経費（組合）'!K12</f>
        <v>0</v>
      </c>
      <c r="L46" s="17">
        <f>'廃棄物事業経費（組合）'!L12</f>
        <v>0</v>
      </c>
      <c r="M46" s="17">
        <f t="shared" si="14"/>
        <v>94584</v>
      </c>
      <c r="N46" s="17">
        <f t="shared" si="15"/>
        <v>90626</v>
      </c>
      <c r="O46" s="17">
        <f>'廃棄物事業経費（組合）'!O12</f>
        <v>0</v>
      </c>
      <c r="P46" s="17">
        <f>'廃棄物事業経費（組合）'!P12</f>
        <v>0</v>
      </c>
      <c r="Q46" s="17">
        <f>'廃棄物事業経費（組合）'!Q12</f>
        <v>0</v>
      </c>
      <c r="R46" s="17">
        <f>'廃棄物事業経費（組合）'!R12</f>
        <v>90626</v>
      </c>
      <c r="S46" s="17">
        <f>'廃棄物事業経費（組合）'!S12</f>
        <v>131357</v>
      </c>
      <c r="T46" s="17">
        <f>'廃棄物事業経費（組合）'!T12</f>
        <v>0</v>
      </c>
      <c r="U46" s="17">
        <f>'廃棄物事業経費（組合）'!U12</f>
        <v>3958</v>
      </c>
      <c r="V46" s="17">
        <f t="shared" si="16"/>
        <v>94584</v>
      </c>
      <c r="W46" s="17">
        <f t="shared" si="17"/>
        <v>90626</v>
      </c>
      <c r="X46" s="17">
        <f t="shared" si="18"/>
        <v>0</v>
      </c>
      <c r="Y46" s="17">
        <f t="shared" si="19"/>
        <v>0</v>
      </c>
      <c r="Z46" s="17">
        <f t="shared" si="20"/>
        <v>0</v>
      </c>
      <c r="AA46" s="17">
        <f t="shared" si="21"/>
        <v>90626</v>
      </c>
      <c r="AB46" s="17">
        <f t="shared" si="22"/>
        <v>131357</v>
      </c>
      <c r="AC46" s="17">
        <f t="shared" si="23"/>
        <v>0</v>
      </c>
      <c r="AD46" s="17">
        <f t="shared" si="23"/>
        <v>3958</v>
      </c>
    </row>
    <row r="47" spans="1:30" ht="13.5" customHeight="1">
      <c r="A47" s="74" t="s">
        <v>177</v>
      </c>
      <c r="B47" s="74" t="s">
        <v>224</v>
      </c>
      <c r="C47" s="101" t="s">
        <v>225</v>
      </c>
      <c r="D47" s="17">
        <f t="shared" si="12"/>
        <v>82973</v>
      </c>
      <c r="E47" s="17">
        <f t="shared" si="13"/>
        <v>82973</v>
      </c>
      <c r="F47" s="17">
        <f>'廃棄物事業経費（組合）'!F13</f>
        <v>0</v>
      </c>
      <c r="G47" s="17">
        <f>'廃棄物事業経費（組合）'!G13</f>
        <v>0</v>
      </c>
      <c r="H47" s="17">
        <f>'廃棄物事業経費（組合）'!H13</f>
        <v>0</v>
      </c>
      <c r="I47" s="17">
        <f>'廃棄物事業経費（組合）'!I13</f>
        <v>82973</v>
      </c>
      <c r="J47" s="17">
        <f>'廃棄物事業経費（組合）'!J13</f>
        <v>319802</v>
      </c>
      <c r="K47" s="17">
        <f>'廃棄物事業経費（組合）'!K13</f>
        <v>0</v>
      </c>
      <c r="L47" s="17">
        <f>'廃棄物事業経費（組合）'!L13</f>
        <v>0</v>
      </c>
      <c r="M47" s="17">
        <f t="shared" si="14"/>
        <v>0</v>
      </c>
      <c r="N47" s="17">
        <f t="shared" si="15"/>
        <v>0</v>
      </c>
      <c r="O47" s="17">
        <f>'廃棄物事業経費（組合）'!O13</f>
        <v>0</v>
      </c>
      <c r="P47" s="17">
        <f>'廃棄物事業経費（組合）'!P13</f>
        <v>0</v>
      </c>
      <c r="Q47" s="17">
        <f>'廃棄物事業経費（組合）'!Q13</f>
        <v>0</v>
      </c>
      <c r="R47" s="17">
        <f>'廃棄物事業経費（組合）'!R13</f>
        <v>0</v>
      </c>
      <c r="S47" s="17">
        <f>'廃棄物事業経費（組合）'!S13</f>
        <v>0</v>
      </c>
      <c r="T47" s="17">
        <f>'廃棄物事業経費（組合）'!T13</f>
        <v>0</v>
      </c>
      <c r="U47" s="17">
        <f>'廃棄物事業経費（組合）'!U13</f>
        <v>0</v>
      </c>
      <c r="V47" s="17">
        <f t="shared" si="16"/>
        <v>82973</v>
      </c>
      <c r="W47" s="17">
        <f t="shared" si="17"/>
        <v>82973</v>
      </c>
      <c r="X47" s="17">
        <f t="shared" si="18"/>
        <v>0</v>
      </c>
      <c r="Y47" s="17">
        <f t="shared" si="19"/>
        <v>0</v>
      </c>
      <c r="Z47" s="17">
        <f t="shared" si="20"/>
        <v>0</v>
      </c>
      <c r="AA47" s="17">
        <f t="shared" si="21"/>
        <v>82973</v>
      </c>
      <c r="AB47" s="17">
        <f t="shared" si="22"/>
        <v>319802</v>
      </c>
      <c r="AC47" s="17">
        <f t="shared" si="23"/>
        <v>0</v>
      </c>
      <c r="AD47" s="17">
        <f t="shared" si="23"/>
        <v>0</v>
      </c>
    </row>
    <row r="48" spans="1:30" ht="13.5" customHeight="1">
      <c r="A48" s="74" t="s">
        <v>177</v>
      </c>
      <c r="B48" s="74" t="s">
        <v>226</v>
      </c>
      <c r="C48" s="101" t="s">
        <v>227</v>
      </c>
      <c r="D48" s="17">
        <f t="shared" si="12"/>
        <v>49462</v>
      </c>
      <c r="E48" s="17">
        <f t="shared" si="13"/>
        <v>90615</v>
      </c>
      <c r="F48" s="17">
        <f>'廃棄物事業経費（組合）'!F14</f>
        <v>0</v>
      </c>
      <c r="G48" s="17">
        <f>'廃棄物事業経費（組合）'!G14</f>
        <v>0</v>
      </c>
      <c r="H48" s="17">
        <f>'廃棄物事業経費（組合）'!H14</f>
        <v>0</v>
      </c>
      <c r="I48" s="17">
        <f>'廃棄物事業経費（組合）'!I14</f>
        <v>90505</v>
      </c>
      <c r="J48" s="17">
        <f>'廃棄物事業経費（組合）'!J14</f>
        <v>189068</v>
      </c>
      <c r="K48" s="17">
        <f>'廃棄物事業経費（組合）'!K14</f>
        <v>110</v>
      </c>
      <c r="L48" s="17">
        <f>'廃棄物事業経費（組合）'!L14</f>
        <v>-41153</v>
      </c>
      <c r="M48" s="17">
        <f t="shared" si="14"/>
        <v>0</v>
      </c>
      <c r="N48" s="17">
        <f t="shared" si="15"/>
        <v>0</v>
      </c>
      <c r="O48" s="17">
        <f>'廃棄物事業経費（組合）'!O14</f>
        <v>0</v>
      </c>
      <c r="P48" s="17">
        <f>'廃棄物事業経費（組合）'!P14</f>
        <v>0</v>
      </c>
      <c r="Q48" s="17">
        <f>'廃棄物事業経費（組合）'!Q14</f>
        <v>0</v>
      </c>
      <c r="R48" s="17">
        <f>'廃棄物事業経費（組合）'!R14</f>
        <v>0</v>
      </c>
      <c r="S48" s="17">
        <f>'廃棄物事業経費（組合）'!S14</f>
        <v>0</v>
      </c>
      <c r="T48" s="17">
        <f>'廃棄物事業経費（組合）'!T14</f>
        <v>0</v>
      </c>
      <c r="U48" s="17">
        <f>'廃棄物事業経費（組合）'!U14</f>
        <v>0</v>
      </c>
      <c r="V48" s="17">
        <f t="shared" si="16"/>
        <v>49462</v>
      </c>
      <c r="W48" s="17">
        <f t="shared" si="17"/>
        <v>90615</v>
      </c>
      <c r="X48" s="17">
        <f t="shared" si="18"/>
        <v>0</v>
      </c>
      <c r="Y48" s="17">
        <f t="shared" si="19"/>
        <v>0</v>
      </c>
      <c r="Z48" s="17">
        <f t="shared" si="20"/>
        <v>0</v>
      </c>
      <c r="AA48" s="17">
        <f t="shared" si="21"/>
        <v>90505</v>
      </c>
      <c r="AB48" s="17">
        <f t="shared" si="22"/>
        <v>189068</v>
      </c>
      <c r="AC48" s="17">
        <f t="shared" si="23"/>
        <v>110</v>
      </c>
      <c r="AD48" s="17">
        <f t="shared" si="23"/>
        <v>-41153</v>
      </c>
    </row>
    <row r="49" spans="1:30" ht="13.5" customHeight="1">
      <c r="A49" s="74" t="s">
        <v>177</v>
      </c>
      <c r="B49" s="74" t="s">
        <v>228</v>
      </c>
      <c r="C49" s="101" t="s">
        <v>229</v>
      </c>
      <c r="D49" s="17">
        <f t="shared" si="12"/>
        <v>97709</v>
      </c>
      <c r="E49" s="17">
        <f t="shared" si="13"/>
        <v>63105</v>
      </c>
      <c r="F49" s="17">
        <f>'廃棄物事業経費（組合）'!F15</f>
        <v>0</v>
      </c>
      <c r="G49" s="17">
        <f>'廃棄物事業経費（組合）'!G15</f>
        <v>0</v>
      </c>
      <c r="H49" s="17">
        <f>'廃棄物事業経費（組合）'!H15</f>
        <v>0</v>
      </c>
      <c r="I49" s="17">
        <f>'廃棄物事業経費（組合）'!I15</f>
        <v>63105</v>
      </c>
      <c r="J49" s="17">
        <f>'廃棄物事業経費（組合）'!J15</f>
        <v>544197</v>
      </c>
      <c r="K49" s="17">
        <f>'廃棄物事業経費（組合）'!K15</f>
        <v>0</v>
      </c>
      <c r="L49" s="17">
        <f>'廃棄物事業経費（組合）'!L15</f>
        <v>34604</v>
      </c>
      <c r="M49" s="17">
        <f t="shared" si="14"/>
        <v>0</v>
      </c>
      <c r="N49" s="17">
        <f t="shared" si="15"/>
        <v>0</v>
      </c>
      <c r="O49" s="17">
        <f>'廃棄物事業経費（組合）'!O15</f>
        <v>0</v>
      </c>
      <c r="P49" s="17">
        <f>'廃棄物事業経費（組合）'!P15</f>
        <v>0</v>
      </c>
      <c r="Q49" s="17">
        <f>'廃棄物事業経費（組合）'!Q15</f>
        <v>0</v>
      </c>
      <c r="R49" s="17">
        <f>'廃棄物事業経費（組合）'!R15</f>
        <v>0</v>
      </c>
      <c r="S49" s="17">
        <f>'廃棄物事業経費（組合）'!S15</f>
        <v>0</v>
      </c>
      <c r="T49" s="17">
        <f>'廃棄物事業経費（組合）'!T15</f>
        <v>0</v>
      </c>
      <c r="U49" s="17">
        <f>'廃棄物事業経費（組合）'!U15</f>
        <v>0</v>
      </c>
      <c r="V49" s="17">
        <f t="shared" si="16"/>
        <v>97709</v>
      </c>
      <c r="W49" s="17">
        <f t="shared" si="17"/>
        <v>63105</v>
      </c>
      <c r="X49" s="17">
        <f t="shared" si="18"/>
        <v>0</v>
      </c>
      <c r="Y49" s="17">
        <f t="shared" si="19"/>
        <v>0</v>
      </c>
      <c r="Z49" s="17">
        <f t="shared" si="20"/>
        <v>0</v>
      </c>
      <c r="AA49" s="17">
        <f t="shared" si="21"/>
        <v>63105</v>
      </c>
      <c r="AB49" s="17">
        <f t="shared" si="22"/>
        <v>544197</v>
      </c>
      <c r="AC49" s="17">
        <f t="shared" si="23"/>
        <v>0</v>
      </c>
      <c r="AD49" s="17">
        <f t="shared" si="23"/>
        <v>34604</v>
      </c>
    </row>
    <row r="50" spans="1:30" ht="13.5" customHeight="1">
      <c r="A50" s="74" t="s">
        <v>177</v>
      </c>
      <c r="B50" s="74" t="s">
        <v>230</v>
      </c>
      <c r="C50" s="101" t="s">
        <v>231</v>
      </c>
      <c r="D50" s="17">
        <f t="shared" si="12"/>
        <v>26091</v>
      </c>
      <c r="E50" s="17">
        <f t="shared" si="13"/>
        <v>26091</v>
      </c>
      <c r="F50" s="17">
        <f>'廃棄物事業経費（組合）'!F16</f>
        <v>0</v>
      </c>
      <c r="G50" s="17">
        <f>'廃棄物事業経費（組合）'!G16</f>
        <v>0</v>
      </c>
      <c r="H50" s="17">
        <f>'廃棄物事業経費（組合）'!H16</f>
        <v>0</v>
      </c>
      <c r="I50" s="17">
        <f>'廃棄物事業経費（組合）'!I16</f>
        <v>23156</v>
      </c>
      <c r="J50" s="17">
        <f>'廃棄物事業経費（組合）'!J16</f>
        <v>92897</v>
      </c>
      <c r="K50" s="17">
        <f>'廃棄物事業経費（組合）'!K16</f>
        <v>2935</v>
      </c>
      <c r="L50" s="17">
        <f>'廃棄物事業経費（組合）'!L16</f>
        <v>0</v>
      </c>
      <c r="M50" s="17">
        <f t="shared" si="14"/>
        <v>0</v>
      </c>
      <c r="N50" s="17">
        <f t="shared" si="15"/>
        <v>0</v>
      </c>
      <c r="O50" s="17">
        <f>'廃棄物事業経費（組合）'!O16</f>
        <v>0</v>
      </c>
      <c r="P50" s="17">
        <f>'廃棄物事業経費（組合）'!P16</f>
        <v>0</v>
      </c>
      <c r="Q50" s="17">
        <f>'廃棄物事業経費（組合）'!Q16</f>
        <v>0</v>
      </c>
      <c r="R50" s="17">
        <f>'廃棄物事業経費（組合）'!R16</f>
        <v>0</v>
      </c>
      <c r="S50" s="17">
        <f>'廃棄物事業経費（組合）'!S16</f>
        <v>0</v>
      </c>
      <c r="T50" s="17">
        <f>'廃棄物事業経費（組合）'!T16</f>
        <v>0</v>
      </c>
      <c r="U50" s="17">
        <f>'廃棄物事業経費（組合）'!U16</f>
        <v>0</v>
      </c>
      <c r="V50" s="17">
        <f t="shared" si="16"/>
        <v>26091</v>
      </c>
      <c r="W50" s="17">
        <f t="shared" si="17"/>
        <v>26091</v>
      </c>
      <c r="X50" s="17">
        <f t="shared" si="18"/>
        <v>0</v>
      </c>
      <c r="Y50" s="17">
        <f t="shared" si="19"/>
        <v>0</v>
      </c>
      <c r="Z50" s="17">
        <f t="shared" si="20"/>
        <v>0</v>
      </c>
      <c r="AA50" s="17">
        <f t="shared" si="21"/>
        <v>23156</v>
      </c>
      <c r="AB50" s="17">
        <f t="shared" si="22"/>
        <v>92897</v>
      </c>
      <c r="AC50" s="17">
        <f t="shared" si="23"/>
        <v>2935</v>
      </c>
      <c r="AD50" s="17">
        <f t="shared" si="23"/>
        <v>0</v>
      </c>
    </row>
    <row r="51" spans="1:30" ht="13.5" customHeight="1">
      <c r="A51" s="74" t="s">
        <v>177</v>
      </c>
      <c r="B51" s="74" t="s">
        <v>232</v>
      </c>
      <c r="C51" s="101" t="s">
        <v>233</v>
      </c>
      <c r="D51" s="17">
        <f t="shared" si="12"/>
        <v>16167</v>
      </c>
      <c r="E51" s="17">
        <f t="shared" si="13"/>
        <v>16653</v>
      </c>
      <c r="F51" s="17">
        <f>'廃棄物事業経費（組合）'!F17</f>
        <v>0</v>
      </c>
      <c r="G51" s="17">
        <f>'廃棄物事業経費（組合）'!G17</f>
        <v>0</v>
      </c>
      <c r="H51" s="17">
        <f>'廃棄物事業経費（組合）'!H17</f>
        <v>0</v>
      </c>
      <c r="I51" s="17">
        <f>'廃棄物事業経費（組合）'!I17</f>
        <v>16653</v>
      </c>
      <c r="J51" s="17">
        <f>'廃棄物事業経費（組合）'!J17</f>
        <v>216737</v>
      </c>
      <c r="K51" s="17">
        <f>'廃棄物事業経費（組合）'!K17</f>
        <v>0</v>
      </c>
      <c r="L51" s="17">
        <f>'廃棄物事業経費（組合）'!L17</f>
        <v>-486</v>
      </c>
      <c r="M51" s="17">
        <f t="shared" si="14"/>
        <v>0</v>
      </c>
      <c r="N51" s="17">
        <f t="shared" si="15"/>
        <v>0</v>
      </c>
      <c r="O51" s="17">
        <f>'廃棄物事業経費（組合）'!O17</f>
        <v>0</v>
      </c>
      <c r="P51" s="17">
        <f>'廃棄物事業経費（組合）'!P17</f>
        <v>0</v>
      </c>
      <c r="Q51" s="17">
        <f>'廃棄物事業経費（組合）'!Q17</f>
        <v>0</v>
      </c>
      <c r="R51" s="17">
        <f>'廃棄物事業経費（組合）'!R17</f>
        <v>0</v>
      </c>
      <c r="S51" s="17">
        <f>'廃棄物事業経費（組合）'!S17</f>
        <v>0</v>
      </c>
      <c r="T51" s="17">
        <f>'廃棄物事業経費（組合）'!T17</f>
        <v>0</v>
      </c>
      <c r="U51" s="17">
        <f>'廃棄物事業経費（組合）'!U17</f>
        <v>0</v>
      </c>
      <c r="V51" s="17">
        <f t="shared" si="16"/>
        <v>16167</v>
      </c>
      <c r="W51" s="17">
        <f t="shared" si="17"/>
        <v>16653</v>
      </c>
      <c r="X51" s="17">
        <f t="shared" si="18"/>
        <v>0</v>
      </c>
      <c r="Y51" s="17">
        <f t="shared" si="19"/>
        <v>0</v>
      </c>
      <c r="Z51" s="17">
        <f t="shared" si="20"/>
        <v>0</v>
      </c>
      <c r="AA51" s="17">
        <f t="shared" si="21"/>
        <v>16653</v>
      </c>
      <c r="AB51" s="17">
        <f t="shared" si="22"/>
        <v>216737</v>
      </c>
      <c r="AC51" s="17">
        <f t="shared" si="23"/>
        <v>0</v>
      </c>
      <c r="AD51" s="17">
        <f t="shared" si="23"/>
        <v>-486</v>
      </c>
    </row>
    <row r="52" spans="1:30" ht="13.5" customHeight="1">
      <c r="A52" s="74" t="s">
        <v>177</v>
      </c>
      <c r="B52" s="74" t="s">
        <v>234</v>
      </c>
      <c r="C52" s="101" t="s">
        <v>235</v>
      </c>
      <c r="D52" s="17">
        <f t="shared" si="12"/>
        <v>41597</v>
      </c>
      <c r="E52" s="17">
        <f t="shared" si="13"/>
        <v>31835</v>
      </c>
      <c r="F52" s="17">
        <f>'廃棄物事業経費（組合）'!F18</f>
        <v>0</v>
      </c>
      <c r="G52" s="17">
        <f>'廃棄物事業経費（組合）'!G18</f>
        <v>0</v>
      </c>
      <c r="H52" s="17">
        <f>'廃棄物事業経費（組合）'!H18</f>
        <v>0</v>
      </c>
      <c r="I52" s="17">
        <f>'廃棄物事業経費（組合）'!I18</f>
        <v>31835</v>
      </c>
      <c r="J52" s="17">
        <f>'廃棄物事業経費（組合）'!J18</f>
        <v>276567</v>
      </c>
      <c r="K52" s="17">
        <f>'廃棄物事業経費（組合）'!K18</f>
        <v>0</v>
      </c>
      <c r="L52" s="17">
        <f>'廃棄物事業経費（組合）'!L18</f>
        <v>9762</v>
      </c>
      <c r="M52" s="17">
        <f t="shared" si="14"/>
        <v>0</v>
      </c>
      <c r="N52" s="17">
        <f t="shared" si="15"/>
        <v>0</v>
      </c>
      <c r="O52" s="17">
        <f>'廃棄物事業経費（組合）'!O18</f>
        <v>0</v>
      </c>
      <c r="P52" s="17">
        <f>'廃棄物事業経費（組合）'!P18</f>
        <v>0</v>
      </c>
      <c r="Q52" s="17">
        <f>'廃棄物事業経費（組合）'!Q18</f>
        <v>0</v>
      </c>
      <c r="R52" s="17">
        <f>'廃棄物事業経費（組合）'!R18</f>
        <v>0</v>
      </c>
      <c r="S52" s="17">
        <f>'廃棄物事業経費（組合）'!S18</f>
        <v>0</v>
      </c>
      <c r="T52" s="17">
        <f>'廃棄物事業経費（組合）'!T18</f>
        <v>0</v>
      </c>
      <c r="U52" s="17">
        <f>'廃棄物事業経費（組合）'!U18</f>
        <v>0</v>
      </c>
      <c r="V52" s="17">
        <f t="shared" si="16"/>
        <v>41597</v>
      </c>
      <c r="W52" s="17">
        <f t="shared" si="17"/>
        <v>31835</v>
      </c>
      <c r="X52" s="17">
        <f t="shared" si="18"/>
        <v>0</v>
      </c>
      <c r="Y52" s="17">
        <f t="shared" si="19"/>
        <v>0</v>
      </c>
      <c r="Z52" s="17">
        <f t="shared" si="20"/>
        <v>0</v>
      </c>
      <c r="AA52" s="17">
        <f t="shared" si="21"/>
        <v>31835</v>
      </c>
      <c r="AB52" s="17">
        <f t="shared" si="22"/>
        <v>276567</v>
      </c>
      <c r="AC52" s="17">
        <f t="shared" si="23"/>
        <v>0</v>
      </c>
      <c r="AD52" s="17">
        <f t="shared" si="23"/>
        <v>9762</v>
      </c>
    </row>
    <row r="53" spans="1:30" ht="13.5" customHeight="1">
      <c r="A53" s="74" t="s">
        <v>177</v>
      </c>
      <c r="B53" s="74" t="s">
        <v>236</v>
      </c>
      <c r="C53" s="101" t="s">
        <v>237</v>
      </c>
      <c r="D53" s="17">
        <f>E53+L53</f>
        <v>0</v>
      </c>
      <c r="E53" s="17">
        <f>F53+G53+H53+I53+K53</f>
        <v>0</v>
      </c>
      <c r="F53" s="17">
        <f>'廃棄物事業経費（組合）'!F19</f>
        <v>0</v>
      </c>
      <c r="G53" s="17">
        <f>'廃棄物事業経費（組合）'!G19</f>
        <v>0</v>
      </c>
      <c r="H53" s="17">
        <f>'廃棄物事業経費（組合）'!H19</f>
        <v>0</v>
      </c>
      <c r="I53" s="17">
        <f>'廃棄物事業経費（組合）'!I19</f>
        <v>0</v>
      </c>
      <c r="J53" s="17">
        <f>'廃棄物事業経費（組合）'!J19</f>
        <v>0</v>
      </c>
      <c r="K53" s="17">
        <f>'廃棄物事業経費（組合）'!K19</f>
        <v>0</v>
      </c>
      <c r="L53" s="17">
        <f>'廃棄物事業経費（組合）'!L19</f>
        <v>0</v>
      </c>
      <c r="M53" s="17">
        <f>N53+U53</f>
        <v>933215</v>
      </c>
      <c r="N53" s="17">
        <f>O53+P53+Q53+R53+T53</f>
        <v>933215</v>
      </c>
      <c r="O53" s="17">
        <f>'廃棄物事業経費（組合）'!O19</f>
        <v>0</v>
      </c>
      <c r="P53" s="17">
        <f>'廃棄物事業経費（組合）'!P19</f>
        <v>0</v>
      </c>
      <c r="Q53" s="17">
        <f>'廃棄物事業経費（組合）'!Q19</f>
        <v>855900</v>
      </c>
      <c r="R53" s="17">
        <f>'廃棄物事業経費（組合）'!R19</f>
        <v>583</v>
      </c>
      <c r="S53" s="17">
        <f>'廃棄物事業経費（組合）'!S19</f>
        <v>402138</v>
      </c>
      <c r="T53" s="17">
        <f>'廃棄物事業経費（組合）'!T19</f>
        <v>76732</v>
      </c>
      <c r="U53" s="17">
        <f>'廃棄物事業経費（組合）'!U19</f>
        <v>0</v>
      </c>
      <c r="V53" s="17">
        <f aca="true" t="shared" si="24" ref="V53:AD53">D53+M53</f>
        <v>933215</v>
      </c>
      <c r="W53" s="17">
        <f t="shared" si="24"/>
        <v>933215</v>
      </c>
      <c r="X53" s="17">
        <f t="shared" si="24"/>
        <v>0</v>
      </c>
      <c r="Y53" s="17">
        <f t="shared" si="24"/>
        <v>0</v>
      </c>
      <c r="Z53" s="17">
        <f t="shared" si="24"/>
        <v>855900</v>
      </c>
      <c r="AA53" s="17">
        <f t="shared" si="24"/>
        <v>583</v>
      </c>
      <c r="AB53" s="17">
        <f t="shared" si="24"/>
        <v>402138</v>
      </c>
      <c r="AC53" s="17">
        <f t="shared" si="24"/>
        <v>76732</v>
      </c>
      <c r="AD53" s="17">
        <f t="shared" si="24"/>
        <v>0</v>
      </c>
    </row>
    <row r="54" spans="1:30" ht="13.5" customHeight="1">
      <c r="A54" s="74" t="s">
        <v>177</v>
      </c>
      <c r="B54" s="74" t="s">
        <v>238</v>
      </c>
      <c r="C54" s="101" t="s">
        <v>239</v>
      </c>
      <c r="D54" s="17">
        <f t="shared" si="12"/>
        <v>9013</v>
      </c>
      <c r="E54" s="17">
        <f t="shared" si="13"/>
        <v>9013</v>
      </c>
      <c r="F54" s="17">
        <f>'廃棄物事業経費（組合）'!F20</f>
        <v>0</v>
      </c>
      <c r="G54" s="17">
        <f>'廃棄物事業経費（組合）'!G20</f>
        <v>0</v>
      </c>
      <c r="H54" s="17">
        <f>'廃棄物事業経費（組合）'!H20</f>
        <v>0</v>
      </c>
      <c r="I54" s="17">
        <f>'廃棄物事業経費（組合）'!I20</f>
        <v>9013</v>
      </c>
      <c r="J54" s="17">
        <f>'廃棄物事業経費（組合）'!J20</f>
        <v>136963</v>
      </c>
      <c r="K54" s="17">
        <f>'廃棄物事業経費（組合）'!K20</f>
        <v>0</v>
      </c>
      <c r="L54" s="17">
        <f>'廃棄物事業経費（組合）'!L20</f>
        <v>0</v>
      </c>
      <c r="M54" s="17">
        <f t="shared" si="14"/>
        <v>0</v>
      </c>
      <c r="N54" s="17">
        <f t="shared" si="15"/>
        <v>0</v>
      </c>
      <c r="O54" s="17">
        <f>'廃棄物事業経費（組合）'!O20</f>
        <v>0</v>
      </c>
      <c r="P54" s="17">
        <f>'廃棄物事業経費（組合）'!P20</f>
        <v>0</v>
      </c>
      <c r="Q54" s="17">
        <f>'廃棄物事業経費（組合）'!Q20</f>
        <v>0</v>
      </c>
      <c r="R54" s="17">
        <f>'廃棄物事業経費（組合）'!R20</f>
        <v>0</v>
      </c>
      <c r="S54" s="17">
        <f>'廃棄物事業経費（組合）'!S20</f>
        <v>0</v>
      </c>
      <c r="T54" s="17">
        <f>'廃棄物事業経費（組合）'!T20</f>
        <v>0</v>
      </c>
      <c r="U54" s="17">
        <f>'廃棄物事業経費（組合）'!U20</f>
        <v>0</v>
      </c>
      <c r="V54" s="17">
        <f t="shared" si="16"/>
        <v>9013</v>
      </c>
      <c r="W54" s="17">
        <f t="shared" si="17"/>
        <v>9013</v>
      </c>
      <c r="X54" s="17">
        <f t="shared" si="18"/>
        <v>0</v>
      </c>
      <c r="Y54" s="17">
        <f t="shared" si="19"/>
        <v>0</v>
      </c>
      <c r="Z54" s="17">
        <f t="shared" si="20"/>
        <v>0</v>
      </c>
      <c r="AA54" s="17">
        <f t="shared" si="21"/>
        <v>9013</v>
      </c>
      <c r="AB54" s="17">
        <f t="shared" si="22"/>
        <v>136963</v>
      </c>
      <c r="AC54" s="17">
        <f t="shared" si="23"/>
        <v>0</v>
      </c>
      <c r="AD54" s="17">
        <f t="shared" si="23"/>
        <v>0</v>
      </c>
    </row>
    <row r="55" spans="1:30" ht="13.5" customHeight="1">
      <c r="A55" s="74" t="s">
        <v>177</v>
      </c>
      <c r="B55" s="74" t="s">
        <v>240</v>
      </c>
      <c r="C55" s="101" t="s">
        <v>241</v>
      </c>
      <c r="D55" s="17">
        <f t="shared" si="12"/>
        <v>0</v>
      </c>
      <c r="E55" s="17">
        <f t="shared" si="13"/>
        <v>0</v>
      </c>
      <c r="F55" s="17">
        <f>'廃棄物事業経費（組合）'!F21</f>
        <v>0</v>
      </c>
      <c r="G55" s="17">
        <f>'廃棄物事業経費（組合）'!G21</f>
        <v>0</v>
      </c>
      <c r="H55" s="17">
        <f>'廃棄物事業経費（組合）'!H21</f>
        <v>0</v>
      </c>
      <c r="I55" s="17">
        <f>'廃棄物事業経費（組合）'!I21</f>
        <v>0</v>
      </c>
      <c r="J55" s="17">
        <f>'廃棄物事業経費（組合）'!J21</f>
        <v>207238</v>
      </c>
      <c r="K55" s="17">
        <f>'廃棄物事業経費（組合）'!K21</f>
        <v>0</v>
      </c>
      <c r="L55" s="17">
        <f>'廃棄物事業経費（組合）'!L21</f>
        <v>0</v>
      </c>
      <c r="M55" s="17">
        <f t="shared" si="14"/>
        <v>0</v>
      </c>
      <c r="N55" s="17">
        <f t="shared" si="15"/>
        <v>0</v>
      </c>
      <c r="O55" s="17">
        <f>'廃棄物事業経費（組合）'!O21</f>
        <v>0</v>
      </c>
      <c r="P55" s="17">
        <f>'廃棄物事業経費（組合）'!P21</f>
        <v>0</v>
      </c>
      <c r="Q55" s="17">
        <f>'廃棄物事業経費（組合）'!Q21</f>
        <v>0</v>
      </c>
      <c r="R55" s="17">
        <f>'廃棄物事業経費（組合）'!R21</f>
        <v>0</v>
      </c>
      <c r="S55" s="17">
        <f>'廃棄物事業経費（組合）'!S21</f>
        <v>0</v>
      </c>
      <c r="T55" s="17">
        <f>'廃棄物事業経費（組合）'!T21</f>
        <v>0</v>
      </c>
      <c r="U55" s="17">
        <f>'廃棄物事業経費（組合）'!U21</f>
        <v>0</v>
      </c>
      <c r="V55" s="17">
        <f t="shared" si="16"/>
        <v>0</v>
      </c>
      <c r="W55" s="17">
        <f t="shared" si="17"/>
        <v>0</v>
      </c>
      <c r="X55" s="17">
        <f t="shared" si="18"/>
        <v>0</v>
      </c>
      <c r="Y55" s="17">
        <f t="shared" si="19"/>
        <v>0</v>
      </c>
      <c r="Z55" s="17">
        <f t="shared" si="20"/>
        <v>0</v>
      </c>
      <c r="AA55" s="17">
        <f t="shared" si="21"/>
        <v>0</v>
      </c>
      <c r="AB55" s="17">
        <f t="shared" si="22"/>
        <v>207238</v>
      </c>
      <c r="AC55" s="17">
        <f t="shared" si="23"/>
        <v>0</v>
      </c>
      <c r="AD55" s="17">
        <f t="shared" si="23"/>
        <v>0</v>
      </c>
    </row>
    <row r="56" spans="1:30" ht="13.5" customHeight="1">
      <c r="A56" s="74" t="s">
        <v>177</v>
      </c>
      <c r="B56" s="74" t="s">
        <v>109</v>
      </c>
      <c r="C56" s="101" t="s">
        <v>110</v>
      </c>
      <c r="D56" s="17">
        <f t="shared" si="12"/>
        <v>32118</v>
      </c>
      <c r="E56" s="17">
        <f t="shared" si="13"/>
        <v>6269</v>
      </c>
      <c r="F56" s="17">
        <f>'廃棄物事業経費（組合）'!F22</f>
        <v>0</v>
      </c>
      <c r="G56" s="17">
        <f>'廃棄物事業経費（組合）'!G22</f>
        <v>0</v>
      </c>
      <c r="H56" s="17">
        <f>'廃棄物事業経費（組合）'!H22</f>
        <v>0</v>
      </c>
      <c r="I56" s="17">
        <f>'廃棄物事業経費（組合）'!I22</f>
        <v>6269</v>
      </c>
      <c r="J56" s="17">
        <f>'廃棄物事業経費（組合）'!J22</f>
        <v>61755</v>
      </c>
      <c r="K56" s="17">
        <f>'廃棄物事業経費（組合）'!K22</f>
        <v>0</v>
      </c>
      <c r="L56" s="17">
        <f>'廃棄物事業経費（組合）'!L22</f>
        <v>25849</v>
      </c>
      <c r="M56" s="17">
        <f t="shared" si="14"/>
        <v>0</v>
      </c>
      <c r="N56" s="17">
        <f t="shared" si="15"/>
        <v>0</v>
      </c>
      <c r="O56" s="17">
        <f>'廃棄物事業経費（組合）'!O22</f>
        <v>0</v>
      </c>
      <c r="P56" s="17">
        <f>'廃棄物事業経費（組合）'!P22</f>
        <v>0</v>
      </c>
      <c r="Q56" s="17">
        <f>'廃棄物事業経費（組合）'!Q22</f>
        <v>0</v>
      </c>
      <c r="R56" s="17">
        <f>'廃棄物事業経費（組合）'!R22</f>
        <v>0</v>
      </c>
      <c r="S56" s="17">
        <f>'廃棄物事業経費（組合）'!S22</f>
        <v>0</v>
      </c>
      <c r="T56" s="17">
        <f>'廃棄物事業経費（組合）'!T22</f>
        <v>0</v>
      </c>
      <c r="U56" s="17">
        <f>'廃棄物事業経費（組合）'!U22</f>
        <v>0</v>
      </c>
      <c r="V56" s="17">
        <f t="shared" si="16"/>
        <v>32118</v>
      </c>
      <c r="W56" s="17">
        <f t="shared" si="17"/>
        <v>6269</v>
      </c>
      <c r="X56" s="17">
        <f t="shared" si="18"/>
        <v>0</v>
      </c>
      <c r="Y56" s="17">
        <f t="shared" si="19"/>
        <v>0</v>
      </c>
      <c r="Z56" s="17">
        <f t="shared" si="20"/>
        <v>0</v>
      </c>
      <c r="AA56" s="17">
        <f t="shared" si="21"/>
        <v>6269</v>
      </c>
      <c r="AB56" s="17">
        <f t="shared" si="22"/>
        <v>61755</v>
      </c>
      <c r="AC56" s="17">
        <f aca="true" t="shared" si="25" ref="AC56:AD58">K56+T56</f>
        <v>0</v>
      </c>
      <c r="AD56" s="17">
        <f t="shared" si="25"/>
        <v>25849</v>
      </c>
    </row>
    <row r="57" spans="1:30" ht="13.5" customHeight="1">
      <c r="A57" s="74" t="s">
        <v>177</v>
      </c>
      <c r="B57" s="74" t="s">
        <v>111</v>
      </c>
      <c r="C57" s="101" t="s">
        <v>112</v>
      </c>
      <c r="D57" s="17">
        <f t="shared" si="12"/>
        <v>207496</v>
      </c>
      <c r="E57" s="17">
        <f t="shared" si="13"/>
        <v>207496</v>
      </c>
      <c r="F57" s="17">
        <f>'廃棄物事業経費（組合）'!F23</f>
        <v>0</v>
      </c>
      <c r="G57" s="17">
        <f>'廃棄物事業経費（組合）'!G23</f>
        <v>0</v>
      </c>
      <c r="H57" s="17">
        <f>'廃棄物事業経費（組合）'!H23</f>
        <v>0</v>
      </c>
      <c r="I57" s="17">
        <f>'廃棄物事業経費（組合）'!I23</f>
        <v>79511</v>
      </c>
      <c r="J57" s="17">
        <f>'廃棄物事業経費（組合）'!J23</f>
        <v>372382</v>
      </c>
      <c r="K57" s="17">
        <f>'廃棄物事業経費（組合）'!K23</f>
        <v>127985</v>
      </c>
      <c r="L57" s="17">
        <f>'廃棄物事業経費（組合）'!L23</f>
        <v>0</v>
      </c>
      <c r="M57" s="17">
        <f t="shared" si="14"/>
        <v>155177</v>
      </c>
      <c r="N57" s="17">
        <f t="shared" si="15"/>
        <v>155177</v>
      </c>
      <c r="O57" s="17">
        <f>'廃棄物事業経費（組合）'!O23</f>
        <v>0</v>
      </c>
      <c r="P57" s="17">
        <f>'廃棄物事業経費（組合）'!P23</f>
        <v>0</v>
      </c>
      <c r="Q57" s="17">
        <f>'廃棄物事業経費（組合）'!Q23</f>
        <v>130700</v>
      </c>
      <c r="R57" s="17">
        <f>'廃棄物事業経費（組合）'!R23</f>
        <v>49</v>
      </c>
      <c r="S57" s="17">
        <f>'廃棄物事業経費（組合）'!S23</f>
        <v>166426</v>
      </c>
      <c r="T57" s="17">
        <f>'廃棄物事業経費（組合）'!T23</f>
        <v>24428</v>
      </c>
      <c r="U57" s="17">
        <f>'廃棄物事業経費（組合）'!U23</f>
        <v>0</v>
      </c>
      <c r="V57" s="17">
        <f t="shared" si="16"/>
        <v>362673</v>
      </c>
      <c r="W57" s="17">
        <f t="shared" si="17"/>
        <v>362673</v>
      </c>
      <c r="X57" s="17">
        <f t="shared" si="18"/>
        <v>0</v>
      </c>
      <c r="Y57" s="17">
        <f t="shared" si="19"/>
        <v>0</v>
      </c>
      <c r="Z57" s="17">
        <f t="shared" si="20"/>
        <v>130700</v>
      </c>
      <c r="AA57" s="17">
        <f t="shared" si="21"/>
        <v>79560</v>
      </c>
      <c r="AB57" s="17">
        <f t="shared" si="22"/>
        <v>538808</v>
      </c>
      <c r="AC57" s="17">
        <f t="shared" si="25"/>
        <v>152413</v>
      </c>
      <c r="AD57" s="17">
        <f t="shared" si="25"/>
        <v>0</v>
      </c>
    </row>
    <row r="58" spans="1:30" ht="13.5" customHeight="1">
      <c r="A58" s="74" t="s">
        <v>177</v>
      </c>
      <c r="B58" s="74" t="s">
        <v>0</v>
      </c>
      <c r="C58" s="101" t="s">
        <v>1</v>
      </c>
      <c r="D58" s="17">
        <f t="shared" si="12"/>
        <v>50935</v>
      </c>
      <c r="E58" s="17">
        <f t="shared" si="13"/>
        <v>50935</v>
      </c>
      <c r="F58" s="17">
        <f>'廃棄物事業経費（組合）'!F24</f>
        <v>0</v>
      </c>
      <c r="G58" s="17">
        <f>'廃棄物事業経費（組合）'!G24</f>
        <v>0</v>
      </c>
      <c r="H58" s="17">
        <f>'廃棄物事業経費（組合）'!H24</f>
        <v>0</v>
      </c>
      <c r="I58" s="17">
        <f>'廃棄物事業経費（組合）'!I24</f>
        <v>41503</v>
      </c>
      <c r="J58" s="17">
        <f>'廃棄物事業経費（組合）'!J24</f>
        <v>284423</v>
      </c>
      <c r="K58" s="17">
        <f>'廃棄物事業経費（組合）'!K24</f>
        <v>9432</v>
      </c>
      <c r="L58" s="17">
        <f>'廃棄物事業経費（組合）'!L24</f>
        <v>0</v>
      </c>
      <c r="M58" s="17">
        <f t="shared" si="14"/>
        <v>0</v>
      </c>
      <c r="N58" s="17">
        <f t="shared" si="15"/>
        <v>0</v>
      </c>
      <c r="O58" s="17">
        <f>'廃棄物事業経費（組合）'!O24</f>
        <v>0</v>
      </c>
      <c r="P58" s="17">
        <f>'廃棄物事業経費（組合）'!P24</f>
        <v>0</v>
      </c>
      <c r="Q58" s="17">
        <f>'廃棄物事業経費（組合）'!Q24</f>
        <v>0</v>
      </c>
      <c r="R58" s="17">
        <f>'廃棄物事業経費（組合）'!R24</f>
        <v>0</v>
      </c>
      <c r="S58" s="17">
        <f>'廃棄物事業経費（組合）'!S24</f>
        <v>77076</v>
      </c>
      <c r="T58" s="17">
        <f>'廃棄物事業経費（組合）'!T24</f>
        <v>0</v>
      </c>
      <c r="U58" s="17">
        <f>'廃棄物事業経費（組合）'!U24</f>
        <v>0</v>
      </c>
      <c r="V58" s="17">
        <f t="shared" si="16"/>
        <v>50935</v>
      </c>
      <c r="W58" s="17">
        <f t="shared" si="17"/>
        <v>50935</v>
      </c>
      <c r="X58" s="17">
        <f t="shared" si="18"/>
        <v>0</v>
      </c>
      <c r="Y58" s="17">
        <f t="shared" si="19"/>
        <v>0</v>
      </c>
      <c r="Z58" s="17">
        <f t="shared" si="20"/>
        <v>0</v>
      </c>
      <c r="AA58" s="17">
        <f t="shared" si="21"/>
        <v>41503</v>
      </c>
      <c r="AB58" s="17">
        <f t="shared" si="22"/>
        <v>361499</v>
      </c>
      <c r="AC58" s="17">
        <f t="shared" si="25"/>
        <v>9432</v>
      </c>
      <c r="AD58" s="17">
        <f t="shared" si="25"/>
        <v>0</v>
      </c>
    </row>
    <row r="59" spans="1:30" ht="13.5">
      <c r="A59" s="114" t="s">
        <v>242</v>
      </c>
      <c r="B59" s="114"/>
      <c r="C59" s="114"/>
      <c r="D59" s="17">
        <f aca="true" t="shared" si="26" ref="D59:AD59">SUM(D7:D58)</f>
        <v>25993155</v>
      </c>
      <c r="E59" s="17">
        <f t="shared" si="26"/>
        <v>5049728</v>
      </c>
      <c r="F59" s="17">
        <f t="shared" si="26"/>
        <v>638233</v>
      </c>
      <c r="G59" s="17">
        <f t="shared" si="26"/>
        <v>45027</v>
      </c>
      <c r="H59" s="17">
        <f t="shared" si="26"/>
        <v>14500</v>
      </c>
      <c r="I59" s="17">
        <f t="shared" si="26"/>
        <v>2821415</v>
      </c>
      <c r="J59" s="17">
        <f t="shared" si="26"/>
        <v>2862215</v>
      </c>
      <c r="K59" s="17">
        <f t="shared" si="26"/>
        <v>1530553</v>
      </c>
      <c r="L59" s="17">
        <f t="shared" si="26"/>
        <v>20943427</v>
      </c>
      <c r="M59" s="17">
        <f t="shared" si="26"/>
        <v>6457174</v>
      </c>
      <c r="N59" s="17">
        <f t="shared" si="26"/>
        <v>1930253</v>
      </c>
      <c r="O59" s="17">
        <f t="shared" si="26"/>
        <v>2415</v>
      </c>
      <c r="P59" s="17">
        <f t="shared" si="26"/>
        <v>0</v>
      </c>
      <c r="Q59" s="17">
        <f t="shared" si="26"/>
        <v>987500</v>
      </c>
      <c r="R59" s="17">
        <f t="shared" si="26"/>
        <v>729203</v>
      </c>
      <c r="S59" s="17">
        <f t="shared" si="26"/>
        <v>1946887</v>
      </c>
      <c r="T59" s="17">
        <f t="shared" si="26"/>
        <v>211135</v>
      </c>
      <c r="U59" s="17">
        <f t="shared" si="26"/>
        <v>4526921</v>
      </c>
      <c r="V59" s="17">
        <f t="shared" si="26"/>
        <v>32450329</v>
      </c>
      <c r="W59" s="17">
        <f t="shared" si="26"/>
        <v>6979981</v>
      </c>
      <c r="X59" s="17">
        <f t="shared" si="26"/>
        <v>640648</v>
      </c>
      <c r="Y59" s="17">
        <f t="shared" si="26"/>
        <v>45027</v>
      </c>
      <c r="Z59" s="17">
        <f t="shared" si="26"/>
        <v>1002000</v>
      </c>
      <c r="AA59" s="17">
        <f t="shared" si="26"/>
        <v>3550618</v>
      </c>
      <c r="AB59" s="17">
        <f t="shared" si="26"/>
        <v>4809102</v>
      </c>
      <c r="AC59" s="17">
        <f t="shared" si="26"/>
        <v>1741688</v>
      </c>
      <c r="AD59" s="17">
        <f t="shared" si="26"/>
        <v>25470348</v>
      </c>
    </row>
  </sheetData>
  <mergeCells count="4">
    <mergeCell ref="A2:A6"/>
    <mergeCell ref="B2:B6"/>
    <mergeCell ref="C2:C6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9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19</v>
      </c>
    </row>
    <row r="2" spans="1:60" s="68" customFormat="1" ht="22.5" customHeight="1">
      <c r="A2" s="128" t="s">
        <v>152</v>
      </c>
      <c r="B2" s="130" t="s">
        <v>147</v>
      </c>
      <c r="C2" s="115" t="s">
        <v>61</v>
      </c>
      <c r="D2" s="24" t="s">
        <v>62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153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154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63</v>
      </c>
      <c r="E3" s="25"/>
      <c r="F3" s="25"/>
      <c r="G3" s="25"/>
      <c r="H3" s="25"/>
      <c r="I3" s="28"/>
      <c r="J3" s="117" t="s">
        <v>64</v>
      </c>
      <c r="K3" s="27" t="s">
        <v>164</v>
      </c>
      <c r="L3" s="25"/>
      <c r="M3" s="25"/>
      <c r="N3" s="25"/>
      <c r="O3" s="25"/>
      <c r="P3" s="25"/>
      <c r="Q3" s="25"/>
      <c r="R3" s="25"/>
      <c r="S3" s="28"/>
      <c r="T3" s="115" t="s">
        <v>65</v>
      </c>
      <c r="U3" s="115" t="s">
        <v>66</v>
      </c>
      <c r="V3" s="26" t="s">
        <v>165</v>
      </c>
      <c r="W3" s="27" t="s">
        <v>67</v>
      </c>
      <c r="X3" s="25"/>
      <c r="Y3" s="25"/>
      <c r="Z3" s="25"/>
      <c r="AA3" s="25"/>
      <c r="AB3" s="28"/>
      <c r="AC3" s="117" t="s">
        <v>68</v>
      </c>
      <c r="AD3" s="27" t="s">
        <v>164</v>
      </c>
      <c r="AE3" s="25"/>
      <c r="AF3" s="25"/>
      <c r="AG3" s="25"/>
      <c r="AH3" s="25"/>
      <c r="AI3" s="25"/>
      <c r="AJ3" s="25"/>
      <c r="AK3" s="25"/>
      <c r="AL3" s="28"/>
      <c r="AM3" s="115" t="s">
        <v>65</v>
      </c>
      <c r="AN3" s="115" t="s">
        <v>66</v>
      </c>
      <c r="AO3" s="26" t="s">
        <v>165</v>
      </c>
      <c r="AP3" s="27" t="s">
        <v>67</v>
      </c>
      <c r="AQ3" s="25"/>
      <c r="AR3" s="25"/>
      <c r="AS3" s="25"/>
      <c r="AT3" s="25"/>
      <c r="AU3" s="28"/>
      <c r="AV3" s="117" t="s">
        <v>68</v>
      </c>
      <c r="AW3" s="27" t="s">
        <v>164</v>
      </c>
      <c r="AX3" s="25"/>
      <c r="AY3" s="25"/>
      <c r="AZ3" s="25"/>
      <c r="BA3" s="25"/>
      <c r="BB3" s="25"/>
      <c r="BC3" s="25"/>
      <c r="BD3" s="25"/>
      <c r="BE3" s="28"/>
      <c r="BF3" s="115" t="s">
        <v>65</v>
      </c>
      <c r="BG3" s="115" t="s">
        <v>66</v>
      </c>
      <c r="BH3" s="26" t="s">
        <v>165</v>
      </c>
    </row>
    <row r="4" spans="1:60" s="68" customFormat="1" ht="22.5" customHeight="1">
      <c r="A4" s="116"/>
      <c r="B4" s="131"/>
      <c r="C4" s="116"/>
      <c r="D4" s="26" t="s">
        <v>159</v>
      </c>
      <c r="E4" s="29" t="s">
        <v>166</v>
      </c>
      <c r="F4" s="30"/>
      <c r="G4" s="31"/>
      <c r="H4" s="28"/>
      <c r="I4" s="119" t="s">
        <v>69</v>
      </c>
      <c r="J4" s="118"/>
      <c r="K4" s="26" t="s">
        <v>159</v>
      </c>
      <c r="L4" s="115" t="s">
        <v>70</v>
      </c>
      <c r="M4" s="27" t="s">
        <v>167</v>
      </c>
      <c r="N4" s="25"/>
      <c r="O4" s="25"/>
      <c r="P4" s="28"/>
      <c r="Q4" s="115" t="s">
        <v>71</v>
      </c>
      <c r="R4" s="115" t="s">
        <v>72</v>
      </c>
      <c r="S4" s="115" t="s">
        <v>73</v>
      </c>
      <c r="T4" s="116"/>
      <c r="U4" s="116"/>
      <c r="V4" s="33"/>
      <c r="W4" s="26" t="s">
        <v>159</v>
      </c>
      <c r="X4" s="29" t="s">
        <v>166</v>
      </c>
      <c r="Y4" s="30"/>
      <c r="Z4" s="31"/>
      <c r="AA4" s="28"/>
      <c r="AB4" s="119" t="s">
        <v>69</v>
      </c>
      <c r="AC4" s="118"/>
      <c r="AD4" s="26" t="s">
        <v>159</v>
      </c>
      <c r="AE4" s="115" t="s">
        <v>70</v>
      </c>
      <c r="AF4" s="27" t="s">
        <v>167</v>
      </c>
      <c r="AG4" s="25"/>
      <c r="AH4" s="25"/>
      <c r="AI4" s="28"/>
      <c r="AJ4" s="115" t="s">
        <v>71</v>
      </c>
      <c r="AK4" s="115" t="s">
        <v>72</v>
      </c>
      <c r="AL4" s="115" t="s">
        <v>73</v>
      </c>
      <c r="AM4" s="116"/>
      <c r="AN4" s="116"/>
      <c r="AO4" s="33"/>
      <c r="AP4" s="26" t="s">
        <v>159</v>
      </c>
      <c r="AQ4" s="29" t="s">
        <v>166</v>
      </c>
      <c r="AR4" s="30"/>
      <c r="AS4" s="31"/>
      <c r="AT4" s="28"/>
      <c r="AU4" s="119" t="s">
        <v>69</v>
      </c>
      <c r="AV4" s="118"/>
      <c r="AW4" s="26" t="s">
        <v>159</v>
      </c>
      <c r="AX4" s="115" t="s">
        <v>70</v>
      </c>
      <c r="AY4" s="27" t="s">
        <v>167</v>
      </c>
      <c r="AZ4" s="25"/>
      <c r="BA4" s="25"/>
      <c r="BB4" s="28"/>
      <c r="BC4" s="115" t="s">
        <v>71</v>
      </c>
      <c r="BD4" s="115" t="s">
        <v>72</v>
      </c>
      <c r="BE4" s="115" t="s">
        <v>73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159</v>
      </c>
      <c r="F5" s="32" t="s">
        <v>74</v>
      </c>
      <c r="G5" s="32" t="s">
        <v>75</v>
      </c>
      <c r="H5" s="32" t="s">
        <v>76</v>
      </c>
      <c r="I5" s="120"/>
      <c r="J5" s="118"/>
      <c r="K5" s="33"/>
      <c r="L5" s="116"/>
      <c r="M5" s="26" t="s">
        <v>159</v>
      </c>
      <c r="N5" s="23" t="s">
        <v>77</v>
      </c>
      <c r="O5" s="23" t="s">
        <v>275</v>
      </c>
      <c r="P5" s="23" t="s">
        <v>276</v>
      </c>
      <c r="Q5" s="116"/>
      <c r="R5" s="116"/>
      <c r="S5" s="116"/>
      <c r="T5" s="116"/>
      <c r="U5" s="116"/>
      <c r="V5" s="33"/>
      <c r="W5" s="33"/>
      <c r="X5" s="26" t="s">
        <v>159</v>
      </c>
      <c r="Y5" s="32" t="s">
        <v>74</v>
      </c>
      <c r="Z5" s="32" t="s">
        <v>75</v>
      </c>
      <c r="AA5" s="32" t="s">
        <v>76</v>
      </c>
      <c r="AB5" s="120"/>
      <c r="AC5" s="118"/>
      <c r="AD5" s="33"/>
      <c r="AE5" s="116"/>
      <c r="AF5" s="26" t="s">
        <v>159</v>
      </c>
      <c r="AG5" s="23" t="s">
        <v>77</v>
      </c>
      <c r="AH5" s="23" t="s">
        <v>275</v>
      </c>
      <c r="AI5" s="23" t="s">
        <v>276</v>
      </c>
      <c r="AJ5" s="116"/>
      <c r="AK5" s="116"/>
      <c r="AL5" s="116"/>
      <c r="AM5" s="116"/>
      <c r="AN5" s="116"/>
      <c r="AO5" s="33"/>
      <c r="AP5" s="33"/>
      <c r="AQ5" s="26" t="s">
        <v>159</v>
      </c>
      <c r="AR5" s="32" t="s">
        <v>74</v>
      </c>
      <c r="AS5" s="32" t="s">
        <v>75</v>
      </c>
      <c r="AT5" s="32" t="s">
        <v>76</v>
      </c>
      <c r="AU5" s="120"/>
      <c r="AV5" s="118"/>
      <c r="AW5" s="33"/>
      <c r="AX5" s="116"/>
      <c r="AY5" s="26" t="s">
        <v>159</v>
      </c>
      <c r="AZ5" s="23" t="s">
        <v>77</v>
      </c>
      <c r="BA5" s="23" t="s">
        <v>275</v>
      </c>
      <c r="BB5" s="23" t="s">
        <v>276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162</v>
      </c>
      <c r="E6" s="34" t="s">
        <v>163</v>
      </c>
      <c r="F6" s="35" t="s">
        <v>163</v>
      </c>
      <c r="G6" s="35" t="s">
        <v>163</v>
      </c>
      <c r="H6" s="35" t="s">
        <v>163</v>
      </c>
      <c r="I6" s="38" t="s">
        <v>163</v>
      </c>
      <c r="J6" s="38" t="s">
        <v>163</v>
      </c>
      <c r="K6" s="34" t="s">
        <v>163</v>
      </c>
      <c r="L6" s="34" t="s">
        <v>163</v>
      </c>
      <c r="M6" s="34" t="s">
        <v>163</v>
      </c>
      <c r="N6" s="39" t="s">
        <v>163</v>
      </c>
      <c r="O6" s="39" t="s">
        <v>163</v>
      </c>
      <c r="P6" s="39" t="s">
        <v>163</v>
      </c>
      <c r="Q6" s="34" t="s">
        <v>163</v>
      </c>
      <c r="R6" s="34" t="s">
        <v>163</v>
      </c>
      <c r="S6" s="34" t="s">
        <v>163</v>
      </c>
      <c r="T6" s="34" t="s">
        <v>163</v>
      </c>
      <c r="U6" s="34" t="s">
        <v>163</v>
      </c>
      <c r="V6" s="34" t="s">
        <v>163</v>
      </c>
      <c r="W6" s="34" t="s">
        <v>162</v>
      </c>
      <c r="X6" s="34" t="s">
        <v>163</v>
      </c>
      <c r="Y6" s="35" t="s">
        <v>163</v>
      </c>
      <c r="Z6" s="35" t="s">
        <v>163</v>
      </c>
      <c r="AA6" s="35" t="s">
        <v>163</v>
      </c>
      <c r="AB6" s="38" t="s">
        <v>163</v>
      </c>
      <c r="AC6" s="38" t="s">
        <v>163</v>
      </c>
      <c r="AD6" s="34" t="s">
        <v>163</v>
      </c>
      <c r="AE6" s="34" t="s">
        <v>163</v>
      </c>
      <c r="AF6" s="34" t="s">
        <v>163</v>
      </c>
      <c r="AG6" s="39" t="s">
        <v>163</v>
      </c>
      <c r="AH6" s="39" t="s">
        <v>163</v>
      </c>
      <c r="AI6" s="39" t="s">
        <v>163</v>
      </c>
      <c r="AJ6" s="34" t="s">
        <v>163</v>
      </c>
      <c r="AK6" s="34" t="s">
        <v>163</v>
      </c>
      <c r="AL6" s="34" t="s">
        <v>163</v>
      </c>
      <c r="AM6" s="34" t="s">
        <v>163</v>
      </c>
      <c r="AN6" s="34" t="s">
        <v>163</v>
      </c>
      <c r="AO6" s="34" t="s">
        <v>163</v>
      </c>
      <c r="AP6" s="34" t="s">
        <v>162</v>
      </c>
      <c r="AQ6" s="34" t="s">
        <v>163</v>
      </c>
      <c r="AR6" s="35" t="s">
        <v>163</v>
      </c>
      <c r="AS6" s="35" t="s">
        <v>163</v>
      </c>
      <c r="AT6" s="35" t="s">
        <v>163</v>
      </c>
      <c r="AU6" s="38" t="s">
        <v>163</v>
      </c>
      <c r="AV6" s="38" t="s">
        <v>163</v>
      </c>
      <c r="AW6" s="34" t="s">
        <v>163</v>
      </c>
      <c r="AX6" s="34" t="s">
        <v>163</v>
      </c>
      <c r="AY6" s="34" t="s">
        <v>163</v>
      </c>
      <c r="AZ6" s="39" t="s">
        <v>163</v>
      </c>
      <c r="BA6" s="39" t="s">
        <v>163</v>
      </c>
      <c r="BB6" s="39" t="s">
        <v>163</v>
      </c>
      <c r="BC6" s="34" t="s">
        <v>163</v>
      </c>
      <c r="BD6" s="34" t="s">
        <v>163</v>
      </c>
      <c r="BE6" s="34" t="s">
        <v>163</v>
      </c>
      <c r="BF6" s="34" t="s">
        <v>163</v>
      </c>
      <c r="BG6" s="34" t="s">
        <v>163</v>
      </c>
      <c r="BH6" s="34" t="s">
        <v>163</v>
      </c>
    </row>
    <row r="7" spans="1:60" ht="13.5">
      <c r="A7" s="74" t="s">
        <v>177</v>
      </c>
      <c r="B7" s="74" t="s">
        <v>178</v>
      </c>
      <c r="C7" s="101" t="s">
        <v>179</v>
      </c>
      <c r="D7" s="17">
        <f aca="true" t="shared" si="0" ref="D7:D40">E7+I7</f>
        <v>16383</v>
      </c>
      <c r="E7" s="17">
        <f aca="true" t="shared" si="1" ref="E7:E40">SUM(F7:H7)</f>
        <v>16383</v>
      </c>
      <c r="F7" s="17">
        <f>'廃棄物事業経費（市町村）'!AG7</f>
        <v>0</v>
      </c>
      <c r="G7" s="17">
        <f>'廃棄物事業経費（市町村）'!AH7</f>
        <v>15089</v>
      </c>
      <c r="H7" s="17">
        <f>'廃棄物事業経費（市町村）'!AI7</f>
        <v>1294</v>
      </c>
      <c r="I7" s="17">
        <f>'廃棄物事業経費（市町村）'!AJ7</f>
        <v>0</v>
      </c>
      <c r="J7" s="17">
        <f>'廃棄物事業経費（市町村）'!AK7</f>
        <v>0</v>
      </c>
      <c r="K7" s="17">
        <f aca="true" t="shared" si="2" ref="K7:K40">L7+M7+Q7+R7+S7</f>
        <v>9182989</v>
      </c>
      <c r="L7" s="17">
        <f>'廃棄物事業経費（市町村）'!AM7</f>
        <v>3950609</v>
      </c>
      <c r="M7" s="75">
        <f aca="true" t="shared" si="3" ref="M7:M40">SUM(N7:P7)</f>
        <v>1915438</v>
      </c>
      <c r="N7" s="17">
        <f>'廃棄物事業経費（市町村）'!AO7</f>
        <v>198773</v>
      </c>
      <c r="O7" s="17">
        <f>'廃棄物事業経費（市町村）'!AP7</f>
        <v>1449911</v>
      </c>
      <c r="P7" s="17">
        <f>'廃棄物事業経費（市町村）'!AQ7</f>
        <v>266754</v>
      </c>
      <c r="Q7" s="17">
        <f>'廃棄物事業経費（市町村）'!AR7</f>
        <v>65415</v>
      </c>
      <c r="R7" s="17">
        <f>'廃棄物事業経費（市町村）'!AS7</f>
        <v>3251527</v>
      </c>
      <c r="S7" s="17">
        <f>'廃棄物事業経費（市町村）'!AT7</f>
        <v>0</v>
      </c>
      <c r="T7" s="17">
        <f>'廃棄物事業経費（市町村）'!AU7</f>
        <v>41750</v>
      </c>
      <c r="U7" s="17">
        <f>'廃棄物事業経費（市町村）'!AV7</f>
        <v>725826</v>
      </c>
      <c r="V7" s="17">
        <f aca="true" t="shared" si="4" ref="V7:V40">D7+K7+U7</f>
        <v>9925198</v>
      </c>
      <c r="W7" s="17">
        <f aca="true" t="shared" si="5" ref="W7:W40">X7+AB7</f>
        <v>12248</v>
      </c>
      <c r="X7" s="17">
        <f aca="true" t="shared" si="6" ref="X7:X40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12248</v>
      </c>
      <c r="AC7" s="17">
        <f>'廃棄物事業経費（市町村）'!BD7</f>
        <v>0</v>
      </c>
      <c r="AD7" s="17">
        <f aca="true" t="shared" si="7" ref="AD7:AD40">AE7+AF7+AJ7+AK7+AL7</f>
        <v>1203378</v>
      </c>
      <c r="AE7" s="17">
        <f>'廃棄物事業経費（市町村）'!BF7</f>
        <v>508857</v>
      </c>
      <c r="AF7" s="75">
        <f aca="true" t="shared" si="8" ref="AF7:AF40">SUM(AG7:AI7)</f>
        <v>291787</v>
      </c>
      <c r="AG7" s="17">
        <f>'廃棄物事業経費（市町村）'!BH7</f>
        <v>12688</v>
      </c>
      <c r="AH7" s="17">
        <f>'廃棄物事業経費（市町村）'!BI7</f>
        <v>279099</v>
      </c>
      <c r="AI7" s="17">
        <f>'廃棄物事業経費（市町村）'!BJ7</f>
        <v>0</v>
      </c>
      <c r="AJ7" s="17">
        <f>'廃棄物事業経費（市町村）'!BK7</f>
        <v>26407</v>
      </c>
      <c r="AK7" s="17">
        <f>'廃棄物事業経費（市町村）'!BL7</f>
        <v>376327</v>
      </c>
      <c r="AL7" s="17">
        <f>'廃棄物事業経費（市町村）'!BM7</f>
        <v>0</v>
      </c>
      <c r="AM7" s="17">
        <f>'廃棄物事業経費（市町村）'!BN7</f>
        <v>354032</v>
      </c>
      <c r="AN7" s="17">
        <f>'廃棄物事業経費（市町村）'!BO7</f>
        <v>100871</v>
      </c>
      <c r="AO7" s="17">
        <f aca="true" t="shared" si="9" ref="AO7:AO40">W7+AD7+AN7</f>
        <v>1316497</v>
      </c>
      <c r="AP7" s="17">
        <f aca="true" t="shared" si="10" ref="AP7:AS14">D7+W7</f>
        <v>28631</v>
      </c>
      <c r="AQ7" s="17">
        <f t="shared" si="10"/>
        <v>16383</v>
      </c>
      <c r="AR7" s="17">
        <f t="shared" si="10"/>
        <v>0</v>
      </c>
      <c r="AS7" s="17">
        <f t="shared" si="10"/>
        <v>15089</v>
      </c>
      <c r="AT7" s="17">
        <f aca="true" t="shared" si="11" ref="AT7:AT40">H7+AA7</f>
        <v>1294</v>
      </c>
      <c r="AU7" s="17">
        <f aca="true" t="shared" si="12" ref="AU7:AV40">I7+AB7</f>
        <v>12248</v>
      </c>
      <c r="AV7" s="17">
        <f t="shared" si="12"/>
        <v>0</v>
      </c>
      <c r="AW7" s="17">
        <f aca="true" t="shared" si="13" ref="AW7:AW40">K7+AD7</f>
        <v>10386367</v>
      </c>
      <c r="AX7" s="17">
        <f aca="true" t="shared" si="14" ref="AX7:AX40">L7+AE7</f>
        <v>4459466</v>
      </c>
      <c r="AY7" s="17">
        <f aca="true" t="shared" si="15" ref="AY7:AY40">M7+AF7</f>
        <v>2207225</v>
      </c>
      <c r="AZ7" s="17">
        <f aca="true" t="shared" si="16" ref="AZ7:AZ40">N7+AG7</f>
        <v>211461</v>
      </c>
      <c r="BA7" s="17">
        <f aca="true" t="shared" si="17" ref="BA7:BA40">O7+AH7</f>
        <v>1729010</v>
      </c>
      <c r="BB7" s="17">
        <f aca="true" t="shared" si="18" ref="BB7:BB40">P7+AI7</f>
        <v>266754</v>
      </c>
      <c r="BC7" s="17">
        <f aca="true" t="shared" si="19" ref="BC7:BC40">Q7+AJ7</f>
        <v>91822</v>
      </c>
      <c r="BD7" s="17">
        <f aca="true" t="shared" si="20" ref="BD7:BD40">R7+AK7</f>
        <v>3627854</v>
      </c>
      <c r="BE7" s="17">
        <f aca="true" t="shared" si="21" ref="BE7:BF40">S7+AL7</f>
        <v>0</v>
      </c>
      <c r="BF7" s="17">
        <f t="shared" si="21"/>
        <v>395782</v>
      </c>
      <c r="BG7" s="17">
        <f aca="true" t="shared" si="22" ref="BG7:BG22">U7+AN7</f>
        <v>826697</v>
      </c>
      <c r="BH7" s="17">
        <f aca="true" t="shared" si="23" ref="BH7:BH22">V7+AO7</f>
        <v>11241695</v>
      </c>
    </row>
    <row r="8" spans="1:60" ht="13.5">
      <c r="A8" s="74" t="s">
        <v>177</v>
      </c>
      <c r="B8" s="74" t="s">
        <v>180</v>
      </c>
      <c r="C8" s="101" t="s">
        <v>181</v>
      </c>
      <c r="D8" s="17">
        <f t="shared" si="0"/>
        <v>227881</v>
      </c>
      <c r="E8" s="17">
        <f t="shared" si="1"/>
        <v>227881</v>
      </c>
      <c r="F8" s="17">
        <f>'廃棄物事業経費（市町村）'!AG8</f>
        <v>0</v>
      </c>
      <c r="G8" s="17">
        <f>'廃棄物事業経費（市町村）'!AH8</f>
        <v>6353</v>
      </c>
      <c r="H8" s="17">
        <f>'廃棄物事業経費（市町村）'!AI8</f>
        <v>221528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4316107</v>
      </c>
      <c r="L8" s="17">
        <f>'廃棄物事業経費（市町村）'!AM8</f>
        <v>1869905</v>
      </c>
      <c r="M8" s="75">
        <f t="shared" si="3"/>
        <v>720297</v>
      </c>
      <c r="N8" s="17">
        <f>'廃棄物事業経費（市町村）'!AO8</f>
        <v>144173</v>
      </c>
      <c r="O8" s="17">
        <f>'廃棄物事業経費（市町村）'!AP8</f>
        <v>484879</v>
      </c>
      <c r="P8" s="17">
        <f>'廃棄物事業経費（市町村）'!AQ8</f>
        <v>91245</v>
      </c>
      <c r="Q8" s="17">
        <f>'廃棄物事業経費（市町村）'!AR8</f>
        <v>29190</v>
      </c>
      <c r="R8" s="17">
        <f>'廃棄物事業経費（市町村）'!AS8</f>
        <v>1696715</v>
      </c>
      <c r="S8" s="17">
        <f>'廃棄物事業経費（市町村）'!AT8</f>
        <v>0</v>
      </c>
      <c r="T8" s="17">
        <f>'廃棄物事業経費（市町村）'!AU8</f>
        <v>493369</v>
      </c>
      <c r="U8" s="17">
        <f>'廃棄物事業経費（市町村）'!AV8</f>
        <v>188276</v>
      </c>
      <c r="V8" s="17">
        <f t="shared" si="4"/>
        <v>4732264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509007</v>
      </c>
      <c r="AE8" s="17">
        <f>'廃棄物事業経費（市町村）'!BF8</f>
        <v>339604</v>
      </c>
      <c r="AF8" s="75">
        <f t="shared" si="8"/>
        <v>60568</v>
      </c>
      <c r="AG8" s="17">
        <f>'廃棄物事業経費（市町村）'!BH8</f>
        <v>8618</v>
      </c>
      <c r="AH8" s="17">
        <f>'廃棄物事業経費（市町村）'!BI8</f>
        <v>51950</v>
      </c>
      <c r="AI8" s="17">
        <f>'廃棄物事業経費（市町村）'!BJ8</f>
        <v>0</v>
      </c>
      <c r="AJ8" s="17">
        <f>'廃棄物事業経費（市町村）'!BK8</f>
        <v>10500</v>
      </c>
      <c r="AK8" s="17">
        <f>'廃棄物事業経費（市町村）'!BL8</f>
        <v>98335</v>
      </c>
      <c r="AL8" s="17">
        <f>'廃棄物事業経費（市町村）'!BM8</f>
        <v>0</v>
      </c>
      <c r="AM8" s="17">
        <f>'廃棄物事業経費（市町村）'!BN8</f>
        <v>83875</v>
      </c>
      <c r="AN8" s="17">
        <f>'廃棄物事業経費（市町村）'!BO8</f>
        <v>71611</v>
      </c>
      <c r="AO8" s="17">
        <f t="shared" si="9"/>
        <v>580618</v>
      </c>
      <c r="AP8" s="17">
        <f t="shared" si="10"/>
        <v>227881</v>
      </c>
      <c r="AQ8" s="17">
        <f t="shared" si="10"/>
        <v>227881</v>
      </c>
      <c r="AR8" s="17">
        <f t="shared" si="10"/>
        <v>0</v>
      </c>
      <c r="AS8" s="17">
        <f t="shared" si="10"/>
        <v>6353</v>
      </c>
      <c r="AT8" s="17">
        <f t="shared" si="11"/>
        <v>221528</v>
      </c>
      <c r="AU8" s="17">
        <f t="shared" si="12"/>
        <v>0</v>
      </c>
      <c r="AV8" s="17">
        <f t="shared" si="12"/>
        <v>0</v>
      </c>
      <c r="AW8" s="17">
        <f t="shared" si="13"/>
        <v>4825114</v>
      </c>
      <c r="AX8" s="17">
        <f t="shared" si="14"/>
        <v>2209509</v>
      </c>
      <c r="AY8" s="17">
        <f t="shared" si="15"/>
        <v>780865</v>
      </c>
      <c r="AZ8" s="17">
        <f t="shared" si="16"/>
        <v>152791</v>
      </c>
      <c r="BA8" s="17">
        <f t="shared" si="17"/>
        <v>536829</v>
      </c>
      <c r="BB8" s="17">
        <f t="shared" si="18"/>
        <v>91245</v>
      </c>
      <c r="BC8" s="17">
        <f t="shared" si="19"/>
        <v>39690</v>
      </c>
      <c r="BD8" s="17">
        <f t="shared" si="20"/>
        <v>1795050</v>
      </c>
      <c r="BE8" s="17">
        <f t="shared" si="21"/>
        <v>0</v>
      </c>
      <c r="BF8" s="17">
        <f t="shared" si="21"/>
        <v>577244</v>
      </c>
      <c r="BG8" s="17">
        <f t="shared" si="22"/>
        <v>259887</v>
      </c>
      <c r="BH8" s="17">
        <f t="shared" si="23"/>
        <v>5312882</v>
      </c>
    </row>
    <row r="9" spans="1:60" ht="13.5">
      <c r="A9" s="74" t="s">
        <v>177</v>
      </c>
      <c r="B9" s="74" t="s">
        <v>182</v>
      </c>
      <c r="C9" s="101" t="s">
        <v>183</v>
      </c>
      <c r="D9" s="17">
        <f t="shared" si="0"/>
        <v>103111</v>
      </c>
      <c r="E9" s="17">
        <f t="shared" si="1"/>
        <v>100064</v>
      </c>
      <c r="F9" s="17">
        <f>'廃棄物事業経費（市町村）'!AG9</f>
        <v>80592</v>
      </c>
      <c r="G9" s="17">
        <f>'廃棄物事業経費（市町村）'!AH9</f>
        <v>19472</v>
      </c>
      <c r="H9" s="17">
        <f>'廃棄物事業経費（市町村）'!AI9</f>
        <v>0</v>
      </c>
      <c r="I9" s="17">
        <f>'廃棄物事業経費（市町村）'!AJ9</f>
        <v>3047</v>
      </c>
      <c r="J9" s="17">
        <f>'廃棄物事業経費（市町村）'!AK9</f>
        <v>6948</v>
      </c>
      <c r="K9" s="17">
        <f t="shared" si="2"/>
        <v>1306848</v>
      </c>
      <c r="L9" s="17">
        <f>'廃棄物事業経費（市町村）'!AM9</f>
        <v>526955</v>
      </c>
      <c r="M9" s="75">
        <f t="shared" si="3"/>
        <v>169068</v>
      </c>
      <c r="N9" s="17">
        <f>'廃棄物事業経費（市町村）'!AO9</f>
        <v>31296</v>
      </c>
      <c r="O9" s="17">
        <f>'廃棄物事業経費（市町村）'!AP9</f>
        <v>113814</v>
      </c>
      <c r="P9" s="17">
        <f>'廃棄物事業経費（市町村）'!AQ9</f>
        <v>23958</v>
      </c>
      <c r="Q9" s="17">
        <f>'廃棄物事業経費（市町村）'!AR9</f>
        <v>4761</v>
      </c>
      <c r="R9" s="17">
        <f>'廃棄物事業経費（市町村）'!AS9</f>
        <v>605042</v>
      </c>
      <c r="S9" s="17">
        <f>'廃棄物事業経費（市町村）'!AT9</f>
        <v>1022</v>
      </c>
      <c r="T9" s="17">
        <f>'廃棄物事業経費（市町村）'!AU9</f>
        <v>96545</v>
      </c>
      <c r="U9" s="17">
        <f>'廃棄物事業経費（市町村）'!AV9</f>
        <v>90889</v>
      </c>
      <c r="V9" s="17">
        <f t="shared" si="4"/>
        <v>1500848</v>
      </c>
      <c r="W9" s="17">
        <f t="shared" si="5"/>
        <v>966</v>
      </c>
      <c r="X9" s="17">
        <f t="shared" si="6"/>
        <v>966</v>
      </c>
      <c r="Y9" s="17">
        <f>'廃棄物事業経費（市町村）'!AZ9</f>
        <v>966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87324</v>
      </c>
      <c r="AD9" s="17">
        <f t="shared" si="7"/>
        <v>27</v>
      </c>
      <c r="AE9" s="17">
        <f>'廃棄物事業経費（市町村）'!BF9</f>
        <v>0</v>
      </c>
      <c r="AF9" s="75">
        <f t="shared" si="8"/>
        <v>0</v>
      </c>
      <c r="AG9" s="17">
        <f>'廃棄物事業経費（市町村）'!BH9</f>
        <v>0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0</v>
      </c>
      <c r="AL9" s="17">
        <f>'廃棄物事業経費（市町村）'!BM9</f>
        <v>27</v>
      </c>
      <c r="AM9" s="17">
        <f>'廃棄物事業経費（市町村）'!BN9</f>
        <v>239437</v>
      </c>
      <c r="AN9" s="17">
        <f>'廃棄物事業経費（市町村）'!BO9</f>
        <v>0</v>
      </c>
      <c r="AO9" s="17">
        <f t="shared" si="9"/>
        <v>993</v>
      </c>
      <c r="AP9" s="17">
        <f t="shared" si="10"/>
        <v>104077</v>
      </c>
      <c r="AQ9" s="17">
        <f t="shared" si="10"/>
        <v>101030</v>
      </c>
      <c r="AR9" s="17">
        <f t="shared" si="10"/>
        <v>81558</v>
      </c>
      <c r="AS9" s="17">
        <f t="shared" si="10"/>
        <v>19472</v>
      </c>
      <c r="AT9" s="17">
        <f t="shared" si="11"/>
        <v>0</v>
      </c>
      <c r="AU9" s="17">
        <f t="shared" si="12"/>
        <v>3047</v>
      </c>
      <c r="AV9" s="17">
        <f t="shared" si="12"/>
        <v>94272</v>
      </c>
      <c r="AW9" s="17">
        <f t="shared" si="13"/>
        <v>1306875</v>
      </c>
      <c r="AX9" s="17">
        <f t="shared" si="14"/>
        <v>526955</v>
      </c>
      <c r="AY9" s="17">
        <f t="shared" si="15"/>
        <v>169068</v>
      </c>
      <c r="AZ9" s="17">
        <f t="shared" si="16"/>
        <v>31296</v>
      </c>
      <c r="BA9" s="17">
        <f t="shared" si="17"/>
        <v>113814</v>
      </c>
      <c r="BB9" s="17">
        <f t="shared" si="18"/>
        <v>23958</v>
      </c>
      <c r="BC9" s="17">
        <f t="shared" si="19"/>
        <v>4761</v>
      </c>
      <c r="BD9" s="17">
        <f t="shared" si="20"/>
        <v>605042</v>
      </c>
      <c r="BE9" s="17">
        <f t="shared" si="21"/>
        <v>1049</v>
      </c>
      <c r="BF9" s="17">
        <f t="shared" si="21"/>
        <v>335982</v>
      </c>
      <c r="BG9" s="17">
        <f t="shared" si="22"/>
        <v>90889</v>
      </c>
      <c r="BH9" s="17">
        <f t="shared" si="23"/>
        <v>1501841</v>
      </c>
    </row>
    <row r="10" spans="1:60" ht="13.5">
      <c r="A10" s="74" t="s">
        <v>177</v>
      </c>
      <c r="B10" s="74" t="s">
        <v>184</v>
      </c>
      <c r="C10" s="101" t="s">
        <v>185</v>
      </c>
      <c r="D10" s="17">
        <f t="shared" si="0"/>
        <v>63304</v>
      </c>
      <c r="E10" s="17">
        <f t="shared" si="1"/>
        <v>63304</v>
      </c>
      <c r="F10" s="17">
        <f>'廃棄物事業経費（市町村）'!AG10</f>
        <v>63304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1005688</v>
      </c>
      <c r="L10" s="17">
        <f>'廃棄物事業経費（市町村）'!AM10</f>
        <v>222327</v>
      </c>
      <c r="M10" s="75">
        <f t="shared" si="3"/>
        <v>350631</v>
      </c>
      <c r="N10" s="17">
        <f>'廃棄物事業経費（市町村）'!AO10</f>
        <v>199813</v>
      </c>
      <c r="O10" s="17">
        <f>'廃棄物事業経費（市町村）'!AP10</f>
        <v>84989</v>
      </c>
      <c r="P10" s="17">
        <f>'廃棄物事業経費（市町村）'!AQ10</f>
        <v>65829</v>
      </c>
      <c r="Q10" s="17">
        <f>'廃棄物事業経費（市町村）'!AR10</f>
        <v>0</v>
      </c>
      <c r="R10" s="17">
        <f>'廃棄物事業経費（市町村）'!AS10</f>
        <v>432730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300</v>
      </c>
      <c r="V10" s="17">
        <f t="shared" si="4"/>
        <v>1069292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75082</v>
      </c>
      <c r="AE10" s="17">
        <f>'廃棄物事業経費（市町村）'!BF10</f>
        <v>26791</v>
      </c>
      <c r="AF10" s="75">
        <f t="shared" si="8"/>
        <v>26081</v>
      </c>
      <c r="AG10" s="17">
        <f>'廃棄物事業経費（市町村）'!BH10</f>
        <v>694</v>
      </c>
      <c r="AH10" s="17">
        <f>'廃棄物事業経費（市町村）'!BI10</f>
        <v>25387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22210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27228</v>
      </c>
      <c r="AO10" s="17">
        <f t="shared" si="9"/>
        <v>102310</v>
      </c>
      <c r="AP10" s="17">
        <f t="shared" si="10"/>
        <v>63304</v>
      </c>
      <c r="AQ10" s="17">
        <f t="shared" si="10"/>
        <v>63304</v>
      </c>
      <c r="AR10" s="17">
        <f t="shared" si="10"/>
        <v>63304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0</v>
      </c>
      <c r="AW10" s="17">
        <f t="shared" si="13"/>
        <v>1080770</v>
      </c>
      <c r="AX10" s="17">
        <f t="shared" si="14"/>
        <v>249118</v>
      </c>
      <c r="AY10" s="17">
        <f t="shared" si="15"/>
        <v>376712</v>
      </c>
      <c r="AZ10" s="17">
        <f t="shared" si="16"/>
        <v>200507</v>
      </c>
      <c r="BA10" s="17">
        <f t="shared" si="17"/>
        <v>110376</v>
      </c>
      <c r="BB10" s="17">
        <f t="shared" si="18"/>
        <v>65829</v>
      </c>
      <c r="BC10" s="17">
        <f t="shared" si="19"/>
        <v>0</v>
      </c>
      <c r="BD10" s="17">
        <f t="shared" si="20"/>
        <v>454940</v>
      </c>
      <c r="BE10" s="17">
        <f t="shared" si="21"/>
        <v>0</v>
      </c>
      <c r="BF10" s="17">
        <f t="shared" si="21"/>
        <v>0</v>
      </c>
      <c r="BG10" s="17">
        <f t="shared" si="22"/>
        <v>27528</v>
      </c>
      <c r="BH10" s="17">
        <f t="shared" si="23"/>
        <v>1171602</v>
      </c>
    </row>
    <row r="11" spans="1:60" ht="13.5">
      <c r="A11" s="74" t="s">
        <v>177</v>
      </c>
      <c r="B11" s="74" t="s">
        <v>186</v>
      </c>
      <c r="C11" s="101" t="s">
        <v>187</v>
      </c>
      <c r="D11" s="17">
        <f t="shared" si="0"/>
        <v>2933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2933</v>
      </c>
      <c r="J11" s="17">
        <f>'廃棄物事業経費（市町村）'!AK11</f>
        <v>1226</v>
      </c>
      <c r="K11" s="17">
        <f t="shared" si="2"/>
        <v>371274</v>
      </c>
      <c r="L11" s="17">
        <f>'廃棄物事業経費（市町村）'!AM11</f>
        <v>219112</v>
      </c>
      <c r="M11" s="75">
        <f t="shared" si="3"/>
        <v>41022</v>
      </c>
      <c r="N11" s="17">
        <f>'廃棄物事業経費（市町村）'!AO11</f>
        <v>41022</v>
      </c>
      <c r="O11" s="17">
        <f>'廃棄物事業経費（市町村）'!AP11</f>
        <v>0</v>
      </c>
      <c r="P11" s="17">
        <f>'廃棄物事業経費（市町村）'!AQ11</f>
        <v>0</v>
      </c>
      <c r="Q11" s="17">
        <f>'廃棄物事業経費（市町村）'!AR11</f>
        <v>0</v>
      </c>
      <c r="R11" s="17">
        <f>'廃棄物事業経費（市町村）'!AS11</f>
        <v>111129</v>
      </c>
      <c r="S11" s="17">
        <f>'廃棄物事業経費（市町村）'!AT11</f>
        <v>11</v>
      </c>
      <c r="T11" s="17">
        <f>'廃棄物事業経費（市町村）'!AU11</f>
        <v>260120</v>
      </c>
      <c r="U11" s="17">
        <f>'廃棄物事業経費（市町村）'!AV11</f>
        <v>17483</v>
      </c>
      <c r="V11" s="17">
        <f t="shared" si="4"/>
        <v>391690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8977</v>
      </c>
      <c r="AD11" s="17">
        <f t="shared" si="7"/>
        <v>220897</v>
      </c>
      <c r="AE11" s="17">
        <f>'廃棄物事業経費（市町村）'!BF11</f>
        <v>81467</v>
      </c>
      <c r="AF11" s="75">
        <f t="shared" si="8"/>
        <v>14817</v>
      </c>
      <c r="AG11" s="17">
        <f>'廃棄物事業経費（市町村）'!BH11</f>
        <v>14817</v>
      </c>
      <c r="AH11" s="17">
        <f>'廃棄物事業経費（市町村）'!BI11</f>
        <v>0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124613</v>
      </c>
      <c r="AL11" s="17">
        <f>'廃棄物事業経費（市町村）'!BM11</f>
        <v>0</v>
      </c>
      <c r="AM11" s="17">
        <f>'廃棄物事業経費（市町村）'!BN11</f>
        <v>106267</v>
      </c>
      <c r="AN11" s="17">
        <f>'廃棄物事業経費（市町村）'!BO11</f>
        <v>0</v>
      </c>
      <c r="AO11" s="17">
        <f t="shared" si="9"/>
        <v>220897</v>
      </c>
      <c r="AP11" s="17">
        <f t="shared" si="10"/>
        <v>2933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12"/>
        <v>2933</v>
      </c>
      <c r="AV11" s="17">
        <f t="shared" si="12"/>
        <v>10203</v>
      </c>
      <c r="AW11" s="17">
        <f t="shared" si="13"/>
        <v>592171</v>
      </c>
      <c r="AX11" s="17">
        <f t="shared" si="14"/>
        <v>300579</v>
      </c>
      <c r="AY11" s="17">
        <f t="shared" si="15"/>
        <v>55839</v>
      </c>
      <c r="AZ11" s="17">
        <f t="shared" si="16"/>
        <v>55839</v>
      </c>
      <c r="BA11" s="17">
        <f t="shared" si="17"/>
        <v>0</v>
      </c>
      <c r="BB11" s="17">
        <f t="shared" si="18"/>
        <v>0</v>
      </c>
      <c r="BC11" s="17">
        <f t="shared" si="19"/>
        <v>0</v>
      </c>
      <c r="BD11" s="17">
        <f t="shared" si="20"/>
        <v>235742</v>
      </c>
      <c r="BE11" s="17">
        <f t="shared" si="21"/>
        <v>11</v>
      </c>
      <c r="BF11" s="17">
        <f t="shared" si="21"/>
        <v>366387</v>
      </c>
      <c r="BG11" s="17">
        <f t="shared" si="22"/>
        <v>17483</v>
      </c>
      <c r="BH11" s="17">
        <f t="shared" si="23"/>
        <v>612587</v>
      </c>
    </row>
    <row r="12" spans="1:60" ht="13.5">
      <c r="A12" s="74" t="s">
        <v>177</v>
      </c>
      <c r="B12" s="74" t="s">
        <v>188</v>
      </c>
      <c r="C12" s="101" t="s">
        <v>189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262</v>
      </c>
      <c r="K12" s="17">
        <f t="shared" si="2"/>
        <v>213154</v>
      </c>
      <c r="L12" s="17">
        <f>'廃棄物事業経費（市町村）'!AM12</f>
        <v>17544</v>
      </c>
      <c r="M12" s="75">
        <f t="shared" si="3"/>
        <v>2805</v>
      </c>
      <c r="N12" s="17">
        <f>'廃棄物事業経費（市町村）'!AO12</f>
        <v>0</v>
      </c>
      <c r="O12" s="17">
        <f>'廃棄物事業経費（市町村）'!AP12</f>
        <v>0</v>
      </c>
      <c r="P12" s="17">
        <f>'廃棄物事業経費（市町村）'!AQ12</f>
        <v>2805</v>
      </c>
      <c r="Q12" s="17">
        <f>'廃棄物事業経費（市町村）'!AR12</f>
        <v>0</v>
      </c>
      <c r="R12" s="17">
        <f>'廃棄物事業経費（市町村）'!AS12</f>
        <v>180642</v>
      </c>
      <c r="S12" s="17">
        <f>'廃棄物事業経費（市町村）'!AT12</f>
        <v>12163</v>
      </c>
      <c r="T12" s="17">
        <f>'廃棄物事業経費（市町村）'!AU12</f>
        <v>231203</v>
      </c>
      <c r="U12" s="17">
        <f>'廃棄物事業経費（市町村）'!AV12</f>
        <v>0</v>
      </c>
      <c r="V12" s="17">
        <f t="shared" si="4"/>
        <v>213154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11528</v>
      </c>
      <c r="AD12" s="17">
        <f t="shared" si="7"/>
        <v>17418</v>
      </c>
      <c r="AE12" s="17">
        <f>'廃棄物事業経費（市町村）'!BF12</f>
        <v>0</v>
      </c>
      <c r="AF12" s="75">
        <f t="shared" si="8"/>
        <v>0</v>
      </c>
      <c r="AG12" s="17">
        <f>'廃棄物事業経費（市町村）'!BH12</f>
        <v>0</v>
      </c>
      <c r="AH12" s="17">
        <f>'廃棄物事業経費（市町村）'!BI12</f>
        <v>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17418</v>
      </c>
      <c r="AL12" s="17">
        <f>'廃棄物事業経費（市町村）'!BM12</f>
        <v>0</v>
      </c>
      <c r="AM12" s="17">
        <f>'廃棄物事業経費（市町村）'!BN12</f>
        <v>127775</v>
      </c>
      <c r="AN12" s="17">
        <f>'廃棄物事業経費（市町村）'!BO12</f>
        <v>456</v>
      </c>
      <c r="AO12" s="17">
        <f t="shared" si="9"/>
        <v>17874</v>
      </c>
      <c r="AP12" s="17">
        <f t="shared" si="10"/>
        <v>0</v>
      </c>
      <c r="AQ12" s="17">
        <f t="shared" si="10"/>
        <v>0</v>
      </c>
      <c r="AR12" s="17">
        <f t="shared" si="10"/>
        <v>0</v>
      </c>
      <c r="AS12" s="17">
        <f t="shared" si="10"/>
        <v>0</v>
      </c>
      <c r="AT12" s="17">
        <f t="shared" si="11"/>
        <v>0</v>
      </c>
      <c r="AU12" s="17">
        <f t="shared" si="12"/>
        <v>0</v>
      </c>
      <c r="AV12" s="17">
        <f t="shared" si="12"/>
        <v>11790</v>
      </c>
      <c r="AW12" s="17">
        <f t="shared" si="13"/>
        <v>230572</v>
      </c>
      <c r="AX12" s="17">
        <f t="shared" si="14"/>
        <v>17544</v>
      </c>
      <c r="AY12" s="17">
        <f t="shared" si="15"/>
        <v>2805</v>
      </c>
      <c r="AZ12" s="17">
        <f t="shared" si="16"/>
        <v>0</v>
      </c>
      <c r="BA12" s="17">
        <f t="shared" si="17"/>
        <v>0</v>
      </c>
      <c r="BB12" s="17">
        <f t="shared" si="18"/>
        <v>2805</v>
      </c>
      <c r="BC12" s="17">
        <f t="shared" si="19"/>
        <v>0</v>
      </c>
      <c r="BD12" s="17">
        <f t="shared" si="20"/>
        <v>198060</v>
      </c>
      <c r="BE12" s="17">
        <f t="shared" si="21"/>
        <v>12163</v>
      </c>
      <c r="BF12" s="17">
        <f t="shared" si="21"/>
        <v>358978</v>
      </c>
      <c r="BG12" s="17">
        <f t="shared" si="22"/>
        <v>456</v>
      </c>
      <c r="BH12" s="17">
        <f t="shared" si="23"/>
        <v>231028</v>
      </c>
    </row>
    <row r="13" spans="1:60" ht="13.5">
      <c r="A13" s="74" t="s">
        <v>177</v>
      </c>
      <c r="B13" s="74" t="s">
        <v>190</v>
      </c>
      <c r="C13" s="101" t="s">
        <v>191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2725</v>
      </c>
      <c r="K13" s="17">
        <f t="shared" si="2"/>
        <v>199723</v>
      </c>
      <c r="L13" s="17">
        <f>'廃棄物事業経費（市町村）'!AM13</f>
        <v>25324</v>
      </c>
      <c r="M13" s="75">
        <f t="shared" si="3"/>
        <v>15080</v>
      </c>
      <c r="N13" s="17">
        <f>'廃棄物事業経費（市町村）'!AO13</f>
        <v>0</v>
      </c>
      <c r="O13" s="17">
        <f>'廃棄物事業経費（市町村）'!AP13</f>
        <v>0</v>
      </c>
      <c r="P13" s="17">
        <f>'廃棄物事業経費（市町村）'!AQ13</f>
        <v>15080</v>
      </c>
      <c r="Q13" s="17">
        <f>'廃棄物事業経費（市町村）'!AR13</f>
        <v>0</v>
      </c>
      <c r="R13" s="17">
        <f>'廃棄物事業経費（市町村）'!AS13</f>
        <v>159319</v>
      </c>
      <c r="S13" s="17">
        <f>'廃棄物事業経費（市町村）'!AT13</f>
        <v>0</v>
      </c>
      <c r="T13" s="17">
        <f>'廃棄物事業経費（市町村）'!AU13</f>
        <v>277459</v>
      </c>
      <c r="U13" s="17">
        <f>'廃棄物事業経費（市町村）'!AV13</f>
        <v>0</v>
      </c>
      <c r="V13" s="17">
        <f t="shared" si="4"/>
        <v>199723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73325</v>
      </c>
      <c r="AE13" s="17">
        <f>'廃棄物事業経費（市町村）'!BF13</f>
        <v>0</v>
      </c>
      <c r="AF13" s="75">
        <f t="shared" si="8"/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73203</v>
      </c>
      <c r="AL13" s="17">
        <f>'廃棄物事業経費（市町村）'!BM13</f>
        <v>122</v>
      </c>
      <c r="AM13" s="17">
        <f>'廃棄物事業経費（市町村）'!BN13</f>
        <v>92029</v>
      </c>
      <c r="AN13" s="17">
        <f>'廃棄物事業経費（市町村）'!BO13</f>
        <v>0</v>
      </c>
      <c r="AO13" s="17">
        <f t="shared" si="9"/>
        <v>73325</v>
      </c>
      <c r="AP13" s="17">
        <f t="shared" si="10"/>
        <v>0</v>
      </c>
      <c r="AQ13" s="17">
        <f t="shared" si="10"/>
        <v>0</v>
      </c>
      <c r="AR13" s="17">
        <f t="shared" si="10"/>
        <v>0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2725</v>
      </c>
      <c r="AW13" s="17">
        <f t="shared" si="13"/>
        <v>273048</v>
      </c>
      <c r="AX13" s="17">
        <f t="shared" si="14"/>
        <v>25324</v>
      </c>
      <c r="AY13" s="17">
        <f t="shared" si="15"/>
        <v>15080</v>
      </c>
      <c r="AZ13" s="17">
        <f t="shared" si="16"/>
        <v>0</v>
      </c>
      <c r="BA13" s="17">
        <f t="shared" si="17"/>
        <v>0</v>
      </c>
      <c r="BB13" s="17">
        <f t="shared" si="18"/>
        <v>15080</v>
      </c>
      <c r="BC13" s="17">
        <f t="shared" si="19"/>
        <v>0</v>
      </c>
      <c r="BD13" s="17">
        <f t="shared" si="20"/>
        <v>232522</v>
      </c>
      <c r="BE13" s="17">
        <f t="shared" si="21"/>
        <v>122</v>
      </c>
      <c r="BF13" s="17">
        <f t="shared" si="21"/>
        <v>369488</v>
      </c>
      <c r="BG13" s="17">
        <f t="shared" si="22"/>
        <v>0</v>
      </c>
      <c r="BH13" s="17">
        <f t="shared" si="23"/>
        <v>273048</v>
      </c>
    </row>
    <row r="14" spans="1:60" ht="13.5">
      <c r="A14" s="74" t="s">
        <v>177</v>
      </c>
      <c r="B14" s="74" t="s">
        <v>192</v>
      </c>
      <c r="C14" s="101" t="s">
        <v>193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217896</v>
      </c>
      <c r="L14" s="17">
        <f>'廃棄物事業経費（市町村）'!AM14</f>
        <v>63451</v>
      </c>
      <c r="M14" s="75">
        <f t="shared" si="3"/>
        <v>5843</v>
      </c>
      <c r="N14" s="17">
        <f>'廃棄物事業経費（市町村）'!AO14</f>
        <v>5843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148602</v>
      </c>
      <c r="S14" s="17">
        <f>'廃棄物事業経費（市町村）'!AT14</f>
        <v>0</v>
      </c>
      <c r="T14" s="17">
        <f>'廃棄物事業経費（市町村）'!AU14</f>
        <v>243589</v>
      </c>
      <c r="U14" s="17">
        <f>'廃棄物事業経費（市町村）'!AV14</f>
        <v>8202</v>
      </c>
      <c r="V14" s="17">
        <f t="shared" si="4"/>
        <v>226098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105250</v>
      </c>
      <c r="AE14" s="17">
        <f>'廃棄物事業経費（市町村）'!BF14</f>
        <v>52728</v>
      </c>
      <c r="AF14" s="75">
        <f t="shared" si="8"/>
        <v>6870</v>
      </c>
      <c r="AG14" s="17">
        <f>'廃棄物事業経費（市町村）'!BH14</f>
        <v>6870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45652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58607</v>
      </c>
      <c r="AN14" s="17">
        <f>'廃棄物事業経費（市町村）'!BO14</f>
        <v>0</v>
      </c>
      <c r="AO14" s="17">
        <f t="shared" si="9"/>
        <v>105250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12"/>
        <v>0</v>
      </c>
      <c r="AV14" s="17">
        <f t="shared" si="12"/>
        <v>0</v>
      </c>
      <c r="AW14" s="17">
        <f t="shared" si="13"/>
        <v>323146</v>
      </c>
      <c r="AX14" s="17">
        <f t="shared" si="14"/>
        <v>116179</v>
      </c>
      <c r="AY14" s="17">
        <f t="shared" si="15"/>
        <v>12713</v>
      </c>
      <c r="AZ14" s="17">
        <f t="shared" si="16"/>
        <v>12713</v>
      </c>
      <c r="BA14" s="17">
        <f t="shared" si="17"/>
        <v>0</v>
      </c>
      <c r="BB14" s="17">
        <f t="shared" si="18"/>
        <v>0</v>
      </c>
      <c r="BC14" s="17">
        <f t="shared" si="19"/>
        <v>45652</v>
      </c>
      <c r="BD14" s="17">
        <f t="shared" si="20"/>
        <v>148602</v>
      </c>
      <c r="BE14" s="17">
        <f t="shared" si="21"/>
        <v>0</v>
      </c>
      <c r="BF14" s="17">
        <f t="shared" si="21"/>
        <v>302196</v>
      </c>
      <c r="BG14" s="17">
        <f t="shared" si="22"/>
        <v>8202</v>
      </c>
      <c r="BH14" s="17">
        <f t="shared" si="23"/>
        <v>331348</v>
      </c>
    </row>
    <row r="15" spans="1:60" ht="13.5">
      <c r="A15" s="74" t="s">
        <v>177</v>
      </c>
      <c r="B15" s="74" t="s">
        <v>194</v>
      </c>
      <c r="C15" s="101" t="s">
        <v>195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2"/>
        <v>316086</v>
      </c>
      <c r="L15" s="17">
        <f>'廃棄物事業経費（市町村）'!AM15</f>
        <v>148127</v>
      </c>
      <c r="M15" s="75">
        <f t="shared" si="3"/>
        <v>11976</v>
      </c>
      <c r="N15" s="17">
        <f>'廃棄物事業経費（市町村）'!AO15</f>
        <v>10822</v>
      </c>
      <c r="O15" s="17">
        <f>'廃棄物事業経費（市町村）'!AP15</f>
        <v>0</v>
      </c>
      <c r="P15" s="17">
        <f>'廃棄物事業経費（市町村）'!AQ15</f>
        <v>1154</v>
      </c>
      <c r="Q15" s="17">
        <f>'廃棄物事業経費（市町村）'!AR15</f>
        <v>0</v>
      </c>
      <c r="R15" s="17">
        <f>'廃棄物事業経費（市町村）'!AS15</f>
        <v>155983</v>
      </c>
      <c r="S15" s="17">
        <f>'廃棄物事業経費（市町村）'!AT15</f>
        <v>0</v>
      </c>
      <c r="T15" s="17">
        <f>'廃棄物事業経費（市町村）'!AU15</f>
        <v>0</v>
      </c>
      <c r="U15" s="17">
        <f>'廃棄物事業経費（市町村）'!AV15</f>
        <v>575332</v>
      </c>
      <c r="V15" s="17">
        <f t="shared" si="4"/>
        <v>891418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372</v>
      </c>
      <c r="AE15" s="17">
        <f>'廃棄物事業経費（市町村）'!BF15</f>
        <v>0</v>
      </c>
      <c r="AF15" s="75">
        <f t="shared" si="8"/>
        <v>372</v>
      </c>
      <c r="AG15" s="17">
        <f>'廃棄物事業経費（市町村）'!BH15</f>
        <v>372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0</v>
      </c>
      <c r="AL15" s="17">
        <f>'廃棄物事業経費（市町村）'!BM15</f>
        <v>0</v>
      </c>
      <c r="AM15" s="17">
        <f>'廃棄物事業経費（市町村）'!BN15</f>
        <v>0</v>
      </c>
      <c r="AN15" s="17">
        <f>'廃棄物事業経費（市町村）'!BO15</f>
        <v>157068</v>
      </c>
      <c r="AO15" s="17">
        <f t="shared" si="9"/>
        <v>157440</v>
      </c>
      <c r="AP15" s="17">
        <f aca="true" t="shared" si="24" ref="AP15:AS40">D15+W15</f>
        <v>0</v>
      </c>
      <c r="AQ15" s="17">
        <f t="shared" si="24"/>
        <v>0</v>
      </c>
      <c r="AR15" s="17">
        <f t="shared" si="24"/>
        <v>0</v>
      </c>
      <c r="AS15" s="17">
        <f t="shared" si="24"/>
        <v>0</v>
      </c>
      <c r="AT15" s="17">
        <f t="shared" si="11"/>
        <v>0</v>
      </c>
      <c r="AU15" s="17">
        <f t="shared" si="12"/>
        <v>0</v>
      </c>
      <c r="AV15" s="17">
        <f t="shared" si="12"/>
        <v>0</v>
      </c>
      <c r="AW15" s="17">
        <f t="shared" si="13"/>
        <v>316458</v>
      </c>
      <c r="AX15" s="17">
        <f t="shared" si="14"/>
        <v>148127</v>
      </c>
      <c r="AY15" s="17">
        <f t="shared" si="15"/>
        <v>12348</v>
      </c>
      <c r="AZ15" s="17">
        <f t="shared" si="16"/>
        <v>11194</v>
      </c>
      <c r="BA15" s="17">
        <f t="shared" si="17"/>
        <v>0</v>
      </c>
      <c r="BB15" s="17">
        <f t="shared" si="18"/>
        <v>1154</v>
      </c>
      <c r="BC15" s="17">
        <f t="shared" si="19"/>
        <v>0</v>
      </c>
      <c r="BD15" s="17">
        <f t="shared" si="20"/>
        <v>155983</v>
      </c>
      <c r="BE15" s="17">
        <f t="shared" si="21"/>
        <v>0</v>
      </c>
      <c r="BF15" s="17">
        <f t="shared" si="21"/>
        <v>0</v>
      </c>
      <c r="BG15" s="17">
        <f t="shared" si="22"/>
        <v>732400</v>
      </c>
      <c r="BH15" s="17">
        <f t="shared" si="23"/>
        <v>1048858</v>
      </c>
    </row>
    <row r="16" spans="1:60" ht="13.5">
      <c r="A16" s="74" t="s">
        <v>177</v>
      </c>
      <c r="B16" s="74" t="s">
        <v>196</v>
      </c>
      <c r="C16" s="101" t="s">
        <v>197</v>
      </c>
      <c r="D16" s="17">
        <f t="shared" si="0"/>
        <v>42171</v>
      </c>
      <c r="E16" s="17">
        <f t="shared" si="1"/>
        <v>42171</v>
      </c>
      <c r="F16" s="17">
        <f>'廃棄物事業経費（市町村）'!AG16</f>
        <v>38859</v>
      </c>
      <c r="G16" s="17">
        <f>'廃棄物事業経費（市町村）'!AH16</f>
        <v>3312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0</v>
      </c>
      <c r="K16" s="17">
        <f t="shared" si="2"/>
        <v>438111</v>
      </c>
      <c r="L16" s="17">
        <f>'廃棄物事業経費（市町村）'!AM16</f>
        <v>176757</v>
      </c>
      <c r="M16" s="75">
        <f t="shared" si="3"/>
        <v>128031</v>
      </c>
      <c r="N16" s="17">
        <f>'廃棄物事業経費（市町村）'!AO16</f>
        <v>54087</v>
      </c>
      <c r="O16" s="17">
        <f>'廃棄物事業経費（市町村）'!AP16</f>
        <v>66797</v>
      </c>
      <c r="P16" s="17">
        <f>'廃棄物事業経費（市町村）'!AQ16</f>
        <v>7147</v>
      </c>
      <c r="Q16" s="17">
        <f>'廃棄物事業経費（市町村）'!AR16</f>
        <v>5859</v>
      </c>
      <c r="R16" s="17">
        <f>'廃棄物事業経費（市町村）'!AS16</f>
        <v>127464</v>
      </c>
      <c r="S16" s="17">
        <f>'廃棄物事業経費（市町村）'!AT16</f>
        <v>0</v>
      </c>
      <c r="T16" s="17">
        <f>'廃棄物事業経費（市町村）'!AU16</f>
        <v>51331</v>
      </c>
      <c r="U16" s="17">
        <f>'廃棄物事業経費（市町村）'!AV16</f>
        <v>0</v>
      </c>
      <c r="V16" s="17">
        <f t="shared" si="4"/>
        <v>480282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2661</v>
      </c>
      <c r="AE16" s="17">
        <f>'廃棄物事業経費（市町村）'!BF16</f>
        <v>2635</v>
      </c>
      <c r="AF16" s="75">
        <f t="shared" si="8"/>
        <v>26</v>
      </c>
      <c r="AG16" s="17">
        <f>'廃棄物事業経費（市町村）'!BH16</f>
        <v>0</v>
      </c>
      <c r="AH16" s="17">
        <f>'廃棄物事業経費（市町村）'!BI16</f>
        <v>26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0</v>
      </c>
      <c r="AM16" s="17">
        <f>'廃棄物事業経費（市町村）'!BN16</f>
        <v>7667</v>
      </c>
      <c r="AN16" s="17">
        <f>'廃棄物事業経費（市町村）'!BO16</f>
        <v>89936</v>
      </c>
      <c r="AO16" s="17">
        <f t="shared" si="9"/>
        <v>92597</v>
      </c>
      <c r="AP16" s="17">
        <f t="shared" si="24"/>
        <v>42171</v>
      </c>
      <c r="AQ16" s="17">
        <f t="shared" si="24"/>
        <v>42171</v>
      </c>
      <c r="AR16" s="17">
        <f t="shared" si="24"/>
        <v>38859</v>
      </c>
      <c r="AS16" s="17">
        <f t="shared" si="24"/>
        <v>3312</v>
      </c>
      <c r="AT16" s="17">
        <f t="shared" si="11"/>
        <v>0</v>
      </c>
      <c r="AU16" s="17">
        <f t="shared" si="12"/>
        <v>0</v>
      </c>
      <c r="AV16" s="17">
        <f t="shared" si="12"/>
        <v>0</v>
      </c>
      <c r="AW16" s="17">
        <f t="shared" si="13"/>
        <v>440772</v>
      </c>
      <c r="AX16" s="17">
        <f t="shared" si="14"/>
        <v>179392</v>
      </c>
      <c r="AY16" s="17">
        <f t="shared" si="15"/>
        <v>128057</v>
      </c>
      <c r="AZ16" s="17">
        <f t="shared" si="16"/>
        <v>54087</v>
      </c>
      <c r="BA16" s="17">
        <f t="shared" si="17"/>
        <v>66823</v>
      </c>
      <c r="BB16" s="17">
        <f t="shared" si="18"/>
        <v>7147</v>
      </c>
      <c r="BC16" s="17">
        <f t="shared" si="19"/>
        <v>5859</v>
      </c>
      <c r="BD16" s="17">
        <f t="shared" si="20"/>
        <v>127464</v>
      </c>
      <c r="BE16" s="17">
        <f t="shared" si="21"/>
        <v>0</v>
      </c>
      <c r="BF16" s="17">
        <f t="shared" si="21"/>
        <v>58998</v>
      </c>
      <c r="BG16" s="17">
        <f t="shared" si="22"/>
        <v>89936</v>
      </c>
      <c r="BH16" s="17">
        <f t="shared" si="23"/>
        <v>572879</v>
      </c>
    </row>
    <row r="17" spans="1:60" ht="13.5">
      <c r="A17" s="74" t="s">
        <v>177</v>
      </c>
      <c r="B17" s="74" t="s">
        <v>2</v>
      </c>
      <c r="C17" s="101" t="s">
        <v>3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279673</v>
      </c>
      <c r="L17" s="17">
        <f>'廃棄物事業経費（市町村）'!AM17</f>
        <v>39483</v>
      </c>
      <c r="M17" s="75">
        <f t="shared" si="3"/>
        <v>204021</v>
      </c>
      <c r="N17" s="17">
        <f>'廃棄物事業経費（市町村）'!AO17</f>
        <v>0</v>
      </c>
      <c r="O17" s="17">
        <f>'廃棄物事業経費（市町村）'!AP17</f>
        <v>204021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36169</v>
      </c>
      <c r="S17" s="17">
        <f>'廃棄物事業経費（市町村）'!AT17</f>
        <v>0</v>
      </c>
      <c r="T17" s="17">
        <f>'廃棄物事業経費（市町村）'!AU17</f>
        <v>0</v>
      </c>
      <c r="U17" s="17">
        <f>'廃棄物事業経費（市町村）'!AV17</f>
        <v>164000</v>
      </c>
      <c r="V17" s="17">
        <f t="shared" si="4"/>
        <v>443673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38195</v>
      </c>
      <c r="AE17" s="17">
        <f>'廃棄物事業経費（市町村）'!BF17</f>
        <v>13946</v>
      </c>
      <c r="AF17" s="75">
        <f t="shared" si="8"/>
        <v>14150</v>
      </c>
      <c r="AG17" s="17">
        <f>'廃棄物事業経費（市町村）'!BH17</f>
        <v>0</v>
      </c>
      <c r="AH17" s="17">
        <f>'廃棄物事業経費（市町村）'!BI17</f>
        <v>14150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10099</v>
      </c>
      <c r="AL17" s="17">
        <f>'廃棄物事業経費（市町村）'!BM17</f>
        <v>0</v>
      </c>
      <c r="AM17" s="17">
        <f>'廃棄物事業経費（市町村）'!BN17</f>
        <v>99902</v>
      </c>
      <c r="AN17" s="17">
        <f>'廃棄物事業経費（市町村）'!BO17</f>
        <v>0</v>
      </c>
      <c r="AO17" s="17">
        <f t="shared" si="9"/>
        <v>38195</v>
      </c>
      <c r="AP17" s="17">
        <f t="shared" si="24"/>
        <v>0</v>
      </c>
      <c r="AQ17" s="17">
        <f t="shared" si="24"/>
        <v>0</v>
      </c>
      <c r="AR17" s="17">
        <f t="shared" si="24"/>
        <v>0</v>
      </c>
      <c r="AS17" s="17">
        <f t="shared" si="24"/>
        <v>0</v>
      </c>
      <c r="AT17" s="17">
        <f t="shared" si="11"/>
        <v>0</v>
      </c>
      <c r="AU17" s="17">
        <f t="shared" si="12"/>
        <v>0</v>
      </c>
      <c r="AV17" s="17">
        <f t="shared" si="12"/>
        <v>0</v>
      </c>
      <c r="AW17" s="17">
        <f t="shared" si="13"/>
        <v>317868</v>
      </c>
      <c r="AX17" s="17">
        <f t="shared" si="14"/>
        <v>53429</v>
      </c>
      <c r="AY17" s="17">
        <f t="shared" si="15"/>
        <v>218171</v>
      </c>
      <c r="AZ17" s="17">
        <f t="shared" si="16"/>
        <v>0</v>
      </c>
      <c r="BA17" s="17">
        <f t="shared" si="17"/>
        <v>218171</v>
      </c>
      <c r="BB17" s="17">
        <f t="shared" si="18"/>
        <v>0</v>
      </c>
      <c r="BC17" s="17">
        <f t="shared" si="19"/>
        <v>0</v>
      </c>
      <c r="BD17" s="17">
        <f t="shared" si="20"/>
        <v>46268</v>
      </c>
      <c r="BE17" s="17">
        <f t="shared" si="21"/>
        <v>0</v>
      </c>
      <c r="BF17" s="17">
        <f t="shared" si="21"/>
        <v>99902</v>
      </c>
      <c r="BG17" s="17">
        <f t="shared" si="22"/>
        <v>164000</v>
      </c>
      <c r="BH17" s="17">
        <f t="shared" si="23"/>
        <v>481868</v>
      </c>
    </row>
    <row r="18" spans="1:60" ht="13.5">
      <c r="A18" s="74" t="s">
        <v>177</v>
      </c>
      <c r="B18" s="74" t="s">
        <v>4</v>
      </c>
      <c r="C18" s="101" t="s">
        <v>5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584704</v>
      </c>
      <c r="L18" s="17">
        <f>'廃棄物事業経費（市町村）'!AM18</f>
        <v>91978</v>
      </c>
      <c r="M18" s="75">
        <f t="shared" si="3"/>
        <v>393537</v>
      </c>
      <c r="N18" s="17">
        <f>'廃棄物事業経費（市町村）'!AO18</f>
        <v>18488</v>
      </c>
      <c r="O18" s="17">
        <f>'廃棄物事業経費（市町村）'!AP18</f>
        <v>53727</v>
      </c>
      <c r="P18" s="17">
        <f>'廃棄物事業経費（市町村）'!AQ18</f>
        <v>321322</v>
      </c>
      <c r="Q18" s="17">
        <f>'廃棄物事業経費（市町村）'!AR18</f>
        <v>0</v>
      </c>
      <c r="R18" s="17">
        <f>'廃棄物事業経費（市町村）'!AS18</f>
        <v>64827</v>
      </c>
      <c r="S18" s="17">
        <f>'廃棄物事業経費（市町村）'!AT18</f>
        <v>34362</v>
      </c>
      <c r="T18" s="17">
        <f>'廃棄物事業経費（市町村）'!AU18</f>
        <v>53562</v>
      </c>
      <c r="U18" s="17">
        <f>'廃棄物事業経費（市町村）'!AV18</f>
        <v>10280</v>
      </c>
      <c r="V18" s="17">
        <f t="shared" si="4"/>
        <v>594984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0</v>
      </c>
      <c r="AE18" s="17">
        <f>'廃棄物事業経費（市町村）'!BF18</f>
        <v>0</v>
      </c>
      <c r="AF18" s="75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110692</v>
      </c>
      <c r="AN18" s="17">
        <f>'廃棄物事業経費（市町村）'!BO18</f>
        <v>0</v>
      </c>
      <c r="AO18" s="17">
        <f t="shared" si="9"/>
        <v>0</v>
      </c>
      <c r="AP18" s="17">
        <f t="shared" si="24"/>
        <v>0</v>
      </c>
      <c r="AQ18" s="17">
        <f t="shared" si="24"/>
        <v>0</v>
      </c>
      <c r="AR18" s="17">
        <f t="shared" si="24"/>
        <v>0</v>
      </c>
      <c r="AS18" s="17">
        <f t="shared" si="24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584704</v>
      </c>
      <c r="AX18" s="17">
        <f t="shared" si="14"/>
        <v>91978</v>
      </c>
      <c r="AY18" s="17">
        <f t="shared" si="15"/>
        <v>393537</v>
      </c>
      <c r="AZ18" s="17">
        <f t="shared" si="16"/>
        <v>18488</v>
      </c>
      <c r="BA18" s="17">
        <f t="shared" si="17"/>
        <v>53727</v>
      </c>
      <c r="BB18" s="17">
        <f t="shared" si="18"/>
        <v>321322</v>
      </c>
      <c r="BC18" s="17">
        <f t="shared" si="19"/>
        <v>0</v>
      </c>
      <c r="BD18" s="17">
        <f t="shared" si="20"/>
        <v>64827</v>
      </c>
      <c r="BE18" s="17">
        <f t="shared" si="21"/>
        <v>34362</v>
      </c>
      <c r="BF18" s="17">
        <f t="shared" si="21"/>
        <v>164254</v>
      </c>
      <c r="BG18" s="17">
        <f t="shared" si="22"/>
        <v>10280</v>
      </c>
      <c r="BH18" s="17">
        <f t="shared" si="23"/>
        <v>594984</v>
      </c>
    </row>
    <row r="19" spans="1:60" ht="13.5">
      <c r="A19" s="74" t="s">
        <v>177</v>
      </c>
      <c r="B19" s="74" t="s">
        <v>6</v>
      </c>
      <c r="C19" s="101" t="s">
        <v>7</v>
      </c>
      <c r="D19" s="17">
        <f t="shared" si="0"/>
        <v>7802</v>
      </c>
      <c r="E19" s="17">
        <f t="shared" si="1"/>
        <v>7802</v>
      </c>
      <c r="F19" s="17">
        <f>'廃棄物事業経費（市町村）'!AG19</f>
        <v>7802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415055</v>
      </c>
      <c r="L19" s="17">
        <f>'廃棄物事業経費（市町村）'!AM19</f>
        <v>177269</v>
      </c>
      <c r="M19" s="75">
        <f t="shared" si="3"/>
        <v>107653</v>
      </c>
      <c r="N19" s="17">
        <f>'廃棄物事業経費（市町村）'!AO19</f>
        <v>23564</v>
      </c>
      <c r="O19" s="17">
        <f>'廃棄物事業経費（市町村）'!AP19</f>
        <v>76303</v>
      </c>
      <c r="P19" s="17">
        <f>'廃棄物事業経費（市町村）'!AQ19</f>
        <v>7786</v>
      </c>
      <c r="Q19" s="17">
        <f>'廃棄物事業経費（市町村）'!AR19</f>
        <v>4647</v>
      </c>
      <c r="R19" s="17">
        <f>'廃棄物事業経費（市町村）'!AS19</f>
        <v>125486</v>
      </c>
      <c r="S19" s="17">
        <f>'廃棄物事業経費（市町村）'!AT19</f>
        <v>0</v>
      </c>
      <c r="T19" s="17">
        <f>'廃棄物事業経費（市町村）'!AU19</f>
        <v>192087</v>
      </c>
      <c r="U19" s="17">
        <f>'廃棄物事業経費（市町村）'!AV19</f>
        <v>63742</v>
      </c>
      <c r="V19" s="17">
        <f t="shared" si="4"/>
        <v>486599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236574</v>
      </c>
      <c r="AE19" s="17">
        <f>'廃棄物事業経費（市町村）'!BF19</f>
        <v>65226</v>
      </c>
      <c r="AF19" s="75">
        <f t="shared" si="8"/>
        <v>110637</v>
      </c>
      <c r="AG19" s="17">
        <f>'廃棄物事業経費（市町村）'!BH19</f>
        <v>0</v>
      </c>
      <c r="AH19" s="17">
        <f>'廃棄物事業経費（市町村）'!BI19</f>
        <v>110637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60711</v>
      </c>
      <c r="AL19" s="17">
        <f>'廃棄物事業経費（市町村）'!BM19</f>
        <v>0</v>
      </c>
      <c r="AM19" s="17">
        <f>'廃棄物事業経費（市町村）'!BN19</f>
        <v>0</v>
      </c>
      <c r="AN19" s="17">
        <f>'廃棄物事業経費（市町村）'!BO19</f>
        <v>0</v>
      </c>
      <c r="AO19" s="17">
        <f t="shared" si="9"/>
        <v>236574</v>
      </c>
      <c r="AP19" s="17">
        <f t="shared" si="24"/>
        <v>7802</v>
      </c>
      <c r="AQ19" s="17">
        <f t="shared" si="24"/>
        <v>7802</v>
      </c>
      <c r="AR19" s="17">
        <f t="shared" si="24"/>
        <v>7802</v>
      </c>
      <c r="AS19" s="17">
        <f t="shared" si="24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651629</v>
      </c>
      <c r="AX19" s="17">
        <f t="shared" si="14"/>
        <v>242495</v>
      </c>
      <c r="AY19" s="17">
        <f t="shared" si="15"/>
        <v>218290</v>
      </c>
      <c r="AZ19" s="17">
        <f t="shared" si="16"/>
        <v>23564</v>
      </c>
      <c r="BA19" s="17">
        <f t="shared" si="17"/>
        <v>186940</v>
      </c>
      <c r="BB19" s="17">
        <f t="shared" si="18"/>
        <v>7786</v>
      </c>
      <c r="BC19" s="17">
        <f t="shared" si="19"/>
        <v>4647</v>
      </c>
      <c r="BD19" s="17">
        <f t="shared" si="20"/>
        <v>186197</v>
      </c>
      <c r="BE19" s="17">
        <f t="shared" si="21"/>
        <v>0</v>
      </c>
      <c r="BF19" s="17">
        <f t="shared" si="21"/>
        <v>192087</v>
      </c>
      <c r="BG19" s="17">
        <f t="shared" si="22"/>
        <v>63742</v>
      </c>
      <c r="BH19" s="17">
        <f t="shared" si="23"/>
        <v>723173</v>
      </c>
    </row>
    <row r="20" spans="1:60" ht="13.5">
      <c r="A20" s="74" t="s">
        <v>177</v>
      </c>
      <c r="B20" s="74" t="s">
        <v>8</v>
      </c>
      <c r="C20" s="101" t="s">
        <v>9</v>
      </c>
      <c r="D20" s="17">
        <f t="shared" si="0"/>
        <v>3653</v>
      </c>
      <c r="E20" s="17">
        <f t="shared" si="1"/>
        <v>3653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3653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"/>
        <v>392937</v>
      </c>
      <c r="L20" s="17">
        <f>'廃棄物事業経費（市町村）'!AM20</f>
        <v>136289</v>
      </c>
      <c r="M20" s="75">
        <f t="shared" si="3"/>
        <v>156952</v>
      </c>
      <c r="N20" s="17">
        <f>'廃棄物事業経費（市町村）'!AO20</f>
        <v>11424</v>
      </c>
      <c r="O20" s="17">
        <f>'廃棄物事業経費（市町村）'!AP20</f>
        <v>142466</v>
      </c>
      <c r="P20" s="17">
        <f>'廃棄物事業経費（市町村）'!AQ20</f>
        <v>3062</v>
      </c>
      <c r="Q20" s="17">
        <f>'廃棄物事業経費（市町村）'!AR20</f>
        <v>0</v>
      </c>
      <c r="R20" s="17">
        <f>'廃棄物事業経費（市町村）'!AS20</f>
        <v>99696</v>
      </c>
      <c r="S20" s="17">
        <f>'廃棄物事業経費（市町村）'!AT20</f>
        <v>0</v>
      </c>
      <c r="T20" s="17">
        <f>'廃棄物事業経費（市町村）'!AU20</f>
        <v>0</v>
      </c>
      <c r="U20" s="17">
        <f>'廃棄物事業経費（市町村）'!AV20</f>
        <v>1967</v>
      </c>
      <c r="V20" s="17">
        <f t="shared" si="4"/>
        <v>398557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0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88347</v>
      </c>
      <c r="AN20" s="17">
        <f>'廃棄物事業経費（市町村）'!BO20</f>
        <v>0</v>
      </c>
      <c r="AO20" s="17">
        <f t="shared" si="9"/>
        <v>0</v>
      </c>
      <c r="AP20" s="17">
        <f t="shared" si="24"/>
        <v>3653</v>
      </c>
      <c r="AQ20" s="17">
        <f t="shared" si="24"/>
        <v>3653</v>
      </c>
      <c r="AR20" s="17">
        <f t="shared" si="24"/>
        <v>0</v>
      </c>
      <c r="AS20" s="17">
        <f t="shared" si="24"/>
        <v>0</v>
      </c>
      <c r="AT20" s="17">
        <f t="shared" si="11"/>
        <v>3653</v>
      </c>
      <c r="AU20" s="17">
        <f t="shared" si="12"/>
        <v>0</v>
      </c>
      <c r="AV20" s="17">
        <f t="shared" si="12"/>
        <v>0</v>
      </c>
      <c r="AW20" s="17">
        <f t="shared" si="13"/>
        <v>392937</v>
      </c>
      <c r="AX20" s="17">
        <f t="shared" si="14"/>
        <v>136289</v>
      </c>
      <c r="AY20" s="17">
        <f t="shared" si="15"/>
        <v>156952</v>
      </c>
      <c r="AZ20" s="17">
        <f t="shared" si="16"/>
        <v>11424</v>
      </c>
      <c r="BA20" s="17">
        <f t="shared" si="17"/>
        <v>142466</v>
      </c>
      <c r="BB20" s="17">
        <f t="shared" si="18"/>
        <v>3062</v>
      </c>
      <c r="BC20" s="17">
        <f t="shared" si="19"/>
        <v>0</v>
      </c>
      <c r="BD20" s="17">
        <f t="shared" si="20"/>
        <v>99696</v>
      </c>
      <c r="BE20" s="17">
        <f t="shared" si="21"/>
        <v>0</v>
      </c>
      <c r="BF20" s="17">
        <f t="shared" si="21"/>
        <v>88347</v>
      </c>
      <c r="BG20" s="17">
        <f t="shared" si="22"/>
        <v>1967</v>
      </c>
      <c r="BH20" s="17">
        <f t="shared" si="23"/>
        <v>398557</v>
      </c>
    </row>
    <row r="21" spans="1:60" ht="13.5">
      <c r="A21" s="74" t="s">
        <v>177</v>
      </c>
      <c r="B21" s="74" t="s">
        <v>198</v>
      </c>
      <c r="C21" s="101" t="s">
        <v>199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0</v>
      </c>
      <c r="L21" s="17">
        <f>'廃棄物事業経費（市町村）'!AM21</f>
        <v>0</v>
      </c>
      <c r="M21" s="75">
        <f t="shared" si="3"/>
        <v>0</v>
      </c>
      <c r="N21" s="17">
        <f>'廃棄物事業経費（市町村）'!AO21</f>
        <v>0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0</v>
      </c>
      <c r="S21" s="17">
        <f>'廃棄物事業経費（市町村）'!AT21</f>
        <v>0</v>
      </c>
      <c r="T21" s="17">
        <f>'廃棄物事業経費（市町村）'!AU21</f>
        <v>50536</v>
      </c>
      <c r="U21" s="17">
        <f>'廃棄物事業経費（市町村）'!AV21</f>
        <v>0</v>
      </c>
      <c r="V21" s="17">
        <f t="shared" si="4"/>
        <v>0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0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14611</v>
      </c>
      <c r="AN21" s="17">
        <f>'廃棄物事業経費（市町村）'!BO21</f>
        <v>0</v>
      </c>
      <c r="AO21" s="17">
        <f t="shared" si="9"/>
        <v>0</v>
      </c>
      <c r="AP21" s="17">
        <f t="shared" si="24"/>
        <v>0</v>
      </c>
      <c r="AQ21" s="17">
        <f t="shared" si="24"/>
        <v>0</v>
      </c>
      <c r="AR21" s="17">
        <f t="shared" si="24"/>
        <v>0</v>
      </c>
      <c r="AS21" s="17">
        <f t="shared" si="24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0</v>
      </c>
      <c r="AX21" s="17">
        <f t="shared" si="14"/>
        <v>0</v>
      </c>
      <c r="AY21" s="17">
        <f t="shared" si="15"/>
        <v>0</v>
      </c>
      <c r="AZ21" s="17">
        <f t="shared" si="16"/>
        <v>0</v>
      </c>
      <c r="BA21" s="17">
        <f t="shared" si="17"/>
        <v>0</v>
      </c>
      <c r="BB21" s="17">
        <f t="shared" si="18"/>
        <v>0</v>
      </c>
      <c r="BC21" s="17">
        <f t="shared" si="19"/>
        <v>0</v>
      </c>
      <c r="BD21" s="17">
        <f t="shared" si="20"/>
        <v>0</v>
      </c>
      <c r="BE21" s="17">
        <f t="shared" si="21"/>
        <v>0</v>
      </c>
      <c r="BF21" s="17">
        <f t="shared" si="21"/>
        <v>65147</v>
      </c>
      <c r="BG21" s="17">
        <f t="shared" si="22"/>
        <v>0</v>
      </c>
      <c r="BH21" s="17">
        <f t="shared" si="23"/>
        <v>0</v>
      </c>
    </row>
    <row r="22" spans="1:60" ht="13.5">
      <c r="A22" s="74" t="s">
        <v>177</v>
      </c>
      <c r="B22" s="74" t="s">
        <v>200</v>
      </c>
      <c r="C22" s="101" t="s">
        <v>201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0</v>
      </c>
      <c r="K22" s="17">
        <f t="shared" si="2"/>
        <v>159634</v>
      </c>
      <c r="L22" s="17">
        <f>'廃棄物事業経費（市町村）'!AM22</f>
        <v>29131</v>
      </c>
      <c r="M22" s="75">
        <f t="shared" si="3"/>
        <v>45213</v>
      </c>
      <c r="N22" s="17">
        <f>'廃棄物事業経費（市町村）'!AO22</f>
        <v>0</v>
      </c>
      <c r="O22" s="17">
        <f>'廃棄物事業経費（市町村）'!AP22</f>
        <v>45213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85290</v>
      </c>
      <c r="S22" s="17">
        <f>'廃棄物事業経費（市町村）'!AT22</f>
        <v>0</v>
      </c>
      <c r="T22" s="17">
        <f>'廃棄物事業経費（市町村）'!AU22</f>
        <v>0</v>
      </c>
      <c r="U22" s="17">
        <f>'廃棄物事業経費（市町村）'!AV22</f>
        <v>0</v>
      </c>
      <c r="V22" s="17">
        <f t="shared" si="4"/>
        <v>159634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0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25912</v>
      </c>
      <c r="AN22" s="17">
        <f>'廃棄物事業経費（市町村）'!BO22</f>
        <v>0</v>
      </c>
      <c r="AO22" s="17">
        <f t="shared" si="9"/>
        <v>0</v>
      </c>
      <c r="AP22" s="17">
        <f t="shared" si="24"/>
        <v>0</v>
      </c>
      <c r="AQ22" s="17">
        <f t="shared" si="24"/>
        <v>0</v>
      </c>
      <c r="AR22" s="17">
        <f t="shared" si="24"/>
        <v>0</v>
      </c>
      <c r="AS22" s="17">
        <f t="shared" si="24"/>
        <v>0</v>
      </c>
      <c r="AT22" s="17">
        <f t="shared" si="11"/>
        <v>0</v>
      </c>
      <c r="AU22" s="17">
        <f t="shared" si="12"/>
        <v>0</v>
      </c>
      <c r="AV22" s="17">
        <f t="shared" si="12"/>
        <v>0</v>
      </c>
      <c r="AW22" s="17">
        <f t="shared" si="13"/>
        <v>159634</v>
      </c>
      <c r="AX22" s="17">
        <f t="shared" si="14"/>
        <v>29131</v>
      </c>
      <c r="AY22" s="17">
        <f t="shared" si="15"/>
        <v>45213</v>
      </c>
      <c r="AZ22" s="17">
        <f t="shared" si="16"/>
        <v>0</v>
      </c>
      <c r="BA22" s="17">
        <f t="shared" si="17"/>
        <v>45213</v>
      </c>
      <c r="BB22" s="17">
        <f t="shared" si="18"/>
        <v>0</v>
      </c>
      <c r="BC22" s="17">
        <f t="shared" si="19"/>
        <v>0</v>
      </c>
      <c r="BD22" s="17">
        <f t="shared" si="20"/>
        <v>85290</v>
      </c>
      <c r="BE22" s="17">
        <f t="shared" si="21"/>
        <v>0</v>
      </c>
      <c r="BF22" s="17">
        <f t="shared" si="21"/>
        <v>25912</v>
      </c>
      <c r="BG22" s="17">
        <f t="shared" si="22"/>
        <v>0</v>
      </c>
      <c r="BH22" s="17">
        <f t="shared" si="23"/>
        <v>159634</v>
      </c>
    </row>
    <row r="23" spans="1:60" ht="13.5">
      <c r="A23" s="74" t="s">
        <v>177</v>
      </c>
      <c r="B23" s="74" t="s">
        <v>120</v>
      </c>
      <c r="C23" s="101" t="s">
        <v>121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2"/>
        <v>0</v>
      </c>
      <c r="L23" s="17">
        <f>'廃棄物事業経費（市町村）'!AM23</f>
        <v>0</v>
      </c>
      <c r="M23" s="75">
        <f t="shared" si="3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0</v>
      </c>
      <c r="S23" s="17">
        <f>'廃棄物事業経費（市町村）'!AT23</f>
        <v>0</v>
      </c>
      <c r="T23" s="17">
        <f>'廃棄物事業経費（市町村）'!AU23</f>
        <v>13896</v>
      </c>
      <c r="U23" s="17">
        <f>'廃棄物事業経費（市町村）'!AV23</f>
        <v>0</v>
      </c>
      <c r="V23" s="17">
        <f t="shared" si="4"/>
        <v>0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0</v>
      </c>
      <c r="AE23" s="17">
        <f>'廃棄物事業経費（市町村）'!BF23</f>
        <v>0</v>
      </c>
      <c r="AF23" s="75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5987</v>
      </c>
      <c r="AN23" s="17">
        <f>'廃棄物事業経費（市町村）'!BO23</f>
        <v>0</v>
      </c>
      <c r="AO23" s="17">
        <f t="shared" si="9"/>
        <v>0</v>
      </c>
      <c r="AP23" s="17">
        <f t="shared" si="24"/>
        <v>0</v>
      </c>
      <c r="AQ23" s="17">
        <f t="shared" si="24"/>
        <v>0</v>
      </c>
      <c r="AR23" s="17">
        <f t="shared" si="24"/>
        <v>0</v>
      </c>
      <c r="AS23" s="17">
        <f t="shared" si="24"/>
        <v>0</v>
      </c>
      <c r="AT23" s="17">
        <f t="shared" si="11"/>
        <v>0</v>
      </c>
      <c r="AU23" s="17">
        <f t="shared" si="12"/>
        <v>0</v>
      </c>
      <c r="AV23" s="17">
        <f t="shared" si="12"/>
        <v>0</v>
      </c>
      <c r="AW23" s="17">
        <f t="shared" si="13"/>
        <v>0</v>
      </c>
      <c r="AX23" s="17">
        <f t="shared" si="14"/>
        <v>0</v>
      </c>
      <c r="AY23" s="17">
        <f t="shared" si="15"/>
        <v>0</v>
      </c>
      <c r="AZ23" s="17">
        <f t="shared" si="16"/>
        <v>0</v>
      </c>
      <c r="BA23" s="17">
        <f t="shared" si="17"/>
        <v>0</v>
      </c>
      <c r="BB23" s="17">
        <f t="shared" si="18"/>
        <v>0</v>
      </c>
      <c r="BC23" s="17">
        <f t="shared" si="19"/>
        <v>0</v>
      </c>
      <c r="BD23" s="17">
        <f t="shared" si="20"/>
        <v>0</v>
      </c>
      <c r="BE23" s="17">
        <f t="shared" si="21"/>
        <v>0</v>
      </c>
      <c r="BF23" s="17">
        <f t="shared" si="21"/>
        <v>19883</v>
      </c>
      <c r="BG23" s="17">
        <f aca="true" t="shared" si="25" ref="BG23:BG42">U23+AN23</f>
        <v>0</v>
      </c>
      <c r="BH23" s="17">
        <f aca="true" t="shared" si="26" ref="BH23:BH42">V23+AO23</f>
        <v>0</v>
      </c>
    </row>
    <row r="24" spans="1:60" ht="13.5">
      <c r="A24" s="74" t="s">
        <v>177</v>
      </c>
      <c r="B24" s="74" t="s">
        <v>122</v>
      </c>
      <c r="C24" s="101" t="s">
        <v>123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t="shared" si="2"/>
        <v>0</v>
      </c>
      <c r="L24" s="17">
        <f>'廃棄物事業経費（市町村）'!AM24</f>
        <v>0</v>
      </c>
      <c r="M24" s="75">
        <f t="shared" si="3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0</v>
      </c>
      <c r="S24" s="17">
        <f>'廃棄物事業経費（市町村）'!AT24</f>
        <v>0</v>
      </c>
      <c r="T24" s="17">
        <f>'廃棄物事業経費（市町村）'!AU24</f>
        <v>70279</v>
      </c>
      <c r="U24" s="17">
        <f>'廃棄物事業経費（市町村）'!AV24</f>
        <v>0</v>
      </c>
      <c r="V24" s="17">
        <f t="shared" si="4"/>
        <v>0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0</v>
      </c>
      <c r="AE24" s="17">
        <f>'廃棄物事業経費（市町村）'!BF24</f>
        <v>0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7011</v>
      </c>
      <c r="AN24" s="17">
        <f>'廃棄物事業経費（市町村）'!BO24</f>
        <v>0</v>
      </c>
      <c r="AO24" s="17">
        <f t="shared" si="9"/>
        <v>0</v>
      </c>
      <c r="AP24" s="17">
        <f t="shared" si="24"/>
        <v>0</v>
      </c>
      <c r="AQ24" s="17">
        <f t="shared" si="24"/>
        <v>0</v>
      </c>
      <c r="AR24" s="17">
        <f t="shared" si="24"/>
        <v>0</v>
      </c>
      <c r="AS24" s="17">
        <f t="shared" si="24"/>
        <v>0</v>
      </c>
      <c r="AT24" s="17">
        <f t="shared" si="11"/>
        <v>0</v>
      </c>
      <c r="AU24" s="17">
        <f t="shared" si="12"/>
        <v>0</v>
      </c>
      <c r="AV24" s="17">
        <f t="shared" si="12"/>
        <v>0</v>
      </c>
      <c r="AW24" s="17">
        <f t="shared" si="13"/>
        <v>0</v>
      </c>
      <c r="AX24" s="17">
        <f t="shared" si="14"/>
        <v>0</v>
      </c>
      <c r="AY24" s="17">
        <f t="shared" si="15"/>
        <v>0</v>
      </c>
      <c r="AZ24" s="17">
        <f t="shared" si="16"/>
        <v>0</v>
      </c>
      <c r="BA24" s="17">
        <f t="shared" si="17"/>
        <v>0</v>
      </c>
      <c r="BB24" s="17">
        <f t="shared" si="18"/>
        <v>0</v>
      </c>
      <c r="BC24" s="17">
        <f t="shared" si="19"/>
        <v>0</v>
      </c>
      <c r="BD24" s="17">
        <f t="shared" si="20"/>
        <v>0</v>
      </c>
      <c r="BE24" s="17">
        <f t="shared" si="21"/>
        <v>0</v>
      </c>
      <c r="BF24" s="17">
        <f t="shared" si="21"/>
        <v>77290</v>
      </c>
      <c r="BG24" s="17">
        <f t="shared" si="25"/>
        <v>0</v>
      </c>
      <c r="BH24" s="17">
        <f t="shared" si="26"/>
        <v>0</v>
      </c>
    </row>
    <row r="25" spans="1:60" ht="13.5">
      <c r="A25" s="74" t="s">
        <v>177</v>
      </c>
      <c r="B25" s="74" t="s">
        <v>124</v>
      </c>
      <c r="C25" s="101" t="s">
        <v>125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218606</v>
      </c>
      <c r="L25" s="17">
        <f>'廃棄物事業経費（市町村）'!AM25</f>
        <v>37756</v>
      </c>
      <c r="M25" s="75">
        <f t="shared" si="3"/>
        <v>31037</v>
      </c>
      <c r="N25" s="17">
        <f>'廃棄物事業経費（市町村）'!AO25</f>
        <v>3104</v>
      </c>
      <c r="O25" s="17">
        <f>'廃棄物事業経費（市町村）'!AP25</f>
        <v>21726</v>
      </c>
      <c r="P25" s="17">
        <f>'廃棄物事業経費（市町村）'!AQ25</f>
        <v>6207</v>
      </c>
      <c r="Q25" s="17">
        <f>'廃棄物事業経費（市町村）'!AR25</f>
        <v>2812</v>
      </c>
      <c r="R25" s="17">
        <f>'廃棄物事業経費（市町村）'!AS25</f>
        <v>147001</v>
      </c>
      <c r="S25" s="17">
        <f>'廃棄物事業経費（市町村）'!AT25</f>
        <v>0</v>
      </c>
      <c r="T25" s="17">
        <f>'廃棄物事業経費（市町村）'!AU25</f>
        <v>0</v>
      </c>
      <c r="U25" s="17">
        <f>'廃棄物事業経費（市町村）'!AV25</f>
        <v>0</v>
      </c>
      <c r="V25" s="17">
        <f t="shared" si="4"/>
        <v>218606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48</v>
      </c>
      <c r="AE25" s="17">
        <f>'廃棄物事業経費（市町村）'!BF25</f>
        <v>0</v>
      </c>
      <c r="AF25" s="75">
        <f t="shared" si="8"/>
        <v>48</v>
      </c>
      <c r="AG25" s="17">
        <f>'廃棄物事業経費（市町村）'!BH25</f>
        <v>48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7988</v>
      </c>
      <c r="AN25" s="17">
        <f>'廃棄物事業経費（市町村）'!BO25</f>
        <v>0</v>
      </c>
      <c r="AO25" s="17">
        <f t="shared" si="9"/>
        <v>48</v>
      </c>
      <c r="AP25" s="17">
        <f t="shared" si="24"/>
        <v>0</v>
      </c>
      <c r="AQ25" s="17">
        <f t="shared" si="24"/>
        <v>0</v>
      </c>
      <c r="AR25" s="17">
        <f t="shared" si="24"/>
        <v>0</v>
      </c>
      <c r="AS25" s="17">
        <f t="shared" si="24"/>
        <v>0</v>
      </c>
      <c r="AT25" s="17">
        <f t="shared" si="11"/>
        <v>0</v>
      </c>
      <c r="AU25" s="17">
        <f t="shared" si="12"/>
        <v>0</v>
      </c>
      <c r="AV25" s="17">
        <f t="shared" si="12"/>
        <v>0</v>
      </c>
      <c r="AW25" s="17">
        <f t="shared" si="13"/>
        <v>218654</v>
      </c>
      <c r="AX25" s="17">
        <f t="shared" si="14"/>
        <v>37756</v>
      </c>
      <c r="AY25" s="17">
        <f t="shared" si="15"/>
        <v>31085</v>
      </c>
      <c r="AZ25" s="17">
        <f t="shared" si="16"/>
        <v>3152</v>
      </c>
      <c r="BA25" s="17">
        <f t="shared" si="17"/>
        <v>21726</v>
      </c>
      <c r="BB25" s="17">
        <f t="shared" si="18"/>
        <v>6207</v>
      </c>
      <c r="BC25" s="17">
        <f t="shared" si="19"/>
        <v>2812</v>
      </c>
      <c r="BD25" s="17">
        <f t="shared" si="20"/>
        <v>147001</v>
      </c>
      <c r="BE25" s="17">
        <f t="shared" si="21"/>
        <v>0</v>
      </c>
      <c r="BF25" s="17">
        <f t="shared" si="21"/>
        <v>7988</v>
      </c>
      <c r="BG25" s="17">
        <f t="shared" si="25"/>
        <v>0</v>
      </c>
      <c r="BH25" s="17">
        <f t="shared" si="26"/>
        <v>218654</v>
      </c>
    </row>
    <row r="26" spans="1:60" ht="13.5">
      <c r="A26" s="74" t="s">
        <v>177</v>
      </c>
      <c r="B26" s="74" t="s">
        <v>126</v>
      </c>
      <c r="C26" s="101" t="s">
        <v>127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30740</v>
      </c>
      <c r="L26" s="17">
        <f>'廃棄物事業経費（市町村）'!AM26</f>
        <v>0</v>
      </c>
      <c r="M26" s="75">
        <f t="shared" si="3"/>
        <v>1818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1818</v>
      </c>
      <c r="Q26" s="17">
        <f>'廃棄物事業経費（市町村）'!AR26</f>
        <v>0</v>
      </c>
      <c r="R26" s="17">
        <f>'廃棄物事業経費（市町村）'!AS26</f>
        <v>28922</v>
      </c>
      <c r="S26" s="17">
        <f>'廃棄物事業経費（市町村）'!AT26</f>
        <v>0</v>
      </c>
      <c r="T26" s="17">
        <f>'廃棄物事業経費（市町村）'!AU26</f>
        <v>19972</v>
      </c>
      <c r="U26" s="17">
        <f>'廃棄物事業経費（市町村）'!AV26</f>
        <v>2447</v>
      </c>
      <c r="V26" s="17">
        <f t="shared" si="4"/>
        <v>33187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65831</v>
      </c>
      <c r="AE26" s="17">
        <f>'廃棄物事業経費（市町村）'!BF26</f>
        <v>0</v>
      </c>
      <c r="AF26" s="75">
        <f t="shared" si="8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65831</v>
      </c>
      <c r="AL26" s="17">
        <f>'廃棄物事業経費（市町村）'!BM26</f>
        <v>0</v>
      </c>
      <c r="AM26" s="17">
        <f>'廃棄物事業経費（市町村）'!BN26</f>
        <v>0</v>
      </c>
      <c r="AN26" s="17">
        <f>'廃棄物事業経費（市町村）'!BO26</f>
        <v>3465</v>
      </c>
      <c r="AO26" s="17">
        <f t="shared" si="9"/>
        <v>69296</v>
      </c>
      <c r="AP26" s="17">
        <f t="shared" si="24"/>
        <v>0</v>
      </c>
      <c r="AQ26" s="17">
        <f t="shared" si="24"/>
        <v>0</v>
      </c>
      <c r="AR26" s="17">
        <f t="shared" si="24"/>
        <v>0</v>
      </c>
      <c r="AS26" s="17">
        <f t="shared" si="24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13"/>
        <v>96571</v>
      </c>
      <c r="AX26" s="17">
        <f t="shared" si="14"/>
        <v>0</v>
      </c>
      <c r="AY26" s="17">
        <f t="shared" si="15"/>
        <v>1818</v>
      </c>
      <c r="AZ26" s="17">
        <f t="shared" si="16"/>
        <v>0</v>
      </c>
      <c r="BA26" s="17">
        <f t="shared" si="17"/>
        <v>0</v>
      </c>
      <c r="BB26" s="17">
        <f t="shared" si="18"/>
        <v>1818</v>
      </c>
      <c r="BC26" s="17">
        <f t="shared" si="19"/>
        <v>0</v>
      </c>
      <c r="BD26" s="17">
        <f t="shared" si="20"/>
        <v>94753</v>
      </c>
      <c r="BE26" s="17">
        <f t="shared" si="21"/>
        <v>0</v>
      </c>
      <c r="BF26" s="17">
        <f t="shared" si="21"/>
        <v>19972</v>
      </c>
      <c r="BG26" s="17">
        <f t="shared" si="25"/>
        <v>5912</v>
      </c>
      <c r="BH26" s="17">
        <f t="shared" si="26"/>
        <v>102483</v>
      </c>
    </row>
    <row r="27" spans="1:60" ht="13.5">
      <c r="A27" s="74" t="s">
        <v>177</v>
      </c>
      <c r="B27" s="74" t="s">
        <v>128</v>
      </c>
      <c r="C27" s="101" t="s">
        <v>129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"/>
        <v>42240</v>
      </c>
      <c r="L27" s="17">
        <f>'廃棄物事業経費（市町村）'!AM27</f>
        <v>1450</v>
      </c>
      <c r="M27" s="75">
        <f t="shared" si="3"/>
        <v>5940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5940</v>
      </c>
      <c r="Q27" s="17">
        <f>'廃棄物事業経費（市町村）'!AR27</f>
        <v>0</v>
      </c>
      <c r="R27" s="17">
        <f>'廃棄物事業経費（市町村）'!AS27</f>
        <v>34850</v>
      </c>
      <c r="S27" s="17">
        <f>'廃棄物事業経費（市町村）'!AT27</f>
        <v>0</v>
      </c>
      <c r="T27" s="17">
        <f>'廃棄物事業経費（市町村）'!AU27</f>
        <v>30856</v>
      </c>
      <c r="U27" s="17">
        <f>'廃棄物事業経費（市町村）'!AV27</f>
        <v>1426</v>
      </c>
      <c r="V27" s="17">
        <f t="shared" si="4"/>
        <v>43666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51709</v>
      </c>
      <c r="AE27" s="17">
        <f>'廃棄物事業経費（市町村）'!BF27</f>
        <v>0</v>
      </c>
      <c r="AF27" s="75">
        <f t="shared" si="8"/>
        <v>32249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32249</v>
      </c>
      <c r="AJ27" s="17">
        <f>'廃棄物事業経費（市町村）'!BK27</f>
        <v>0</v>
      </c>
      <c r="AK27" s="17">
        <f>'廃棄物事業経費（市町村）'!BL27</f>
        <v>19460</v>
      </c>
      <c r="AL27" s="17">
        <f>'廃棄物事業経費（市町村）'!BM27</f>
        <v>0</v>
      </c>
      <c r="AM27" s="17">
        <f>'廃棄物事業経費（市町村）'!BN27</f>
        <v>0</v>
      </c>
      <c r="AN27" s="17">
        <f>'廃棄物事業経費（市町村）'!BO27</f>
        <v>7908</v>
      </c>
      <c r="AO27" s="17">
        <f t="shared" si="9"/>
        <v>59617</v>
      </c>
      <c r="AP27" s="17">
        <f t="shared" si="24"/>
        <v>0</v>
      </c>
      <c r="AQ27" s="17">
        <f t="shared" si="24"/>
        <v>0</v>
      </c>
      <c r="AR27" s="17">
        <f t="shared" si="24"/>
        <v>0</v>
      </c>
      <c r="AS27" s="17">
        <f t="shared" si="24"/>
        <v>0</v>
      </c>
      <c r="AT27" s="17">
        <f t="shared" si="11"/>
        <v>0</v>
      </c>
      <c r="AU27" s="17">
        <f t="shared" si="12"/>
        <v>0</v>
      </c>
      <c r="AV27" s="17">
        <f t="shared" si="12"/>
        <v>0</v>
      </c>
      <c r="AW27" s="17">
        <f t="shared" si="13"/>
        <v>93949</v>
      </c>
      <c r="AX27" s="17">
        <f t="shared" si="14"/>
        <v>1450</v>
      </c>
      <c r="AY27" s="17">
        <f t="shared" si="15"/>
        <v>38189</v>
      </c>
      <c r="AZ27" s="17">
        <f t="shared" si="16"/>
        <v>0</v>
      </c>
      <c r="BA27" s="17">
        <f t="shared" si="17"/>
        <v>0</v>
      </c>
      <c r="BB27" s="17">
        <f t="shared" si="18"/>
        <v>38189</v>
      </c>
      <c r="BC27" s="17">
        <f t="shared" si="19"/>
        <v>0</v>
      </c>
      <c r="BD27" s="17">
        <f t="shared" si="20"/>
        <v>54310</v>
      </c>
      <c r="BE27" s="17">
        <f t="shared" si="21"/>
        <v>0</v>
      </c>
      <c r="BF27" s="17">
        <f t="shared" si="21"/>
        <v>30856</v>
      </c>
      <c r="BG27" s="17">
        <f t="shared" si="25"/>
        <v>9334</v>
      </c>
      <c r="BH27" s="17">
        <f t="shared" si="26"/>
        <v>103283</v>
      </c>
    </row>
    <row r="28" spans="1:60" ht="13.5">
      <c r="A28" s="74" t="s">
        <v>177</v>
      </c>
      <c r="B28" s="74" t="s">
        <v>130</v>
      </c>
      <c r="C28" s="101" t="s">
        <v>131</v>
      </c>
      <c r="D28" s="17">
        <f t="shared" si="0"/>
        <v>3321</v>
      </c>
      <c r="E28" s="17">
        <f t="shared" si="1"/>
        <v>3321</v>
      </c>
      <c r="F28" s="17">
        <f>'廃棄物事業経費（市町村）'!AG28</f>
        <v>945</v>
      </c>
      <c r="G28" s="17">
        <f>'廃棄物事業経費（市町村）'!AH28</f>
        <v>0</v>
      </c>
      <c r="H28" s="17">
        <f>'廃棄物事業経費（市町村）'!AI28</f>
        <v>2376</v>
      </c>
      <c r="I28" s="17">
        <f>'廃棄物事業経費（市町村）'!AJ28</f>
        <v>0</v>
      </c>
      <c r="J28" s="17">
        <f>'廃棄物事業経費（市町村）'!AK28</f>
        <v>173</v>
      </c>
      <c r="K28" s="17">
        <f t="shared" si="2"/>
        <v>73134</v>
      </c>
      <c r="L28" s="17">
        <f>'廃棄物事業経費（市町村）'!AM28</f>
        <v>51490</v>
      </c>
      <c r="M28" s="75">
        <f t="shared" si="3"/>
        <v>18442</v>
      </c>
      <c r="N28" s="17">
        <f>'廃棄物事業経費（市町村）'!AO28</f>
        <v>14442</v>
      </c>
      <c r="O28" s="17">
        <f>'廃棄物事業経費（市町村）'!AP28</f>
        <v>1309</v>
      </c>
      <c r="P28" s="17">
        <f>'廃棄物事業経費（市町村）'!AQ28</f>
        <v>2691</v>
      </c>
      <c r="Q28" s="17">
        <f>'廃棄物事業経費（市町村）'!AR28</f>
        <v>0</v>
      </c>
      <c r="R28" s="17">
        <f>'廃棄物事業経費（市町村）'!AS28</f>
        <v>3202</v>
      </c>
      <c r="S28" s="17">
        <f>'廃棄物事業経費（市町村）'!AT28</f>
        <v>0</v>
      </c>
      <c r="T28" s="17">
        <f>'廃棄物事業経費（市町村）'!AU28</f>
        <v>98029</v>
      </c>
      <c r="U28" s="17">
        <f>'廃棄物事業経費（市町村）'!AV28</f>
        <v>0</v>
      </c>
      <c r="V28" s="17">
        <f t="shared" si="4"/>
        <v>76455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4361</v>
      </c>
      <c r="AD28" s="17">
        <f t="shared" si="7"/>
        <v>12296</v>
      </c>
      <c r="AE28" s="17">
        <f>'廃棄物事業経費（市町村）'!BF28</f>
        <v>5296</v>
      </c>
      <c r="AF28" s="75">
        <f t="shared" si="8"/>
        <v>2410</v>
      </c>
      <c r="AG28" s="17">
        <f>'廃棄物事業経費（市町村）'!BH28</f>
        <v>0</v>
      </c>
      <c r="AH28" s="17">
        <f>'廃棄物事業経費（市町村）'!BI28</f>
        <v>2410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4590</v>
      </c>
      <c r="AL28" s="17">
        <f>'廃棄物事業経費（市町村）'!BM28</f>
        <v>0</v>
      </c>
      <c r="AM28" s="17">
        <f>'廃棄物事業経費（市町村）'!BN28</f>
        <v>48337</v>
      </c>
      <c r="AN28" s="17">
        <f>'廃棄物事業経費（市町村）'!BO28</f>
        <v>359</v>
      </c>
      <c r="AO28" s="17">
        <f t="shared" si="9"/>
        <v>12655</v>
      </c>
      <c r="AP28" s="17">
        <f t="shared" si="24"/>
        <v>3321</v>
      </c>
      <c r="AQ28" s="17">
        <f t="shared" si="24"/>
        <v>3321</v>
      </c>
      <c r="AR28" s="17">
        <f t="shared" si="24"/>
        <v>945</v>
      </c>
      <c r="AS28" s="17">
        <f t="shared" si="24"/>
        <v>0</v>
      </c>
      <c r="AT28" s="17">
        <f t="shared" si="11"/>
        <v>2376</v>
      </c>
      <c r="AU28" s="17">
        <f t="shared" si="12"/>
        <v>0</v>
      </c>
      <c r="AV28" s="17">
        <f t="shared" si="12"/>
        <v>4534</v>
      </c>
      <c r="AW28" s="17">
        <f t="shared" si="13"/>
        <v>85430</v>
      </c>
      <c r="AX28" s="17">
        <f t="shared" si="14"/>
        <v>56786</v>
      </c>
      <c r="AY28" s="17">
        <f t="shared" si="15"/>
        <v>20852</v>
      </c>
      <c r="AZ28" s="17">
        <f t="shared" si="16"/>
        <v>14442</v>
      </c>
      <c r="BA28" s="17">
        <f t="shared" si="17"/>
        <v>3719</v>
      </c>
      <c r="BB28" s="17">
        <f t="shared" si="18"/>
        <v>2691</v>
      </c>
      <c r="BC28" s="17">
        <f t="shared" si="19"/>
        <v>0</v>
      </c>
      <c r="BD28" s="17">
        <f t="shared" si="20"/>
        <v>7792</v>
      </c>
      <c r="BE28" s="17">
        <f t="shared" si="21"/>
        <v>0</v>
      </c>
      <c r="BF28" s="17">
        <f t="shared" si="21"/>
        <v>146366</v>
      </c>
      <c r="BG28" s="17">
        <f t="shared" si="25"/>
        <v>359</v>
      </c>
      <c r="BH28" s="17">
        <f t="shared" si="26"/>
        <v>89110</v>
      </c>
    </row>
    <row r="29" spans="1:60" ht="13.5">
      <c r="A29" s="74" t="s">
        <v>177</v>
      </c>
      <c r="B29" s="74" t="s">
        <v>132</v>
      </c>
      <c r="C29" s="101" t="s">
        <v>133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111</v>
      </c>
      <c r="K29" s="17">
        <f t="shared" si="2"/>
        <v>35616</v>
      </c>
      <c r="L29" s="17">
        <f>'廃棄物事業経費（市町村）'!AM29</f>
        <v>13912</v>
      </c>
      <c r="M29" s="75">
        <f t="shared" si="3"/>
        <v>15968</v>
      </c>
      <c r="N29" s="17">
        <f>'廃棄物事業経費（市町村）'!AO29</f>
        <v>15968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5736</v>
      </c>
      <c r="S29" s="17">
        <f>'廃棄物事業経費（市町村）'!AT29</f>
        <v>0</v>
      </c>
      <c r="T29" s="17">
        <f>'廃棄物事業経費（市町村）'!AU29</f>
        <v>29823</v>
      </c>
      <c r="U29" s="17">
        <f>'廃棄物事業経費（市町村）'!AV29</f>
        <v>1316</v>
      </c>
      <c r="V29" s="17">
        <f t="shared" si="4"/>
        <v>36932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781</v>
      </c>
      <c r="AD29" s="17">
        <f t="shared" si="7"/>
        <v>95</v>
      </c>
      <c r="AE29" s="17">
        <f>'廃棄物事業経費（市町村）'!BF29</f>
        <v>0</v>
      </c>
      <c r="AF29" s="75">
        <f t="shared" si="8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95</v>
      </c>
      <c r="AL29" s="17">
        <f>'廃棄物事業経費（市町村）'!BM29</f>
        <v>0</v>
      </c>
      <c r="AM29" s="17">
        <f>'廃棄物事業経費（市町村）'!BN29</f>
        <v>8653</v>
      </c>
      <c r="AN29" s="17">
        <f>'廃棄物事業経費（市町村）'!BO29</f>
        <v>0</v>
      </c>
      <c r="AO29" s="17">
        <f t="shared" si="9"/>
        <v>95</v>
      </c>
      <c r="AP29" s="17">
        <f t="shared" si="24"/>
        <v>0</v>
      </c>
      <c r="AQ29" s="17">
        <f t="shared" si="24"/>
        <v>0</v>
      </c>
      <c r="AR29" s="17">
        <f t="shared" si="24"/>
        <v>0</v>
      </c>
      <c r="AS29" s="17">
        <f t="shared" si="24"/>
        <v>0</v>
      </c>
      <c r="AT29" s="17">
        <f t="shared" si="11"/>
        <v>0</v>
      </c>
      <c r="AU29" s="17">
        <f t="shared" si="12"/>
        <v>0</v>
      </c>
      <c r="AV29" s="17">
        <f t="shared" si="12"/>
        <v>892</v>
      </c>
      <c r="AW29" s="17">
        <f t="shared" si="13"/>
        <v>35711</v>
      </c>
      <c r="AX29" s="17">
        <f t="shared" si="14"/>
        <v>13912</v>
      </c>
      <c r="AY29" s="17">
        <f t="shared" si="15"/>
        <v>15968</v>
      </c>
      <c r="AZ29" s="17">
        <f t="shared" si="16"/>
        <v>15968</v>
      </c>
      <c r="BA29" s="17">
        <f t="shared" si="17"/>
        <v>0</v>
      </c>
      <c r="BB29" s="17">
        <f t="shared" si="18"/>
        <v>0</v>
      </c>
      <c r="BC29" s="17">
        <f t="shared" si="19"/>
        <v>0</v>
      </c>
      <c r="BD29" s="17">
        <f t="shared" si="20"/>
        <v>5831</v>
      </c>
      <c r="BE29" s="17">
        <f t="shared" si="21"/>
        <v>0</v>
      </c>
      <c r="BF29" s="17">
        <f t="shared" si="21"/>
        <v>38476</v>
      </c>
      <c r="BG29" s="17">
        <f t="shared" si="25"/>
        <v>1316</v>
      </c>
      <c r="BH29" s="17">
        <f t="shared" si="26"/>
        <v>37027</v>
      </c>
    </row>
    <row r="30" spans="1:60" ht="13.5">
      <c r="A30" s="74" t="s">
        <v>177</v>
      </c>
      <c r="B30" s="74" t="s">
        <v>134</v>
      </c>
      <c r="C30" s="101" t="s">
        <v>135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164</v>
      </c>
      <c r="K30" s="17">
        <f t="shared" si="2"/>
        <v>43477</v>
      </c>
      <c r="L30" s="17">
        <f>'廃棄物事業経費（市町村）'!AM30</f>
        <v>0</v>
      </c>
      <c r="M30" s="75">
        <f t="shared" si="3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43477</v>
      </c>
      <c r="S30" s="17">
        <f>'廃棄物事業経費（市町村）'!AT30</f>
        <v>0</v>
      </c>
      <c r="T30" s="17">
        <f>'廃棄物事業経費（市町村）'!AU30</f>
        <v>56648</v>
      </c>
      <c r="U30" s="17">
        <f>'廃棄物事業経費（市町村）'!AV30</f>
        <v>0</v>
      </c>
      <c r="V30" s="17">
        <f t="shared" si="4"/>
        <v>43477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2870</v>
      </c>
      <c r="AD30" s="17">
        <f t="shared" si="7"/>
        <v>90</v>
      </c>
      <c r="AE30" s="17">
        <f>'廃棄物事業経費（市町村）'!BF30</f>
        <v>0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90</v>
      </c>
      <c r="AL30" s="17">
        <f>'廃棄物事業経費（市町村）'!BM30</f>
        <v>0</v>
      </c>
      <c r="AM30" s="17">
        <f>'廃棄物事業経費（市町村）'!BN30</f>
        <v>31807</v>
      </c>
      <c r="AN30" s="17">
        <f>'廃棄物事業経費（市町村）'!BO30</f>
        <v>0</v>
      </c>
      <c r="AO30" s="17">
        <f t="shared" si="9"/>
        <v>90</v>
      </c>
      <c r="AP30" s="17">
        <f t="shared" si="24"/>
        <v>0</v>
      </c>
      <c r="AQ30" s="17">
        <f t="shared" si="24"/>
        <v>0</v>
      </c>
      <c r="AR30" s="17">
        <f t="shared" si="24"/>
        <v>0</v>
      </c>
      <c r="AS30" s="17">
        <f t="shared" si="24"/>
        <v>0</v>
      </c>
      <c r="AT30" s="17">
        <f t="shared" si="11"/>
        <v>0</v>
      </c>
      <c r="AU30" s="17">
        <f t="shared" si="12"/>
        <v>0</v>
      </c>
      <c r="AV30" s="17">
        <f t="shared" si="12"/>
        <v>3034</v>
      </c>
      <c r="AW30" s="17">
        <f t="shared" si="13"/>
        <v>43567</v>
      </c>
      <c r="AX30" s="17">
        <f t="shared" si="14"/>
        <v>0</v>
      </c>
      <c r="AY30" s="17">
        <f t="shared" si="15"/>
        <v>0</v>
      </c>
      <c r="AZ30" s="17">
        <f t="shared" si="16"/>
        <v>0</v>
      </c>
      <c r="BA30" s="17">
        <f t="shared" si="17"/>
        <v>0</v>
      </c>
      <c r="BB30" s="17">
        <f t="shared" si="18"/>
        <v>0</v>
      </c>
      <c r="BC30" s="17">
        <f t="shared" si="19"/>
        <v>0</v>
      </c>
      <c r="BD30" s="17">
        <f t="shared" si="20"/>
        <v>43567</v>
      </c>
      <c r="BE30" s="17">
        <f t="shared" si="21"/>
        <v>0</v>
      </c>
      <c r="BF30" s="17">
        <f t="shared" si="21"/>
        <v>88455</v>
      </c>
      <c r="BG30" s="17">
        <f t="shared" si="25"/>
        <v>0</v>
      </c>
      <c r="BH30" s="17">
        <f t="shared" si="26"/>
        <v>43567</v>
      </c>
    </row>
    <row r="31" spans="1:60" ht="13.5">
      <c r="A31" s="74" t="s">
        <v>177</v>
      </c>
      <c r="B31" s="74" t="s">
        <v>136</v>
      </c>
      <c r="C31" s="101" t="s">
        <v>137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226</v>
      </c>
      <c r="K31" s="17">
        <f t="shared" si="2"/>
        <v>39670</v>
      </c>
      <c r="L31" s="17">
        <f>'廃棄物事業経費（市町村）'!AM31</f>
        <v>0</v>
      </c>
      <c r="M31" s="75">
        <f t="shared" si="3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39670</v>
      </c>
      <c r="S31" s="17">
        <f>'廃棄物事業経費（市町村）'!AT31</f>
        <v>0</v>
      </c>
      <c r="T31" s="17">
        <f>'廃棄物事業経費（市町村）'!AU31</f>
        <v>78570</v>
      </c>
      <c r="U31" s="17">
        <f>'廃棄物事業経費（市町村）'!AV31</f>
        <v>4724</v>
      </c>
      <c r="V31" s="17">
        <f t="shared" si="4"/>
        <v>44394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3606</v>
      </c>
      <c r="AD31" s="17">
        <f t="shared" si="7"/>
        <v>0</v>
      </c>
      <c r="AE31" s="17">
        <f>'廃棄物事業経費（市町村）'!BF31</f>
        <v>0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39974</v>
      </c>
      <c r="AN31" s="17">
        <f>'廃棄物事業経費（市町村）'!BO31</f>
        <v>0</v>
      </c>
      <c r="AO31" s="17">
        <f t="shared" si="9"/>
        <v>0</v>
      </c>
      <c r="AP31" s="17">
        <f t="shared" si="24"/>
        <v>0</v>
      </c>
      <c r="AQ31" s="17">
        <f t="shared" si="24"/>
        <v>0</v>
      </c>
      <c r="AR31" s="17">
        <f t="shared" si="24"/>
        <v>0</v>
      </c>
      <c r="AS31" s="17">
        <f t="shared" si="24"/>
        <v>0</v>
      </c>
      <c r="AT31" s="17">
        <f t="shared" si="11"/>
        <v>0</v>
      </c>
      <c r="AU31" s="17">
        <f t="shared" si="12"/>
        <v>0</v>
      </c>
      <c r="AV31" s="17">
        <f t="shared" si="12"/>
        <v>3832</v>
      </c>
      <c r="AW31" s="17">
        <f t="shared" si="13"/>
        <v>39670</v>
      </c>
      <c r="AX31" s="17">
        <f t="shared" si="14"/>
        <v>0</v>
      </c>
      <c r="AY31" s="17">
        <f t="shared" si="15"/>
        <v>0</v>
      </c>
      <c r="AZ31" s="17">
        <f t="shared" si="16"/>
        <v>0</v>
      </c>
      <c r="BA31" s="17">
        <f t="shared" si="17"/>
        <v>0</v>
      </c>
      <c r="BB31" s="17">
        <f t="shared" si="18"/>
        <v>0</v>
      </c>
      <c r="BC31" s="17">
        <f t="shared" si="19"/>
        <v>0</v>
      </c>
      <c r="BD31" s="17">
        <f t="shared" si="20"/>
        <v>39670</v>
      </c>
      <c r="BE31" s="17">
        <f t="shared" si="21"/>
        <v>0</v>
      </c>
      <c r="BF31" s="17">
        <f t="shared" si="21"/>
        <v>118544</v>
      </c>
      <c r="BG31" s="17">
        <f t="shared" si="25"/>
        <v>4724</v>
      </c>
      <c r="BH31" s="17">
        <f t="shared" si="26"/>
        <v>44394</v>
      </c>
    </row>
    <row r="32" spans="1:60" ht="13.5">
      <c r="A32" s="74" t="s">
        <v>177</v>
      </c>
      <c r="B32" s="74" t="s">
        <v>138</v>
      </c>
      <c r="C32" s="101" t="s">
        <v>139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940</v>
      </c>
      <c r="K32" s="17">
        <f t="shared" si="2"/>
        <v>47249</v>
      </c>
      <c r="L32" s="17">
        <f>'廃棄物事業経費（市町村）'!AM32</f>
        <v>0</v>
      </c>
      <c r="M32" s="75">
        <f t="shared" si="3"/>
        <v>4413</v>
      </c>
      <c r="N32" s="17">
        <f>'廃棄物事業経費（市町村）'!AO32</f>
        <v>2203</v>
      </c>
      <c r="O32" s="17">
        <f>'廃棄物事業経費（市町村）'!AP32</f>
        <v>0</v>
      </c>
      <c r="P32" s="17">
        <f>'廃棄物事業経費（市町村）'!AQ32</f>
        <v>2210</v>
      </c>
      <c r="Q32" s="17">
        <f>'廃棄物事業経費（市町村）'!AR32</f>
        <v>0</v>
      </c>
      <c r="R32" s="17">
        <f>'廃棄物事業経費（市町村）'!AS32</f>
        <v>42343</v>
      </c>
      <c r="S32" s="17">
        <f>'廃棄物事業経費（市町村）'!AT32</f>
        <v>493</v>
      </c>
      <c r="T32" s="17">
        <f>'廃棄物事業経費（市町村）'!AU32</f>
        <v>91258</v>
      </c>
      <c r="U32" s="17">
        <f>'廃棄物事業経費（市町村）'!AV32</f>
        <v>87</v>
      </c>
      <c r="V32" s="17">
        <f t="shared" si="4"/>
        <v>47336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7"/>
        <v>40890</v>
      </c>
      <c r="AE32" s="17">
        <f>'廃棄物事業経費（市町村）'!BF32</f>
        <v>0</v>
      </c>
      <c r="AF32" s="75">
        <f t="shared" si="8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40890</v>
      </c>
      <c r="AL32" s="17">
        <f>'廃棄物事業経費（市町村）'!BM32</f>
        <v>0</v>
      </c>
      <c r="AM32" s="17">
        <f>'廃棄物事業経費（市町村）'!BN32</f>
        <v>74397</v>
      </c>
      <c r="AN32" s="17">
        <f>'廃棄物事業経費（市町村）'!BO32</f>
        <v>200</v>
      </c>
      <c r="AO32" s="17">
        <f t="shared" si="9"/>
        <v>41090</v>
      </c>
      <c r="AP32" s="17">
        <f t="shared" si="24"/>
        <v>0</v>
      </c>
      <c r="AQ32" s="17">
        <f t="shared" si="24"/>
        <v>0</v>
      </c>
      <c r="AR32" s="17">
        <f t="shared" si="24"/>
        <v>0</v>
      </c>
      <c r="AS32" s="17">
        <f t="shared" si="24"/>
        <v>0</v>
      </c>
      <c r="AT32" s="17">
        <f t="shared" si="11"/>
        <v>0</v>
      </c>
      <c r="AU32" s="17">
        <f t="shared" si="12"/>
        <v>0</v>
      </c>
      <c r="AV32" s="17">
        <f t="shared" si="12"/>
        <v>940</v>
      </c>
      <c r="AW32" s="17">
        <f t="shared" si="13"/>
        <v>88139</v>
      </c>
      <c r="AX32" s="17">
        <f t="shared" si="14"/>
        <v>0</v>
      </c>
      <c r="AY32" s="17">
        <f t="shared" si="15"/>
        <v>4413</v>
      </c>
      <c r="AZ32" s="17">
        <f t="shared" si="16"/>
        <v>2203</v>
      </c>
      <c r="BA32" s="17">
        <f t="shared" si="17"/>
        <v>0</v>
      </c>
      <c r="BB32" s="17">
        <f t="shared" si="18"/>
        <v>2210</v>
      </c>
      <c r="BC32" s="17">
        <f t="shared" si="19"/>
        <v>0</v>
      </c>
      <c r="BD32" s="17">
        <f t="shared" si="20"/>
        <v>83233</v>
      </c>
      <c r="BE32" s="17">
        <f t="shared" si="21"/>
        <v>493</v>
      </c>
      <c r="BF32" s="17">
        <f t="shared" si="21"/>
        <v>165655</v>
      </c>
      <c r="BG32" s="17">
        <f t="shared" si="25"/>
        <v>287</v>
      </c>
      <c r="BH32" s="17">
        <f t="shared" si="26"/>
        <v>88426</v>
      </c>
    </row>
    <row r="33" spans="1:60" ht="13.5">
      <c r="A33" s="74" t="s">
        <v>177</v>
      </c>
      <c r="B33" s="74" t="s">
        <v>140</v>
      </c>
      <c r="C33" s="101" t="s">
        <v>141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"/>
        <v>0</v>
      </c>
      <c r="L33" s="17">
        <f>'廃棄物事業経費（市町村）'!AM33</f>
        <v>0</v>
      </c>
      <c r="M33" s="75">
        <f t="shared" si="3"/>
        <v>0</v>
      </c>
      <c r="N33" s="17">
        <f>'廃棄物事業経費（市町村）'!AO33</f>
        <v>0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0</v>
      </c>
      <c r="S33" s="17">
        <f>'廃棄物事業経費（市町村）'!AT33</f>
        <v>0</v>
      </c>
      <c r="T33" s="17">
        <f>'廃棄物事業経費（市町村）'!AU33</f>
        <v>0</v>
      </c>
      <c r="U33" s="17">
        <f>'廃棄物事業経費（市町村）'!AV33</f>
        <v>3382</v>
      </c>
      <c r="V33" s="17">
        <f t="shared" si="4"/>
        <v>3382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7"/>
        <v>0</v>
      </c>
      <c r="AE33" s="17">
        <f>'廃棄物事業経費（市町村）'!BF33</f>
        <v>0</v>
      </c>
      <c r="AF33" s="75">
        <f t="shared" si="8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0</v>
      </c>
      <c r="AN33" s="17">
        <f>'廃棄物事業経費（市町村）'!BO33</f>
        <v>3880</v>
      </c>
      <c r="AO33" s="17">
        <f t="shared" si="9"/>
        <v>3880</v>
      </c>
      <c r="AP33" s="17">
        <f t="shared" si="24"/>
        <v>0</v>
      </c>
      <c r="AQ33" s="17">
        <f t="shared" si="24"/>
        <v>0</v>
      </c>
      <c r="AR33" s="17">
        <f t="shared" si="24"/>
        <v>0</v>
      </c>
      <c r="AS33" s="17">
        <f t="shared" si="24"/>
        <v>0</v>
      </c>
      <c r="AT33" s="17">
        <f t="shared" si="11"/>
        <v>0</v>
      </c>
      <c r="AU33" s="17">
        <f t="shared" si="12"/>
        <v>0</v>
      </c>
      <c r="AV33" s="17">
        <f t="shared" si="12"/>
        <v>0</v>
      </c>
      <c r="AW33" s="17">
        <f t="shared" si="13"/>
        <v>0</v>
      </c>
      <c r="AX33" s="17">
        <f t="shared" si="14"/>
        <v>0</v>
      </c>
      <c r="AY33" s="17">
        <f t="shared" si="15"/>
        <v>0</v>
      </c>
      <c r="AZ33" s="17">
        <f t="shared" si="16"/>
        <v>0</v>
      </c>
      <c r="BA33" s="17">
        <f t="shared" si="17"/>
        <v>0</v>
      </c>
      <c r="BB33" s="17">
        <f t="shared" si="18"/>
        <v>0</v>
      </c>
      <c r="BC33" s="17">
        <f t="shared" si="19"/>
        <v>0</v>
      </c>
      <c r="BD33" s="17">
        <f t="shared" si="20"/>
        <v>0</v>
      </c>
      <c r="BE33" s="17">
        <f t="shared" si="21"/>
        <v>0</v>
      </c>
      <c r="BF33" s="17">
        <f t="shared" si="21"/>
        <v>0</v>
      </c>
      <c r="BG33" s="17">
        <f t="shared" si="25"/>
        <v>7262</v>
      </c>
      <c r="BH33" s="17">
        <f t="shared" si="26"/>
        <v>7262</v>
      </c>
    </row>
    <row r="34" spans="1:60" ht="13.5">
      <c r="A34" s="74" t="s">
        <v>177</v>
      </c>
      <c r="B34" s="74" t="s">
        <v>202</v>
      </c>
      <c r="C34" s="101" t="s">
        <v>203</v>
      </c>
      <c r="D34" s="17">
        <f t="shared" si="0"/>
        <v>4484</v>
      </c>
      <c r="E34" s="17">
        <f t="shared" si="1"/>
        <v>4484</v>
      </c>
      <c r="F34" s="17">
        <f>'廃棄物事業経費（市町村）'!AG34</f>
        <v>861</v>
      </c>
      <c r="G34" s="17">
        <f>'廃棄物事業経費（市町村）'!AH34</f>
        <v>0</v>
      </c>
      <c r="H34" s="17">
        <f>'廃棄物事業経費（市町村）'!AI34</f>
        <v>3623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2"/>
        <v>61681</v>
      </c>
      <c r="L34" s="17">
        <f>'廃棄物事業経費（市町村）'!AM34</f>
        <v>21713</v>
      </c>
      <c r="M34" s="75">
        <f t="shared" si="3"/>
        <v>13490</v>
      </c>
      <c r="N34" s="17">
        <f>'廃棄物事業経費（市町村）'!AO34</f>
        <v>0</v>
      </c>
      <c r="O34" s="17">
        <f>'廃棄物事業経費（市町村）'!AP34</f>
        <v>12902</v>
      </c>
      <c r="P34" s="17">
        <f>'廃棄物事業経費（市町村）'!AQ34</f>
        <v>588</v>
      </c>
      <c r="Q34" s="17">
        <f>'廃棄物事業経費（市町村）'!AR34</f>
        <v>0</v>
      </c>
      <c r="R34" s="17">
        <f>'廃棄物事業経費（市町村）'!AS34</f>
        <v>5292</v>
      </c>
      <c r="S34" s="17">
        <f>'廃棄物事業経費（市町村）'!AT34</f>
        <v>21186</v>
      </c>
      <c r="T34" s="17">
        <f>'廃棄物事業経費（市町村）'!AU34</f>
        <v>97464</v>
      </c>
      <c r="U34" s="17">
        <f>'廃棄物事業経費（市町村）'!AV34</f>
        <v>8300</v>
      </c>
      <c r="V34" s="17">
        <f t="shared" si="4"/>
        <v>74465</v>
      </c>
      <c r="W34" s="17">
        <f t="shared" si="5"/>
        <v>0</v>
      </c>
      <c r="X34" s="17">
        <f t="shared" si="6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7"/>
        <v>2106</v>
      </c>
      <c r="AE34" s="17">
        <f>'廃棄物事業経費（市町村）'!BF34</f>
        <v>0</v>
      </c>
      <c r="AF34" s="75">
        <f t="shared" si="8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2106</v>
      </c>
      <c r="AM34" s="17">
        <f>'廃棄物事業経費（市町村）'!BN34</f>
        <v>49840</v>
      </c>
      <c r="AN34" s="17">
        <f>'廃棄物事業経費（市町村）'!BO34</f>
        <v>0</v>
      </c>
      <c r="AO34" s="17">
        <f t="shared" si="9"/>
        <v>2106</v>
      </c>
      <c r="AP34" s="17">
        <f t="shared" si="24"/>
        <v>4484</v>
      </c>
      <c r="AQ34" s="17">
        <f t="shared" si="24"/>
        <v>4484</v>
      </c>
      <c r="AR34" s="17">
        <f t="shared" si="24"/>
        <v>861</v>
      </c>
      <c r="AS34" s="17">
        <f t="shared" si="24"/>
        <v>0</v>
      </c>
      <c r="AT34" s="17">
        <f t="shared" si="11"/>
        <v>3623</v>
      </c>
      <c r="AU34" s="17">
        <f t="shared" si="12"/>
        <v>0</v>
      </c>
      <c r="AV34" s="17">
        <f t="shared" si="12"/>
        <v>0</v>
      </c>
      <c r="AW34" s="17">
        <f t="shared" si="13"/>
        <v>63787</v>
      </c>
      <c r="AX34" s="17">
        <f t="shared" si="14"/>
        <v>21713</v>
      </c>
      <c r="AY34" s="17">
        <f t="shared" si="15"/>
        <v>13490</v>
      </c>
      <c r="AZ34" s="17">
        <f t="shared" si="16"/>
        <v>0</v>
      </c>
      <c r="BA34" s="17">
        <f t="shared" si="17"/>
        <v>12902</v>
      </c>
      <c r="BB34" s="17">
        <f t="shared" si="18"/>
        <v>588</v>
      </c>
      <c r="BC34" s="17">
        <f t="shared" si="19"/>
        <v>0</v>
      </c>
      <c r="BD34" s="17">
        <f t="shared" si="20"/>
        <v>5292</v>
      </c>
      <c r="BE34" s="17">
        <f t="shared" si="21"/>
        <v>23292</v>
      </c>
      <c r="BF34" s="17">
        <f t="shared" si="21"/>
        <v>147304</v>
      </c>
      <c r="BG34" s="17">
        <f t="shared" si="25"/>
        <v>8300</v>
      </c>
      <c r="BH34" s="17">
        <f t="shared" si="26"/>
        <v>76571</v>
      </c>
    </row>
    <row r="35" spans="1:60" ht="13.5">
      <c r="A35" s="74" t="s">
        <v>177</v>
      </c>
      <c r="B35" s="74" t="s">
        <v>204</v>
      </c>
      <c r="C35" s="101" t="s">
        <v>205</v>
      </c>
      <c r="D35" s="17">
        <f t="shared" si="0"/>
        <v>0</v>
      </c>
      <c r="E35" s="17">
        <f t="shared" si="1"/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2"/>
        <v>29615</v>
      </c>
      <c r="L35" s="17">
        <f>'廃棄物事業経費（市町村）'!AM35</f>
        <v>21169</v>
      </c>
      <c r="M35" s="75">
        <f t="shared" si="3"/>
        <v>8446</v>
      </c>
      <c r="N35" s="17">
        <f>'廃棄物事業経費（市町村）'!AO35</f>
        <v>8446</v>
      </c>
      <c r="O35" s="17">
        <f>'廃棄物事業経費（市町村）'!AP35</f>
        <v>0</v>
      </c>
      <c r="P35" s="17">
        <f>'廃棄物事業経費（市町村）'!AQ35</f>
        <v>0</v>
      </c>
      <c r="Q35" s="17">
        <f>'廃棄物事業経費（市町村）'!AR35</f>
        <v>0</v>
      </c>
      <c r="R35" s="17">
        <f>'廃棄物事業経費（市町村）'!AS35</f>
        <v>0</v>
      </c>
      <c r="S35" s="17">
        <f>'廃棄物事業経費（市町村）'!AT35</f>
        <v>0</v>
      </c>
      <c r="T35" s="17">
        <f>'廃棄物事業経費（市町村）'!AU35</f>
        <v>49017</v>
      </c>
      <c r="U35" s="17">
        <f>'廃棄物事業経費（市町村）'!AV35</f>
        <v>0</v>
      </c>
      <c r="V35" s="17">
        <f t="shared" si="4"/>
        <v>29615</v>
      </c>
      <c r="W35" s="17">
        <f t="shared" si="5"/>
        <v>0</v>
      </c>
      <c r="X35" s="17">
        <f t="shared" si="6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7"/>
        <v>0</v>
      </c>
      <c r="AE35" s="17">
        <f>'廃棄物事業経費（市町村）'!BF35</f>
        <v>0</v>
      </c>
      <c r="AF35" s="75">
        <f t="shared" si="8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21056</v>
      </c>
      <c r="AN35" s="17">
        <f>'廃棄物事業経費（市町村）'!BO35</f>
        <v>0</v>
      </c>
      <c r="AO35" s="17">
        <f t="shared" si="9"/>
        <v>0</v>
      </c>
      <c r="AP35" s="17">
        <f t="shared" si="24"/>
        <v>0</v>
      </c>
      <c r="AQ35" s="17">
        <f t="shared" si="24"/>
        <v>0</v>
      </c>
      <c r="AR35" s="17">
        <f t="shared" si="24"/>
        <v>0</v>
      </c>
      <c r="AS35" s="17">
        <f t="shared" si="24"/>
        <v>0</v>
      </c>
      <c r="AT35" s="17">
        <f t="shared" si="11"/>
        <v>0</v>
      </c>
      <c r="AU35" s="17">
        <f t="shared" si="12"/>
        <v>0</v>
      </c>
      <c r="AV35" s="17">
        <f t="shared" si="12"/>
        <v>0</v>
      </c>
      <c r="AW35" s="17">
        <f t="shared" si="13"/>
        <v>29615</v>
      </c>
      <c r="AX35" s="17">
        <f t="shared" si="14"/>
        <v>21169</v>
      </c>
      <c r="AY35" s="17">
        <f t="shared" si="15"/>
        <v>8446</v>
      </c>
      <c r="AZ35" s="17">
        <f t="shared" si="16"/>
        <v>8446</v>
      </c>
      <c r="BA35" s="17">
        <f t="shared" si="17"/>
        <v>0</v>
      </c>
      <c r="BB35" s="17">
        <f t="shared" si="18"/>
        <v>0</v>
      </c>
      <c r="BC35" s="17">
        <f t="shared" si="19"/>
        <v>0</v>
      </c>
      <c r="BD35" s="17">
        <f t="shared" si="20"/>
        <v>0</v>
      </c>
      <c r="BE35" s="17">
        <f t="shared" si="21"/>
        <v>0</v>
      </c>
      <c r="BF35" s="17">
        <f t="shared" si="21"/>
        <v>70073</v>
      </c>
      <c r="BG35" s="17">
        <f t="shared" si="25"/>
        <v>0</v>
      </c>
      <c r="BH35" s="17">
        <f t="shared" si="26"/>
        <v>29615</v>
      </c>
    </row>
    <row r="36" spans="1:60" ht="13.5">
      <c r="A36" s="74" t="s">
        <v>177</v>
      </c>
      <c r="B36" s="74" t="s">
        <v>206</v>
      </c>
      <c r="C36" s="101" t="s">
        <v>207</v>
      </c>
      <c r="D36" s="17">
        <f t="shared" si="0"/>
        <v>0</v>
      </c>
      <c r="E36" s="17">
        <f t="shared" si="1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11711</v>
      </c>
      <c r="K36" s="17">
        <f t="shared" si="2"/>
        <v>25377</v>
      </c>
      <c r="L36" s="17">
        <f>'廃棄物事業経費（市町村）'!AM36</f>
        <v>9844</v>
      </c>
      <c r="M36" s="75">
        <f t="shared" si="3"/>
        <v>2692</v>
      </c>
      <c r="N36" s="17">
        <f>'廃棄物事業経費（市町村）'!AO36</f>
        <v>2692</v>
      </c>
      <c r="O36" s="17">
        <f>'廃棄物事業経費（市町村）'!AP36</f>
        <v>0</v>
      </c>
      <c r="P36" s="17">
        <f>'廃棄物事業経費（市町村）'!AQ36</f>
        <v>0</v>
      </c>
      <c r="Q36" s="17">
        <f>'廃棄物事業経費（市町村）'!AR36</f>
        <v>5177</v>
      </c>
      <c r="R36" s="17">
        <f>'廃棄物事業経費（市町村）'!AS36</f>
        <v>0</v>
      </c>
      <c r="S36" s="17">
        <f>'廃棄物事業経費（市町村）'!AT36</f>
        <v>7664</v>
      </c>
      <c r="T36" s="17">
        <f>'廃棄物事業経費（市町村）'!AU36</f>
        <v>32862</v>
      </c>
      <c r="U36" s="17">
        <f>'廃棄物事業経費（市町村）'!AV36</f>
        <v>0</v>
      </c>
      <c r="V36" s="17">
        <f t="shared" si="4"/>
        <v>25377</v>
      </c>
      <c r="W36" s="17">
        <f t="shared" si="5"/>
        <v>0</v>
      </c>
      <c r="X36" s="17">
        <f t="shared" si="6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7"/>
        <v>0</v>
      </c>
      <c r="AE36" s="17">
        <f>'廃棄物事業経費（市町村）'!BF36</f>
        <v>0</v>
      </c>
      <c r="AF36" s="75">
        <f t="shared" si="8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32207</v>
      </c>
      <c r="AN36" s="17">
        <f>'廃棄物事業経費（市町村）'!BO36</f>
        <v>0</v>
      </c>
      <c r="AO36" s="17">
        <f t="shared" si="9"/>
        <v>0</v>
      </c>
      <c r="AP36" s="17">
        <f t="shared" si="24"/>
        <v>0</v>
      </c>
      <c r="AQ36" s="17">
        <f t="shared" si="24"/>
        <v>0</v>
      </c>
      <c r="AR36" s="17">
        <f t="shared" si="24"/>
        <v>0</v>
      </c>
      <c r="AS36" s="17">
        <f t="shared" si="24"/>
        <v>0</v>
      </c>
      <c r="AT36" s="17">
        <f t="shared" si="11"/>
        <v>0</v>
      </c>
      <c r="AU36" s="17">
        <f t="shared" si="12"/>
        <v>0</v>
      </c>
      <c r="AV36" s="17">
        <f t="shared" si="12"/>
        <v>11711</v>
      </c>
      <c r="AW36" s="17">
        <f t="shared" si="13"/>
        <v>25377</v>
      </c>
      <c r="AX36" s="17">
        <f t="shared" si="14"/>
        <v>9844</v>
      </c>
      <c r="AY36" s="17">
        <f t="shared" si="15"/>
        <v>2692</v>
      </c>
      <c r="AZ36" s="17">
        <f t="shared" si="16"/>
        <v>2692</v>
      </c>
      <c r="BA36" s="17">
        <f t="shared" si="17"/>
        <v>0</v>
      </c>
      <c r="BB36" s="17">
        <f t="shared" si="18"/>
        <v>0</v>
      </c>
      <c r="BC36" s="17">
        <f t="shared" si="19"/>
        <v>5177</v>
      </c>
      <c r="BD36" s="17">
        <f t="shared" si="20"/>
        <v>0</v>
      </c>
      <c r="BE36" s="17">
        <f t="shared" si="21"/>
        <v>7664</v>
      </c>
      <c r="BF36" s="17">
        <f t="shared" si="21"/>
        <v>65069</v>
      </c>
      <c r="BG36" s="17">
        <f t="shared" si="25"/>
        <v>0</v>
      </c>
      <c r="BH36" s="17">
        <f t="shared" si="26"/>
        <v>25377</v>
      </c>
    </row>
    <row r="37" spans="1:60" ht="13.5">
      <c r="A37" s="74" t="s">
        <v>177</v>
      </c>
      <c r="B37" s="74" t="s">
        <v>208</v>
      </c>
      <c r="C37" s="101" t="s">
        <v>209</v>
      </c>
      <c r="D37" s="17">
        <f t="shared" si="0"/>
        <v>0</v>
      </c>
      <c r="E37" s="17">
        <f t="shared" si="1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2"/>
        <v>404</v>
      </c>
      <c r="L37" s="17">
        <f>'廃棄物事業経費（市町村）'!AM37</f>
        <v>0</v>
      </c>
      <c r="M37" s="75">
        <f t="shared" si="3"/>
        <v>0</v>
      </c>
      <c r="N37" s="17">
        <f>'廃棄物事業経費（市町村）'!AO37</f>
        <v>0</v>
      </c>
      <c r="O37" s="17">
        <f>'廃棄物事業経費（市町村）'!AP37</f>
        <v>0</v>
      </c>
      <c r="P37" s="17">
        <f>'廃棄物事業経費（市町村）'!AQ37</f>
        <v>0</v>
      </c>
      <c r="Q37" s="17">
        <f>'廃棄物事業経費（市町村）'!AR37</f>
        <v>0</v>
      </c>
      <c r="R37" s="17">
        <f>'廃棄物事業経費（市町村）'!AS37</f>
        <v>404</v>
      </c>
      <c r="S37" s="17">
        <f>'廃棄物事業経費（市町村）'!AT37</f>
        <v>0</v>
      </c>
      <c r="T37" s="17">
        <f>'廃棄物事業経費（市町村）'!AU37</f>
        <v>0</v>
      </c>
      <c r="U37" s="17">
        <f>'廃棄物事業経費（市町村）'!AV37</f>
        <v>9281</v>
      </c>
      <c r="V37" s="17">
        <f t="shared" si="4"/>
        <v>9685</v>
      </c>
      <c r="W37" s="17">
        <f t="shared" si="5"/>
        <v>0</v>
      </c>
      <c r="X37" s="17">
        <f t="shared" si="6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7"/>
        <v>0</v>
      </c>
      <c r="AE37" s="17">
        <f>'廃棄物事業経費（市町村）'!BF37</f>
        <v>0</v>
      </c>
      <c r="AF37" s="75">
        <f t="shared" si="8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0</v>
      </c>
      <c r="AL37" s="17">
        <f>'廃棄物事業経費（市町村）'!BM37</f>
        <v>0</v>
      </c>
      <c r="AM37" s="17">
        <f>'廃棄物事業経費（市町村）'!BN37</f>
        <v>1648</v>
      </c>
      <c r="AN37" s="17">
        <f>'廃棄物事業経費（市町村）'!BO37</f>
        <v>0</v>
      </c>
      <c r="AO37" s="17">
        <f t="shared" si="9"/>
        <v>0</v>
      </c>
      <c r="AP37" s="17">
        <f t="shared" si="24"/>
        <v>0</v>
      </c>
      <c r="AQ37" s="17">
        <f t="shared" si="24"/>
        <v>0</v>
      </c>
      <c r="AR37" s="17">
        <f t="shared" si="24"/>
        <v>0</v>
      </c>
      <c r="AS37" s="17">
        <f t="shared" si="24"/>
        <v>0</v>
      </c>
      <c r="AT37" s="17">
        <f t="shared" si="11"/>
        <v>0</v>
      </c>
      <c r="AU37" s="17">
        <f t="shared" si="12"/>
        <v>0</v>
      </c>
      <c r="AV37" s="17">
        <f t="shared" si="12"/>
        <v>0</v>
      </c>
      <c r="AW37" s="17">
        <f t="shared" si="13"/>
        <v>404</v>
      </c>
      <c r="AX37" s="17">
        <f t="shared" si="14"/>
        <v>0</v>
      </c>
      <c r="AY37" s="17">
        <f t="shared" si="15"/>
        <v>0</v>
      </c>
      <c r="AZ37" s="17">
        <f t="shared" si="16"/>
        <v>0</v>
      </c>
      <c r="BA37" s="17">
        <f t="shared" si="17"/>
        <v>0</v>
      </c>
      <c r="BB37" s="17">
        <f t="shared" si="18"/>
        <v>0</v>
      </c>
      <c r="BC37" s="17">
        <f t="shared" si="19"/>
        <v>0</v>
      </c>
      <c r="BD37" s="17">
        <f t="shared" si="20"/>
        <v>404</v>
      </c>
      <c r="BE37" s="17">
        <f t="shared" si="21"/>
        <v>0</v>
      </c>
      <c r="BF37" s="17">
        <f t="shared" si="21"/>
        <v>1648</v>
      </c>
      <c r="BG37" s="17">
        <f t="shared" si="25"/>
        <v>9281</v>
      </c>
      <c r="BH37" s="17">
        <f t="shared" si="26"/>
        <v>9685</v>
      </c>
    </row>
    <row r="38" spans="1:60" ht="13.5">
      <c r="A38" s="74" t="s">
        <v>177</v>
      </c>
      <c r="B38" s="74" t="s">
        <v>210</v>
      </c>
      <c r="C38" s="101" t="s">
        <v>211</v>
      </c>
      <c r="D38" s="17">
        <f t="shared" si="0"/>
        <v>0</v>
      </c>
      <c r="E38" s="17">
        <f t="shared" si="1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2"/>
        <v>0</v>
      </c>
      <c r="L38" s="17">
        <f>'廃棄物事業経費（市町村）'!AM38</f>
        <v>0</v>
      </c>
      <c r="M38" s="75">
        <f t="shared" si="3"/>
        <v>0</v>
      </c>
      <c r="N38" s="17">
        <f>'廃棄物事業経費（市町村）'!AO38</f>
        <v>0</v>
      </c>
      <c r="O38" s="17">
        <f>'廃棄物事業経費（市町村）'!AP38</f>
        <v>0</v>
      </c>
      <c r="P38" s="17">
        <f>'廃棄物事業経費（市町村）'!AQ38</f>
        <v>0</v>
      </c>
      <c r="Q38" s="17">
        <f>'廃棄物事業経費（市町村）'!AR38</f>
        <v>0</v>
      </c>
      <c r="R38" s="17">
        <f>'廃棄物事業経費（市町村）'!AS38</f>
        <v>0</v>
      </c>
      <c r="S38" s="17">
        <f>'廃棄物事業経費（市町村）'!AT38</f>
        <v>0</v>
      </c>
      <c r="T38" s="17">
        <f>'廃棄物事業経費（市町村）'!AU38</f>
        <v>42361</v>
      </c>
      <c r="U38" s="17">
        <f>'廃棄物事業経費（市町村）'!AV38</f>
        <v>0</v>
      </c>
      <c r="V38" s="17">
        <f t="shared" si="4"/>
        <v>0</v>
      </c>
      <c r="W38" s="17">
        <f t="shared" si="5"/>
        <v>0</v>
      </c>
      <c r="X38" s="17">
        <f t="shared" si="6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7"/>
        <v>0</v>
      </c>
      <c r="AE38" s="17">
        <f>'廃棄物事業経費（市町村）'!BF38</f>
        <v>0</v>
      </c>
      <c r="AF38" s="75">
        <f t="shared" si="8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0</v>
      </c>
      <c r="AL38" s="17">
        <f>'廃棄物事業経費（市町村）'!BM38</f>
        <v>0</v>
      </c>
      <c r="AM38" s="17">
        <f>'廃棄物事業経費（市町村）'!BN38</f>
        <v>12388</v>
      </c>
      <c r="AN38" s="17">
        <f>'廃棄物事業経費（市町村）'!BO38</f>
        <v>0</v>
      </c>
      <c r="AO38" s="17">
        <f t="shared" si="9"/>
        <v>0</v>
      </c>
      <c r="AP38" s="17">
        <f t="shared" si="24"/>
        <v>0</v>
      </c>
      <c r="AQ38" s="17">
        <f t="shared" si="24"/>
        <v>0</v>
      </c>
      <c r="AR38" s="17">
        <f t="shared" si="24"/>
        <v>0</v>
      </c>
      <c r="AS38" s="17">
        <f t="shared" si="24"/>
        <v>0</v>
      </c>
      <c r="AT38" s="17">
        <f t="shared" si="11"/>
        <v>0</v>
      </c>
      <c r="AU38" s="17">
        <f t="shared" si="12"/>
        <v>0</v>
      </c>
      <c r="AV38" s="17">
        <f t="shared" si="12"/>
        <v>0</v>
      </c>
      <c r="AW38" s="17">
        <f t="shared" si="13"/>
        <v>0</v>
      </c>
      <c r="AX38" s="17">
        <f t="shared" si="14"/>
        <v>0</v>
      </c>
      <c r="AY38" s="17">
        <f t="shared" si="15"/>
        <v>0</v>
      </c>
      <c r="AZ38" s="17">
        <f t="shared" si="16"/>
        <v>0</v>
      </c>
      <c r="BA38" s="17">
        <f t="shared" si="17"/>
        <v>0</v>
      </c>
      <c r="BB38" s="17">
        <f t="shared" si="18"/>
        <v>0</v>
      </c>
      <c r="BC38" s="17">
        <f t="shared" si="19"/>
        <v>0</v>
      </c>
      <c r="BD38" s="17">
        <f t="shared" si="20"/>
        <v>0</v>
      </c>
      <c r="BE38" s="17">
        <f t="shared" si="21"/>
        <v>0</v>
      </c>
      <c r="BF38" s="17">
        <f t="shared" si="21"/>
        <v>54749</v>
      </c>
      <c r="BG38" s="17">
        <f t="shared" si="25"/>
        <v>0</v>
      </c>
      <c r="BH38" s="17">
        <f t="shared" si="26"/>
        <v>0</v>
      </c>
    </row>
    <row r="39" spans="1:60" ht="13.5">
      <c r="A39" s="74" t="s">
        <v>177</v>
      </c>
      <c r="B39" s="74" t="s">
        <v>10</v>
      </c>
      <c r="C39" s="101" t="s">
        <v>11</v>
      </c>
      <c r="D39" s="17">
        <f t="shared" si="0"/>
        <v>0</v>
      </c>
      <c r="E39" s="17">
        <f t="shared" si="1"/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0</v>
      </c>
      <c r="K39" s="17">
        <f t="shared" si="2"/>
        <v>76312</v>
      </c>
      <c r="L39" s="17">
        <f>'廃棄物事業経費（市町村）'!AM39</f>
        <v>12176</v>
      </c>
      <c r="M39" s="75">
        <f t="shared" si="3"/>
        <v>8998</v>
      </c>
      <c r="N39" s="17">
        <f>'廃棄物事業経費（市町村）'!AO39</f>
        <v>4212</v>
      </c>
      <c r="O39" s="17">
        <f>'廃棄物事業経費（市町村）'!AP39</f>
        <v>1648</v>
      </c>
      <c r="P39" s="17">
        <f>'廃棄物事業経費（市町村）'!AQ39</f>
        <v>3138</v>
      </c>
      <c r="Q39" s="17">
        <f>'廃棄物事業経費（市町村）'!AR39</f>
        <v>0</v>
      </c>
      <c r="R39" s="17">
        <f>'廃棄物事業経費（市町村）'!AS39</f>
        <v>51297</v>
      </c>
      <c r="S39" s="17">
        <f>'廃棄物事業経費（市町村）'!AT39</f>
        <v>3841</v>
      </c>
      <c r="T39" s="17">
        <f>'廃棄物事業経費（市町村）'!AU39</f>
        <v>74304</v>
      </c>
      <c r="U39" s="17">
        <f>'廃棄物事業経費（市町村）'!AV39</f>
        <v>92</v>
      </c>
      <c r="V39" s="17">
        <f t="shared" si="4"/>
        <v>76404</v>
      </c>
      <c r="W39" s="17">
        <f t="shared" si="5"/>
        <v>0</v>
      </c>
      <c r="X39" s="17">
        <f t="shared" si="6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7366</v>
      </c>
      <c r="AD39" s="17">
        <f t="shared" si="7"/>
        <v>0</v>
      </c>
      <c r="AE39" s="17">
        <f>'廃棄物事業経費（市町村）'!BF39</f>
        <v>0</v>
      </c>
      <c r="AF39" s="75">
        <f t="shared" si="8"/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43096</v>
      </c>
      <c r="AN39" s="17">
        <f>'廃棄物事業経費（市町村）'!BO39</f>
        <v>10669</v>
      </c>
      <c r="AO39" s="17">
        <f t="shared" si="9"/>
        <v>10669</v>
      </c>
      <c r="AP39" s="17">
        <f t="shared" si="24"/>
        <v>0</v>
      </c>
      <c r="AQ39" s="17">
        <f t="shared" si="24"/>
        <v>0</v>
      </c>
      <c r="AR39" s="17">
        <f t="shared" si="24"/>
        <v>0</v>
      </c>
      <c r="AS39" s="17">
        <f t="shared" si="24"/>
        <v>0</v>
      </c>
      <c r="AT39" s="17">
        <f t="shared" si="11"/>
        <v>0</v>
      </c>
      <c r="AU39" s="17">
        <f t="shared" si="12"/>
        <v>0</v>
      </c>
      <c r="AV39" s="17">
        <f t="shared" si="12"/>
        <v>7366</v>
      </c>
      <c r="AW39" s="17">
        <f t="shared" si="13"/>
        <v>76312</v>
      </c>
      <c r="AX39" s="17">
        <f t="shared" si="14"/>
        <v>12176</v>
      </c>
      <c r="AY39" s="17">
        <f t="shared" si="15"/>
        <v>8998</v>
      </c>
      <c r="AZ39" s="17">
        <f t="shared" si="16"/>
        <v>4212</v>
      </c>
      <c r="BA39" s="17">
        <f t="shared" si="17"/>
        <v>1648</v>
      </c>
      <c r="BB39" s="17">
        <f t="shared" si="18"/>
        <v>3138</v>
      </c>
      <c r="BC39" s="17">
        <f t="shared" si="19"/>
        <v>0</v>
      </c>
      <c r="BD39" s="17">
        <f t="shared" si="20"/>
        <v>51297</v>
      </c>
      <c r="BE39" s="17">
        <f t="shared" si="21"/>
        <v>3841</v>
      </c>
      <c r="BF39" s="17">
        <f t="shared" si="21"/>
        <v>117400</v>
      </c>
      <c r="BG39" s="17">
        <f t="shared" si="25"/>
        <v>10761</v>
      </c>
      <c r="BH39" s="17">
        <f t="shared" si="26"/>
        <v>87073</v>
      </c>
    </row>
    <row r="40" spans="1:60" ht="13.5">
      <c r="A40" s="74" t="s">
        <v>177</v>
      </c>
      <c r="B40" s="74" t="s">
        <v>12</v>
      </c>
      <c r="C40" s="101" t="s">
        <v>13</v>
      </c>
      <c r="D40" s="17">
        <f t="shared" si="0"/>
        <v>0</v>
      </c>
      <c r="E40" s="17">
        <f t="shared" si="1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0</v>
      </c>
      <c r="K40" s="17">
        <f t="shared" si="2"/>
        <v>40984</v>
      </c>
      <c r="L40" s="17">
        <f>'廃棄物事業経費（市町村）'!AM40</f>
        <v>9060</v>
      </c>
      <c r="M40" s="75">
        <f t="shared" si="3"/>
        <v>658</v>
      </c>
      <c r="N40" s="17">
        <f>'廃棄物事業経費（市町村）'!AO40</f>
        <v>658</v>
      </c>
      <c r="O40" s="17">
        <f>'廃棄物事業経費（市町村）'!AP40</f>
        <v>0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31266</v>
      </c>
      <c r="S40" s="17">
        <f>'廃棄物事業経費（市町村）'!AT40</f>
        <v>0</v>
      </c>
      <c r="T40" s="17">
        <f>'廃棄物事業経費（市町村）'!AU40</f>
        <v>60839</v>
      </c>
      <c r="U40" s="17">
        <f>'廃棄物事業経費（市町村）'!AV40</f>
        <v>0</v>
      </c>
      <c r="V40" s="17">
        <f t="shared" si="4"/>
        <v>40984</v>
      </c>
      <c r="W40" s="17">
        <f t="shared" si="5"/>
        <v>0</v>
      </c>
      <c r="X40" s="17">
        <f t="shared" si="6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7"/>
        <v>13144</v>
      </c>
      <c r="AE40" s="17">
        <f>'廃棄物事業経費（市町村）'!BF40</f>
        <v>0</v>
      </c>
      <c r="AF40" s="75">
        <f t="shared" si="8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13144</v>
      </c>
      <c r="AL40" s="17">
        <f>'廃棄物事業経費（市町村）'!BM40</f>
        <v>0</v>
      </c>
      <c r="AM40" s="17">
        <f>'廃棄物事業経費（市町村）'!BN40</f>
        <v>26532</v>
      </c>
      <c r="AN40" s="17">
        <f>'廃棄物事業経費（市町村）'!BO40</f>
        <v>0</v>
      </c>
      <c r="AO40" s="17">
        <f t="shared" si="9"/>
        <v>13144</v>
      </c>
      <c r="AP40" s="17">
        <f t="shared" si="24"/>
        <v>0</v>
      </c>
      <c r="AQ40" s="17">
        <f t="shared" si="24"/>
        <v>0</v>
      </c>
      <c r="AR40" s="17">
        <f t="shared" si="24"/>
        <v>0</v>
      </c>
      <c r="AS40" s="17">
        <f t="shared" si="24"/>
        <v>0</v>
      </c>
      <c r="AT40" s="17">
        <f t="shared" si="11"/>
        <v>0</v>
      </c>
      <c r="AU40" s="17">
        <f t="shared" si="12"/>
        <v>0</v>
      </c>
      <c r="AV40" s="17">
        <f t="shared" si="12"/>
        <v>0</v>
      </c>
      <c r="AW40" s="17">
        <f t="shared" si="13"/>
        <v>54128</v>
      </c>
      <c r="AX40" s="17">
        <f t="shared" si="14"/>
        <v>9060</v>
      </c>
      <c r="AY40" s="17">
        <f t="shared" si="15"/>
        <v>658</v>
      </c>
      <c r="AZ40" s="17">
        <f t="shared" si="16"/>
        <v>658</v>
      </c>
      <c r="BA40" s="17">
        <f t="shared" si="17"/>
        <v>0</v>
      </c>
      <c r="BB40" s="17">
        <f t="shared" si="18"/>
        <v>0</v>
      </c>
      <c r="BC40" s="17">
        <f t="shared" si="19"/>
        <v>0</v>
      </c>
      <c r="BD40" s="17">
        <f t="shared" si="20"/>
        <v>44410</v>
      </c>
      <c r="BE40" s="17">
        <f t="shared" si="21"/>
        <v>0</v>
      </c>
      <c r="BF40" s="17">
        <f t="shared" si="21"/>
        <v>87371</v>
      </c>
      <c r="BG40" s="17">
        <f t="shared" si="25"/>
        <v>0</v>
      </c>
      <c r="BH40" s="17">
        <f t="shared" si="26"/>
        <v>54128</v>
      </c>
    </row>
    <row r="41" spans="1:60" ht="13.5">
      <c r="A41" s="74" t="s">
        <v>177</v>
      </c>
      <c r="B41" s="74" t="s">
        <v>212</v>
      </c>
      <c r="C41" s="101" t="s">
        <v>213</v>
      </c>
      <c r="D41" s="17">
        <f aca="true" t="shared" si="27" ref="D41:D58">E41+I41</f>
        <v>0</v>
      </c>
      <c r="E41" s="17">
        <f aca="true" t="shared" si="28" ref="E41:E58">SUM(F41:H41)</f>
        <v>0</v>
      </c>
      <c r="F41" s="17">
        <f>'廃棄物事業経費（組合）'!AG7</f>
        <v>0</v>
      </c>
      <c r="G41" s="17">
        <f>'廃棄物事業経費（組合）'!AH7</f>
        <v>0</v>
      </c>
      <c r="H41" s="17">
        <f>'廃棄物事業経費（組合）'!AI7</f>
        <v>0</v>
      </c>
      <c r="I41" s="17">
        <f>'廃棄物事業経費（組合）'!AJ7</f>
        <v>0</v>
      </c>
      <c r="J41" s="17" t="str">
        <f>'廃棄物事業経費（組合）'!AK7</f>
        <v>－</v>
      </c>
      <c r="K41" s="17">
        <f>L41+M41+Q41+R41+S41</f>
        <v>0</v>
      </c>
      <c r="L41" s="17">
        <f>'廃棄物事業経費（組合）'!AM7</f>
        <v>0</v>
      </c>
      <c r="M41" s="75">
        <f>SUM(N41:P41)</f>
        <v>0</v>
      </c>
      <c r="N41" s="17">
        <f>'廃棄物事業経費（組合）'!AO7</f>
        <v>0</v>
      </c>
      <c r="O41" s="17">
        <f>'廃棄物事業経費（組合）'!AP7</f>
        <v>0</v>
      </c>
      <c r="P41" s="17">
        <f>'廃棄物事業経費（組合）'!AQ7</f>
        <v>0</v>
      </c>
      <c r="Q41" s="17">
        <f>'廃棄物事業経費（組合）'!AR7</f>
        <v>0</v>
      </c>
      <c r="R41" s="17">
        <f>'廃棄物事業経費（組合）'!AS7</f>
        <v>0</v>
      </c>
      <c r="S41" s="17">
        <f>'廃棄物事業経費（組合）'!AT7</f>
        <v>0</v>
      </c>
      <c r="T41" s="17" t="str">
        <f>'廃棄物事業経費（組合）'!AU7</f>
        <v>－</v>
      </c>
      <c r="U41" s="17">
        <f>'廃棄物事業経費（組合）'!AV7</f>
        <v>0</v>
      </c>
      <c r="V41" s="17">
        <f>D41+K41+U41</f>
        <v>0</v>
      </c>
      <c r="W41" s="17">
        <f>X41+AB41</f>
        <v>0</v>
      </c>
      <c r="X41" s="17">
        <f>SUM(Y41:AA41)</f>
        <v>0</v>
      </c>
      <c r="Y41" s="17">
        <f>'廃棄物事業経費（組合）'!AZ7</f>
        <v>0</v>
      </c>
      <c r="Z41" s="17">
        <f>'廃棄物事業経費（組合）'!BA7</f>
        <v>0</v>
      </c>
      <c r="AA41" s="17">
        <f>'廃棄物事業経費（組合）'!BB7</f>
        <v>0</v>
      </c>
      <c r="AB41" s="17">
        <f>'廃棄物事業経費（組合）'!BC7</f>
        <v>0</v>
      </c>
      <c r="AC41" s="17" t="str">
        <f>'廃棄物事業経費（組合）'!BD7</f>
        <v>－</v>
      </c>
      <c r="AD41" s="17">
        <f>AE41+AF41+AJ41+AK41+AL41</f>
        <v>245512</v>
      </c>
      <c r="AE41" s="17">
        <f>'廃棄物事業経費（組合）'!BF7</f>
        <v>100713</v>
      </c>
      <c r="AF41" s="75">
        <f>SUM(AG41:AI41)</f>
        <v>144799</v>
      </c>
      <c r="AG41" s="17">
        <f>'廃棄物事業経費（組合）'!BH7</f>
        <v>0</v>
      </c>
      <c r="AH41" s="17">
        <f>'廃棄物事業経費（組合）'!BI7</f>
        <v>144799</v>
      </c>
      <c r="AI41" s="17">
        <f>'廃棄物事業経費（組合）'!BJ7</f>
        <v>0</v>
      </c>
      <c r="AJ41" s="17">
        <f>'廃棄物事業経費（組合）'!BK7</f>
        <v>0</v>
      </c>
      <c r="AK41" s="17">
        <f>'廃棄物事業経費（組合）'!BL7</f>
        <v>0</v>
      </c>
      <c r="AL41" s="17">
        <f>'廃棄物事業経費（組合）'!BM7</f>
        <v>0</v>
      </c>
      <c r="AM41" s="17" t="str">
        <f>'廃棄物事業経費（組合）'!BN7</f>
        <v>－</v>
      </c>
      <c r="AN41" s="17">
        <f>'廃棄物事業経費（組合）'!BO7</f>
        <v>81220</v>
      </c>
      <c r="AO41" s="17">
        <f>W41+AD41+AN41</f>
        <v>326732</v>
      </c>
      <c r="AP41" s="17">
        <f aca="true" t="shared" si="29" ref="AP41:AS42">D41+W41</f>
        <v>0</v>
      </c>
      <c r="AQ41" s="17">
        <f t="shared" si="29"/>
        <v>0</v>
      </c>
      <c r="AR41" s="17">
        <f t="shared" si="29"/>
        <v>0</v>
      </c>
      <c r="AS41" s="17">
        <f t="shared" si="29"/>
        <v>0</v>
      </c>
      <c r="AT41" s="17">
        <f>H41+AA41</f>
        <v>0</v>
      </c>
      <c r="AU41" s="17">
        <f>I41+AB41</f>
        <v>0</v>
      </c>
      <c r="AV41" s="75" t="s">
        <v>145</v>
      </c>
      <c r="AW41" s="17">
        <f aca="true" t="shared" si="30" ref="AW41:BE42">K41+AD41</f>
        <v>245512</v>
      </c>
      <c r="AX41" s="17">
        <f t="shared" si="30"/>
        <v>100713</v>
      </c>
      <c r="AY41" s="17">
        <f t="shared" si="30"/>
        <v>144799</v>
      </c>
      <c r="AZ41" s="17">
        <f t="shared" si="30"/>
        <v>0</v>
      </c>
      <c r="BA41" s="17">
        <f t="shared" si="30"/>
        <v>144799</v>
      </c>
      <c r="BB41" s="17">
        <f t="shared" si="30"/>
        <v>0</v>
      </c>
      <c r="BC41" s="17">
        <f t="shared" si="30"/>
        <v>0</v>
      </c>
      <c r="BD41" s="17">
        <f t="shared" si="30"/>
        <v>0</v>
      </c>
      <c r="BE41" s="17">
        <f t="shared" si="30"/>
        <v>0</v>
      </c>
      <c r="BF41" s="75" t="s">
        <v>145</v>
      </c>
      <c r="BG41" s="17">
        <f t="shared" si="25"/>
        <v>81220</v>
      </c>
      <c r="BH41" s="17">
        <f t="shared" si="26"/>
        <v>326732</v>
      </c>
    </row>
    <row r="42" spans="1:60" ht="13.5">
      <c r="A42" s="74" t="s">
        <v>177</v>
      </c>
      <c r="B42" s="74" t="s">
        <v>214</v>
      </c>
      <c r="C42" s="101" t="s">
        <v>215</v>
      </c>
      <c r="D42" s="17">
        <f t="shared" si="27"/>
        <v>0</v>
      </c>
      <c r="E42" s="17">
        <f t="shared" si="28"/>
        <v>0</v>
      </c>
      <c r="F42" s="17">
        <f>'廃棄物事業経費（組合）'!AG8</f>
        <v>0</v>
      </c>
      <c r="G42" s="17">
        <f>'廃棄物事業経費（組合）'!AH8</f>
        <v>0</v>
      </c>
      <c r="H42" s="17">
        <f>'廃棄物事業経費（組合）'!AI8</f>
        <v>0</v>
      </c>
      <c r="I42" s="17">
        <f>'廃棄物事業経費（組合）'!AJ8</f>
        <v>0</v>
      </c>
      <c r="J42" s="17" t="str">
        <f>'廃棄物事業経費（組合）'!AK8</f>
        <v>－</v>
      </c>
      <c r="K42" s="17">
        <f>L42+M42+Q42+R42+S42</f>
        <v>0</v>
      </c>
      <c r="L42" s="17">
        <f>'廃棄物事業経費（組合）'!AM8</f>
        <v>0</v>
      </c>
      <c r="M42" s="75">
        <f>SUM(N42:P42)</f>
        <v>0</v>
      </c>
      <c r="N42" s="17">
        <f>'廃棄物事業経費（組合）'!AO8</f>
        <v>0</v>
      </c>
      <c r="O42" s="17">
        <f>'廃棄物事業経費（組合）'!AP8</f>
        <v>0</v>
      </c>
      <c r="P42" s="17">
        <f>'廃棄物事業経費（組合）'!AQ8</f>
        <v>0</v>
      </c>
      <c r="Q42" s="17">
        <f>'廃棄物事業経費（組合）'!AR8</f>
        <v>0</v>
      </c>
      <c r="R42" s="17">
        <f>'廃棄物事業経費（組合）'!AS8</f>
        <v>0</v>
      </c>
      <c r="S42" s="17">
        <f>'廃棄物事業経費（組合）'!AT8</f>
        <v>0</v>
      </c>
      <c r="T42" s="17" t="str">
        <f>'廃棄物事業経費（組合）'!AU8</f>
        <v>－</v>
      </c>
      <c r="U42" s="17">
        <f>'廃棄物事業経費（組合）'!AV8</f>
        <v>0</v>
      </c>
      <c r="V42" s="17">
        <f>D42+K42+U42</f>
        <v>0</v>
      </c>
      <c r="W42" s="17">
        <f>X42+AB42</f>
        <v>0</v>
      </c>
      <c r="X42" s="17">
        <f>SUM(Y42:AA42)</f>
        <v>0</v>
      </c>
      <c r="Y42" s="17">
        <f>'廃棄物事業経費（組合）'!AZ8</f>
        <v>0</v>
      </c>
      <c r="Z42" s="17">
        <f>'廃棄物事業経費（組合）'!BA8</f>
        <v>0</v>
      </c>
      <c r="AA42" s="17">
        <f>'廃棄物事業経費（組合）'!BB8</f>
        <v>0</v>
      </c>
      <c r="AB42" s="17">
        <f>'廃棄物事業経費（組合）'!BC8</f>
        <v>0</v>
      </c>
      <c r="AC42" s="17" t="str">
        <f>'廃棄物事業経費（組合）'!BD8</f>
        <v>－</v>
      </c>
      <c r="AD42" s="17">
        <f>AE42+AF42+AJ42+AK42+AL42</f>
        <v>209384</v>
      </c>
      <c r="AE42" s="17">
        <f>'廃棄物事業経費（組合）'!BF8</f>
        <v>46786</v>
      </c>
      <c r="AF42" s="75">
        <f>SUM(AG42:AI42)</f>
        <v>138637</v>
      </c>
      <c r="AG42" s="17">
        <f>'廃棄物事業経費（組合）'!BH8</f>
        <v>0</v>
      </c>
      <c r="AH42" s="17">
        <f>'廃棄物事業経費（組合）'!BI8</f>
        <v>138637</v>
      </c>
      <c r="AI42" s="17">
        <f>'廃棄物事業経費（組合）'!BJ8</f>
        <v>0</v>
      </c>
      <c r="AJ42" s="17">
        <f>'廃棄物事業経費（組合）'!BK8</f>
        <v>0</v>
      </c>
      <c r="AK42" s="17">
        <f>'廃棄物事業経費（組合）'!BL8</f>
        <v>23961</v>
      </c>
      <c r="AL42" s="17">
        <f>'廃棄物事業経費（組合）'!BM8</f>
        <v>0</v>
      </c>
      <c r="AM42" s="17" t="str">
        <f>'廃棄物事業経費（組合）'!BN8</f>
        <v>－</v>
      </c>
      <c r="AN42" s="17">
        <f>'廃棄物事業経費（組合）'!BO8</f>
        <v>35454</v>
      </c>
      <c r="AO42" s="17">
        <f>W42+AD42+AN42</f>
        <v>244838</v>
      </c>
      <c r="AP42" s="17">
        <f t="shared" si="29"/>
        <v>0</v>
      </c>
      <c r="AQ42" s="17">
        <f t="shared" si="29"/>
        <v>0</v>
      </c>
      <c r="AR42" s="17">
        <f t="shared" si="29"/>
        <v>0</v>
      </c>
      <c r="AS42" s="17">
        <f t="shared" si="29"/>
        <v>0</v>
      </c>
      <c r="AT42" s="17">
        <f>H42+AA42</f>
        <v>0</v>
      </c>
      <c r="AU42" s="17">
        <f>I42+AB42</f>
        <v>0</v>
      </c>
      <c r="AV42" s="75" t="s">
        <v>145</v>
      </c>
      <c r="AW42" s="17">
        <f t="shared" si="30"/>
        <v>209384</v>
      </c>
      <c r="AX42" s="17">
        <f t="shared" si="30"/>
        <v>46786</v>
      </c>
      <c r="AY42" s="17">
        <f t="shared" si="30"/>
        <v>138637</v>
      </c>
      <c r="AZ42" s="17">
        <f t="shared" si="30"/>
        <v>0</v>
      </c>
      <c r="BA42" s="17">
        <f t="shared" si="30"/>
        <v>138637</v>
      </c>
      <c r="BB42" s="17">
        <f t="shared" si="30"/>
        <v>0</v>
      </c>
      <c r="BC42" s="17">
        <f t="shared" si="30"/>
        <v>0</v>
      </c>
      <c r="BD42" s="17">
        <f t="shared" si="30"/>
        <v>23961</v>
      </c>
      <c r="BE42" s="17">
        <f t="shared" si="30"/>
        <v>0</v>
      </c>
      <c r="BF42" s="75" t="s">
        <v>145</v>
      </c>
      <c r="BG42" s="17">
        <f t="shared" si="25"/>
        <v>35454</v>
      </c>
      <c r="BH42" s="17">
        <f t="shared" si="26"/>
        <v>244838</v>
      </c>
    </row>
    <row r="43" spans="1:60" ht="13.5">
      <c r="A43" s="74" t="s">
        <v>177</v>
      </c>
      <c r="B43" s="74" t="s">
        <v>216</v>
      </c>
      <c r="C43" s="101" t="s">
        <v>217</v>
      </c>
      <c r="D43" s="17">
        <f t="shared" si="27"/>
        <v>0</v>
      </c>
      <c r="E43" s="17">
        <f t="shared" si="28"/>
        <v>0</v>
      </c>
      <c r="F43" s="17">
        <f>'廃棄物事業経費（組合）'!AG9</f>
        <v>0</v>
      </c>
      <c r="G43" s="17">
        <f>'廃棄物事業経費（組合）'!AH9</f>
        <v>0</v>
      </c>
      <c r="H43" s="17">
        <f>'廃棄物事業経費（組合）'!AI9</f>
        <v>0</v>
      </c>
      <c r="I43" s="17">
        <f>'廃棄物事業経費（組合）'!AJ9</f>
        <v>0</v>
      </c>
      <c r="J43" s="17" t="str">
        <f>'廃棄物事業経費（組合）'!AK9</f>
        <v>－</v>
      </c>
      <c r="K43" s="17">
        <f aca="true" t="shared" si="31" ref="K43:K58">L43+M43+Q43+R43+S43</f>
        <v>0</v>
      </c>
      <c r="L43" s="17">
        <f>'廃棄物事業経費（組合）'!AM9</f>
        <v>0</v>
      </c>
      <c r="M43" s="75">
        <f aca="true" t="shared" si="32" ref="M43:M58">SUM(N43:P43)</f>
        <v>0</v>
      </c>
      <c r="N43" s="17">
        <f>'廃棄物事業経費（組合）'!AO9</f>
        <v>0</v>
      </c>
      <c r="O43" s="17">
        <f>'廃棄物事業経費（組合）'!AP9</f>
        <v>0</v>
      </c>
      <c r="P43" s="17">
        <f>'廃棄物事業経費（組合）'!AQ9</f>
        <v>0</v>
      </c>
      <c r="Q43" s="17">
        <f>'廃棄物事業経費（組合）'!AR9</f>
        <v>0</v>
      </c>
      <c r="R43" s="17">
        <f>'廃棄物事業経費（組合）'!AS9</f>
        <v>0</v>
      </c>
      <c r="S43" s="17">
        <f>'廃棄物事業経費（組合）'!AT9</f>
        <v>0</v>
      </c>
      <c r="T43" s="17" t="str">
        <f>'廃棄物事業経費（組合）'!AU9</f>
        <v>－</v>
      </c>
      <c r="U43" s="17">
        <f>'廃棄物事業経費（組合）'!AV9</f>
        <v>0</v>
      </c>
      <c r="V43" s="17">
        <f aca="true" t="shared" si="33" ref="V43:V58">D43+K43+U43</f>
        <v>0</v>
      </c>
      <c r="W43" s="17">
        <f aca="true" t="shared" si="34" ref="W43:W58">X43+AB43</f>
        <v>0</v>
      </c>
      <c r="X43" s="17">
        <f aca="true" t="shared" si="35" ref="X43:X58">SUM(Y43:AA43)</f>
        <v>0</v>
      </c>
      <c r="Y43" s="17">
        <f>'廃棄物事業経費（組合）'!AZ9</f>
        <v>0</v>
      </c>
      <c r="Z43" s="17">
        <f>'廃棄物事業経費（組合）'!BA9</f>
        <v>0</v>
      </c>
      <c r="AA43" s="17">
        <f>'廃棄物事業経費（組合）'!BB9</f>
        <v>0</v>
      </c>
      <c r="AB43" s="17">
        <f>'廃棄物事業経費（組合）'!BC9</f>
        <v>0</v>
      </c>
      <c r="AC43" s="17" t="str">
        <f>'廃棄物事業経費（組合）'!BD9</f>
        <v>－</v>
      </c>
      <c r="AD43" s="17">
        <f aca="true" t="shared" si="36" ref="AD43:AD58">AE43+AF43+AJ43+AK43+AL43</f>
        <v>184087</v>
      </c>
      <c r="AE43" s="17">
        <f>'廃棄物事業経費（組合）'!BF9</f>
        <v>72469</v>
      </c>
      <c r="AF43" s="75">
        <f aca="true" t="shared" si="37" ref="AF43:AF58">SUM(AG43:AI43)</f>
        <v>65609</v>
      </c>
      <c r="AG43" s="17">
        <f>'廃棄物事業経費（組合）'!BH9</f>
        <v>0</v>
      </c>
      <c r="AH43" s="17">
        <f>'廃棄物事業経費（組合）'!BI9</f>
        <v>65609</v>
      </c>
      <c r="AI43" s="17">
        <f>'廃棄物事業経費（組合）'!BJ9</f>
        <v>0</v>
      </c>
      <c r="AJ43" s="17">
        <f>'廃棄物事業経費（組合）'!BK9</f>
        <v>0</v>
      </c>
      <c r="AK43" s="17">
        <f>'廃棄物事業経費（組合）'!BL9</f>
        <v>23201</v>
      </c>
      <c r="AL43" s="17">
        <f>'廃棄物事業経費（組合）'!BM9</f>
        <v>22808</v>
      </c>
      <c r="AM43" s="17" t="str">
        <f>'廃棄物事業経費（組合）'!BN9</f>
        <v>－</v>
      </c>
      <c r="AN43" s="17">
        <f>'廃棄物事業経費（組合）'!BO9</f>
        <v>0</v>
      </c>
      <c r="AO43" s="17">
        <f aca="true" t="shared" si="38" ref="AO43:AO58">W43+AD43+AN43</f>
        <v>184087</v>
      </c>
      <c r="AP43" s="17">
        <f aca="true" t="shared" si="39" ref="AP43:AP58">D43+W43</f>
        <v>0</v>
      </c>
      <c r="AQ43" s="17">
        <f aca="true" t="shared" si="40" ref="AQ43:AQ58">E43+X43</f>
        <v>0</v>
      </c>
      <c r="AR43" s="17">
        <f aca="true" t="shared" si="41" ref="AR43:AR58">F43+Y43</f>
        <v>0</v>
      </c>
      <c r="AS43" s="17">
        <f aca="true" t="shared" si="42" ref="AS43:AS58">G43+Z43</f>
        <v>0</v>
      </c>
      <c r="AT43" s="17">
        <f aca="true" t="shared" si="43" ref="AT43:AT58">H43+AA43</f>
        <v>0</v>
      </c>
      <c r="AU43" s="17">
        <f aca="true" t="shared" si="44" ref="AU43:AU58">I43+AB43</f>
        <v>0</v>
      </c>
      <c r="AV43" s="75" t="s">
        <v>145</v>
      </c>
      <c r="AW43" s="17">
        <f aca="true" t="shared" si="45" ref="AW43:AW58">K43+AD43</f>
        <v>184087</v>
      </c>
      <c r="AX43" s="17">
        <f aca="true" t="shared" si="46" ref="AX43:AX58">L43+AE43</f>
        <v>72469</v>
      </c>
      <c r="AY43" s="17">
        <f aca="true" t="shared" si="47" ref="AY43:AY58">M43+AF43</f>
        <v>65609</v>
      </c>
      <c r="AZ43" s="17">
        <f aca="true" t="shared" si="48" ref="AZ43:AZ58">N43+AG43</f>
        <v>0</v>
      </c>
      <c r="BA43" s="17">
        <f aca="true" t="shared" si="49" ref="BA43:BA58">O43+AH43</f>
        <v>65609</v>
      </c>
      <c r="BB43" s="17">
        <f aca="true" t="shared" si="50" ref="BB43:BB58">P43+AI43</f>
        <v>0</v>
      </c>
      <c r="BC43" s="17">
        <f aca="true" t="shared" si="51" ref="BC43:BC58">Q43+AJ43</f>
        <v>0</v>
      </c>
      <c r="BD43" s="17">
        <f aca="true" t="shared" si="52" ref="BD43:BD58">R43+AK43</f>
        <v>23201</v>
      </c>
      <c r="BE43" s="17">
        <f aca="true" t="shared" si="53" ref="BE43:BE58">S43+AL43</f>
        <v>22808</v>
      </c>
      <c r="BF43" s="75" t="s">
        <v>145</v>
      </c>
      <c r="BG43" s="17">
        <f aca="true" t="shared" si="54" ref="BG43:BG58">U43+AN43</f>
        <v>0</v>
      </c>
      <c r="BH43" s="17">
        <f aca="true" t="shared" si="55" ref="BH43:BH58">V43+AO43</f>
        <v>184087</v>
      </c>
    </row>
    <row r="44" spans="1:60" ht="13.5">
      <c r="A44" s="74" t="s">
        <v>177</v>
      </c>
      <c r="B44" s="74" t="s">
        <v>218</v>
      </c>
      <c r="C44" s="101" t="s">
        <v>219</v>
      </c>
      <c r="D44" s="17">
        <f t="shared" si="27"/>
        <v>2162</v>
      </c>
      <c r="E44" s="17">
        <f t="shared" si="28"/>
        <v>2162</v>
      </c>
      <c r="F44" s="17">
        <f>'廃棄物事業経費（組合）'!AG10</f>
        <v>2162</v>
      </c>
      <c r="G44" s="17">
        <f>'廃棄物事業経費（組合）'!AH10</f>
        <v>0</v>
      </c>
      <c r="H44" s="17">
        <f>'廃棄物事業経費（組合）'!AI10</f>
        <v>0</v>
      </c>
      <c r="I44" s="17">
        <f>'廃棄物事業経費（組合）'!AJ10</f>
        <v>0</v>
      </c>
      <c r="J44" s="17" t="str">
        <f>'廃棄物事業経費（組合）'!AK10</f>
        <v>－</v>
      </c>
      <c r="K44" s="17">
        <f t="shared" si="31"/>
        <v>158024</v>
      </c>
      <c r="L44" s="17">
        <f>'廃棄物事業経費（組合）'!AM10</f>
        <v>49739</v>
      </c>
      <c r="M44" s="75">
        <f t="shared" si="32"/>
        <v>38161</v>
      </c>
      <c r="N44" s="17">
        <f>'廃棄物事業経費（組合）'!AO10</f>
        <v>0</v>
      </c>
      <c r="O44" s="17">
        <f>'廃棄物事業経費（組合）'!AP10</f>
        <v>28501</v>
      </c>
      <c r="P44" s="17">
        <f>'廃棄物事業経費（組合）'!AQ10</f>
        <v>9660</v>
      </c>
      <c r="Q44" s="17">
        <f>'廃棄物事業経費（組合）'!AR10</f>
        <v>0</v>
      </c>
      <c r="R44" s="17">
        <f>'廃棄物事業経費（組合）'!AS10</f>
        <v>65124</v>
      </c>
      <c r="S44" s="17">
        <f>'廃棄物事業経費（組合）'!AT10</f>
        <v>5000</v>
      </c>
      <c r="T44" s="17" t="str">
        <f>'廃棄物事業経費（組合）'!AU10</f>
        <v>－</v>
      </c>
      <c r="U44" s="17">
        <f>'廃棄物事業経費（組合）'!AV10</f>
        <v>0</v>
      </c>
      <c r="V44" s="17">
        <f t="shared" si="33"/>
        <v>160186</v>
      </c>
      <c r="W44" s="17">
        <f t="shared" si="34"/>
        <v>32123</v>
      </c>
      <c r="X44" s="17">
        <f t="shared" si="35"/>
        <v>32123</v>
      </c>
      <c r="Y44" s="17">
        <f>'廃棄物事業経費（組合）'!AZ10</f>
        <v>32123</v>
      </c>
      <c r="Z44" s="17">
        <f>'廃棄物事業経費（組合）'!BA10</f>
        <v>0</v>
      </c>
      <c r="AA44" s="17">
        <f>'廃棄物事業経費（組合）'!BB10</f>
        <v>0</v>
      </c>
      <c r="AB44" s="17">
        <f>'廃棄物事業経費（組合）'!BC10</f>
        <v>0</v>
      </c>
      <c r="AC44" s="17" t="str">
        <f>'廃棄物事業経費（組合）'!BD10</f>
        <v>－</v>
      </c>
      <c r="AD44" s="17">
        <f t="shared" si="36"/>
        <v>362813</v>
      </c>
      <c r="AE44" s="17">
        <f>'廃棄物事業経費（組合）'!BF10</f>
        <v>75816</v>
      </c>
      <c r="AF44" s="75">
        <f t="shared" si="37"/>
        <v>115230</v>
      </c>
      <c r="AG44" s="17">
        <f>'廃棄物事業経費（組合）'!BH10</f>
        <v>0</v>
      </c>
      <c r="AH44" s="17">
        <f>'廃棄物事業経費（組合）'!BI10</f>
        <v>115230</v>
      </c>
      <c r="AI44" s="17">
        <f>'廃棄物事業経費（組合）'!BJ10</f>
        <v>0</v>
      </c>
      <c r="AJ44" s="17">
        <f>'廃棄物事業経費（組合）'!BK10</f>
        <v>0</v>
      </c>
      <c r="AK44" s="17">
        <f>'廃棄物事業経費（組合）'!BL10</f>
        <v>169967</v>
      </c>
      <c r="AL44" s="17">
        <f>'廃棄物事業経費（組合）'!BM10</f>
        <v>1800</v>
      </c>
      <c r="AM44" s="17" t="str">
        <f>'廃棄物事業経費（組合）'!BN10</f>
        <v>－</v>
      </c>
      <c r="AN44" s="17">
        <f>'廃棄物事業経費（組合）'!BO10</f>
        <v>0</v>
      </c>
      <c r="AO44" s="17">
        <f t="shared" si="38"/>
        <v>394936</v>
      </c>
      <c r="AP44" s="17">
        <f t="shared" si="39"/>
        <v>34285</v>
      </c>
      <c r="AQ44" s="17">
        <f t="shared" si="40"/>
        <v>34285</v>
      </c>
      <c r="AR44" s="17">
        <f t="shared" si="41"/>
        <v>34285</v>
      </c>
      <c r="AS44" s="17">
        <f t="shared" si="42"/>
        <v>0</v>
      </c>
      <c r="AT44" s="17">
        <f t="shared" si="43"/>
        <v>0</v>
      </c>
      <c r="AU44" s="17">
        <f t="shared" si="44"/>
        <v>0</v>
      </c>
      <c r="AV44" s="75" t="s">
        <v>145</v>
      </c>
      <c r="AW44" s="17">
        <f t="shared" si="45"/>
        <v>520837</v>
      </c>
      <c r="AX44" s="17">
        <f t="shared" si="46"/>
        <v>125555</v>
      </c>
      <c r="AY44" s="17">
        <f t="shared" si="47"/>
        <v>153391</v>
      </c>
      <c r="AZ44" s="17">
        <f t="shared" si="48"/>
        <v>0</v>
      </c>
      <c r="BA44" s="17">
        <f t="shared" si="49"/>
        <v>143731</v>
      </c>
      <c r="BB44" s="17">
        <f t="shared" si="50"/>
        <v>9660</v>
      </c>
      <c r="BC44" s="17">
        <f t="shared" si="51"/>
        <v>0</v>
      </c>
      <c r="BD44" s="17">
        <f t="shared" si="52"/>
        <v>235091</v>
      </c>
      <c r="BE44" s="17">
        <f t="shared" si="53"/>
        <v>6800</v>
      </c>
      <c r="BF44" s="75" t="s">
        <v>145</v>
      </c>
      <c r="BG44" s="17">
        <f t="shared" si="54"/>
        <v>0</v>
      </c>
      <c r="BH44" s="17">
        <f t="shared" si="55"/>
        <v>555122</v>
      </c>
    </row>
    <row r="45" spans="1:60" ht="13.5">
      <c r="A45" s="74" t="s">
        <v>177</v>
      </c>
      <c r="B45" s="74" t="s">
        <v>220</v>
      </c>
      <c r="C45" s="101" t="s">
        <v>221</v>
      </c>
      <c r="D45" s="17">
        <f t="shared" si="27"/>
        <v>0</v>
      </c>
      <c r="E45" s="17">
        <f t="shared" si="28"/>
        <v>0</v>
      </c>
      <c r="F45" s="17">
        <f>'廃棄物事業経費（組合）'!AG11</f>
        <v>0</v>
      </c>
      <c r="G45" s="17">
        <f>'廃棄物事業経費（組合）'!AH11</f>
        <v>0</v>
      </c>
      <c r="H45" s="17">
        <f>'廃棄物事業経費（組合）'!AI11</f>
        <v>0</v>
      </c>
      <c r="I45" s="17">
        <f>'廃棄物事業経費（組合）'!AJ11</f>
        <v>0</v>
      </c>
      <c r="J45" s="17" t="str">
        <f>'廃棄物事業経費（組合）'!AK11</f>
        <v>－</v>
      </c>
      <c r="K45" s="17">
        <f t="shared" si="31"/>
        <v>0</v>
      </c>
      <c r="L45" s="17">
        <f>'廃棄物事業経費（組合）'!AM11</f>
        <v>0</v>
      </c>
      <c r="M45" s="75">
        <f t="shared" si="32"/>
        <v>0</v>
      </c>
      <c r="N45" s="17">
        <f>'廃棄物事業経費（組合）'!AO11</f>
        <v>0</v>
      </c>
      <c r="O45" s="17">
        <f>'廃棄物事業経費（組合）'!AP11</f>
        <v>0</v>
      </c>
      <c r="P45" s="17">
        <f>'廃棄物事業経費（組合）'!AQ11</f>
        <v>0</v>
      </c>
      <c r="Q45" s="17">
        <f>'廃棄物事業経費（組合）'!AR11</f>
        <v>0</v>
      </c>
      <c r="R45" s="17">
        <f>'廃棄物事業経費（組合）'!AS11</f>
        <v>0</v>
      </c>
      <c r="S45" s="17">
        <f>'廃棄物事業経費（組合）'!AT11</f>
        <v>0</v>
      </c>
      <c r="T45" s="17" t="str">
        <f>'廃棄物事業経費（組合）'!AU11</f>
        <v>－</v>
      </c>
      <c r="U45" s="17">
        <f>'廃棄物事業経費（組合）'!AV11</f>
        <v>0</v>
      </c>
      <c r="V45" s="17">
        <f t="shared" si="33"/>
        <v>0</v>
      </c>
      <c r="W45" s="17">
        <f t="shared" si="34"/>
        <v>0</v>
      </c>
      <c r="X45" s="17">
        <f t="shared" si="35"/>
        <v>0</v>
      </c>
      <c r="Y45" s="17">
        <f>'廃棄物事業経費（組合）'!AZ11</f>
        <v>0</v>
      </c>
      <c r="Z45" s="17">
        <f>'廃棄物事業経費（組合）'!BA11</f>
        <v>0</v>
      </c>
      <c r="AA45" s="17">
        <f>'廃棄物事業経費（組合）'!BB11</f>
        <v>0</v>
      </c>
      <c r="AB45" s="17">
        <f>'廃棄物事業経費（組合）'!BC11</f>
        <v>0</v>
      </c>
      <c r="AC45" s="17" t="str">
        <f>'廃棄物事業経費（組合）'!BD11</f>
        <v>－</v>
      </c>
      <c r="AD45" s="17">
        <f t="shared" si="36"/>
        <v>177153</v>
      </c>
      <c r="AE45" s="17">
        <f>'廃棄物事業経費（組合）'!BF11</f>
        <v>52801</v>
      </c>
      <c r="AF45" s="75">
        <f t="shared" si="37"/>
        <v>65951</v>
      </c>
      <c r="AG45" s="17">
        <f>'廃棄物事業経費（組合）'!BH11</f>
        <v>0</v>
      </c>
      <c r="AH45" s="17">
        <f>'廃棄物事業経費（組合）'!BI11</f>
        <v>65951</v>
      </c>
      <c r="AI45" s="17">
        <f>'廃棄物事業経費（組合）'!BJ11</f>
        <v>0</v>
      </c>
      <c r="AJ45" s="17">
        <f>'廃棄物事業経費（組合）'!BK11</f>
        <v>0</v>
      </c>
      <c r="AK45" s="17">
        <f>'廃棄物事業経費（組合）'!BL11</f>
        <v>58401</v>
      </c>
      <c r="AL45" s="17">
        <f>'廃棄物事業経費（組合）'!BM11</f>
        <v>0</v>
      </c>
      <c r="AM45" s="17" t="str">
        <f>'廃棄物事業経費（組合）'!BN11</f>
        <v>－</v>
      </c>
      <c r="AN45" s="17">
        <f>'廃棄物事業経費（組合）'!BO11</f>
        <v>14195</v>
      </c>
      <c r="AO45" s="17">
        <f t="shared" si="38"/>
        <v>191348</v>
      </c>
      <c r="AP45" s="17">
        <f t="shared" si="39"/>
        <v>0</v>
      </c>
      <c r="AQ45" s="17">
        <f t="shared" si="40"/>
        <v>0</v>
      </c>
      <c r="AR45" s="17">
        <f t="shared" si="41"/>
        <v>0</v>
      </c>
      <c r="AS45" s="17">
        <f t="shared" si="42"/>
        <v>0</v>
      </c>
      <c r="AT45" s="17">
        <f t="shared" si="43"/>
        <v>0</v>
      </c>
      <c r="AU45" s="17">
        <f t="shared" si="44"/>
        <v>0</v>
      </c>
      <c r="AV45" s="75" t="s">
        <v>145</v>
      </c>
      <c r="AW45" s="17">
        <f t="shared" si="45"/>
        <v>177153</v>
      </c>
      <c r="AX45" s="17">
        <f t="shared" si="46"/>
        <v>52801</v>
      </c>
      <c r="AY45" s="17">
        <f t="shared" si="47"/>
        <v>65951</v>
      </c>
      <c r="AZ45" s="17">
        <f t="shared" si="48"/>
        <v>0</v>
      </c>
      <c r="BA45" s="17">
        <f t="shared" si="49"/>
        <v>65951</v>
      </c>
      <c r="BB45" s="17">
        <f t="shared" si="50"/>
        <v>0</v>
      </c>
      <c r="BC45" s="17">
        <f t="shared" si="51"/>
        <v>0</v>
      </c>
      <c r="BD45" s="17">
        <f t="shared" si="52"/>
        <v>58401</v>
      </c>
      <c r="BE45" s="17">
        <f t="shared" si="53"/>
        <v>0</v>
      </c>
      <c r="BF45" s="75" t="s">
        <v>145</v>
      </c>
      <c r="BG45" s="17">
        <f t="shared" si="54"/>
        <v>14195</v>
      </c>
      <c r="BH45" s="17">
        <f t="shared" si="55"/>
        <v>191348</v>
      </c>
    </row>
    <row r="46" spans="1:60" ht="13.5">
      <c r="A46" s="74" t="s">
        <v>177</v>
      </c>
      <c r="B46" s="74" t="s">
        <v>222</v>
      </c>
      <c r="C46" s="101" t="s">
        <v>223</v>
      </c>
      <c r="D46" s="17">
        <f t="shared" si="27"/>
        <v>0</v>
      </c>
      <c r="E46" s="17">
        <f t="shared" si="28"/>
        <v>0</v>
      </c>
      <c r="F46" s="17">
        <f>'廃棄物事業経費（組合）'!AG12</f>
        <v>0</v>
      </c>
      <c r="G46" s="17">
        <f>'廃棄物事業経費（組合）'!AH12</f>
        <v>0</v>
      </c>
      <c r="H46" s="17">
        <f>'廃棄物事業経費（組合）'!AI12</f>
        <v>0</v>
      </c>
      <c r="I46" s="17">
        <f>'廃棄物事業経費（組合）'!AJ12</f>
        <v>0</v>
      </c>
      <c r="J46" s="17" t="str">
        <f>'廃棄物事業経費（組合）'!AK12</f>
        <v>－</v>
      </c>
      <c r="K46" s="17">
        <f t="shared" si="31"/>
        <v>0</v>
      </c>
      <c r="L46" s="17">
        <f>'廃棄物事業経費（組合）'!AM12</f>
        <v>0</v>
      </c>
      <c r="M46" s="75">
        <f t="shared" si="32"/>
        <v>0</v>
      </c>
      <c r="N46" s="17">
        <f>'廃棄物事業経費（組合）'!AO12</f>
        <v>0</v>
      </c>
      <c r="O46" s="17">
        <f>'廃棄物事業経費（組合）'!AP12</f>
        <v>0</v>
      </c>
      <c r="P46" s="17">
        <f>'廃棄物事業経費（組合）'!AQ12</f>
        <v>0</v>
      </c>
      <c r="Q46" s="17">
        <f>'廃棄物事業経費（組合）'!AR12</f>
        <v>0</v>
      </c>
      <c r="R46" s="17">
        <f>'廃棄物事業経費（組合）'!AS12</f>
        <v>0</v>
      </c>
      <c r="S46" s="17">
        <f>'廃棄物事業経費（組合）'!AT12</f>
        <v>0</v>
      </c>
      <c r="T46" s="17" t="str">
        <f>'廃棄物事業経費（組合）'!AU12</f>
        <v>－</v>
      </c>
      <c r="U46" s="17">
        <f>'廃棄物事業経費（組合）'!AV12</f>
        <v>0</v>
      </c>
      <c r="V46" s="17">
        <f t="shared" si="33"/>
        <v>0</v>
      </c>
      <c r="W46" s="17">
        <f t="shared" si="34"/>
        <v>0</v>
      </c>
      <c r="X46" s="17">
        <f t="shared" si="35"/>
        <v>0</v>
      </c>
      <c r="Y46" s="17">
        <f>'廃棄物事業経費（組合）'!AZ12</f>
        <v>0</v>
      </c>
      <c r="Z46" s="17">
        <f>'廃棄物事業経費（組合）'!BA12</f>
        <v>0</v>
      </c>
      <c r="AA46" s="17">
        <f>'廃棄物事業経費（組合）'!BB12</f>
        <v>0</v>
      </c>
      <c r="AB46" s="17">
        <f>'廃棄物事業経費（組合）'!BC12</f>
        <v>0</v>
      </c>
      <c r="AC46" s="17" t="str">
        <f>'廃棄物事業経費（組合）'!BD12</f>
        <v>－</v>
      </c>
      <c r="AD46" s="17">
        <f t="shared" si="36"/>
        <v>225941</v>
      </c>
      <c r="AE46" s="17">
        <f>'廃棄物事業経費（組合）'!BF12</f>
        <v>49439</v>
      </c>
      <c r="AF46" s="75">
        <f t="shared" si="37"/>
        <v>59430</v>
      </c>
      <c r="AG46" s="17">
        <f>'廃棄物事業経費（組合）'!BH12</f>
        <v>0</v>
      </c>
      <c r="AH46" s="17">
        <f>'廃棄物事業経費（組合）'!BI12</f>
        <v>59430</v>
      </c>
      <c r="AI46" s="17">
        <f>'廃棄物事業経費（組合）'!BJ12</f>
        <v>0</v>
      </c>
      <c r="AJ46" s="17">
        <f>'廃棄物事業経費（組合）'!BK12</f>
        <v>0</v>
      </c>
      <c r="AK46" s="17">
        <f>'廃棄物事業経費（組合）'!BL12</f>
        <v>117072</v>
      </c>
      <c r="AL46" s="17">
        <f>'廃棄物事業経費（組合）'!BM12</f>
        <v>0</v>
      </c>
      <c r="AM46" s="17" t="str">
        <f>'廃棄物事業経費（組合）'!BN12</f>
        <v>－</v>
      </c>
      <c r="AN46" s="17">
        <f>'廃棄物事業経費（組合）'!BO12</f>
        <v>0</v>
      </c>
      <c r="AO46" s="17">
        <f t="shared" si="38"/>
        <v>225941</v>
      </c>
      <c r="AP46" s="17">
        <f t="shared" si="39"/>
        <v>0</v>
      </c>
      <c r="AQ46" s="17">
        <f t="shared" si="40"/>
        <v>0</v>
      </c>
      <c r="AR46" s="17">
        <f t="shared" si="41"/>
        <v>0</v>
      </c>
      <c r="AS46" s="17">
        <f t="shared" si="42"/>
        <v>0</v>
      </c>
      <c r="AT46" s="17">
        <f t="shared" si="43"/>
        <v>0</v>
      </c>
      <c r="AU46" s="17">
        <f t="shared" si="44"/>
        <v>0</v>
      </c>
      <c r="AV46" s="75" t="s">
        <v>145</v>
      </c>
      <c r="AW46" s="17">
        <f t="shared" si="45"/>
        <v>225941</v>
      </c>
      <c r="AX46" s="17">
        <f t="shared" si="46"/>
        <v>49439</v>
      </c>
      <c r="AY46" s="17">
        <f t="shared" si="47"/>
        <v>59430</v>
      </c>
      <c r="AZ46" s="17">
        <f t="shared" si="48"/>
        <v>0</v>
      </c>
      <c r="BA46" s="17">
        <f t="shared" si="49"/>
        <v>59430</v>
      </c>
      <c r="BB46" s="17">
        <f t="shared" si="50"/>
        <v>0</v>
      </c>
      <c r="BC46" s="17">
        <f t="shared" si="51"/>
        <v>0</v>
      </c>
      <c r="BD46" s="17">
        <f t="shared" si="52"/>
        <v>117072</v>
      </c>
      <c r="BE46" s="17">
        <f t="shared" si="53"/>
        <v>0</v>
      </c>
      <c r="BF46" s="75" t="s">
        <v>145</v>
      </c>
      <c r="BG46" s="17">
        <f t="shared" si="54"/>
        <v>0</v>
      </c>
      <c r="BH46" s="17">
        <f t="shared" si="55"/>
        <v>225941</v>
      </c>
    </row>
    <row r="47" spans="1:60" ht="13.5">
      <c r="A47" s="74" t="s">
        <v>177</v>
      </c>
      <c r="B47" s="74" t="s">
        <v>224</v>
      </c>
      <c r="C47" s="101" t="s">
        <v>225</v>
      </c>
      <c r="D47" s="17">
        <f t="shared" si="27"/>
        <v>0</v>
      </c>
      <c r="E47" s="17">
        <f t="shared" si="28"/>
        <v>0</v>
      </c>
      <c r="F47" s="17">
        <f>'廃棄物事業経費（組合）'!AG13</f>
        <v>0</v>
      </c>
      <c r="G47" s="17">
        <f>'廃棄物事業経費（組合）'!AH13</f>
        <v>0</v>
      </c>
      <c r="H47" s="17">
        <f>'廃棄物事業経費（組合）'!AI13</f>
        <v>0</v>
      </c>
      <c r="I47" s="17">
        <f>'廃棄物事業経費（組合）'!AJ13</f>
        <v>0</v>
      </c>
      <c r="J47" s="17" t="str">
        <f>'廃棄物事業経費（組合）'!AK13</f>
        <v>－</v>
      </c>
      <c r="K47" s="17">
        <f t="shared" si="31"/>
        <v>402775</v>
      </c>
      <c r="L47" s="17">
        <f>'廃棄物事業経費（組合）'!AM13</f>
        <v>78781</v>
      </c>
      <c r="M47" s="75">
        <f t="shared" si="32"/>
        <v>267399</v>
      </c>
      <c r="N47" s="17">
        <f>'廃棄物事業経費（組合）'!AO13</f>
        <v>0</v>
      </c>
      <c r="O47" s="17">
        <f>'廃棄物事業経費（組合）'!AP13</f>
        <v>267399</v>
      </c>
      <c r="P47" s="17">
        <f>'廃棄物事業経費（組合）'!AQ13</f>
        <v>0</v>
      </c>
      <c r="Q47" s="17">
        <f>'廃棄物事業経費（組合）'!AR13</f>
        <v>0</v>
      </c>
      <c r="R47" s="17">
        <f>'廃棄物事業経費（組合）'!AS13</f>
        <v>56595</v>
      </c>
      <c r="S47" s="17">
        <f>'廃棄物事業経費（組合）'!AT13</f>
        <v>0</v>
      </c>
      <c r="T47" s="17" t="str">
        <f>'廃棄物事業経費（組合）'!AU13</f>
        <v>－</v>
      </c>
      <c r="U47" s="17">
        <f>'廃棄物事業経費（組合）'!AV13</f>
        <v>0</v>
      </c>
      <c r="V47" s="17">
        <f t="shared" si="33"/>
        <v>402775</v>
      </c>
      <c r="W47" s="17">
        <f t="shared" si="34"/>
        <v>0</v>
      </c>
      <c r="X47" s="17">
        <f t="shared" si="35"/>
        <v>0</v>
      </c>
      <c r="Y47" s="17">
        <f>'廃棄物事業経費（組合）'!AZ13</f>
        <v>0</v>
      </c>
      <c r="Z47" s="17">
        <f>'廃棄物事業経費（組合）'!BA13</f>
        <v>0</v>
      </c>
      <c r="AA47" s="17">
        <f>'廃棄物事業経費（組合）'!BB13</f>
        <v>0</v>
      </c>
      <c r="AB47" s="17">
        <f>'廃棄物事業経費（組合）'!BC13</f>
        <v>0</v>
      </c>
      <c r="AC47" s="17" t="str">
        <f>'廃棄物事業経費（組合）'!BD13</f>
        <v>－</v>
      </c>
      <c r="AD47" s="17">
        <f t="shared" si="36"/>
        <v>0</v>
      </c>
      <c r="AE47" s="17">
        <f>'廃棄物事業経費（組合）'!BF13</f>
        <v>0</v>
      </c>
      <c r="AF47" s="75">
        <f t="shared" si="37"/>
        <v>0</v>
      </c>
      <c r="AG47" s="17">
        <f>'廃棄物事業経費（組合）'!BH13</f>
        <v>0</v>
      </c>
      <c r="AH47" s="17">
        <f>'廃棄物事業経費（組合）'!BI13</f>
        <v>0</v>
      </c>
      <c r="AI47" s="17">
        <f>'廃棄物事業経費（組合）'!BJ13</f>
        <v>0</v>
      </c>
      <c r="AJ47" s="17">
        <f>'廃棄物事業経費（組合）'!BK13</f>
        <v>0</v>
      </c>
      <c r="AK47" s="17">
        <f>'廃棄物事業経費（組合）'!BL13</f>
        <v>0</v>
      </c>
      <c r="AL47" s="17">
        <f>'廃棄物事業経費（組合）'!BM13</f>
        <v>0</v>
      </c>
      <c r="AM47" s="17" t="str">
        <f>'廃棄物事業経費（組合）'!BN13</f>
        <v>－</v>
      </c>
      <c r="AN47" s="17">
        <f>'廃棄物事業経費（組合）'!BO13</f>
        <v>0</v>
      </c>
      <c r="AO47" s="17">
        <f t="shared" si="38"/>
        <v>0</v>
      </c>
      <c r="AP47" s="17">
        <f t="shared" si="39"/>
        <v>0</v>
      </c>
      <c r="AQ47" s="17">
        <f t="shared" si="40"/>
        <v>0</v>
      </c>
      <c r="AR47" s="17">
        <f t="shared" si="41"/>
        <v>0</v>
      </c>
      <c r="AS47" s="17">
        <f t="shared" si="42"/>
        <v>0</v>
      </c>
      <c r="AT47" s="17">
        <f t="shared" si="43"/>
        <v>0</v>
      </c>
      <c r="AU47" s="17">
        <f t="shared" si="44"/>
        <v>0</v>
      </c>
      <c r="AV47" s="75" t="s">
        <v>145</v>
      </c>
      <c r="AW47" s="17">
        <f t="shared" si="45"/>
        <v>402775</v>
      </c>
      <c r="AX47" s="17">
        <f t="shared" si="46"/>
        <v>78781</v>
      </c>
      <c r="AY47" s="17">
        <f t="shared" si="47"/>
        <v>267399</v>
      </c>
      <c r="AZ47" s="17">
        <f t="shared" si="48"/>
        <v>0</v>
      </c>
      <c r="BA47" s="17">
        <f t="shared" si="49"/>
        <v>267399</v>
      </c>
      <c r="BB47" s="17">
        <f t="shared" si="50"/>
        <v>0</v>
      </c>
      <c r="BC47" s="17">
        <f t="shared" si="51"/>
        <v>0</v>
      </c>
      <c r="BD47" s="17">
        <f t="shared" si="52"/>
        <v>56595</v>
      </c>
      <c r="BE47" s="17">
        <f t="shared" si="53"/>
        <v>0</v>
      </c>
      <c r="BF47" s="75" t="s">
        <v>145</v>
      </c>
      <c r="BG47" s="17">
        <f t="shared" si="54"/>
        <v>0</v>
      </c>
      <c r="BH47" s="17">
        <f t="shared" si="55"/>
        <v>402775</v>
      </c>
    </row>
    <row r="48" spans="1:60" ht="13.5">
      <c r="A48" s="74" t="s">
        <v>177</v>
      </c>
      <c r="B48" s="74" t="s">
        <v>226</v>
      </c>
      <c r="C48" s="101" t="s">
        <v>227</v>
      </c>
      <c r="D48" s="17">
        <f t="shared" si="27"/>
        <v>0</v>
      </c>
      <c r="E48" s="17">
        <f t="shared" si="28"/>
        <v>0</v>
      </c>
      <c r="F48" s="17">
        <f>'廃棄物事業経費（組合）'!AG14</f>
        <v>0</v>
      </c>
      <c r="G48" s="17">
        <f>'廃棄物事業経費（組合）'!AH14</f>
        <v>0</v>
      </c>
      <c r="H48" s="17">
        <f>'廃棄物事業経費（組合）'!AI14</f>
        <v>0</v>
      </c>
      <c r="I48" s="17">
        <f>'廃棄物事業経費（組合）'!AJ14</f>
        <v>0</v>
      </c>
      <c r="J48" s="17" t="str">
        <f>'廃棄物事業経費（組合）'!AK14</f>
        <v>－</v>
      </c>
      <c r="K48" s="17">
        <f t="shared" si="31"/>
        <v>217767</v>
      </c>
      <c r="L48" s="17">
        <f>'廃棄物事業経費（組合）'!AM14</f>
        <v>131363</v>
      </c>
      <c r="M48" s="75">
        <f t="shared" si="32"/>
        <v>84546</v>
      </c>
      <c r="N48" s="17">
        <f>'廃棄物事業経費（組合）'!AO14</f>
        <v>6187</v>
      </c>
      <c r="O48" s="17">
        <f>'廃棄物事業経費（組合）'!AP14</f>
        <v>78160</v>
      </c>
      <c r="P48" s="17">
        <f>'廃棄物事業経費（組合）'!AQ14</f>
        <v>199</v>
      </c>
      <c r="Q48" s="17">
        <f>'廃棄物事業経費（組合）'!AR14</f>
        <v>0</v>
      </c>
      <c r="R48" s="17">
        <f>'廃棄物事業経費（組合）'!AS14</f>
        <v>1858</v>
      </c>
      <c r="S48" s="17">
        <f>'廃棄物事業経費（組合）'!AT14</f>
        <v>0</v>
      </c>
      <c r="T48" s="17" t="str">
        <f>'廃棄物事業経費（組合）'!AU14</f>
        <v>－</v>
      </c>
      <c r="U48" s="17">
        <f>'廃棄物事業経費（組合）'!AV14</f>
        <v>20763</v>
      </c>
      <c r="V48" s="17">
        <f t="shared" si="33"/>
        <v>238530</v>
      </c>
      <c r="W48" s="17">
        <f t="shared" si="34"/>
        <v>0</v>
      </c>
      <c r="X48" s="17">
        <f t="shared" si="35"/>
        <v>0</v>
      </c>
      <c r="Y48" s="17">
        <f>'廃棄物事業経費（組合）'!AZ14</f>
        <v>0</v>
      </c>
      <c r="Z48" s="17">
        <f>'廃棄物事業経費（組合）'!BA14</f>
        <v>0</v>
      </c>
      <c r="AA48" s="17">
        <f>'廃棄物事業経費（組合）'!BB14</f>
        <v>0</v>
      </c>
      <c r="AB48" s="17">
        <f>'廃棄物事業経費（組合）'!BC14</f>
        <v>0</v>
      </c>
      <c r="AC48" s="17" t="str">
        <f>'廃棄物事業経費（組合）'!BD14</f>
        <v>－</v>
      </c>
      <c r="AD48" s="17">
        <f t="shared" si="36"/>
        <v>0</v>
      </c>
      <c r="AE48" s="17">
        <f>'廃棄物事業経費（組合）'!BF14</f>
        <v>0</v>
      </c>
      <c r="AF48" s="75">
        <f t="shared" si="37"/>
        <v>0</v>
      </c>
      <c r="AG48" s="17">
        <f>'廃棄物事業経費（組合）'!BH14</f>
        <v>0</v>
      </c>
      <c r="AH48" s="17">
        <f>'廃棄物事業経費（組合）'!BI14</f>
        <v>0</v>
      </c>
      <c r="AI48" s="17">
        <f>'廃棄物事業経費（組合）'!BJ14</f>
        <v>0</v>
      </c>
      <c r="AJ48" s="17">
        <f>'廃棄物事業経費（組合）'!BK14</f>
        <v>0</v>
      </c>
      <c r="AK48" s="17">
        <f>'廃棄物事業経費（組合）'!BL14</f>
        <v>0</v>
      </c>
      <c r="AL48" s="17">
        <f>'廃棄物事業経費（組合）'!BM14</f>
        <v>0</v>
      </c>
      <c r="AM48" s="17" t="str">
        <f>'廃棄物事業経費（組合）'!BN14</f>
        <v>－</v>
      </c>
      <c r="AN48" s="17">
        <f>'廃棄物事業経費（組合）'!BO14</f>
        <v>0</v>
      </c>
      <c r="AO48" s="17">
        <f t="shared" si="38"/>
        <v>0</v>
      </c>
      <c r="AP48" s="17">
        <f t="shared" si="39"/>
        <v>0</v>
      </c>
      <c r="AQ48" s="17">
        <f t="shared" si="40"/>
        <v>0</v>
      </c>
      <c r="AR48" s="17">
        <f t="shared" si="41"/>
        <v>0</v>
      </c>
      <c r="AS48" s="17">
        <f t="shared" si="42"/>
        <v>0</v>
      </c>
      <c r="AT48" s="17">
        <f t="shared" si="43"/>
        <v>0</v>
      </c>
      <c r="AU48" s="17">
        <f t="shared" si="44"/>
        <v>0</v>
      </c>
      <c r="AV48" s="75" t="s">
        <v>145</v>
      </c>
      <c r="AW48" s="17">
        <f t="shared" si="45"/>
        <v>217767</v>
      </c>
      <c r="AX48" s="17">
        <f t="shared" si="46"/>
        <v>131363</v>
      </c>
      <c r="AY48" s="17">
        <f t="shared" si="47"/>
        <v>84546</v>
      </c>
      <c r="AZ48" s="17">
        <f t="shared" si="48"/>
        <v>6187</v>
      </c>
      <c r="BA48" s="17">
        <f t="shared" si="49"/>
        <v>78160</v>
      </c>
      <c r="BB48" s="17">
        <f t="shared" si="50"/>
        <v>199</v>
      </c>
      <c r="BC48" s="17">
        <f t="shared" si="51"/>
        <v>0</v>
      </c>
      <c r="BD48" s="17">
        <f t="shared" si="52"/>
        <v>1858</v>
      </c>
      <c r="BE48" s="17">
        <f t="shared" si="53"/>
        <v>0</v>
      </c>
      <c r="BF48" s="75" t="s">
        <v>145</v>
      </c>
      <c r="BG48" s="17">
        <f t="shared" si="54"/>
        <v>20763</v>
      </c>
      <c r="BH48" s="17">
        <f t="shared" si="55"/>
        <v>238530</v>
      </c>
    </row>
    <row r="49" spans="1:60" ht="13.5">
      <c r="A49" s="74" t="s">
        <v>177</v>
      </c>
      <c r="B49" s="74" t="s">
        <v>228</v>
      </c>
      <c r="C49" s="101" t="s">
        <v>229</v>
      </c>
      <c r="D49" s="17">
        <f t="shared" si="27"/>
        <v>13650</v>
      </c>
      <c r="E49" s="17">
        <f t="shared" si="28"/>
        <v>0</v>
      </c>
      <c r="F49" s="17">
        <f>'廃棄物事業経費（組合）'!AG15</f>
        <v>0</v>
      </c>
      <c r="G49" s="17">
        <f>'廃棄物事業経費（組合）'!AH15</f>
        <v>0</v>
      </c>
      <c r="H49" s="17">
        <f>'廃棄物事業経費（組合）'!AI15</f>
        <v>0</v>
      </c>
      <c r="I49" s="17">
        <f>'廃棄物事業経費（組合）'!AJ15</f>
        <v>13650</v>
      </c>
      <c r="J49" s="17" t="str">
        <f>'廃棄物事業経費（組合）'!AK15</f>
        <v>－</v>
      </c>
      <c r="K49" s="17">
        <f t="shared" si="31"/>
        <v>615175</v>
      </c>
      <c r="L49" s="17">
        <f>'廃棄物事業経費（組合）'!AM15</f>
        <v>60014</v>
      </c>
      <c r="M49" s="75">
        <f t="shared" si="32"/>
        <v>319451</v>
      </c>
      <c r="N49" s="17">
        <f>'廃棄物事業経費（組合）'!AO15</f>
        <v>0</v>
      </c>
      <c r="O49" s="17">
        <f>'廃棄物事業経費（組合）'!AP15</f>
        <v>319451</v>
      </c>
      <c r="P49" s="17">
        <f>'廃棄物事業経費（組合）'!AQ15</f>
        <v>0</v>
      </c>
      <c r="Q49" s="17">
        <f>'廃棄物事業経費（組合）'!AR15</f>
        <v>0</v>
      </c>
      <c r="R49" s="17">
        <f>'廃棄物事業経費（組合）'!AS15</f>
        <v>230366</v>
      </c>
      <c r="S49" s="17">
        <f>'廃棄物事業経費（組合）'!AT15</f>
        <v>5344</v>
      </c>
      <c r="T49" s="17" t="str">
        <f>'廃棄物事業経費（組合）'!AU15</f>
        <v>－</v>
      </c>
      <c r="U49" s="17">
        <f>'廃棄物事業経費（組合）'!AV15</f>
        <v>13081</v>
      </c>
      <c r="V49" s="17">
        <f t="shared" si="33"/>
        <v>641906</v>
      </c>
      <c r="W49" s="17">
        <f t="shared" si="34"/>
        <v>0</v>
      </c>
      <c r="X49" s="17">
        <f t="shared" si="35"/>
        <v>0</v>
      </c>
      <c r="Y49" s="17">
        <f>'廃棄物事業経費（組合）'!AZ15</f>
        <v>0</v>
      </c>
      <c r="Z49" s="17">
        <f>'廃棄物事業経費（組合）'!BA15</f>
        <v>0</v>
      </c>
      <c r="AA49" s="17">
        <f>'廃棄物事業経費（組合）'!BB15</f>
        <v>0</v>
      </c>
      <c r="AB49" s="17">
        <f>'廃棄物事業経費（組合）'!BC15</f>
        <v>0</v>
      </c>
      <c r="AC49" s="17" t="str">
        <f>'廃棄物事業経費（組合）'!BD15</f>
        <v>－</v>
      </c>
      <c r="AD49" s="17">
        <f t="shared" si="36"/>
        <v>0</v>
      </c>
      <c r="AE49" s="17">
        <f>'廃棄物事業経費（組合）'!BF15</f>
        <v>0</v>
      </c>
      <c r="AF49" s="75">
        <f t="shared" si="37"/>
        <v>0</v>
      </c>
      <c r="AG49" s="17">
        <f>'廃棄物事業経費（組合）'!BH15</f>
        <v>0</v>
      </c>
      <c r="AH49" s="17">
        <f>'廃棄物事業経費（組合）'!BI15</f>
        <v>0</v>
      </c>
      <c r="AI49" s="17">
        <f>'廃棄物事業経費（組合）'!BJ15</f>
        <v>0</v>
      </c>
      <c r="AJ49" s="17">
        <f>'廃棄物事業経費（組合）'!BK15</f>
        <v>0</v>
      </c>
      <c r="AK49" s="17">
        <f>'廃棄物事業経費（組合）'!BL15</f>
        <v>0</v>
      </c>
      <c r="AL49" s="17">
        <f>'廃棄物事業経費（組合）'!BM15</f>
        <v>0</v>
      </c>
      <c r="AM49" s="17" t="str">
        <f>'廃棄物事業経費（組合）'!BN15</f>
        <v>－</v>
      </c>
      <c r="AN49" s="17">
        <f>'廃棄物事業経費（組合）'!BO15</f>
        <v>0</v>
      </c>
      <c r="AO49" s="17">
        <f t="shared" si="38"/>
        <v>0</v>
      </c>
      <c r="AP49" s="17">
        <f t="shared" si="39"/>
        <v>13650</v>
      </c>
      <c r="AQ49" s="17">
        <f t="shared" si="40"/>
        <v>0</v>
      </c>
      <c r="AR49" s="17">
        <f t="shared" si="41"/>
        <v>0</v>
      </c>
      <c r="AS49" s="17">
        <f t="shared" si="42"/>
        <v>0</v>
      </c>
      <c r="AT49" s="17">
        <f t="shared" si="43"/>
        <v>0</v>
      </c>
      <c r="AU49" s="17">
        <f t="shared" si="44"/>
        <v>13650</v>
      </c>
      <c r="AV49" s="75" t="s">
        <v>145</v>
      </c>
      <c r="AW49" s="17">
        <f t="shared" si="45"/>
        <v>615175</v>
      </c>
      <c r="AX49" s="17">
        <f t="shared" si="46"/>
        <v>60014</v>
      </c>
      <c r="AY49" s="17">
        <f t="shared" si="47"/>
        <v>319451</v>
      </c>
      <c r="AZ49" s="17">
        <f t="shared" si="48"/>
        <v>0</v>
      </c>
      <c r="BA49" s="17">
        <f t="shared" si="49"/>
        <v>319451</v>
      </c>
      <c r="BB49" s="17">
        <f t="shared" si="50"/>
        <v>0</v>
      </c>
      <c r="BC49" s="17">
        <f t="shared" si="51"/>
        <v>0</v>
      </c>
      <c r="BD49" s="17">
        <f t="shared" si="52"/>
        <v>230366</v>
      </c>
      <c r="BE49" s="17">
        <f t="shared" si="53"/>
        <v>5344</v>
      </c>
      <c r="BF49" s="75" t="s">
        <v>145</v>
      </c>
      <c r="BG49" s="17">
        <f t="shared" si="54"/>
        <v>13081</v>
      </c>
      <c r="BH49" s="17">
        <f t="shared" si="55"/>
        <v>641906</v>
      </c>
    </row>
    <row r="50" spans="1:60" ht="13.5">
      <c r="A50" s="74" t="s">
        <v>177</v>
      </c>
      <c r="B50" s="74" t="s">
        <v>230</v>
      </c>
      <c r="C50" s="101" t="s">
        <v>231</v>
      </c>
      <c r="D50" s="17">
        <f t="shared" si="27"/>
        <v>0</v>
      </c>
      <c r="E50" s="17">
        <f t="shared" si="28"/>
        <v>0</v>
      </c>
      <c r="F50" s="17">
        <f>'廃棄物事業経費（組合）'!AG16</f>
        <v>0</v>
      </c>
      <c r="G50" s="17">
        <f>'廃棄物事業経費（組合）'!AH16</f>
        <v>0</v>
      </c>
      <c r="H50" s="17">
        <f>'廃棄物事業経費（組合）'!AI16</f>
        <v>0</v>
      </c>
      <c r="I50" s="17">
        <f>'廃棄物事業経費（組合）'!AJ16</f>
        <v>0</v>
      </c>
      <c r="J50" s="17" t="str">
        <f>'廃棄物事業経費（組合）'!AK16</f>
        <v>－</v>
      </c>
      <c r="K50" s="17">
        <f t="shared" si="31"/>
        <v>118988</v>
      </c>
      <c r="L50" s="17">
        <f>'廃棄物事業経費（組合）'!AM16</f>
        <v>54019</v>
      </c>
      <c r="M50" s="75">
        <f t="shared" si="32"/>
        <v>61224</v>
      </c>
      <c r="N50" s="17">
        <f>'廃棄物事業経費（組合）'!AO16</f>
        <v>15185</v>
      </c>
      <c r="O50" s="17">
        <f>'廃棄物事業経費（組合）'!AP16</f>
        <v>45371</v>
      </c>
      <c r="P50" s="17">
        <f>'廃棄物事業経費（組合）'!AQ16</f>
        <v>668</v>
      </c>
      <c r="Q50" s="17">
        <f>'廃棄物事業経費（組合）'!AR16</f>
        <v>0</v>
      </c>
      <c r="R50" s="17">
        <f>'廃棄物事業経費（組合）'!AS16</f>
        <v>3745</v>
      </c>
      <c r="S50" s="17">
        <f>'廃棄物事業経費（組合）'!AT16</f>
        <v>0</v>
      </c>
      <c r="T50" s="17" t="str">
        <f>'廃棄物事業経費（組合）'!AU16</f>
        <v>－</v>
      </c>
      <c r="U50" s="17">
        <f>'廃棄物事業経費（組合）'!AV16</f>
        <v>0</v>
      </c>
      <c r="V50" s="17">
        <f t="shared" si="33"/>
        <v>118988</v>
      </c>
      <c r="W50" s="17">
        <f t="shared" si="34"/>
        <v>0</v>
      </c>
      <c r="X50" s="17">
        <f t="shared" si="35"/>
        <v>0</v>
      </c>
      <c r="Y50" s="17">
        <f>'廃棄物事業経費（組合）'!AZ16</f>
        <v>0</v>
      </c>
      <c r="Z50" s="17">
        <f>'廃棄物事業経費（組合）'!BA16</f>
        <v>0</v>
      </c>
      <c r="AA50" s="17">
        <f>'廃棄物事業経費（組合）'!BB16</f>
        <v>0</v>
      </c>
      <c r="AB50" s="17">
        <f>'廃棄物事業経費（組合）'!BC16</f>
        <v>0</v>
      </c>
      <c r="AC50" s="17" t="str">
        <f>'廃棄物事業経費（組合）'!BD16</f>
        <v>－</v>
      </c>
      <c r="AD50" s="17">
        <f t="shared" si="36"/>
        <v>0</v>
      </c>
      <c r="AE50" s="17">
        <f>'廃棄物事業経費（組合）'!BF16</f>
        <v>0</v>
      </c>
      <c r="AF50" s="75">
        <f t="shared" si="37"/>
        <v>0</v>
      </c>
      <c r="AG50" s="17">
        <f>'廃棄物事業経費（組合）'!BH16</f>
        <v>0</v>
      </c>
      <c r="AH50" s="17">
        <f>'廃棄物事業経費（組合）'!BI16</f>
        <v>0</v>
      </c>
      <c r="AI50" s="17">
        <f>'廃棄物事業経費（組合）'!BJ16</f>
        <v>0</v>
      </c>
      <c r="AJ50" s="17">
        <f>'廃棄物事業経費（組合）'!BK16</f>
        <v>0</v>
      </c>
      <c r="AK50" s="17">
        <f>'廃棄物事業経費（組合）'!BL16</f>
        <v>0</v>
      </c>
      <c r="AL50" s="17">
        <f>'廃棄物事業経費（組合）'!BM16</f>
        <v>0</v>
      </c>
      <c r="AM50" s="17" t="str">
        <f>'廃棄物事業経費（組合）'!BN16</f>
        <v>－</v>
      </c>
      <c r="AN50" s="17">
        <f>'廃棄物事業経費（組合）'!BO16</f>
        <v>0</v>
      </c>
      <c r="AO50" s="17">
        <f t="shared" si="38"/>
        <v>0</v>
      </c>
      <c r="AP50" s="17">
        <f t="shared" si="39"/>
        <v>0</v>
      </c>
      <c r="AQ50" s="17">
        <f t="shared" si="40"/>
        <v>0</v>
      </c>
      <c r="AR50" s="17">
        <f t="shared" si="41"/>
        <v>0</v>
      </c>
      <c r="AS50" s="17">
        <f t="shared" si="42"/>
        <v>0</v>
      </c>
      <c r="AT50" s="17">
        <f t="shared" si="43"/>
        <v>0</v>
      </c>
      <c r="AU50" s="17">
        <f t="shared" si="44"/>
        <v>0</v>
      </c>
      <c r="AV50" s="75" t="s">
        <v>145</v>
      </c>
      <c r="AW50" s="17">
        <f t="shared" si="45"/>
        <v>118988</v>
      </c>
      <c r="AX50" s="17">
        <f t="shared" si="46"/>
        <v>54019</v>
      </c>
      <c r="AY50" s="17">
        <f t="shared" si="47"/>
        <v>61224</v>
      </c>
      <c r="AZ50" s="17">
        <f t="shared" si="48"/>
        <v>15185</v>
      </c>
      <c r="BA50" s="17">
        <f t="shared" si="49"/>
        <v>45371</v>
      </c>
      <c r="BB50" s="17">
        <f t="shared" si="50"/>
        <v>668</v>
      </c>
      <c r="BC50" s="17">
        <f t="shared" si="51"/>
        <v>0</v>
      </c>
      <c r="BD50" s="17">
        <f t="shared" si="52"/>
        <v>3745</v>
      </c>
      <c r="BE50" s="17">
        <f t="shared" si="53"/>
        <v>0</v>
      </c>
      <c r="BF50" s="75" t="s">
        <v>145</v>
      </c>
      <c r="BG50" s="17">
        <f t="shared" si="54"/>
        <v>0</v>
      </c>
      <c r="BH50" s="17">
        <f t="shared" si="55"/>
        <v>118988</v>
      </c>
    </row>
    <row r="51" spans="1:60" ht="13.5">
      <c r="A51" s="74" t="s">
        <v>177</v>
      </c>
      <c r="B51" s="74" t="s">
        <v>232</v>
      </c>
      <c r="C51" s="101" t="s">
        <v>233</v>
      </c>
      <c r="D51" s="17">
        <f t="shared" si="27"/>
        <v>0</v>
      </c>
      <c r="E51" s="17">
        <f t="shared" si="28"/>
        <v>0</v>
      </c>
      <c r="F51" s="17">
        <f>'廃棄物事業経費（組合）'!AG17</f>
        <v>0</v>
      </c>
      <c r="G51" s="17">
        <f>'廃棄物事業経費（組合）'!AH17</f>
        <v>0</v>
      </c>
      <c r="H51" s="17">
        <f>'廃棄物事業経費（組合）'!AI17</f>
        <v>0</v>
      </c>
      <c r="I51" s="17">
        <f>'廃棄物事業経費（組合）'!AJ17</f>
        <v>0</v>
      </c>
      <c r="J51" s="17" t="str">
        <f>'廃棄物事業経費（組合）'!AK17</f>
        <v>－</v>
      </c>
      <c r="K51" s="17">
        <f t="shared" si="31"/>
        <v>232739</v>
      </c>
      <c r="L51" s="17">
        <f>'廃棄物事業経費（組合）'!AM17</f>
        <v>62760</v>
      </c>
      <c r="M51" s="75">
        <f t="shared" si="32"/>
        <v>138970</v>
      </c>
      <c r="N51" s="17">
        <f>'廃棄物事業経費（組合）'!AO17</f>
        <v>0</v>
      </c>
      <c r="O51" s="17">
        <f>'廃棄物事業経費（組合）'!AP17</f>
        <v>108113</v>
      </c>
      <c r="P51" s="17">
        <f>'廃棄物事業経費（組合）'!AQ17</f>
        <v>30857</v>
      </c>
      <c r="Q51" s="17">
        <f>'廃棄物事業経費（組合）'!AR17</f>
        <v>5093</v>
      </c>
      <c r="R51" s="17">
        <f>'廃棄物事業経費（組合）'!AS17</f>
        <v>25916</v>
      </c>
      <c r="S51" s="17">
        <f>'廃棄物事業経費（組合）'!AT17</f>
        <v>0</v>
      </c>
      <c r="T51" s="17" t="str">
        <f>'廃棄物事業経費（組合）'!AU17</f>
        <v>－</v>
      </c>
      <c r="U51" s="17">
        <f>'廃棄物事業経費（組合）'!AV17</f>
        <v>165</v>
      </c>
      <c r="V51" s="17">
        <f t="shared" si="33"/>
        <v>232904</v>
      </c>
      <c r="W51" s="17">
        <f t="shared" si="34"/>
        <v>0</v>
      </c>
      <c r="X51" s="17">
        <f t="shared" si="35"/>
        <v>0</v>
      </c>
      <c r="Y51" s="17">
        <f>'廃棄物事業経費（組合）'!AZ17</f>
        <v>0</v>
      </c>
      <c r="Z51" s="17">
        <f>'廃棄物事業経費（組合）'!BA17</f>
        <v>0</v>
      </c>
      <c r="AA51" s="17">
        <f>'廃棄物事業経費（組合）'!BB17</f>
        <v>0</v>
      </c>
      <c r="AB51" s="17">
        <f>'廃棄物事業経費（組合）'!BC17</f>
        <v>0</v>
      </c>
      <c r="AC51" s="17" t="str">
        <f>'廃棄物事業経費（組合）'!BD17</f>
        <v>－</v>
      </c>
      <c r="AD51" s="17">
        <f t="shared" si="36"/>
        <v>0</v>
      </c>
      <c r="AE51" s="17">
        <f>'廃棄物事業経費（組合）'!BF17</f>
        <v>0</v>
      </c>
      <c r="AF51" s="75">
        <f t="shared" si="37"/>
        <v>0</v>
      </c>
      <c r="AG51" s="17">
        <f>'廃棄物事業経費（組合）'!BH17</f>
        <v>0</v>
      </c>
      <c r="AH51" s="17">
        <f>'廃棄物事業経費（組合）'!BI17</f>
        <v>0</v>
      </c>
      <c r="AI51" s="17">
        <f>'廃棄物事業経費（組合）'!BJ17</f>
        <v>0</v>
      </c>
      <c r="AJ51" s="17">
        <f>'廃棄物事業経費（組合）'!BK17</f>
        <v>0</v>
      </c>
      <c r="AK51" s="17">
        <f>'廃棄物事業経費（組合）'!BL17</f>
        <v>0</v>
      </c>
      <c r="AL51" s="17">
        <f>'廃棄物事業経費（組合）'!BM17</f>
        <v>0</v>
      </c>
      <c r="AM51" s="17" t="str">
        <f>'廃棄物事業経費（組合）'!BN17</f>
        <v>－</v>
      </c>
      <c r="AN51" s="17">
        <f>'廃棄物事業経費（組合）'!BO17</f>
        <v>0</v>
      </c>
      <c r="AO51" s="17">
        <f t="shared" si="38"/>
        <v>0</v>
      </c>
      <c r="AP51" s="17">
        <f t="shared" si="39"/>
        <v>0</v>
      </c>
      <c r="AQ51" s="17">
        <f t="shared" si="40"/>
        <v>0</v>
      </c>
      <c r="AR51" s="17">
        <f t="shared" si="41"/>
        <v>0</v>
      </c>
      <c r="AS51" s="17">
        <f t="shared" si="42"/>
        <v>0</v>
      </c>
      <c r="AT51" s="17">
        <f t="shared" si="43"/>
        <v>0</v>
      </c>
      <c r="AU51" s="17">
        <f t="shared" si="44"/>
        <v>0</v>
      </c>
      <c r="AV51" s="75" t="s">
        <v>145</v>
      </c>
      <c r="AW51" s="17">
        <f t="shared" si="45"/>
        <v>232739</v>
      </c>
      <c r="AX51" s="17">
        <f t="shared" si="46"/>
        <v>62760</v>
      </c>
      <c r="AY51" s="17">
        <f t="shared" si="47"/>
        <v>138970</v>
      </c>
      <c r="AZ51" s="17">
        <f t="shared" si="48"/>
        <v>0</v>
      </c>
      <c r="BA51" s="17">
        <f t="shared" si="49"/>
        <v>108113</v>
      </c>
      <c r="BB51" s="17">
        <f t="shared" si="50"/>
        <v>30857</v>
      </c>
      <c r="BC51" s="17">
        <f t="shared" si="51"/>
        <v>5093</v>
      </c>
      <c r="BD51" s="17">
        <f t="shared" si="52"/>
        <v>25916</v>
      </c>
      <c r="BE51" s="17">
        <f t="shared" si="53"/>
        <v>0</v>
      </c>
      <c r="BF51" s="75" t="s">
        <v>145</v>
      </c>
      <c r="BG51" s="17">
        <f t="shared" si="54"/>
        <v>165</v>
      </c>
      <c r="BH51" s="17">
        <f t="shared" si="55"/>
        <v>232904</v>
      </c>
    </row>
    <row r="52" spans="1:60" ht="13.5">
      <c r="A52" s="74" t="s">
        <v>177</v>
      </c>
      <c r="B52" s="74" t="s">
        <v>234</v>
      </c>
      <c r="C52" s="101" t="s">
        <v>235</v>
      </c>
      <c r="D52" s="17">
        <f t="shared" si="27"/>
        <v>0</v>
      </c>
      <c r="E52" s="17">
        <f t="shared" si="28"/>
        <v>0</v>
      </c>
      <c r="F52" s="17">
        <f>'廃棄物事業経費（組合）'!AG18</f>
        <v>0</v>
      </c>
      <c r="G52" s="17">
        <f>'廃棄物事業経費（組合）'!AH18</f>
        <v>0</v>
      </c>
      <c r="H52" s="17">
        <f>'廃棄物事業経費（組合）'!AI18</f>
        <v>0</v>
      </c>
      <c r="I52" s="17">
        <f>'廃棄物事業経費（組合）'!AJ18</f>
        <v>0</v>
      </c>
      <c r="J52" s="17" t="str">
        <f>'廃棄物事業経費（組合）'!AK18</f>
        <v>－</v>
      </c>
      <c r="K52" s="17">
        <f t="shared" si="31"/>
        <v>318164</v>
      </c>
      <c r="L52" s="17">
        <f>'廃棄物事業経費（組合）'!AM18</f>
        <v>15059</v>
      </c>
      <c r="M52" s="75">
        <f t="shared" si="32"/>
        <v>172539</v>
      </c>
      <c r="N52" s="17">
        <f>'廃棄物事業経費（組合）'!AO18</f>
        <v>0</v>
      </c>
      <c r="O52" s="17">
        <f>'廃棄物事業経費（組合）'!AP18</f>
        <v>172539</v>
      </c>
      <c r="P52" s="17">
        <f>'廃棄物事業経費（組合）'!AQ18</f>
        <v>0</v>
      </c>
      <c r="Q52" s="17">
        <f>'廃棄物事業経費（組合）'!AR18</f>
        <v>0</v>
      </c>
      <c r="R52" s="17">
        <f>'廃棄物事業経費（組合）'!AS18</f>
        <v>130566</v>
      </c>
      <c r="S52" s="17">
        <f>'廃棄物事業経費（組合）'!AT18</f>
        <v>0</v>
      </c>
      <c r="T52" s="17" t="str">
        <f>'廃棄物事業経費（組合）'!AU18</f>
        <v>－</v>
      </c>
      <c r="U52" s="17">
        <f>'廃棄物事業経費（組合）'!AV18</f>
        <v>0</v>
      </c>
      <c r="V52" s="17">
        <f t="shared" si="33"/>
        <v>318164</v>
      </c>
      <c r="W52" s="17">
        <f t="shared" si="34"/>
        <v>0</v>
      </c>
      <c r="X52" s="17">
        <f t="shared" si="35"/>
        <v>0</v>
      </c>
      <c r="Y52" s="17">
        <f>'廃棄物事業経費（組合）'!AZ18</f>
        <v>0</v>
      </c>
      <c r="Z52" s="17">
        <f>'廃棄物事業経費（組合）'!BA18</f>
        <v>0</v>
      </c>
      <c r="AA52" s="17">
        <f>'廃棄物事業経費（組合）'!BB18</f>
        <v>0</v>
      </c>
      <c r="AB52" s="17">
        <f>'廃棄物事業経費（組合）'!BC18</f>
        <v>0</v>
      </c>
      <c r="AC52" s="17" t="str">
        <f>'廃棄物事業経費（組合）'!BD18</f>
        <v>－</v>
      </c>
      <c r="AD52" s="17">
        <f t="shared" si="36"/>
        <v>0</v>
      </c>
      <c r="AE52" s="17">
        <f>'廃棄物事業経費（組合）'!BF18</f>
        <v>0</v>
      </c>
      <c r="AF52" s="75">
        <f t="shared" si="37"/>
        <v>0</v>
      </c>
      <c r="AG52" s="17">
        <f>'廃棄物事業経費（組合）'!BH18</f>
        <v>0</v>
      </c>
      <c r="AH52" s="17">
        <f>'廃棄物事業経費（組合）'!BI18</f>
        <v>0</v>
      </c>
      <c r="AI52" s="17">
        <f>'廃棄物事業経費（組合）'!BJ18</f>
        <v>0</v>
      </c>
      <c r="AJ52" s="17">
        <f>'廃棄物事業経費（組合）'!BK18</f>
        <v>0</v>
      </c>
      <c r="AK52" s="17">
        <f>'廃棄物事業経費（組合）'!BL18</f>
        <v>0</v>
      </c>
      <c r="AL52" s="17">
        <f>'廃棄物事業経費（組合）'!BM18</f>
        <v>0</v>
      </c>
      <c r="AM52" s="17" t="str">
        <f>'廃棄物事業経費（組合）'!BN18</f>
        <v>－</v>
      </c>
      <c r="AN52" s="17">
        <f>'廃棄物事業経費（組合）'!BO18</f>
        <v>0</v>
      </c>
      <c r="AO52" s="17">
        <f t="shared" si="38"/>
        <v>0</v>
      </c>
      <c r="AP52" s="17">
        <f t="shared" si="39"/>
        <v>0</v>
      </c>
      <c r="AQ52" s="17">
        <f t="shared" si="40"/>
        <v>0</v>
      </c>
      <c r="AR52" s="17">
        <f t="shared" si="41"/>
        <v>0</v>
      </c>
      <c r="AS52" s="17">
        <f t="shared" si="42"/>
        <v>0</v>
      </c>
      <c r="AT52" s="17">
        <f t="shared" si="43"/>
        <v>0</v>
      </c>
      <c r="AU52" s="17">
        <f t="shared" si="44"/>
        <v>0</v>
      </c>
      <c r="AV52" s="75" t="s">
        <v>145</v>
      </c>
      <c r="AW52" s="17">
        <f t="shared" si="45"/>
        <v>318164</v>
      </c>
      <c r="AX52" s="17">
        <f t="shared" si="46"/>
        <v>15059</v>
      </c>
      <c r="AY52" s="17">
        <f t="shared" si="47"/>
        <v>172539</v>
      </c>
      <c r="AZ52" s="17">
        <f t="shared" si="48"/>
        <v>0</v>
      </c>
      <c r="BA52" s="17">
        <f t="shared" si="49"/>
        <v>172539</v>
      </c>
      <c r="BB52" s="17">
        <f t="shared" si="50"/>
        <v>0</v>
      </c>
      <c r="BC52" s="17">
        <f t="shared" si="51"/>
        <v>0</v>
      </c>
      <c r="BD52" s="17">
        <f t="shared" si="52"/>
        <v>130566</v>
      </c>
      <c r="BE52" s="17">
        <f t="shared" si="53"/>
        <v>0</v>
      </c>
      <c r="BF52" s="75" t="s">
        <v>145</v>
      </c>
      <c r="BG52" s="17">
        <f t="shared" si="54"/>
        <v>0</v>
      </c>
      <c r="BH52" s="17">
        <f t="shared" si="55"/>
        <v>318164</v>
      </c>
    </row>
    <row r="53" spans="1:60" ht="13.5">
      <c r="A53" s="74" t="s">
        <v>177</v>
      </c>
      <c r="B53" s="74" t="s">
        <v>236</v>
      </c>
      <c r="C53" s="101" t="s">
        <v>237</v>
      </c>
      <c r="D53" s="17">
        <f t="shared" si="27"/>
        <v>0</v>
      </c>
      <c r="E53" s="17">
        <f t="shared" si="28"/>
        <v>0</v>
      </c>
      <c r="F53" s="17">
        <f>'廃棄物事業経費（組合）'!AG19</f>
        <v>0</v>
      </c>
      <c r="G53" s="17">
        <f>'廃棄物事業経費（組合）'!AH19</f>
        <v>0</v>
      </c>
      <c r="H53" s="17">
        <f>'廃棄物事業経費（組合）'!AI19</f>
        <v>0</v>
      </c>
      <c r="I53" s="17">
        <f>'廃棄物事業経費（組合）'!AJ19</f>
        <v>0</v>
      </c>
      <c r="J53" s="17" t="str">
        <f>'廃棄物事業経費（組合）'!AK19</f>
        <v>－</v>
      </c>
      <c r="K53" s="17">
        <f t="shared" si="31"/>
        <v>0</v>
      </c>
      <c r="L53" s="17">
        <f>'廃棄物事業経費（組合）'!AM19</f>
        <v>0</v>
      </c>
      <c r="M53" s="75">
        <f t="shared" si="32"/>
        <v>0</v>
      </c>
      <c r="N53" s="17">
        <f>'廃棄物事業経費（組合）'!AO19</f>
        <v>0</v>
      </c>
      <c r="O53" s="17">
        <f>'廃棄物事業経費（組合）'!AP19</f>
        <v>0</v>
      </c>
      <c r="P53" s="17">
        <f>'廃棄物事業経費（組合）'!AQ19</f>
        <v>0</v>
      </c>
      <c r="Q53" s="17">
        <f>'廃棄物事業経費（組合）'!AR19</f>
        <v>0</v>
      </c>
      <c r="R53" s="17">
        <f>'廃棄物事業経費（組合）'!AS19</f>
        <v>0</v>
      </c>
      <c r="S53" s="17">
        <f>'廃棄物事業経費（組合）'!AT19</f>
        <v>0</v>
      </c>
      <c r="T53" s="17" t="str">
        <f>'廃棄物事業経費（組合）'!AU19</f>
        <v>－</v>
      </c>
      <c r="U53" s="17">
        <f>'廃棄物事業経費（組合）'!AV19</f>
        <v>0</v>
      </c>
      <c r="V53" s="17">
        <f t="shared" si="33"/>
        <v>0</v>
      </c>
      <c r="W53" s="17">
        <f t="shared" si="34"/>
        <v>956208</v>
      </c>
      <c r="X53" s="17">
        <f t="shared" si="35"/>
        <v>956208</v>
      </c>
      <c r="Y53" s="17">
        <f>'廃棄物事業経費（組合）'!AZ19</f>
        <v>956208</v>
      </c>
      <c r="Z53" s="17">
        <f>'廃棄物事業経費（組合）'!BA19</f>
        <v>0</v>
      </c>
      <c r="AA53" s="17">
        <f>'廃棄物事業経費（組合）'!BB19</f>
        <v>0</v>
      </c>
      <c r="AB53" s="17">
        <f>'廃棄物事業経費（組合）'!BC19</f>
        <v>0</v>
      </c>
      <c r="AC53" s="17" t="str">
        <f>'廃棄物事業経費（組合）'!BD19</f>
        <v>－</v>
      </c>
      <c r="AD53" s="17">
        <f t="shared" si="36"/>
        <v>309702</v>
      </c>
      <c r="AE53" s="17">
        <f>'廃棄物事業経費（組合）'!BF19</f>
        <v>74310</v>
      </c>
      <c r="AF53" s="75">
        <f t="shared" si="37"/>
        <v>111616</v>
      </c>
      <c r="AG53" s="17">
        <f>'廃棄物事業経費（組合）'!BH19</f>
        <v>0</v>
      </c>
      <c r="AH53" s="17">
        <f>'廃棄物事業経費（組合）'!BI19</f>
        <v>111616</v>
      </c>
      <c r="AI53" s="17">
        <f>'廃棄物事業経費（組合）'!BJ19</f>
        <v>0</v>
      </c>
      <c r="AJ53" s="17">
        <f>'廃棄物事業経費（組合）'!BK19</f>
        <v>0</v>
      </c>
      <c r="AK53" s="17">
        <f>'廃棄物事業経費（組合）'!BL19</f>
        <v>57741</v>
      </c>
      <c r="AL53" s="17">
        <f>'廃棄物事業経費（組合）'!BM19</f>
        <v>66035</v>
      </c>
      <c r="AM53" s="17" t="str">
        <f>'廃棄物事業経費（組合）'!BN19</f>
        <v>－</v>
      </c>
      <c r="AN53" s="17">
        <f>'廃棄物事業経費（組合）'!BO19</f>
        <v>69443</v>
      </c>
      <c r="AO53" s="17">
        <f t="shared" si="38"/>
        <v>1335353</v>
      </c>
      <c r="AP53" s="17">
        <f t="shared" si="39"/>
        <v>956208</v>
      </c>
      <c r="AQ53" s="17">
        <f t="shared" si="40"/>
        <v>956208</v>
      </c>
      <c r="AR53" s="17">
        <f t="shared" si="41"/>
        <v>956208</v>
      </c>
      <c r="AS53" s="17">
        <f t="shared" si="42"/>
        <v>0</v>
      </c>
      <c r="AT53" s="17">
        <f t="shared" si="43"/>
        <v>0</v>
      </c>
      <c r="AU53" s="17">
        <f t="shared" si="44"/>
        <v>0</v>
      </c>
      <c r="AV53" s="75" t="s">
        <v>145</v>
      </c>
      <c r="AW53" s="17">
        <f t="shared" si="45"/>
        <v>309702</v>
      </c>
      <c r="AX53" s="17">
        <f t="shared" si="46"/>
        <v>74310</v>
      </c>
      <c r="AY53" s="17">
        <f t="shared" si="47"/>
        <v>111616</v>
      </c>
      <c r="AZ53" s="17">
        <f t="shared" si="48"/>
        <v>0</v>
      </c>
      <c r="BA53" s="17">
        <f t="shared" si="49"/>
        <v>111616</v>
      </c>
      <c r="BB53" s="17">
        <f t="shared" si="50"/>
        <v>0</v>
      </c>
      <c r="BC53" s="17">
        <f t="shared" si="51"/>
        <v>0</v>
      </c>
      <c r="BD53" s="17">
        <f t="shared" si="52"/>
        <v>57741</v>
      </c>
      <c r="BE53" s="17">
        <f t="shared" si="53"/>
        <v>66035</v>
      </c>
      <c r="BF53" s="75" t="s">
        <v>145</v>
      </c>
      <c r="BG53" s="17">
        <f t="shared" si="54"/>
        <v>69443</v>
      </c>
      <c r="BH53" s="17">
        <f t="shared" si="55"/>
        <v>1335353</v>
      </c>
    </row>
    <row r="54" spans="1:60" ht="13.5">
      <c r="A54" s="74" t="s">
        <v>177</v>
      </c>
      <c r="B54" s="74" t="s">
        <v>238</v>
      </c>
      <c r="C54" s="101" t="s">
        <v>239</v>
      </c>
      <c r="D54" s="17">
        <f t="shared" si="27"/>
        <v>0</v>
      </c>
      <c r="E54" s="17">
        <f t="shared" si="28"/>
        <v>0</v>
      </c>
      <c r="F54" s="17">
        <f>'廃棄物事業経費（組合）'!AG20</f>
        <v>0</v>
      </c>
      <c r="G54" s="17">
        <f>'廃棄物事業経費（組合）'!AH20</f>
        <v>0</v>
      </c>
      <c r="H54" s="17">
        <f>'廃棄物事業経費（組合）'!AI20</f>
        <v>0</v>
      </c>
      <c r="I54" s="17">
        <f>'廃棄物事業経費（組合）'!AJ20</f>
        <v>0</v>
      </c>
      <c r="J54" s="17" t="str">
        <f>'廃棄物事業経費（組合）'!AK20</f>
        <v>－</v>
      </c>
      <c r="K54" s="17">
        <f t="shared" si="31"/>
        <v>145976</v>
      </c>
      <c r="L54" s="17">
        <f>'廃棄物事業経費（組合）'!AM20</f>
        <v>29709</v>
      </c>
      <c r="M54" s="75">
        <f t="shared" si="32"/>
        <v>79639</v>
      </c>
      <c r="N54" s="17">
        <f>'廃棄物事業経費（組合）'!AO20</f>
        <v>0</v>
      </c>
      <c r="O54" s="17">
        <f>'廃棄物事業経費（組合）'!AP20</f>
        <v>79639</v>
      </c>
      <c r="P54" s="17">
        <f>'廃棄物事業経費（組合）'!AQ20</f>
        <v>0</v>
      </c>
      <c r="Q54" s="17">
        <f>'廃棄物事業経費（組合）'!AR20</f>
        <v>0</v>
      </c>
      <c r="R54" s="17">
        <f>'廃棄物事業経費（組合）'!AS20</f>
        <v>36628</v>
      </c>
      <c r="S54" s="17">
        <f>'廃棄物事業経費（組合）'!AT20</f>
        <v>0</v>
      </c>
      <c r="T54" s="17" t="str">
        <f>'廃棄物事業経費（組合）'!AU20</f>
        <v>－</v>
      </c>
      <c r="U54" s="17">
        <f>'廃棄物事業経費（組合）'!AV20</f>
        <v>0</v>
      </c>
      <c r="V54" s="17">
        <f t="shared" si="33"/>
        <v>145976</v>
      </c>
      <c r="W54" s="17">
        <f t="shared" si="34"/>
        <v>0</v>
      </c>
      <c r="X54" s="17">
        <f t="shared" si="35"/>
        <v>0</v>
      </c>
      <c r="Y54" s="17">
        <f>'廃棄物事業経費（組合）'!AZ20</f>
        <v>0</v>
      </c>
      <c r="Z54" s="17">
        <f>'廃棄物事業経費（組合）'!BA20</f>
        <v>0</v>
      </c>
      <c r="AA54" s="17">
        <f>'廃棄物事業経費（組合）'!BB20</f>
        <v>0</v>
      </c>
      <c r="AB54" s="17">
        <f>'廃棄物事業経費（組合）'!BC20</f>
        <v>0</v>
      </c>
      <c r="AC54" s="17" t="str">
        <f>'廃棄物事業経費（組合）'!BD20</f>
        <v>－</v>
      </c>
      <c r="AD54" s="17">
        <f t="shared" si="36"/>
        <v>0</v>
      </c>
      <c r="AE54" s="17">
        <f>'廃棄物事業経費（組合）'!BF20</f>
        <v>0</v>
      </c>
      <c r="AF54" s="75">
        <f t="shared" si="37"/>
        <v>0</v>
      </c>
      <c r="AG54" s="17">
        <f>'廃棄物事業経費（組合）'!BH20</f>
        <v>0</v>
      </c>
      <c r="AH54" s="17">
        <f>'廃棄物事業経費（組合）'!BI20</f>
        <v>0</v>
      </c>
      <c r="AI54" s="17">
        <f>'廃棄物事業経費（組合）'!BJ20</f>
        <v>0</v>
      </c>
      <c r="AJ54" s="17">
        <f>'廃棄物事業経費（組合）'!BK20</f>
        <v>0</v>
      </c>
      <c r="AK54" s="17">
        <f>'廃棄物事業経費（組合）'!BL20</f>
        <v>0</v>
      </c>
      <c r="AL54" s="17">
        <f>'廃棄物事業経費（組合）'!BM20</f>
        <v>0</v>
      </c>
      <c r="AM54" s="17" t="str">
        <f>'廃棄物事業経費（組合）'!BN20</f>
        <v>－</v>
      </c>
      <c r="AN54" s="17">
        <f>'廃棄物事業経費（組合）'!BO20</f>
        <v>0</v>
      </c>
      <c r="AO54" s="17">
        <f t="shared" si="38"/>
        <v>0</v>
      </c>
      <c r="AP54" s="17">
        <f t="shared" si="39"/>
        <v>0</v>
      </c>
      <c r="AQ54" s="17">
        <f t="shared" si="40"/>
        <v>0</v>
      </c>
      <c r="AR54" s="17">
        <f t="shared" si="41"/>
        <v>0</v>
      </c>
      <c r="AS54" s="17">
        <f t="shared" si="42"/>
        <v>0</v>
      </c>
      <c r="AT54" s="17">
        <f t="shared" si="43"/>
        <v>0</v>
      </c>
      <c r="AU54" s="17">
        <f t="shared" si="44"/>
        <v>0</v>
      </c>
      <c r="AV54" s="75" t="s">
        <v>145</v>
      </c>
      <c r="AW54" s="17">
        <f t="shared" si="45"/>
        <v>145976</v>
      </c>
      <c r="AX54" s="17">
        <f t="shared" si="46"/>
        <v>29709</v>
      </c>
      <c r="AY54" s="17">
        <f t="shared" si="47"/>
        <v>79639</v>
      </c>
      <c r="AZ54" s="17">
        <f t="shared" si="48"/>
        <v>0</v>
      </c>
      <c r="BA54" s="17">
        <f t="shared" si="49"/>
        <v>79639</v>
      </c>
      <c r="BB54" s="17">
        <f t="shared" si="50"/>
        <v>0</v>
      </c>
      <c r="BC54" s="17">
        <f t="shared" si="51"/>
        <v>0</v>
      </c>
      <c r="BD54" s="17">
        <f t="shared" si="52"/>
        <v>36628</v>
      </c>
      <c r="BE54" s="17">
        <f t="shared" si="53"/>
        <v>0</v>
      </c>
      <c r="BF54" s="75" t="s">
        <v>145</v>
      </c>
      <c r="BG54" s="17">
        <f t="shared" si="54"/>
        <v>0</v>
      </c>
      <c r="BH54" s="17">
        <f t="shared" si="55"/>
        <v>145976</v>
      </c>
    </row>
    <row r="55" spans="1:60" ht="13.5">
      <c r="A55" s="74" t="s">
        <v>177</v>
      </c>
      <c r="B55" s="74" t="s">
        <v>240</v>
      </c>
      <c r="C55" s="101" t="s">
        <v>241</v>
      </c>
      <c r="D55" s="17">
        <f t="shared" si="27"/>
        <v>0</v>
      </c>
      <c r="E55" s="17">
        <f t="shared" si="28"/>
        <v>0</v>
      </c>
      <c r="F55" s="17">
        <f>'廃棄物事業経費（組合）'!AG21</f>
        <v>0</v>
      </c>
      <c r="G55" s="17">
        <f>'廃棄物事業経費（組合）'!AH21</f>
        <v>0</v>
      </c>
      <c r="H55" s="17">
        <f>'廃棄物事業経費（組合）'!AI21</f>
        <v>0</v>
      </c>
      <c r="I55" s="17">
        <f>'廃棄物事業経費（組合）'!AJ21</f>
        <v>0</v>
      </c>
      <c r="J55" s="17" t="str">
        <f>'廃棄物事業経費（組合）'!AK21</f>
        <v>－</v>
      </c>
      <c r="K55" s="17">
        <f t="shared" si="31"/>
        <v>207238</v>
      </c>
      <c r="L55" s="17">
        <f>'廃棄物事業経費（組合）'!AM21</f>
        <v>29136</v>
      </c>
      <c r="M55" s="75">
        <f t="shared" si="32"/>
        <v>102393</v>
      </c>
      <c r="N55" s="17">
        <f>'廃棄物事業経費（組合）'!AO21</f>
        <v>4904</v>
      </c>
      <c r="O55" s="17">
        <f>'廃棄物事業経費（組合）'!AP21</f>
        <v>88594</v>
      </c>
      <c r="P55" s="17">
        <f>'廃棄物事業経費（組合）'!AQ21</f>
        <v>8895</v>
      </c>
      <c r="Q55" s="17">
        <f>'廃棄物事業経費（組合）'!AR21</f>
        <v>5775</v>
      </c>
      <c r="R55" s="17">
        <f>'廃棄物事業経費（組合）'!AS21</f>
        <v>69934</v>
      </c>
      <c r="S55" s="17">
        <f>'廃棄物事業経費（組合）'!AT21</f>
        <v>0</v>
      </c>
      <c r="T55" s="17" t="str">
        <f>'廃棄物事業経費（組合）'!AU21</f>
        <v>－</v>
      </c>
      <c r="U55" s="17">
        <f>'廃棄物事業経費（組合）'!AV21</f>
        <v>0</v>
      </c>
      <c r="V55" s="17">
        <f t="shared" si="33"/>
        <v>207238</v>
      </c>
      <c r="W55" s="17">
        <f t="shared" si="34"/>
        <v>0</v>
      </c>
      <c r="X55" s="17">
        <f t="shared" si="35"/>
        <v>0</v>
      </c>
      <c r="Y55" s="17">
        <f>'廃棄物事業経費（組合）'!AZ21</f>
        <v>0</v>
      </c>
      <c r="Z55" s="17">
        <f>'廃棄物事業経費（組合）'!BA21</f>
        <v>0</v>
      </c>
      <c r="AA55" s="17">
        <f>'廃棄物事業経費（組合）'!BB21</f>
        <v>0</v>
      </c>
      <c r="AB55" s="17">
        <f>'廃棄物事業経費（組合）'!BC21</f>
        <v>0</v>
      </c>
      <c r="AC55" s="17" t="str">
        <f>'廃棄物事業経費（組合）'!BD21</f>
        <v>－</v>
      </c>
      <c r="AD55" s="17">
        <f t="shared" si="36"/>
        <v>0</v>
      </c>
      <c r="AE55" s="17">
        <f>'廃棄物事業経費（組合）'!BF21</f>
        <v>0</v>
      </c>
      <c r="AF55" s="75">
        <f t="shared" si="37"/>
        <v>0</v>
      </c>
      <c r="AG55" s="17">
        <f>'廃棄物事業経費（組合）'!BH21</f>
        <v>0</v>
      </c>
      <c r="AH55" s="17">
        <f>'廃棄物事業経費（組合）'!BI21</f>
        <v>0</v>
      </c>
      <c r="AI55" s="17">
        <f>'廃棄物事業経費（組合）'!BJ21</f>
        <v>0</v>
      </c>
      <c r="AJ55" s="17">
        <f>'廃棄物事業経費（組合）'!BK21</f>
        <v>0</v>
      </c>
      <c r="AK55" s="17">
        <f>'廃棄物事業経費（組合）'!BL21</f>
        <v>0</v>
      </c>
      <c r="AL55" s="17">
        <f>'廃棄物事業経費（組合）'!BM21</f>
        <v>0</v>
      </c>
      <c r="AM55" s="17" t="str">
        <f>'廃棄物事業経費（組合）'!BN21</f>
        <v>－</v>
      </c>
      <c r="AN55" s="17">
        <f>'廃棄物事業経費（組合）'!BO21</f>
        <v>0</v>
      </c>
      <c r="AO55" s="17">
        <f t="shared" si="38"/>
        <v>0</v>
      </c>
      <c r="AP55" s="17">
        <f t="shared" si="39"/>
        <v>0</v>
      </c>
      <c r="AQ55" s="17">
        <f t="shared" si="40"/>
        <v>0</v>
      </c>
      <c r="AR55" s="17">
        <f t="shared" si="41"/>
        <v>0</v>
      </c>
      <c r="AS55" s="17">
        <f t="shared" si="42"/>
        <v>0</v>
      </c>
      <c r="AT55" s="17">
        <f t="shared" si="43"/>
        <v>0</v>
      </c>
      <c r="AU55" s="17">
        <f t="shared" si="44"/>
        <v>0</v>
      </c>
      <c r="AV55" s="75" t="s">
        <v>145</v>
      </c>
      <c r="AW55" s="17">
        <f t="shared" si="45"/>
        <v>207238</v>
      </c>
      <c r="AX55" s="17">
        <f t="shared" si="46"/>
        <v>29136</v>
      </c>
      <c r="AY55" s="17">
        <f t="shared" si="47"/>
        <v>102393</v>
      </c>
      <c r="AZ55" s="17">
        <f t="shared" si="48"/>
        <v>4904</v>
      </c>
      <c r="BA55" s="17">
        <f t="shared" si="49"/>
        <v>88594</v>
      </c>
      <c r="BB55" s="17">
        <f t="shared" si="50"/>
        <v>8895</v>
      </c>
      <c r="BC55" s="17">
        <f t="shared" si="51"/>
        <v>5775</v>
      </c>
      <c r="BD55" s="17">
        <f t="shared" si="52"/>
        <v>69934</v>
      </c>
      <c r="BE55" s="17">
        <f t="shared" si="53"/>
        <v>0</v>
      </c>
      <c r="BF55" s="75" t="s">
        <v>145</v>
      </c>
      <c r="BG55" s="17">
        <f t="shared" si="54"/>
        <v>0</v>
      </c>
      <c r="BH55" s="17">
        <f t="shared" si="55"/>
        <v>207238</v>
      </c>
    </row>
    <row r="56" spans="1:60" ht="13.5">
      <c r="A56" s="74" t="s">
        <v>177</v>
      </c>
      <c r="B56" s="74" t="s">
        <v>109</v>
      </c>
      <c r="C56" s="101" t="s">
        <v>110</v>
      </c>
      <c r="D56" s="17">
        <f t="shared" si="27"/>
        <v>0</v>
      </c>
      <c r="E56" s="17">
        <f t="shared" si="28"/>
        <v>0</v>
      </c>
      <c r="F56" s="17">
        <f>'廃棄物事業経費（組合）'!AG22</f>
        <v>0</v>
      </c>
      <c r="G56" s="17">
        <f>'廃棄物事業経費（組合）'!AH22</f>
        <v>0</v>
      </c>
      <c r="H56" s="17">
        <f>'廃棄物事業経費（組合）'!AI22</f>
        <v>0</v>
      </c>
      <c r="I56" s="17">
        <f>'廃棄物事業経費（組合）'!AJ22</f>
        <v>0</v>
      </c>
      <c r="J56" s="17" t="str">
        <f>'廃棄物事業経費（組合）'!AK22</f>
        <v>－</v>
      </c>
      <c r="K56" s="17">
        <f t="shared" si="31"/>
        <v>81624</v>
      </c>
      <c r="L56" s="17">
        <f>'廃棄物事業経費（組合）'!AM22</f>
        <v>23875</v>
      </c>
      <c r="M56" s="75">
        <f t="shared" si="32"/>
        <v>32751</v>
      </c>
      <c r="N56" s="17">
        <f>'廃棄物事業経費（組合）'!AO22</f>
        <v>0</v>
      </c>
      <c r="O56" s="17">
        <f>'廃棄物事業経費（組合）'!AP22</f>
        <v>32737</v>
      </c>
      <c r="P56" s="17">
        <f>'廃棄物事業経費（組合）'!AQ22</f>
        <v>14</v>
      </c>
      <c r="Q56" s="17">
        <f>'廃棄物事業経費（組合）'!AR22</f>
        <v>0</v>
      </c>
      <c r="R56" s="17">
        <f>'廃棄物事業経費（組合）'!AS22</f>
        <v>24998</v>
      </c>
      <c r="S56" s="17">
        <f>'廃棄物事業経費（組合）'!AT22</f>
        <v>0</v>
      </c>
      <c r="T56" s="17" t="str">
        <f>'廃棄物事業経費（組合）'!AU22</f>
        <v>－</v>
      </c>
      <c r="U56" s="17">
        <f>'廃棄物事業経費（組合）'!AV22</f>
        <v>12249</v>
      </c>
      <c r="V56" s="17">
        <f t="shared" si="33"/>
        <v>93873</v>
      </c>
      <c r="W56" s="17">
        <f t="shared" si="34"/>
        <v>0</v>
      </c>
      <c r="X56" s="17">
        <f t="shared" si="35"/>
        <v>0</v>
      </c>
      <c r="Y56" s="17">
        <f>'廃棄物事業経費（組合）'!AZ22</f>
        <v>0</v>
      </c>
      <c r="Z56" s="17">
        <f>'廃棄物事業経費（組合）'!BA22</f>
        <v>0</v>
      </c>
      <c r="AA56" s="17">
        <f>'廃棄物事業経費（組合）'!BB22</f>
        <v>0</v>
      </c>
      <c r="AB56" s="17">
        <f>'廃棄物事業経費（組合）'!BC22</f>
        <v>0</v>
      </c>
      <c r="AC56" s="17" t="str">
        <f>'廃棄物事業経費（組合）'!BD22</f>
        <v>－</v>
      </c>
      <c r="AD56" s="17">
        <f t="shared" si="36"/>
        <v>0</v>
      </c>
      <c r="AE56" s="17">
        <f>'廃棄物事業経費（組合）'!BF22</f>
        <v>0</v>
      </c>
      <c r="AF56" s="75">
        <f t="shared" si="37"/>
        <v>0</v>
      </c>
      <c r="AG56" s="17">
        <f>'廃棄物事業経費（組合）'!BH22</f>
        <v>0</v>
      </c>
      <c r="AH56" s="17">
        <f>'廃棄物事業経費（組合）'!BI22</f>
        <v>0</v>
      </c>
      <c r="AI56" s="17">
        <f>'廃棄物事業経費（組合）'!BJ22</f>
        <v>0</v>
      </c>
      <c r="AJ56" s="17">
        <f>'廃棄物事業経費（組合）'!BK22</f>
        <v>0</v>
      </c>
      <c r="AK56" s="17">
        <f>'廃棄物事業経費（組合）'!BL22</f>
        <v>0</v>
      </c>
      <c r="AL56" s="17">
        <f>'廃棄物事業経費（組合）'!BM22</f>
        <v>0</v>
      </c>
      <c r="AM56" s="17" t="str">
        <f>'廃棄物事業経費（組合）'!BN22</f>
        <v>－</v>
      </c>
      <c r="AN56" s="17">
        <f>'廃棄物事業経費（組合）'!BO22</f>
        <v>0</v>
      </c>
      <c r="AO56" s="17">
        <f t="shared" si="38"/>
        <v>0</v>
      </c>
      <c r="AP56" s="17">
        <f t="shared" si="39"/>
        <v>0</v>
      </c>
      <c r="AQ56" s="17">
        <f t="shared" si="40"/>
        <v>0</v>
      </c>
      <c r="AR56" s="17">
        <f t="shared" si="41"/>
        <v>0</v>
      </c>
      <c r="AS56" s="17">
        <f t="shared" si="42"/>
        <v>0</v>
      </c>
      <c r="AT56" s="17">
        <f t="shared" si="43"/>
        <v>0</v>
      </c>
      <c r="AU56" s="17">
        <f t="shared" si="44"/>
        <v>0</v>
      </c>
      <c r="AV56" s="75" t="s">
        <v>145</v>
      </c>
      <c r="AW56" s="17">
        <f t="shared" si="45"/>
        <v>81624</v>
      </c>
      <c r="AX56" s="17">
        <f t="shared" si="46"/>
        <v>23875</v>
      </c>
      <c r="AY56" s="17">
        <f t="shared" si="47"/>
        <v>32751</v>
      </c>
      <c r="AZ56" s="17">
        <f t="shared" si="48"/>
        <v>0</v>
      </c>
      <c r="BA56" s="17">
        <f t="shared" si="49"/>
        <v>32737</v>
      </c>
      <c r="BB56" s="17">
        <f t="shared" si="50"/>
        <v>14</v>
      </c>
      <c r="BC56" s="17">
        <f t="shared" si="51"/>
        <v>0</v>
      </c>
      <c r="BD56" s="17">
        <f t="shared" si="52"/>
        <v>24998</v>
      </c>
      <c r="BE56" s="17">
        <f t="shared" si="53"/>
        <v>0</v>
      </c>
      <c r="BF56" s="75" t="s">
        <v>145</v>
      </c>
      <c r="BG56" s="17">
        <f t="shared" si="54"/>
        <v>12249</v>
      </c>
      <c r="BH56" s="17">
        <f t="shared" si="55"/>
        <v>93873</v>
      </c>
    </row>
    <row r="57" spans="1:60" ht="13.5">
      <c r="A57" s="74" t="s">
        <v>177</v>
      </c>
      <c r="B57" s="74" t="s">
        <v>111</v>
      </c>
      <c r="C57" s="101" t="s">
        <v>112</v>
      </c>
      <c r="D57" s="17">
        <f t="shared" si="27"/>
        <v>3665</v>
      </c>
      <c r="E57" s="17">
        <f t="shared" si="28"/>
        <v>1880</v>
      </c>
      <c r="F57" s="17">
        <f>'廃棄物事業経費（組合）'!AG23</f>
        <v>1880</v>
      </c>
      <c r="G57" s="17">
        <f>'廃棄物事業経費（組合）'!AH23</f>
        <v>0</v>
      </c>
      <c r="H57" s="17">
        <f>'廃棄物事業経費（組合）'!AI23</f>
        <v>0</v>
      </c>
      <c r="I57" s="17">
        <f>'廃棄物事業経費（組合）'!AJ23</f>
        <v>1785</v>
      </c>
      <c r="J57" s="17" t="str">
        <f>'廃棄物事業経費（組合）'!AK23</f>
        <v>－</v>
      </c>
      <c r="K57" s="17">
        <f t="shared" si="31"/>
        <v>576213</v>
      </c>
      <c r="L57" s="17">
        <f>'廃棄物事業経費（組合）'!AM23</f>
        <v>36763</v>
      </c>
      <c r="M57" s="75">
        <f t="shared" si="32"/>
        <v>238374</v>
      </c>
      <c r="N57" s="17">
        <f>'廃棄物事業経費（組合）'!AO23</f>
        <v>0</v>
      </c>
      <c r="O57" s="17">
        <f>'廃棄物事業経費（組合）'!AP23</f>
        <v>238374</v>
      </c>
      <c r="P57" s="17">
        <f>'廃棄物事業経費（組合）'!AQ23</f>
        <v>0</v>
      </c>
      <c r="Q57" s="17">
        <f>'廃棄物事業経費（組合）'!AR23</f>
        <v>0</v>
      </c>
      <c r="R57" s="17">
        <f>'廃棄物事業経費（組合）'!AS23</f>
        <v>273532</v>
      </c>
      <c r="S57" s="17">
        <f>'廃棄物事業経費（組合）'!AT23</f>
        <v>27544</v>
      </c>
      <c r="T57" s="17" t="str">
        <f>'廃棄物事業経費（組合）'!AU23</f>
        <v>－</v>
      </c>
      <c r="U57" s="17">
        <f>'廃棄物事業経費（組合）'!AV23</f>
        <v>0</v>
      </c>
      <c r="V57" s="17">
        <f t="shared" si="33"/>
        <v>579878</v>
      </c>
      <c r="W57" s="17">
        <f t="shared" si="34"/>
        <v>153941</v>
      </c>
      <c r="X57" s="17">
        <f t="shared" si="35"/>
        <v>145299</v>
      </c>
      <c r="Y57" s="17">
        <f>'廃棄物事業経費（組合）'!AZ23</f>
        <v>145299</v>
      </c>
      <c r="Z57" s="17">
        <f>'廃棄物事業経費（組合）'!BA23</f>
        <v>0</v>
      </c>
      <c r="AA57" s="17">
        <f>'廃棄物事業経費（組合）'!BB23</f>
        <v>0</v>
      </c>
      <c r="AB57" s="17">
        <f>'廃棄物事業経費（組合）'!BC23</f>
        <v>8642</v>
      </c>
      <c r="AC57" s="17" t="str">
        <f>'廃棄物事業経費（組合）'!BD23</f>
        <v>－</v>
      </c>
      <c r="AD57" s="17">
        <f t="shared" si="36"/>
        <v>167662</v>
      </c>
      <c r="AE57" s="17">
        <f>'廃棄物事業経費（組合）'!BF23</f>
        <v>20501</v>
      </c>
      <c r="AF57" s="75">
        <f t="shared" si="37"/>
        <v>81882</v>
      </c>
      <c r="AG57" s="17">
        <f>'廃棄物事業経費（組合）'!BH23</f>
        <v>0</v>
      </c>
      <c r="AH57" s="17">
        <f>'廃棄物事業経費（組合）'!BI23</f>
        <v>81882</v>
      </c>
      <c r="AI57" s="17">
        <f>'廃棄物事業経費（組合）'!BJ23</f>
        <v>0</v>
      </c>
      <c r="AJ57" s="17">
        <f>'廃棄物事業経費（組合）'!BK23</f>
        <v>0</v>
      </c>
      <c r="AK57" s="17">
        <f>'廃棄物事業経費（組合）'!BL23</f>
        <v>45713</v>
      </c>
      <c r="AL57" s="17">
        <f>'廃棄物事業経費（組合）'!BM23</f>
        <v>19566</v>
      </c>
      <c r="AM57" s="17" t="str">
        <f>'廃棄物事業経費（組合）'!BN23</f>
        <v>－</v>
      </c>
      <c r="AN57" s="17">
        <f>'廃棄物事業経費（組合）'!BO23</f>
        <v>0</v>
      </c>
      <c r="AO57" s="17">
        <f t="shared" si="38"/>
        <v>321603</v>
      </c>
      <c r="AP57" s="17">
        <f t="shared" si="39"/>
        <v>157606</v>
      </c>
      <c r="AQ57" s="17">
        <f t="shared" si="40"/>
        <v>147179</v>
      </c>
      <c r="AR57" s="17">
        <f t="shared" si="41"/>
        <v>147179</v>
      </c>
      <c r="AS57" s="17">
        <f t="shared" si="42"/>
        <v>0</v>
      </c>
      <c r="AT57" s="17">
        <f t="shared" si="43"/>
        <v>0</v>
      </c>
      <c r="AU57" s="17">
        <f t="shared" si="44"/>
        <v>10427</v>
      </c>
      <c r="AV57" s="75" t="s">
        <v>145</v>
      </c>
      <c r="AW57" s="17">
        <f t="shared" si="45"/>
        <v>743875</v>
      </c>
      <c r="AX57" s="17">
        <f t="shared" si="46"/>
        <v>57264</v>
      </c>
      <c r="AY57" s="17">
        <f t="shared" si="47"/>
        <v>320256</v>
      </c>
      <c r="AZ57" s="17">
        <f t="shared" si="48"/>
        <v>0</v>
      </c>
      <c r="BA57" s="17">
        <f t="shared" si="49"/>
        <v>320256</v>
      </c>
      <c r="BB57" s="17">
        <f t="shared" si="50"/>
        <v>0</v>
      </c>
      <c r="BC57" s="17">
        <f t="shared" si="51"/>
        <v>0</v>
      </c>
      <c r="BD57" s="17">
        <f t="shared" si="52"/>
        <v>319245</v>
      </c>
      <c r="BE57" s="17">
        <f t="shared" si="53"/>
        <v>47110</v>
      </c>
      <c r="BF57" s="75" t="s">
        <v>145</v>
      </c>
      <c r="BG57" s="17">
        <f t="shared" si="54"/>
        <v>0</v>
      </c>
      <c r="BH57" s="17">
        <f t="shared" si="55"/>
        <v>901481</v>
      </c>
    </row>
    <row r="58" spans="1:60" ht="13.5">
      <c r="A58" s="74" t="s">
        <v>177</v>
      </c>
      <c r="B58" s="74" t="s">
        <v>0</v>
      </c>
      <c r="C58" s="101" t="s">
        <v>1</v>
      </c>
      <c r="D58" s="17">
        <f t="shared" si="27"/>
        <v>0</v>
      </c>
      <c r="E58" s="17">
        <f t="shared" si="28"/>
        <v>0</v>
      </c>
      <c r="F58" s="17">
        <f>'廃棄物事業経費（組合）'!AG24</f>
        <v>0</v>
      </c>
      <c r="G58" s="17">
        <f>'廃棄物事業経費（組合）'!AH24</f>
        <v>0</v>
      </c>
      <c r="H58" s="17">
        <f>'廃棄物事業経費（組合）'!AI24</f>
        <v>0</v>
      </c>
      <c r="I58" s="17">
        <f>'廃棄物事業経費（組合）'!AJ24</f>
        <v>0</v>
      </c>
      <c r="J58" s="17" t="str">
        <f>'廃棄物事業経費（組合）'!AK24</f>
        <v>－</v>
      </c>
      <c r="K58" s="17">
        <f t="shared" si="31"/>
        <v>335358</v>
      </c>
      <c r="L58" s="17">
        <f>'廃棄物事業経費（組合）'!AM24</f>
        <v>19185</v>
      </c>
      <c r="M58" s="75">
        <f t="shared" si="32"/>
        <v>203186</v>
      </c>
      <c r="N58" s="17">
        <f>'廃棄物事業経費（組合）'!AO24</f>
        <v>0</v>
      </c>
      <c r="O58" s="17">
        <f>'廃棄物事業経費（組合）'!AP24</f>
        <v>197589</v>
      </c>
      <c r="P58" s="17">
        <f>'廃棄物事業経費（組合）'!AQ24</f>
        <v>5597</v>
      </c>
      <c r="Q58" s="17">
        <f>'廃棄物事業経費（組合）'!AR24</f>
        <v>0</v>
      </c>
      <c r="R58" s="17">
        <f>'廃棄物事業経費（組合）'!AS24</f>
        <v>112987</v>
      </c>
      <c r="S58" s="17">
        <f>'廃棄物事業経費（組合）'!AT24</f>
        <v>0</v>
      </c>
      <c r="T58" s="17" t="str">
        <f>'廃棄物事業経費（組合）'!AU24</f>
        <v>－</v>
      </c>
      <c r="U58" s="17">
        <f>'廃棄物事業経費（組合）'!AV24</f>
        <v>0</v>
      </c>
      <c r="V58" s="17">
        <f t="shared" si="33"/>
        <v>335358</v>
      </c>
      <c r="W58" s="17">
        <f t="shared" si="34"/>
        <v>0</v>
      </c>
      <c r="X58" s="17">
        <f t="shared" si="35"/>
        <v>0</v>
      </c>
      <c r="Y58" s="17">
        <f>'廃棄物事業経費（組合）'!AZ24</f>
        <v>0</v>
      </c>
      <c r="Z58" s="17">
        <f>'廃棄物事業経費（組合）'!BA24</f>
        <v>0</v>
      </c>
      <c r="AA58" s="17">
        <f>'廃棄物事業経費（組合）'!BB24</f>
        <v>0</v>
      </c>
      <c r="AB58" s="17">
        <f>'廃棄物事業経費（組合）'!BC24</f>
        <v>0</v>
      </c>
      <c r="AC58" s="17" t="str">
        <f>'廃棄物事業経費（組合）'!BD24</f>
        <v>－</v>
      </c>
      <c r="AD58" s="17">
        <f t="shared" si="36"/>
        <v>77076</v>
      </c>
      <c r="AE58" s="17">
        <f>'廃棄物事業経費（組合）'!BF24</f>
        <v>27412</v>
      </c>
      <c r="AF58" s="75">
        <f t="shared" si="37"/>
        <v>44126</v>
      </c>
      <c r="AG58" s="17">
        <f>'廃棄物事業経費（組合）'!BH24</f>
        <v>0</v>
      </c>
      <c r="AH58" s="17">
        <f>'廃棄物事業経費（組合）'!BI24</f>
        <v>44126</v>
      </c>
      <c r="AI58" s="17">
        <f>'廃棄物事業経費（組合）'!BJ24</f>
        <v>0</v>
      </c>
      <c r="AJ58" s="17">
        <f>'廃棄物事業経費（組合）'!BK24</f>
        <v>0</v>
      </c>
      <c r="AK58" s="17">
        <f>'廃棄物事業経費（組合）'!BL24</f>
        <v>5538</v>
      </c>
      <c r="AL58" s="17">
        <f>'廃棄物事業経費（組合）'!BM24</f>
        <v>0</v>
      </c>
      <c r="AM58" s="17" t="str">
        <f>'廃棄物事業経費（組合）'!BN24</f>
        <v>－</v>
      </c>
      <c r="AN58" s="17">
        <f>'廃棄物事業経費（組合）'!BO24</f>
        <v>0</v>
      </c>
      <c r="AO58" s="17">
        <f t="shared" si="38"/>
        <v>77076</v>
      </c>
      <c r="AP58" s="17">
        <f t="shared" si="39"/>
        <v>0</v>
      </c>
      <c r="AQ58" s="17">
        <f t="shared" si="40"/>
        <v>0</v>
      </c>
      <c r="AR58" s="17">
        <f t="shared" si="41"/>
        <v>0</v>
      </c>
      <c r="AS58" s="17">
        <f t="shared" si="42"/>
        <v>0</v>
      </c>
      <c r="AT58" s="17">
        <f t="shared" si="43"/>
        <v>0</v>
      </c>
      <c r="AU58" s="17">
        <f t="shared" si="44"/>
        <v>0</v>
      </c>
      <c r="AV58" s="75" t="s">
        <v>145</v>
      </c>
      <c r="AW58" s="17">
        <f t="shared" si="45"/>
        <v>412434</v>
      </c>
      <c r="AX58" s="17">
        <f t="shared" si="46"/>
        <v>46597</v>
      </c>
      <c r="AY58" s="17">
        <f t="shared" si="47"/>
        <v>247312</v>
      </c>
      <c r="AZ58" s="17">
        <f t="shared" si="48"/>
        <v>0</v>
      </c>
      <c r="BA58" s="17">
        <f t="shared" si="49"/>
        <v>241715</v>
      </c>
      <c r="BB58" s="17">
        <f t="shared" si="50"/>
        <v>5597</v>
      </c>
      <c r="BC58" s="17">
        <f t="shared" si="51"/>
        <v>0</v>
      </c>
      <c r="BD58" s="17">
        <f t="shared" si="52"/>
        <v>118525</v>
      </c>
      <c r="BE58" s="17">
        <f t="shared" si="53"/>
        <v>0</v>
      </c>
      <c r="BF58" s="75" t="s">
        <v>145</v>
      </c>
      <c r="BG58" s="17">
        <f t="shared" si="54"/>
        <v>0</v>
      </c>
      <c r="BH58" s="17">
        <f t="shared" si="55"/>
        <v>412434</v>
      </c>
    </row>
    <row r="59" spans="1:60" ht="13.5">
      <c r="A59" s="114" t="s">
        <v>242</v>
      </c>
      <c r="B59" s="114"/>
      <c r="C59" s="114"/>
      <c r="D59" s="17">
        <f aca="true" t="shared" si="56" ref="D59:AI59">SUM(D7:D58)</f>
        <v>494520</v>
      </c>
      <c r="E59" s="17">
        <f t="shared" si="56"/>
        <v>473105</v>
      </c>
      <c r="F59" s="17">
        <f t="shared" si="56"/>
        <v>196405</v>
      </c>
      <c r="G59" s="17">
        <f t="shared" si="56"/>
        <v>44226</v>
      </c>
      <c r="H59" s="17">
        <f t="shared" si="56"/>
        <v>232474</v>
      </c>
      <c r="I59" s="17">
        <f t="shared" si="56"/>
        <v>21415</v>
      </c>
      <c r="J59" s="17">
        <f t="shared" si="56"/>
        <v>24486</v>
      </c>
      <c r="K59" s="17">
        <f t="shared" si="56"/>
        <v>23575025</v>
      </c>
      <c r="L59" s="17">
        <f t="shared" si="56"/>
        <v>8463234</v>
      </c>
      <c r="M59" s="17">
        <f t="shared" si="56"/>
        <v>6118102</v>
      </c>
      <c r="N59" s="17">
        <f t="shared" si="56"/>
        <v>817306</v>
      </c>
      <c r="O59" s="17">
        <f t="shared" si="56"/>
        <v>4416172</v>
      </c>
      <c r="P59" s="17">
        <f t="shared" si="56"/>
        <v>884624</v>
      </c>
      <c r="Q59" s="17">
        <f t="shared" si="56"/>
        <v>128729</v>
      </c>
      <c r="R59" s="17">
        <f t="shared" si="56"/>
        <v>8746330</v>
      </c>
      <c r="S59" s="17">
        <f t="shared" si="56"/>
        <v>118630</v>
      </c>
      <c r="T59" s="17">
        <f t="shared" si="56"/>
        <v>2837729</v>
      </c>
      <c r="U59" s="17">
        <f t="shared" si="56"/>
        <v>1923610</v>
      </c>
      <c r="V59" s="17">
        <f t="shared" si="56"/>
        <v>25993155</v>
      </c>
      <c r="W59" s="17">
        <f t="shared" si="56"/>
        <v>1155486</v>
      </c>
      <c r="X59" s="17">
        <f t="shared" si="56"/>
        <v>1134596</v>
      </c>
      <c r="Y59" s="17">
        <f t="shared" si="56"/>
        <v>1134596</v>
      </c>
      <c r="Z59" s="17">
        <f t="shared" si="56"/>
        <v>0</v>
      </c>
      <c r="AA59" s="17">
        <f t="shared" si="56"/>
        <v>0</v>
      </c>
      <c r="AB59" s="17">
        <f t="shared" si="56"/>
        <v>20890</v>
      </c>
      <c r="AC59" s="17">
        <f t="shared" si="56"/>
        <v>126813</v>
      </c>
      <c r="AD59" s="17">
        <f t="shared" si="56"/>
        <v>4627725</v>
      </c>
      <c r="AE59" s="17">
        <f t="shared" si="56"/>
        <v>1616797</v>
      </c>
      <c r="AF59" s="17">
        <f t="shared" si="56"/>
        <v>1387295</v>
      </c>
      <c r="AG59" s="17">
        <f t="shared" si="56"/>
        <v>44107</v>
      </c>
      <c r="AH59" s="17">
        <f t="shared" si="56"/>
        <v>1310939</v>
      </c>
      <c r="AI59" s="17">
        <f t="shared" si="56"/>
        <v>32249</v>
      </c>
      <c r="AJ59" s="17">
        <f aca="true" t="shared" si="57" ref="AJ59:BH59">SUM(AJ7:AJ58)</f>
        <v>82559</v>
      </c>
      <c r="AK59" s="17">
        <f t="shared" si="57"/>
        <v>1428610</v>
      </c>
      <c r="AL59" s="17">
        <f t="shared" si="57"/>
        <v>112464</v>
      </c>
      <c r="AM59" s="17">
        <f t="shared" si="57"/>
        <v>1820074</v>
      </c>
      <c r="AN59" s="17">
        <f t="shared" si="57"/>
        <v>673963</v>
      </c>
      <c r="AO59" s="17">
        <f t="shared" si="57"/>
        <v>6457174</v>
      </c>
      <c r="AP59" s="17">
        <f t="shared" si="57"/>
        <v>1650006</v>
      </c>
      <c r="AQ59" s="17">
        <f t="shared" si="57"/>
        <v>1607701</v>
      </c>
      <c r="AR59" s="17">
        <f t="shared" si="57"/>
        <v>1331001</v>
      </c>
      <c r="AS59" s="17">
        <f t="shared" si="57"/>
        <v>44226</v>
      </c>
      <c r="AT59" s="17">
        <f t="shared" si="57"/>
        <v>232474</v>
      </c>
      <c r="AU59" s="17">
        <f t="shared" si="57"/>
        <v>42305</v>
      </c>
      <c r="AV59" s="17">
        <f t="shared" si="57"/>
        <v>151299</v>
      </c>
      <c r="AW59" s="17">
        <f t="shared" si="57"/>
        <v>28202750</v>
      </c>
      <c r="AX59" s="17">
        <f t="shared" si="57"/>
        <v>10080031</v>
      </c>
      <c r="AY59" s="17">
        <f t="shared" si="57"/>
        <v>7505397</v>
      </c>
      <c r="AZ59" s="17">
        <f t="shared" si="57"/>
        <v>861413</v>
      </c>
      <c r="BA59" s="17">
        <f t="shared" si="57"/>
        <v>5727111</v>
      </c>
      <c r="BB59" s="17">
        <f t="shared" si="57"/>
        <v>916873</v>
      </c>
      <c r="BC59" s="17">
        <f t="shared" si="57"/>
        <v>211288</v>
      </c>
      <c r="BD59" s="17">
        <f t="shared" si="57"/>
        <v>10174940</v>
      </c>
      <c r="BE59" s="17">
        <f t="shared" si="57"/>
        <v>231094</v>
      </c>
      <c r="BF59" s="17">
        <f t="shared" si="57"/>
        <v>4657803</v>
      </c>
      <c r="BG59" s="17">
        <f t="shared" si="57"/>
        <v>2597573</v>
      </c>
      <c r="BH59" s="17">
        <f t="shared" si="57"/>
        <v>32450329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1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18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152</v>
      </c>
      <c r="B2" s="134" t="s">
        <v>147</v>
      </c>
      <c r="C2" s="112" t="s">
        <v>58</v>
      </c>
      <c r="D2" s="43" t="s">
        <v>168</v>
      </c>
      <c r="E2" s="44"/>
      <c r="F2" s="44"/>
      <c r="G2" s="44"/>
      <c r="H2" s="44"/>
      <c r="I2" s="44"/>
      <c r="J2" s="43" t="s">
        <v>169</v>
      </c>
      <c r="K2" s="45"/>
      <c r="L2" s="45"/>
      <c r="M2" s="45"/>
      <c r="N2" s="45"/>
      <c r="O2" s="45"/>
      <c r="P2" s="45"/>
      <c r="Q2" s="46"/>
      <c r="R2" s="47" t="s">
        <v>170</v>
      </c>
      <c r="S2" s="45"/>
      <c r="T2" s="45"/>
      <c r="U2" s="45"/>
      <c r="V2" s="45"/>
      <c r="W2" s="45"/>
      <c r="X2" s="45"/>
      <c r="Y2" s="46"/>
      <c r="Z2" s="43" t="s">
        <v>171</v>
      </c>
      <c r="AA2" s="45"/>
      <c r="AB2" s="45"/>
      <c r="AC2" s="45"/>
      <c r="AD2" s="45"/>
      <c r="AE2" s="45"/>
      <c r="AF2" s="45"/>
      <c r="AG2" s="46"/>
      <c r="AH2" s="43" t="s">
        <v>172</v>
      </c>
      <c r="AI2" s="45"/>
      <c r="AJ2" s="45"/>
      <c r="AK2" s="45"/>
      <c r="AL2" s="45"/>
      <c r="AM2" s="45"/>
      <c r="AN2" s="45"/>
      <c r="AO2" s="46"/>
      <c r="AP2" s="43" t="s">
        <v>173</v>
      </c>
      <c r="AQ2" s="45"/>
      <c r="AR2" s="45"/>
      <c r="AS2" s="45"/>
      <c r="AT2" s="45"/>
      <c r="AU2" s="45"/>
      <c r="AV2" s="45"/>
      <c r="AW2" s="46"/>
      <c r="AX2" s="43" t="s">
        <v>174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59</v>
      </c>
      <c r="E4" s="57"/>
      <c r="F4" s="49"/>
      <c r="G4" s="48" t="s">
        <v>158</v>
      </c>
      <c r="H4" s="57"/>
      <c r="I4" s="49"/>
      <c r="J4" s="134" t="s">
        <v>175</v>
      </c>
      <c r="K4" s="137" t="s">
        <v>243</v>
      </c>
      <c r="L4" s="48" t="s">
        <v>60</v>
      </c>
      <c r="M4" s="57"/>
      <c r="N4" s="49"/>
      <c r="O4" s="48" t="s">
        <v>158</v>
      </c>
      <c r="P4" s="57"/>
      <c r="Q4" s="49"/>
      <c r="R4" s="134" t="s">
        <v>175</v>
      </c>
      <c r="S4" s="137" t="s">
        <v>243</v>
      </c>
      <c r="T4" s="48" t="s">
        <v>60</v>
      </c>
      <c r="U4" s="57"/>
      <c r="V4" s="49"/>
      <c r="W4" s="48" t="s">
        <v>158</v>
      </c>
      <c r="X4" s="57"/>
      <c r="Y4" s="49"/>
      <c r="Z4" s="134" t="s">
        <v>175</v>
      </c>
      <c r="AA4" s="137" t="s">
        <v>243</v>
      </c>
      <c r="AB4" s="48" t="s">
        <v>60</v>
      </c>
      <c r="AC4" s="57"/>
      <c r="AD4" s="49"/>
      <c r="AE4" s="48" t="s">
        <v>158</v>
      </c>
      <c r="AF4" s="57"/>
      <c r="AG4" s="49"/>
      <c r="AH4" s="134" t="s">
        <v>175</v>
      </c>
      <c r="AI4" s="137" t="s">
        <v>243</v>
      </c>
      <c r="AJ4" s="48" t="s">
        <v>60</v>
      </c>
      <c r="AK4" s="57"/>
      <c r="AL4" s="49"/>
      <c r="AM4" s="48" t="s">
        <v>158</v>
      </c>
      <c r="AN4" s="57"/>
      <c r="AO4" s="49"/>
      <c r="AP4" s="134" t="s">
        <v>175</v>
      </c>
      <c r="AQ4" s="137" t="s">
        <v>243</v>
      </c>
      <c r="AR4" s="48" t="s">
        <v>60</v>
      </c>
      <c r="AS4" s="57"/>
      <c r="AT4" s="49"/>
      <c r="AU4" s="48" t="s">
        <v>158</v>
      </c>
      <c r="AV4" s="57"/>
      <c r="AW4" s="49"/>
      <c r="AX4" s="134" t="s">
        <v>175</v>
      </c>
      <c r="AY4" s="137" t="s">
        <v>243</v>
      </c>
      <c r="AZ4" s="48" t="s">
        <v>60</v>
      </c>
      <c r="BA4" s="57"/>
      <c r="BB4" s="49"/>
      <c r="BC4" s="48" t="s">
        <v>158</v>
      </c>
      <c r="BD4" s="57"/>
      <c r="BE4" s="49"/>
    </row>
    <row r="5" spans="1:57" s="68" customFormat="1" ht="22.5" customHeight="1">
      <c r="A5" s="138"/>
      <c r="B5" s="135"/>
      <c r="C5" s="138"/>
      <c r="D5" s="50" t="s">
        <v>244</v>
      </c>
      <c r="E5" s="18" t="s">
        <v>245</v>
      </c>
      <c r="F5" s="51" t="s">
        <v>159</v>
      </c>
      <c r="G5" s="50" t="s">
        <v>244</v>
      </c>
      <c r="H5" s="18" t="s">
        <v>245</v>
      </c>
      <c r="I5" s="37" t="s">
        <v>159</v>
      </c>
      <c r="J5" s="135"/>
      <c r="K5" s="138"/>
      <c r="L5" s="50" t="s">
        <v>244</v>
      </c>
      <c r="M5" s="18" t="s">
        <v>245</v>
      </c>
      <c r="N5" s="37" t="s">
        <v>246</v>
      </c>
      <c r="O5" s="50" t="s">
        <v>244</v>
      </c>
      <c r="P5" s="18" t="s">
        <v>245</v>
      </c>
      <c r="Q5" s="37" t="s">
        <v>246</v>
      </c>
      <c r="R5" s="135"/>
      <c r="S5" s="138"/>
      <c r="T5" s="50" t="s">
        <v>244</v>
      </c>
      <c r="U5" s="18" t="s">
        <v>245</v>
      </c>
      <c r="V5" s="37" t="s">
        <v>246</v>
      </c>
      <c r="W5" s="50" t="s">
        <v>244</v>
      </c>
      <c r="X5" s="18" t="s">
        <v>245</v>
      </c>
      <c r="Y5" s="37" t="s">
        <v>246</v>
      </c>
      <c r="Z5" s="135"/>
      <c r="AA5" s="138"/>
      <c r="AB5" s="50" t="s">
        <v>244</v>
      </c>
      <c r="AC5" s="18" t="s">
        <v>245</v>
      </c>
      <c r="AD5" s="37" t="s">
        <v>246</v>
      </c>
      <c r="AE5" s="50" t="s">
        <v>244</v>
      </c>
      <c r="AF5" s="18" t="s">
        <v>245</v>
      </c>
      <c r="AG5" s="37" t="s">
        <v>246</v>
      </c>
      <c r="AH5" s="135"/>
      <c r="AI5" s="138"/>
      <c r="AJ5" s="50" t="s">
        <v>244</v>
      </c>
      <c r="AK5" s="18" t="s">
        <v>245</v>
      </c>
      <c r="AL5" s="37" t="s">
        <v>246</v>
      </c>
      <c r="AM5" s="50" t="s">
        <v>244</v>
      </c>
      <c r="AN5" s="18" t="s">
        <v>245</v>
      </c>
      <c r="AO5" s="37" t="s">
        <v>246</v>
      </c>
      <c r="AP5" s="135"/>
      <c r="AQ5" s="138"/>
      <c r="AR5" s="50" t="s">
        <v>244</v>
      </c>
      <c r="AS5" s="18" t="s">
        <v>245</v>
      </c>
      <c r="AT5" s="37" t="s">
        <v>246</v>
      </c>
      <c r="AU5" s="50" t="s">
        <v>244</v>
      </c>
      <c r="AV5" s="18" t="s">
        <v>245</v>
      </c>
      <c r="AW5" s="37" t="s">
        <v>246</v>
      </c>
      <c r="AX5" s="135"/>
      <c r="AY5" s="138"/>
      <c r="AZ5" s="50" t="s">
        <v>244</v>
      </c>
      <c r="BA5" s="18" t="s">
        <v>245</v>
      </c>
      <c r="BB5" s="37" t="s">
        <v>246</v>
      </c>
      <c r="BC5" s="50" t="s">
        <v>244</v>
      </c>
      <c r="BD5" s="18" t="s">
        <v>245</v>
      </c>
      <c r="BE5" s="37" t="s">
        <v>246</v>
      </c>
    </row>
    <row r="6" spans="1:57" s="68" customFormat="1" ht="22.5" customHeight="1">
      <c r="A6" s="111"/>
      <c r="B6" s="136"/>
      <c r="C6" s="110"/>
      <c r="D6" s="53" t="s">
        <v>163</v>
      </c>
      <c r="E6" s="54" t="s">
        <v>163</v>
      </c>
      <c r="F6" s="54" t="s">
        <v>163</v>
      </c>
      <c r="G6" s="53" t="s">
        <v>163</v>
      </c>
      <c r="H6" s="54" t="s">
        <v>163</v>
      </c>
      <c r="I6" s="54" t="s">
        <v>163</v>
      </c>
      <c r="J6" s="136"/>
      <c r="K6" s="110"/>
      <c r="L6" s="53" t="s">
        <v>163</v>
      </c>
      <c r="M6" s="54" t="s">
        <v>163</v>
      </c>
      <c r="N6" s="54" t="s">
        <v>163</v>
      </c>
      <c r="O6" s="53" t="s">
        <v>163</v>
      </c>
      <c r="P6" s="54" t="s">
        <v>163</v>
      </c>
      <c r="Q6" s="54" t="s">
        <v>163</v>
      </c>
      <c r="R6" s="136"/>
      <c r="S6" s="110"/>
      <c r="T6" s="53" t="s">
        <v>163</v>
      </c>
      <c r="U6" s="54" t="s">
        <v>163</v>
      </c>
      <c r="V6" s="54" t="s">
        <v>163</v>
      </c>
      <c r="W6" s="53" t="s">
        <v>163</v>
      </c>
      <c r="X6" s="54" t="s">
        <v>163</v>
      </c>
      <c r="Y6" s="54" t="s">
        <v>163</v>
      </c>
      <c r="Z6" s="136"/>
      <c r="AA6" s="110"/>
      <c r="AB6" s="53" t="s">
        <v>163</v>
      </c>
      <c r="AC6" s="54" t="s">
        <v>163</v>
      </c>
      <c r="AD6" s="54" t="s">
        <v>163</v>
      </c>
      <c r="AE6" s="53" t="s">
        <v>163</v>
      </c>
      <c r="AF6" s="54" t="s">
        <v>163</v>
      </c>
      <c r="AG6" s="54" t="s">
        <v>163</v>
      </c>
      <c r="AH6" s="136"/>
      <c r="AI6" s="110"/>
      <c r="AJ6" s="53" t="s">
        <v>163</v>
      </c>
      <c r="AK6" s="54" t="s">
        <v>163</v>
      </c>
      <c r="AL6" s="54" t="s">
        <v>163</v>
      </c>
      <c r="AM6" s="53" t="s">
        <v>163</v>
      </c>
      <c r="AN6" s="54" t="s">
        <v>163</v>
      </c>
      <c r="AO6" s="54" t="s">
        <v>163</v>
      </c>
      <c r="AP6" s="136"/>
      <c r="AQ6" s="110"/>
      <c r="AR6" s="53" t="s">
        <v>163</v>
      </c>
      <c r="AS6" s="54" t="s">
        <v>163</v>
      </c>
      <c r="AT6" s="54" t="s">
        <v>163</v>
      </c>
      <c r="AU6" s="53" t="s">
        <v>163</v>
      </c>
      <c r="AV6" s="54" t="s">
        <v>163</v>
      </c>
      <c r="AW6" s="54" t="s">
        <v>163</v>
      </c>
      <c r="AX6" s="136"/>
      <c r="AY6" s="110"/>
      <c r="AZ6" s="53" t="s">
        <v>163</v>
      </c>
      <c r="BA6" s="54" t="s">
        <v>163</v>
      </c>
      <c r="BB6" s="54" t="s">
        <v>163</v>
      </c>
      <c r="BC6" s="53" t="s">
        <v>163</v>
      </c>
      <c r="BD6" s="54" t="s">
        <v>163</v>
      </c>
      <c r="BE6" s="54" t="s">
        <v>163</v>
      </c>
    </row>
    <row r="7" spans="1:57" ht="13.5">
      <c r="A7" s="74" t="s">
        <v>177</v>
      </c>
      <c r="B7" s="74" t="s">
        <v>178</v>
      </c>
      <c r="C7" s="101" t="s">
        <v>179</v>
      </c>
      <c r="D7" s="17">
        <f aca="true" t="shared" si="0" ref="D7:D40">L7+T7+AB7+AJ7+AR7+AZ7</f>
        <v>0</v>
      </c>
      <c r="E7" s="17">
        <f aca="true" t="shared" si="1" ref="E7:E40">M7+U7+AC7+AK7+AS7+BA7</f>
        <v>41750</v>
      </c>
      <c r="F7" s="17">
        <f aca="true" t="shared" si="2" ref="F7:F40">D7+E7</f>
        <v>41750</v>
      </c>
      <c r="G7" s="17">
        <f aca="true" t="shared" si="3" ref="G7:G40">O7+W7+AE7+AM7+AU7+BC7</f>
        <v>0</v>
      </c>
      <c r="H7" s="17">
        <f aca="true" t="shared" si="4" ref="H7:H40">P7+X7+AF7+AN7+AV7+BD7</f>
        <v>354032</v>
      </c>
      <c r="I7" s="17">
        <f aca="true" t="shared" si="5" ref="I7:I40">G7+H7</f>
        <v>354032</v>
      </c>
      <c r="J7" s="102" t="s">
        <v>109</v>
      </c>
      <c r="K7" s="76" t="s">
        <v>110</v>
      </c>
      <c r="L7" s="17">
        <v>0</v>
      </c>
      <c r="M7" s="17">
        <v>41750</v>
      </c>
      <c r="N7" s="17">
        <f aca="true" t="shared" si="6" ref="N7:N40">SUM(L7:M7)</f>
        <v>41750</v>
      </c>
      <c r="O7" s="17">
        <v>0</v>
      </c>
      <c r="P7" s="17">
        <v>0</v>
      </c>
      <c r="Q7" s="17">
        <f aca="true" t="shared" si="7" ref="Q7:Q40">SUM(O7:P7)</f>
        <v>0</v>
      </c>
      <c r="R7" s="102" t="s">
        <v>212</v>
      </c>
      <c r="S7" s="76" t="s">
        <v>213</v>
      </c>
      <c r="T7" s="17">
        <v>0</v>
      </c>
      <c r="U7" s="17">
        <v>0</v>
      </c>
      <c r="V7" s="17">
        <f aca="true" t="shared" si="8" ref="V7:V40">SUM(T7:U7)</f>
        <v>0</v>
      </c>
      <c r="W7" s="17">
        <v>0</v>
      </c>
      <c r="X7" s="17">
        <v>186379</v>
      </c>
      <c r="Y7" s="17">
        <f aca="true" t="shared" si="9" ref="Y7:Y40">SUM(W7:X7)</f>
        <v>186379</v>
      </c>
      <c r="Z7" s="102" t="s">
        <v>214</v>
      </c>
      <c r="AA7" s="76" t="s">
        <v>215</v>
      </c>
      <c r="AB7" s="17">
        <v>0</v>
      </c>
      <c r="AC7" s="17">
        <v>0</v>
      </c>
      <c r="AD7" s="17">
        <f aca="true" t="shared" si="10" ref="AD7:AD40">SUM(AB7:AC7)</f>
        <v>0</v>
      </c>
      <c r="AE7" s="17">
        <v>0</v>
      </c>
      <c r="AF7" s="17">
        <v>147731</v>
      </c>
      <c r="AG7" s="17">
        <f aca="true" t="shared" si="11" ref="AG7:AG40">SUM(AE7:AF7)</f>
        <v>147731</v>
      </c>
      <c r="AH7" s="102" t="s">
        <v>220</v>
      </c>
      <c r="AI7" s="76" t="s">
        <v>221</v>
      </c>
      <c r="AJ7" s="17">
        <v>0</v>
      </c>
      <c r="AK7" s="17">
        <v>0</v>
      </c>
      <c r="AL7" s="17">
        <f aca="true" t="shared" si="12" ref="AL7:AL40">SUM(AJ7:AK7)</f>
        <v>0</v>
      </c>
      <c r="AM7" s="17">
        <v>0</v>
      </c>
      <c r="AN7" s="17">
        <v>19922</v>
      </c>
      <c r="AO7" s="17">
        <f aca="true" t="shared" si="13" ref="AO7:AO40">SUM(AM7:AN7)</f>
        <v>19922</v>
      </c>
      <c r="AP7" s="102" t="s">
        <v>176</v>
      </c>
      <c r="AQ7" s="76"/>
      <c r="AR7" s="17"/>
      <c r="AS7" s="17"/>
      <c r="AT7" s="17">
        <f aca="true" t="shared" si="14" ref="AT7:AT40">SUM(AR7:AS7)</f>
        <v>0</v>
      </c>
      <c r="AU7" s="17"/>
      <c r="AV7" s="17"/>
      <c r="AW7" s="17">
        <f aca="true" t="shared" si="15" ref="AW7:AW40">SUM(AU7:AV7)</f>
        <v>0</v>
      </c>
      <c r="AX7" s="102" t="s">
        <v>176</v>
      </c>
      <c r="AY7" s="76"/>
      <c r="AZ7" s="17"/>
      <c r="BA7" s="17"/>
      <c r="BB7" s="17">
        <f aca="true" t="shared" si="16" ref="BB7:BB40">SUM(AZ7:BA7)</f>
        <v>0</v>
      </c>
      <c r="BC7" s="17"/>
      <c r="BD7" s="17"/>
      <c r="BE7" s="17">
        <f aca="true" t="shared" si="17" ref="BE7:BE40">SUM(BC7:BD7)</f>
        <v>0</v>
      </c>
    </row>
    <row r="8" spans="1:57" ht="13.5">
      <c r="A8" s="74" t="s">
        <v>177</v>
      </c>
      <c r="B8" s="74" t="s">
        <v>180</v>
      </c>
      <c r="C8" s="101" t="s">
        <v>181</v>
      </c>
      <c r="D8" s="17">
        <f t="shared" si="0"/>
        <v>0</v>
      </c>
      <c r="E8" s="17">
        <f t="shared" si="1"/>
        <v>493369</v>
      </c>
      <c r="F8" s="17">
        <f t="shared" si="2"/>
        <v>493369</v>
      </c>
      <c r="G8" s="17">
        <f t="shared" si="3"/>
        <v>0</v>
      </c>
      <c r="H8" s="17">
        <f t="shared" si="4"/>
        <v>83875</v>
      </c>
      <c r="I8" s="17">
        <f t="shared" si="5"/>
        <v>83875</v>
      </c>
      <c r="J8" s="102" t="s">
        <v>228</v>
      </c>
      <c r="K8" s="76" t="s">
        <v>229</v>
      </c>
      <c r="L8" s="17"/>
      <c r="M8" s="17">
        <v>493369</v>
      </c>
      <c r="N8" s="17">
        <f t="shared" si="6"/>
        <v>493369</v>
      </c>
      <c r="O8" s="17"/>
      <c r="P8" s="17"/>
      <c r="Q8" s="17">
        <f t="shared" si="7"/>
        <v>0</v>
      </c>
      <c r="R8" s="102" t="s">
        <v>214</v>
      </c>
      <c r="S8" s="76" t="s">
        <v>215</v>
      </c>
      <c r="T8" s="17"/>
      <c r="U8" s="17"/>
      <c r="V8" s="17">
        <f t="shared" si="8"/>
        <v>0</v>
      </c>
      <c r="W8" s="17"/>
      <c r="X8" s="17">
        <v>83875</v>
      </c>
      <c r="Y8" s="17">
        <f t="shared" si="9"/>
        <v>83875</v>
      </c>
      <c r="Z8" s="102" t="s">
        <v>176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176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176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176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177</v>
      </c>
      <c r="B9" s="74" t="s">
        <v>182</v>
      </c>
      <c r="C9" s="101" t="s">
        <v>183</v>
      </c>
      <c r="D9" s="17">
        <f t="shared" si="0"/>
        <v>6948</v>
      </c>
      <c r="E9" s="17">
        <f t="shared" si="1"/>
        <v>96545</v>
      </c>
      <c r="F9" s="17">
        <f t="shared" si="2"/>
        <v>103493</v>
      </c>
      <c r="G9" s="17">
        <f t="shared" si="3"/>
        <v>87324</v>
      </c>
      <c r="H9" s="17">
        <f t="shared" si="4"/>
        <v>239437</v>
      </c>
      <c r="I9" s="17">
        <f t="shared" si="5"/>
        <v>326761</v>
      </c>
      <c r="J9" s="102" t="s">
        <v>236</v>
      </c>
      <c r="K9" s="76" t="s">
        <v>237</v>
      </c>
      <c r="L9" s="17"/>
      <c r="M9" s="17"/>
      <c r="N9" s="17">
        <f t="shared" si="6"/>
        <v>0</v>
      </c>
      <c r="O9" s="17">
        <v>87324</v>
      </c>
      <c r="P9" s="17">
        <v>239437</v>
      </c>
      <c r="Q9" s="17">
        <f t="shared" si="7"/>
        <v>326761</v>
      </c>
      <c r="R9" s="102" t="s">
        <v>238</v>
      </c>
      <c r="S9" s="76" t="s">
        <v>239</v>
      </c>
      <c r="T9" s="17">
        <v>6948</v>
      </c>
      <c r="U9" s="17">
        <v>36425</v>
      </c>
      <c r="V9" s="17">
        <f t="shared" si="8"/>
        <v>43373</v>
      </c>
      <c r="W9" s="17"/>
      <c r="X9" s="17"/>
      <c r="Y9" s="17">
        <f t="shared" si="9"/>
        <v>0</v>
      </c>
      <c r="Z9" s="102" t="s">
        <v>240</v>
      </c>
      <c r="AA9" s="76" t="s">
        <v>241</v>
      </c>
      <c r="AB9" s="17"/>
      <c r="AC9" s="17">
        <v>60120</v>
      </c>
      <c r="AD9" s="17">
        <f t="shared" si="10"/>
        <v>60120</v>
      </c>
      <c r="AE9" s="17"/>
      <c r="AF9" s="17"/>
      <c r="AG9" s="17">
        <f t="shared" si="11"/>
        <v>0</v>
      </c>
      <c r="AH9" s="102" t="s">
        <v>176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176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176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177</v>
      </c>
      <c r="B10" s="74" t="s">
        <v>184</v>
      </c>
      <c r="C10" s="101" t="s">
        <v>185</v>
      </c>
      <c r="D10" s="17">
        <f t="shared" si="0"/>
        <v>0</v>
      </c>
      <c r="E10" s="17">
        <f t="shared" si="1"/>
        <v>0</v>
      </c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02" t="s">
        <v>176</v>
      </c>
      <c r="K10" s="76"/>
      <c r="L10" s="17"/>
      <c r="M10" s="17"/>
      <c r="N10" s="17">
        <f t="shared" si="6"/>
        <v>0</v>
      </c>
      <c r="O10" s="17"/>
      <c r="P10" s="17"/>
      <c r="Q10" s="17">
        <f t="shared" si="7"/>
        <v>0</v>
      </c>
      <c r="R10" s="102" t="s">
        <v>176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176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176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176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176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177</v>
      </c>
      <c r="B11" s="74" t="s">
        <v>186</v>
      </c>
      <c r="C11" s="101" t="s">
        <v>187</v>
      </c>
      <c r="D11" s="17">
        <f t="shared" si="0"/>
        <v>1226</v>
      </c>
      <c r="E11" s="17">
        <f t="shared" si="1"/>
        <v>260120</v>
      </c>
      <c r="F11" s="17">
        <f t="shared" si="2"/>
        <v>261346</v>
      </c>
      <c r="G11" s="17">
        <f t="shared" si="3"/>
        <v>8977</v>
      </c>
      <c r="H11" s="17">
        <f t="shared" si="4"/>
        <v>106267</v>
      </c>
      <c r="I11" s="17">
        <f t="shared" si="5"/>
        <v>115244</v>
      </c>
      <c r="J11" s="102" t="s">
        <v>218</v>
      </c>
      <c r="K11" s="76" t="s">
        <v>219</v>
      </c>
      <c r="L11" s="17">
        <v>1226</v>
      </c>
      <c r="M11" s="17">
        <v>86830</v>
      </c>
      <c r="N11" s="17">
        <f t="shared" si="6"/>
        <v>88056</v>
      </c>
      <c r="O11" s="17">
        <v>8977</v>
      </c>
      <c r="P11" s="17">
        <v>106267</v>
      </c>
      <c r="Q11" s="17">
        <f t="shared" si="7"/>
        <v>115244</v>
      </c>
      <c r="R11" s="102" t="s">
        <v>224</v>
      </c>
      <c r="S11" s="76" t="s">
        <v>225</v>
      </c>
      <c r="T11" s="17"/>
      <c r="U11" s="17">
        <v>173290</v>
      </c>
      <c r="V11" s="17">
        <f t="shared" si="8"/>
        <v>173290</v>
      </c>
      <c r="W11" s="17"/>
      <c r="X11" s="17"/>
      <c r="Y11" s="17">
        <f t="shared" si="9"/>
        <v>0</v>
      </c>
      <c r="Z11" s="102" t="s">
        <v>176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176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176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176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177</v>
      </c>
      <c r="B12" s="74" t="s">
        <v>188</v>
      </c>
      <c r="C12" s="101" t="s">
        <v>189</v>
      </c>
      <c r="D12" s="17">
        <f t="shared" si="0"/>
        <v>262</v>
      </c>
      <c r="E12" s="17">
        <f t="shared" si="1"/>
        <v>231203</v>
      </c>
      <c r="F12" s="17">
        <f t="shared" si="2"/>
        <v>231465</v>
      </c>
      <c r="G12" s="17">
        <f t="shared" si="3"/>
        <v>11528</v>
      </c>
      <c r="H12" s="17">
        <f t="shared" si="4"/>
        <v>127775</v>
      </c>
      <c r="I12" s="17">
        <f t="shared" si="5"/>
        <v>139303</v>
      </c>
      <c r="J12" s="102" t="s">
        <v>218</v>
      </c>
      <c r="K12" s="76" t="s">
        <v>219</v>
      </c>
      <c r="L12" s="17">
        <v>262</v>
      </c>
      <c r="M12" s="17">
        <v>18918</v>
      </c>
      <c r="N12" s="17">
        <f t="shared" si="6"/>
        <v>19180</v>
      </c>
      <c r="O12" s="17">
        <v>11528</v>
      </c>
      <c r="P12" s="17">
        <v>127775</v>
      </c>
      <c r="Q12" s="17">
        <f t="shared" si="7"/>
        <v>139303</v>
      </c>
      <c r="R12" s="102" t="s">
        <v>234</v>
      </c>
      <c r="S12" s="76" t="s">
        <v>235</v>
      </c>
      <c r="T12" s="17"/>
      <c r="U12" s="17">
        <v>212285</v>
      </c>
      <c r="V12" s="17">
        <f t="shared" si="8"/>
        <v>212285</v>
      </c>
      <c r="W12" s="17"/>
      <c r="X12" s="17"/>
      <c r="Y12" s="17">
        <f t="shared" si="9"/>
        <v>0</v>
      </c>
      <c r="Z12" s="102" t="s">
        <v>176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176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176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176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177</v>
      </c>
      <c r="B13" s="74" t="s">
        <v>190</v>
      </c>
      <c r="C13" s="101" t="s">
        <v>191</v>
      </c>
      <c r="D13" s="17">
        <f t="shared" si="0"/>
        <v>2725</v>
      </c>
      <c r="E13" s="17">
        <f t="shared" si="1"/>
        <v>277459</v>
      </c>
      <c r="F13" s="17">
        <f t="shared" si="2"/>
        <v>280184</v>
      </c>
      <c r="G13" s="17">
        <f t="shared" si="3"/>
        <v>0</v>
      </c>
      <c r="H13" s="17">
        <f t="shared" si="4"/>
        <v>92029</v>
      </c>
      <c r="I13" s="17">
        <f t="shared" si="5"/>
        <v>92029</v>
      </c>
      <c r="J13" s="102" t="s">
        <v>111</v>
      </c>
      <c r="K13" s="76" t="s">
        <v>112</v>
      </c>
      <c r="L13" s="17">
        <v>2725</v>
      </c>
      <c r="M13" s="17">
        <v>277459</v>
      </c>
      <c r="N13" s="17">
        <f t="shared" si="6"/>
        <v>280184</v>
      </c>
      <c r="O13" s="17"/>
      <c r="P13" s="17">
        <v>92029</v>
      </c>
      <c r="Q13" s="17">
        <f t="shared" si="7"/>
        <v>92029</v>
      </c>
      <c r="R13" s="102" t="s">
        <v>176</v>
      </c>
      <c r="S13" s="76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02" t="s">
        <v>176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176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176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176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177</v>
      </c>
      <c r="B14" s="74" t="s">
        <v>192</v>
      </c>
      <c r="C14" s="101" t="s">
        <v>193</v>
      </c>
      <c r="D14" s="17">
        <f t="shared" si="0"/>
        <v>0</v>
      </c>
      <c r="E14" s="17">
        <f t="shared" si="1"/>
        <v>243589</v>
      </c>
      <c r="F14" s="17">
        <f t="shared" si="2"/>
        <v>243589</v>
      </c>
      <c r="G14" s="17">
        <f t="shared" si="3"/>
        <v>0</v>
      </c>
      <c r="H14" s="17">
        <f t="shared" si="4"/>
        <v>58607</v>
      </c>
      <c r="I14" s="17">
        <f t="shared" si="5"/>
        <v>58607</v>
      </c>
      <c r="J14" s="102" t="s">
        <v>0</v>
      </c>
      <c r="K14" s="76" t="s">
        <v>1</v>
      </c>
      <c r="L14" s="17"/>
      <c r="M14" s="17">
        <v>243589</v>
      </c>
      <c r="N14" s="17">
        <f t="shared" si="6"/>
        <v>243589</v>
      </c>
      <c r="O14" s="17"/>
      <c r="P14" s="17">
        <v>58607</v>
      </c>
      <c r="Q14" s="17">
        <f t="shared" si="7"/>
        <v>58607</v>
      </c>
      <c r="R14" s="102" t="s">
        <v>176</v>
      </c>
      <c r="S14" s="76"/>
      <c r="T14" s="17"/>
      <c r="U14" s="17"/>
      <c r="V14" s="17">
        <f t="shared" si="8"/>
        <v>0</v>
      </c>
      <c r="W14" s="17"/>
      <c r="X14" s="17"/>
      <c r="Y14" s="17">
        <f t="shared" si="9"/>
        <v>0</v>
      </c>
      <c r="Z14" s="102" t="s">
        <v>176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176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176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176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177</v>
      </c>
      <c r="B15" s="74" t="s">
        <v>194</v>
      </c>
      <c r="C15" s="101" t="s">
        <v>195</v>
      </c>
      <c r="D15" s="17">
        <f t="shared" si="0"/>
        <v>0</v>
      </c>
      <c r="E15" s="17">
        <f t="shared" si="1"/>
        <v>0</v>
      </c>
      <c r="F15" s="17">
        <f t="shared" si="2"/>
        <v>0</v>
      </c>
      <c r="G15" s="17">
        <f t="shared" si="3"/>
        <v>0</v>
      </c>
      <c r="H15" s="17">
        <f t="shared" si="4"/>
        <v>0</v>
      </c>
      <c r="I15" s="17">
        <f t="shared" si="5"/>
        <v>0</v>
      </c>
      <c r="J15" s="102" t="s">
        <v>176</v>
      </c>
      <c r="K15" s="76"/>
      <c r="L15" s="17"/>
      <c r="M15" s="17"/>
      <c r="N15" s="17">
        <f t="shared" si="6"/>
        <v>0</v>
      </c>
      <c r="O15" s="17"/>
      <c r="P15" s="17"/>
      <c r="Q15" s="17">
        <f t="shared" si="7"/>
        <v>0</v>
      </c>
      <c r="R15" s="102" t="s">
        <v>176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2" t="s">
        <v>176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176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176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176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177</v>
      </c>
      <c r="B16" s="74" t="s">
        <v>196</v>
      </c>
      <c r="C16" s="101" t="s">
        <v>197</v>
      </c>
      <c r="D16" s="17">
        <f t="shared" si="0"/>
        <v>0</v>
      </c>
      <c r="E16" s="17">
        <f t="shared" si="1"/>
        <v>51331</v>
      </c>
      <c r="F16" s="17">
        <f t="shared" si="2"/>
        <v>51331</v>
      </c>
      <c r="G16" s="17">
        <f t="shared" si="3"/>
        <v>0</v>
      </c>
      <c r="H16" s="17">
        <f t="shared" si="4"/>
        <v>7667</v>
      </c>
      <c r="I16" s="17">
        <f t="shared" si="5"/>
        <v>7667</v>
      </c>
      <c r="J16" s="102" t="s">
        <v>226</v>
      </c>
      <c r="K16" s="76" t="s">
        <v>227</v>
      </c>
      <c r="L16" s="17">
        <v>0</v>
      </c>
      <c r="M16" s="17">
        <v>51331</v>
      </c>
      <c r="N16" s="17">
        <f t="shared" si="6"/>
        <v>51331</v>
      </c>
      <c r="O16" s="17"/>
      <c r="P16" s="17"/>
      <c r="Q16" s="17">
        <f t="shared" si="7"/>
        <v>0</v>
      </c>
      <c r="R16" s="102" t="s">
        <v>222</v>
      </c>
      <c r="S16" s="76" t="s">
        <v>223</v>
      </c>
      <c r="T16" s="17"/>
      <c r="U16" s="17"/>
      <c r="V16" s="17">
        <f t="shared" si="8"/>
        <v>0</v>
      </c>
      <c r="W16" s="17"/>
      <c r="X16" s="17">
        <v>7667</v>
      </c>
      <c r="Y16" s="17">
        <f t="shared" si="9"/>
        <v>7667</v>
      </c>
      <c r="Z16" s="102" t="s">
        <v>176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176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176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176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177</v>
      </c>
      <c r="B17" s="74" t="s">
        <v>2</v>
      </c>
      <c r="C17" s="101" t="s">
        <v>3</v>
      </c>
      <c r="D17" s="17">
        <f t="shared" si="0"/>
        <v>0</v>
      </c>
      <c r="E17" s="17">
        <f t="shared" si="1"/>
        <v>0</v>
      </c>
      <c r="F17" s="17">
        <f t="shared" si="2"/>
        <v>0</v>
      </c>
      <c r="G17" s="17">
        <f t="shared" si="3"/>
        <v>0</v>
      </c>
      <c r="H17" s="17">
        <f t="shared" si="4"/>
        <v>99902</v>
      </c>
      <c r="I17" s="17">
        <f t="shared" si="5"/>
        <v>99902</v>
      </c>
      <c r="J17" s="102" t="s">
        <v>212</v>
      </c>
      <c r="K17" s="76" t="s">
        <v>213</v>
      </c>
      <c r="L17" s="17"/>
      <c r="M17" s="17"/>
      <c r="N17" s="17">
        <f t="shared" si="6"/>
        <v>0</v>
      </c>
      <c r="O17" s="17"/>
      <c r="P17" s="17">
        <v>99902</v>
      </c>
      <c r="Q17" s="17">
        <f t="shared" si="7"/>
        <v>99902</v>
      </c>
      <c r="R17" s="102" t="s">
        <v>176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2" t="s">
        <v>176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176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176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176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177</v>
      </c>
      <c r="B18" s="74" t="s">
        <v>4</v>
      </c>
      <c r="C18" s="101" t="s">
        <v>5</v>
      </c>
      <c r="D18" s="17">
        <f t="shared" si="0"/>
        <v>0</v>
      </c>
      <c r="E18" s="17">
        <f t="shared" si="1"/>
        <v>53562</v>
      </c>
      <c r="F18" s="17">
        <f t="shared" si="2"/>
        <v>53562</v>
      </c>
      <c r="G18" s="17">
        <f t="shared" si="3"/>
        <v>0</v>
      </c>
      <c r="H18" s="17">
        <f t="shared" si="4"/>
        <v>110692</v>
      </c>
      <c r="I18" s="17">
        <f t="shared" si="5"/>
        <v>110692</v>
      </c>
      <c r="J18" s="102" t="s">
        <v>222</v>
      </c>
      <c r="K18" s="76" t="s">
        <v>223</v>
      </c>
      <c r="L18" s="17"/>
      <c r="M18" s="17"/>
      <c r="N18" s="17">
        <f t="shared" si="6"/>
        <v>0</v>
      </c>
      <c r="O18" s="17"/>
      <c r="P18" s="17">
        <v>110692</v>
      </c>
      <c r="Q18" s="17">
        <f t="shared" si="7"/>
        <v>110692</v>
      </c>
      <c r="R18" s="102" t="s">
        <v>226</v>
      </c>
      <c r="S18" s="76" t="s">
        <v>227</v>
      </c>
      <c r="T18" s="17"/>
      <c r="U18" s="17">
        <v>53562</v>
      </c>
      <c r="V18" s="17">
        <f t="shared" si="8"/>
        <v>53562</v>
      </c>
      <c r="W18" s="17"/>
      <c r="X18" s="17"/>
      <c r="Y18" s="17">
        <f t="shared" si="9"/>
        <v>0</v>
      </c>
      <c r="Z18" s="102" t="s">
        <v>176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176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176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176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177</v>
      </c>
      <c r="B19" s="74" t="s">
        <v>6</v>
      </c>
      <c r="C19" s="101" t="s">
        <v>7</v>
      </c>
      <c r="D19" s="17">
        <f t="shared" si="0"/>
        <v>0</v>
      </c>
      <c r="E19" s="17">
        <f t="shared" si="1"/>
        <v>192087</v>
      </c>
      <c r="F19" s="17">
        <f t="shared" si="2"/>
        <v>192087</v>
      </c>
      <c r="G19" s="17">
        <f t="shared" si="3"/>
        <v>0</v>
      </c>
      <c r="H19" s="17">
        <f t="shared" si="4"/>
        <v>0</v>
      </c>
      <c r="I19" s="17">
        <f t="shared" si="5"/>
        <v>0</v>
      </c>
      <c r="J19" s="102" t="s">
        <v>232</v>
      </c>
      <c r="K19" s="76" t="s">
        <v>233</v>
      </c>
      <c r="L19" s="17"/>
      <c r="M19" s="17">
        <v>192087</v>
      </c>
      <c r="N19" s="17">
        <f t="shared" si="6"/>
        <v>192087</v>
      </c>
      <c r="O19" s="17"/>
      <c r="P19" s="17"/>
      <c r="Q19" s="17">
        <f t="shared" si="7"/>
        <v>0</v>
      </c>
      <c r="R19" s="102" t="s">
        <v>176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176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176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176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176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177</v>
      </c>
      <c r="B20" s="74" t="s">
        <v>8</v>
      </c>
      <c r="C20" s="101" t="s">
        <v>9</v>
      </c>
      <c r="D20" s="17">
        <f t="shared" si="0"/>
        <v>0</v>
      </c>
      <c r="E20" s="17">
        <f t="shared" si="1"/>
        <v>0</v>
      </c>
      <c r="F20" s="17">
        <f t="shared" si="2"/>
        <v>0</v>
      </c>
      <c r="G20" s="17">
        <f t="shared" si="3"/>
        <v>0</v>
      </c>
      <c r="H20" s="17">
        <f t="shared" si="4"/>
        <v>88347</v>
      </c>
      <c r="I20" s="17">
        <f t="shared" si="5"/>
        <v>88347</v>
      </c>
      <c r="J20" s="102" t="s">
        <v>216</v>
      </c>
      <c r="K20" s="76" t="s">
        <v>217</v>
      </c>
      <c r="L20" s="17"/>
      <c r="M20" s="17"/>
      <c r="N20" s="17">
        <f t="shared" si="6"/>
        <v>0</v>
      </c>
      <c r="O20" s="17"/>
      <c r="P20" s="17">
        <v>88347</v>
      </c>
      <c r="Q20" s="17">
        <f t="shared" si="7"/>
        <v>88347</v>
      </c>
      <c r="R20" s="102" t="s">
        <v>176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176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176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176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176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177</v>
      </c>
      <c r="B21" s="74" t="s">
        <v>198</v>
      </c>
      <c r="C21" s="101" t="s">
        <v>199</v>
      </c>
      <c r="D21" s="17">
        <f t="shared" si="0"/>
        <v>0</v>
      </c>
      <c r="E21" s="17">
        <f t="shared" si="1"/>
        <v>50536</v>
      </c>
      <c r="F21" s="17">
        <f t="shared" si="2"/>
        <v>50536</v>
      </c>
      <c r="G21" s="17">
        <f t="shared" si="3"/>
        <v>0</v>
      </c>
      <c r="H21" s="17">
        <f t="shared" si="4"/>
        <v>14611</v>
      </c>
      <c r="I21" s="17">
        <f t="shared" si="5"/>
        <v>14611</v>
      </c>
      <c r="J21" s="102" t="s">
        <v>230</v>
      </c>
      <c r="K21" s="76" t="s">
        <v>231</v>
      </c>
      <c r="L21" s="17"/>
      <c r="M21" s="17">
        <v>50536</v>
      </c>
      <c r="N21" s="17">
        <f t="shared" si="6"/>
        <v>50536</v>
      </c>
      <c r="O21" s="17"/>
      <c r="P21" s="17"/>
      <c r="Q21" s="17">
        <f t="shared" si="7"/>
        <v>0</v>
      </c>
      <c r="R21" s="102" t="s">
        <v>220</v>
      </c>
      <c r="S21" s="76" t="s">
        <v>221</v>
      </c>
      <c r="T21" s="17"/>
      <c r="U21" s="17"/>
      <c r="V21" s="17">
        <f t="shared" si="8"/>
        <v>0</v>
      </c>
      <c r="W21" s="17"/>
      <c r="X21" s="17">
        <v>14611</v>
      </c>
      <c r="Y21" s="17">
        <f t="shared" si="9"/>
        <v>14611</v>
      </c>
      <c r="Z21" s="102" t="s">
        <v>176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176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176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176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177</v>
      </c>
      <c r="B22" s="74" t="s">
        <v>200</v>
      </c>
      <c r="C22" s="101" t="s">
        <v>201</v>
      </c>
      <c r="D22" s="17">
        <f t="shared" si="0"/>
        <v>0</v>
      </c>
      <c r="E22" s="17">
        <f t="shared" si="1"/>
        <v>0</v>
      </c>
      <c r="F22" s="17">
        <f t="shared" si="2"/>
        <v>0</v>
      </c>
      <c r="G22" s="17">
        <f t="shared" si="3"/>
        <v>0</v>
      </c>
      <c r="H22" s="17">
        <f t="shared" si="4"/>
        <v>25912</v>
      </c>
      <c r="I22" s="17">
        <f t="shared" si="5"/>
        <v>25912</v>
      </c>
      <c r="J22" s="102" t="s">
        <v>212</v>
      </c>
      <c r="K22" s="76" t="s">
        <v>213</v>
      </c>
      <c r="L22" s="17"/>
      <c r="M22" s="17"/>
      <c r="N22" s="17">
        <f t="shared" si="6"/>
        <v>0</v>
      </c>
      <c r="O22" s="17"/>
      <c r="P22" s="17">
        <v>25912</v>
      </c>
      <c r="Q22" s="17">
        <f t="shared" si="7"/>
        <v>25912</v>
      </c>
      <c r="R22" s="102" t="s">
        <v>176</v>
      </c>
      <c r="S22" s="76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02" t="s">
        <v>176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176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176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176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177</v>
      </c>
      <c r="B23" s="74" t="s">
        <v>120</v>
      </c>
      <c r="C23" s="101" t="s">
        <v>121</v>
      </c>
      <c r="D23" s="17">
        <f t="shared" si="0"/>
        <v>0</v>
      </c>
      <c r="E23" s="17">
        <f t="shared" si="1"/>
        <v>13896</v>
      </c>
      <c r="F23" s="17">
        <f t="shared" si="2"/>
        <v>13896</v>
      </c>
      <c r="G23" s="17">
        <f t="shared" si="3"/>
        <v>0</v>
      </c>
      <c r="H23" s="17">
        <f t="shared" si="4"/>
        <v>5987</v>
      </c>
      <c r="I23" s="17">
        <f t="shared" si="5"/>
        <v>5987</v>
      </c>
      <c r="J23" s="102" t="s">
        <v>226</v>
      </c>
      <c r="K23" s="76" t="s">
        <v>227</v>
      </c>
      <c r="L23" s="17"/>
      <c r="M23" s="17">
        <v>13896</v>
      </c>
      <c r="N23" s="17">
        <f t="shared" si="6"/>
        <v>13896</v>
      </c>
      <c r="O23" s="17"/>
      <c r="P23" s="17"/>
      <c r="Q23" s="17">
        <f t="shared" si="7"/>
        <v>0</v>
      </c>
      <c r="R23" s="102" t="s">
        <v>222</v>
      </c>
      <c r="S23" s="76" t="s">
        <v>223</v>
      </c>
      <c r="T23" s="17"/>
      <c r="U23" s="17"/>
      <c r="V23" s="17">
        <f t="shared" si="8"/>
        <v>0</v>
      </c>
      <c r="W23" s="17"/>
      <c r="X23" s="17">
        <v>5987</v>
      </c>
      <c r="Y23" s="17">
        <f t="shared" si="9"/>
        <v>5987</v>
      </c>
      <c r="Z23" s="102" t="s">
        <v>176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176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176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176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177</v>
      </c>
      <c r="B24" s="74" t="s">
        <v>122</v>
      </c>
      <c r="C24" s="101" t="s">
        <v>123</v>
      </c>
      <c r="D24" s="17">
        <f t="shared" si="0"/>
        <v>0</v>
      </c>
      <c r="E24" s="17">
        <f t="shared" si="1"/>
        <v>70279</v>
      </c>
      <c r="F24" s="17">
        <f t="shared" si="2"/>
        <v>70279</v>
      </c>
      <c r="G24" s="17">
        <f t="shared" si="3"/>
        <v>0</v>
      </c>
      <c r="H24" s="17">
        <f t="shared" si="4"/>
        <v>7011</v>
      </c>
      <c r="I24" s="17">
        <f t="shared" si="5"/>
        <v>7011</v>
      </c>
      <c r="J24" s="102" t="s">
        <v>226</v>
      </c>
      <c r="K24" s="76" t="s">
        <v>227</v>
      </c>
      <c r="L24" s="17"/>
      <c r="M24" s="17">
        <v>70279</v>
      </c>
      <c r="N24" s="17">
        <f t="shared" si="6"/>
        <v>70279</v>
      </c>
      <c r="O24" s="17"/>
      <c r="P24" s="17"/>
      <c r="Q24" s="17">
        <f t="shared" si="7"/>
        <v>0</v>
      </c>
      <c r="R24" s="102" t="s">
        <v>222</v>
      </c>
      <c r="S24" s="76" t="s">
        <v>223</v>
      </c>
      <c r="T24" s="17"/>
      <c r="U24" s="17"/>
      <c r="V24" s="17">
        <f t="shared" si="8"/>
        <v>0</v>
      </c>
      <c r="W24" s="17"/>
      <c r="X24" s="17">
        <v>7011</v>
      </c>
      <c r="Y24" s="17">
        <f t="shared" si="9"/>
        <v>7011</v>
      </c>
      <c r="Z24" s="102" t="s">
        <v>176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176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176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176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177</v>
      </c>
      <c r="B25" s="74" t="s">
        <v>124</v>
      </c>
      <c r="C25" s="101" t="s">
        <v>125</v>
      </c>
      <c r="D25" s="17">
        <f t="shared" si="0"/>
        <v>0</v>
      </c>
      <c r="E25" s="17">
        <f t="shared" si="1"/>
        <v>0</v>
      </c>
      <c r="F25" s="17">
        <f t="shared" si="2"/>
        <v>0</v>
      </c>
      <c r="G25" s="17">
        <f t="shared" si="3"/>
        <v>0</v>
      </c>
      <c r="H25" s="17">
        <f t="shared" si="4"/>
        <v>7988</v>
      </c>
      <c r="I25" s="17">
        <f t="shared" si="5"/>
        <v>7988</v>
      </c>
      <c r="J25" s="102" t="s">
        <v>214</v>
      </c>
      <c r="K25" s="76" t="s">
        <v>215</v>
      </c>
      <c r="L25" s="17"/>
      <c r="M25" s="17"/>
      <c r="N25" s="17">
        <f t="shared" si="6"/>
        <v>0</v>
      </c>
      <c r="O25" s="17"/>
      <c r="P25" s="17">
        <v>7988</v>
      </c>
      <c r="Q25" s="17">
        <f t="shared" si="7"/>
        <v>7988</v>
      </c>
      <c r="R25" s="102" t="s">
        <v>176</v>
      </c>
      <c r="S25" s="76"/>
      <c r="T25" s="17"/>
      <c r="U25" s="17"/>
      <c r="V25" s="17">
        <f t="shared" si="8"/>
        <v>0</v>
      </c>
      <c r="W25" s="17"/>
      <c r="X25" s="17"/>
      <c r="Y25" s="17">
        <f t="shared" si="9"/>
        <v>0</v>
      </c>
      <c r="Z25" s="102" t="s">
        <v>176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176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176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176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177</v>
      </c>
      <c r="B26" s="74" t="s">
        <v>126</v>
      </c>
      <c r="C26" s="101" t="s">
        <v>127</v>
      </c>
      <c r="D26" s="17">
        <f t="shared" si="0"/>
        <v>0</v>
      </c>
      <c r="E26" s="17">
        <f t="shared" si="1"/>
        <v>19972</v>
      </c>
      <c r="F26" s="17">
        <f t="shared" si="2"/>
        <v>19972</v>
      </c>
      <c r="G26" s="17">
        <f t="shared" si="3"/>
        <v>0</v>
      </c>
      <c r="H26" s="17">
        <f t="shared" si="4"/>
        <v>0</v>
      </c>
      <c r="I26" s="17">
        <f t="shared" si="5"/>
        <v>0</v>
      </c>
      <c r="J26" s="102" t="s">
        <v>228</v>
      </c>
      <c r="K26" s="76" t="s">
        <v>229</v>
      </c>
      <c r="L26" s="17"/>
      <c r="M26" s="17">
        <v>19972</v>
      </c>
      <c r="N26" s="17">
        <f t="shared" si="6"/>
        <v>19972</v>
      </c>
      <c r="O26" s="17"/>
      <c r="P26" s="17"/>
      <c r="Q26" s="17">
        <f t="shared" si="7"/>
        <v>0</v>
      </c>
      <c r="R26" s="102" t="s">
        <v>176</v>
      </c>
      <c r="S26" s="76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02" t="s">
        <v>176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176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176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176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177</v>
      </c>
      <c r="B27" s="74" t="s">
        <v>128</v>
      </c>
      <c r="C27" s="101" t="s">
        <v>129</v>
      </c>
      <c r="D27" s="17">
        <f t="shared" si="0"/>
        <v>0</v>
      </c>
      <c r="E27" s="17">
        <f t="shared" si="1"/>
        <v>30856</v>
      </c>
      <c r="F27" s="17">
        <f t="shared" si="2"/>
        <v>30856</v>
      </c>
      <c r="G27" s="17">
        <f t="shared" si="3"/>
        <v>0</v>
      </c>
      <c r="H27" s="17">
        <f t="shared" si="4"/>
        <v>0</v>
      </c>
      <c r="I27" s="17">
        <f t="shared" si="5"/>
        <v>0</v>
      </c>
      <c r="J27" s="102" t="s">
        <v>228</v>
      </c>
      <c r="K27" s="76" t="s">
        <v>229</v>
      </c>
      <c r="L27" s="17"/>
      <c r="M27" s="17">
        <v>30856</v>
      </c>
      <c r="N27" s="17">
        <f t="shared" si="6"/>
        <v>30856</v>
      </c>
      <c r="O27" s="17"/>
      <c r="P27" s="17"/>
      <c r="Q27" s="17">
        <f t="shared" si="7"/>
        <v>0</v>
      </c>
      <c r="R27" s="102" t="s">
        <v>176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2" t="s">
        <v>176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176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176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176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177</v>
      </c>
      <c r="B28" s="74" t="s">
        <v>130</v>
      </c>
      <c r="C28" s="101" t="s">
        <v>131</v>
      </c>
      <c r="D28" s="17">
        <f t="shared" si="0"/>
        <v>173</v>
      </c>
      <c r="E28" s="17">
        <f t="shared" si="1"/>
        <v>98029</v>
      </c>
      <c r="F28" s="17">
        <f t="shared" si="2"/>
        <v>98202</v>
      </c>
      <c r="G28" s="17">
        <f t="shared" si="3"/>
        <v>4361</v>
      </c>
      <c r="H28" s="17">
        <f t="shared" si="4"/>
        <v>48337</v>
      </c>
      <c r="I28" s="17">
        <f t="shared" si="5"/>
        <v>52698</v>
      </c>
      <c r="J28" s="102" t="s">
        <v>218</v>
      </c>
      <c r="K28" s="76" t="s">
        <v>219</v>
      </c>
      <c r="L28" s="17">
        <v>173</v>
      </c>
      <c r="M28" s="17">
        <v>16251</v>
      </c>
      <c r="N28" s="17">
        <f t="shared" si="6"/>
        <v>16424</v>
      </c>
      <c r="O28" s="17">
        <v>4361</v>
      </c>
      <c r="P28" s="17">
        <v>48337</v>
      </c>
      <c r="Q28" s="17">
        <f t="shared" si="7"/>
        <v>52698</v>
      </c>
      <c r="R28" s="102" t="s">
        <v>224</v>
      </c>
      <c r="S28" s="76" t="s">
        <v>225</v>
      </c>
      <c r="T28" s="17"/>
      <c r="U28" s="17">
        <v>81778</v>
      </c>
      <c r="V28" s="17">
        <f t="shared" si="8"/>
        <v>81778</v>
      </c>
      <c r="W28" s="17"/>
      <c r="X28" s="17"/>
      <c r="Y28" s="17">
        <f t="shared" si="9"/>
        <v>0</v>
      </c>
      <c r="Z28" s="102" t="s">
        <v>176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176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176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176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177</v>
      </c>
      <c r="B29" s="74" t="s">
        <v>132</v>
      </c>
      <c r="C29" s="101" t="s">
        <v>133</v>
      </c>
      <c r="D29" s="17">
        <f t="shared" si="0"/>
        <v>111</v>
      </c>
      <c r="E29" s="17">
        <f t="shared" si="1"/>
        <v>29823</v>
      </c>
      <c r="F29" s="17">
        <f t="shared" si="2"/>
        <v>29934</v>
      </c>
      <c r="G29" s="17">
        <f t="shared" si="3"/>
        <v>781</v>
      </c>
      <c r="H29" s="17">
        <f t="shared" si="4"/>
        <v>8653</v>
      </c>
      <c r="I29" s="17">
        <f t="shared" si="5"/>
        <v>9434</v>
      </c>
      <c r="J29" s="102" t="s">
        <v>218</v>
      </c>
      <c r="K29" s="76" t="s">
        <v>219</v>
      </c>
      <c r="L29" s="17">
        <v>111</v>
      </c>
      <c r="M29" s="17">
        <v>8294</v>
      </c>
      <c r="N29" s="17">
        <f t="shared" si="6"/>
        <v>8405</v>
      </c>
      <c r="O29" s="17">
        <v>781</v>
      </c>
      <c r="P29" s="17">
        <v>8653</v>
      </c>
      <c r="Q29" s="17">
        <f t="shared" si="7"/>
        <v>9434</v>
      </c>
      <c r="R29" s="102" t="s">
        <v>224</v>
      </c>
      <c r="S29" s="76" t="s">
        <v>225</v>
      </c>
      <c r="T29" s="17"/>
      <c r="U29" s="17">
        <v>21529</v>
      </c>
      <c r="V29" s="17">
        <f t="shared" si="8"/>
        <v>21529</v>
      </c>
      <c r="W29" s="17"/>
      <c r="X29" s="17"/>
      <c r="Y29" s="17">
        <f t="shared" si="9"/>
        <v>0</v>
      </c>
      <c r="Z29" s="102" t="s">
        <v>176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176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176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176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177</v>
      </c>
      <c r="B30" s="74" t="s">
        <v>134</v>
      </c>
      <c r="C30" s="101" t="s">
        <v>135</v>
      </c>
      <c r="D30" s="17">
        <f t="shared" si="0"/>
        <v>164</v>
      </c>
      <c r="E30" s="17">
        <f t="shared" si="1"/>
        <v>56648</v>
      </c>
      <c r="F30" s="17">
        <f t="shared" si="2"/>
        <v>56812</v>
      </c>
      <c r="G30" s="17">
        <f t="shared" si="3"/>
        <v>2870</v>
      </c>
      <c r="H30" s="17">
        <f t="shared" si="4"/>
        <v>31807</v>
      </c>
      <c r="I30" s="17">
        <f t="shared" si="5"/>
        <v>34677</v>
      </c>
      <c r="J30" s="102" t="s">
        <v>218</v>
      </c>
      <c r="K30" s="76" t="s">
        <v>219</v>
      </c>
      <c r="L30" s="17">
        <v>164</v>
      </c>
      <c r="M30" s="17">
        <v>13443</v>
      </c>
      <c r="N30" s="17">
        <f t="shared" si="6"/>
        <v>13607</v>
      </c>
      <c r="O30" s="17">
        <v>2870</v>
      </c>
      <c r="P30" s="17">
        <v>31807</v>
      </c>
      <c r="Q30" s="17">
        <f t="shared" si="7"/>
        <v>34677</v>
      </c>
      <c r="R30" s="102" t="s">
        <v>224</v>
      </c>
      <c r="S30" s="76" t="s">
        <v>225</v>
      </c>
      <c r="T30" s="17"/>
      <c r="U30" s="17">
        <v>43205</v>
      </c>
      <c r="V30" s="17">
        <f t="shared" si="8"/>
        <v>43205</v>
      </c>
      <c r="W30" s="17"/>
      <c r="X30" s="17"/>
      <c r="Y30" s="17">
        <f t="shared" si="9"/>
        <v>0</v>
      </c>
      <c r="Z30" s="102" t="s">
        <v>176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176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176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176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177</v>
      </c>
      <c r="B31" s="74" t="s">
        <v>136</v>
      </c>
      <c r="C31" s="101" t="s">
        <v>137</v>
      </c>
      <c r="D31" s="17">
        <f t="shared" si="0"/>
        <v>226</v>
      </c>
      <c r="E31" s="17">
        <f t="shared" si="1"/>
        <v>78570</v>
      </c>
      <c r="F31" s="17">
        <f t="shared" si="2"/>
        <v>78796</v>
      </c>
      <c r="G31" s="17">
        <f t="shared" si="3"/>
        <v>3606</v>
      </c>
      <c r="H31" s="17">
        <f t="shared" si="4"/>
        <v>39974</v>
      </c>
      <c r="I31" s="17">
        <f t="shared" si="5"/>
        <v>43580</v>
      </c>
      <c r="J31" s="102" t="s">
        <v>234</v>
      </c>
      <c r="K31" s="76" t="s">
        <v>235</v>
      </c>
      <c r="L31" s="17"/>
      <c r="M31" s="17">
        <v>64282</v>
      </c>
      <c r="N31" s="17">
        <f t="shared" si="6"/>
        <v>64282</v>
      </c>
      <c r="O31" s="17"/>
      <c r="P31" s="17"/>
      <c r="Q31" s="17">
        <f t="shared" si="7"/>
        <v>0</v>
      </c>
      <c r="R31" s="102" t="s">
        <v>218</v>
      </c>
      <c r="S31" s="76" t="s">
        <v>219</v>
      </c>
      <c r="T31" s="17">
        <v>226</v>
      </c>
      <c r="U31" s="17">
        <v>14288</v>
      </c>
      <c r="V31" s="17">
        <f t="shared" si="8"/>
        <v>14514</v>
      </c>
      <c r="W31" s="17">
        <v>3606</v>
      </c>
      <c r="X31" s="17">
        <v>39974</v>
      </c>
      <c r="Y31" s="17">
        <f t="shared" si="9"/>
        <v>43580</v>
      </c>
      <c r="Z31" s="102" t="s">
        <v>176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176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176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176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177</v>
      </c>
      <c r="B32" s="74" t="s">
        <v>138</v>
      </c>
      <c r="C32" s="101" t="s">
        <v>139</v>
      </c>
      <c r="D32" s="17">
        <f t="shared" si="0"/>
        <v>940</v>
      </c>
      <c r="E32" s="17">
        <f t="shared" si="1"/>
        <v>91258</v>
      </c>
      <c r="F32" s="17">
        <f t="shared" si="2"/>
        <v>92198</v>
      </c>
      <c r="G32" s="17">
        <f t="shared" si="3"/>
        <v>0</v>
      </c>
      <c r="H32" s="17">
        <f t="shared" si="4"/>
        <v>74397</v>
      </c>
      <c r="I32" s="17">
        <f t="shared" si="5"/>
        <v>74397</v>
      </c>
      <c r="J32" s="102" t="s">
        <v>111</v>
      </c>
      <c r="K32" s="76" t="s">
        <v>112</v>
      </c>
      <c r="L32" s="17">
        <v>940</v>
      </c>
      <c r="M32" s="17">
        <v>91258</v>
      </c>
      <c r="N32" s="17">
        <f t="shared" si="6"/>
        <v>92198</v>
      </c>
      <c r="O32" s="17"/>
      <c r="P32" s="17">
        <v>74397</v>
      </c>
      <c r="Q32" s="17">
        <f t="shared" si="7"/>
        <v>74397</v>
      </c>
      <c r="R32" s="102" t="s">
        <v>176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2" t="s">
        <v>176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176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176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176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177</v>
      </c>
      <c r="B33" s="74" t="s">
        <v>140</v>
      </c>
      <c r="C33" s="101" t="s">
        <v>141</v>
      </c>
      <c r="D33" s="17">
        <f t="shared" si="0"/>
        <v>0</v>
      </c>
      <c r="E33" s="17">
        <f t="shared" si="1"/>
        <v>0</v>
      </c>
      <c r="F33" s="17">
        <f t="shared" si="2"/>
        <v>0</v>
      </c>
      <c r="G33" s="17">
        <f t="shared" si="3"/>
        <v>0</v>
      </c>
      <c r="H33" s="17">
        <f t="shared" si="4"/>
        <v>0</v>
      </c>
      <c r="I33" s="17">
        <f t="shared" si="5"/>
        <v>0</v>
      </c>
      <c r="J33" s="102" t="s">
        <v>176</v>
      </c>
      <c r="K33" s="76"/>
      <c r="L33" s="17"/>
      <c r="M33" s="17"/>
      <c r="N33" s="17">
        <f t="shared" si="6"/>
        <v>0</v>
      </c>
      <c r="O33" s="17"/>
      <c r="P33" s="17"/>
      <c r="Q33" s="17">
        <f t="shared" si="7"/>
        <v>0</v>
      </c>
      <c r="R33" s="102" t="s">
        <v>176</v>
      </c>
      <c r="S33" s="76"/>
      <c r="T33" s="17"/>
      <c r="U33" s="17"/>
      <c r="V33" s="17">
        <f t="shared" si="8"/>
        <v>0</v>
      </c>
      <c r="W33" s="17"/>
      <c r="X33" s="17"/>
      <c r="Y33" s="17">
        <f t="shared" si="9"/>
        <v>0</v>
      </c>
      <c r="Z33" s="102" t="s">
        <v>176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176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176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176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177</v>
      </c>
      <c r="B34" s="74" t="s">
        <v>202</v>
      </c>
      <c r="C34" s="101" t="s">
        <v>203</v>
      </c>
      <c r="D34" s="17">
        <f t="shared" si="0"/>
        <v>0</v>
      </c>
      <c r="E34" s="17">
        <f t="shared" si="1"/>
        <v>97464</v>
      </c>
      <c r="F34" s="17">
        <f t="shared" si="2"/>
        <v>97464</v>
      </c>
      <c r="G34" s="17">
        <f t="shared" si="3"/>
        <v>0</v>
      </c>
      <c r="H34" s="17">
        <f t="shared" si="4"/>
        <v>49840</v>
      </c>
      <c r="I34" s="17">
        <f t="shared" si="5"/>
        <v>49840</v>
      </c>
      <c r="J34" s="102" t="s">
        <v>240</v>
      </c>
      <c r="K34" s="76" t="s">
        <v>241</v>
      </c>
      <c r="L34" s="17"/>
      <c r="M34" s="17">
        <v>97464</v>
      </c>
      <c r="N34" s="17">
        <f t="shared" si="6"/>
        <v>97464</v>
      </c>
      <c r="O34" s="17"/>
      <c r="P34" s="17"/>
      <c r="Q34" s="17">
        <f t="shared" si="7"/>
        <v>0</v>
      </c>
      <c r="R34" s="102" t="s">
        <v>236</v>
      </c>
      <c r="S34" s="76" t="s">
        <v>237</v>
      </c>
      <c r="T34" s="17"/>
      <c r="U34" s="17"/>
      <c r="V34" s="17">
        <f t="shared" si="8"/>
        <v>0</v>
      </c>
      <c r="W34" s="17"/>
      <c r="X34" s="17">
        <v>49840</v>
      </c>
      <c r="Y34" s="17">
        <f t="shared" si="9"/>
        <v>49840</v>
      </c>
      <c r="Z34" s="102" t="s">
        <v>176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176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176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176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177</v>
      </c>
      <c r="B35" s="74" t="s">
        <v>204</v>
      </c>
      <c r="C35" s="101" t="s">
        <v>205</v>
      </c>
      <c r="D35" s="17">
        <f t="shared" si="0"/>
        <v>0</v>
      </c>
      <c r="E35" s="17">
        <f t="shared" si="1"/>
        <v>49017</v>
      </c>
      <c r="F35" s="17">
        <f t="shared" si="2"/>
        <v>49017</v>
      </c>
      <c r="G35" s="17">
        <f t="shared" si="3"/>
        <v>0</v>
      </c>
      <c r="H35" s="17">
        <f t="shared" si="4"/>
        <v>21056</v>
      </c>
      <c r="I35" s="17">
        <f t="shared" si="5"/>
        <v>21056</v>
      </c>
      <c r="J35" s="102" t="s">
        <v>238</v>
      </c>
      <c r="K35" s="76" t="s">
        <v>239</v>
      </c>
      <c r="L35" s="17"/>
      <c r="M35" s="17">
        <v>49017</v>
      </c>
      <c r="N35" s="17">
        <f t="shared" si="6"/>
        <v>49017</v>
      </c>
      <c r="O35" s="17"/>
      <c r="P35" s="17"/>
      <c r="Q35" s="17">
        <f t="shared" si="7"/>
        <v>0</v>
      </c>
      <c r="R35" s="102" t="s">
        <v>216</v>
      </c>
      <c r="S35" s="76" t="s">
        <v>217</v>
      </c>
      <c r="T35" s="17"/>
      <c r="U35" s="17"/>
      <c r="V35" s="17">
        <f t="shared" si="8"/>
        <v>0</v>
      </c>
      <c r="W35" s="17"/>
      <c r="X35" s="17">
        <v>21056</v>
      </c>
      <c r="Y35" s="17">
        <f t="shared" si="9"/>
        <v>21056</v>
      </c>
      <c r="Z35" s="102" t="s">
        <v>176</v>
      </c>
      <c r="AA35" s="76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02" t="s">
        <v>176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176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176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4" t="s">
        <v>177</v>
      </c>
      <c r="B36" s="74" t="s">
        <v>206</v>
      </c>
      <c r="C36" s="101" t="s">
        <v>207</v>
      </c>
      <c r="D36" s="17">
        <f t="shared" si="0"/>
        <v>11711</v>
      </c>
      <c r="E36" s="17">
        <f t="shared" si="1"/>
        <v>32862</v>
      </c>
      <c r="F36" s="17">
        <f t="shared" si="2"/>
        <v>44573</v>
      </c>
      <c r="G36" s="17">
        <f t="shared" si="3"/>
        <v>0</v>
      </c>
      <c r="H36" s="17">
        <f t="shared" si="4"/>
        <v>32207</v>
      </c>
      <c r="I36" s="17">
        <f t="shared" si="5"/>
        <v>32207</v>
      </c>
      <c r="J36" s="102" t="s">
        <v>216</v>
      </c>
      <c r="K36" s="76" t="s">
        <v>217</v>
      </c>
      <c r="L36" s="17"/>
      <c r="M36" s="17"/>
      <c r="N36" s="17">
        <f t="shared" si="6"/>
        <v>0</v>
      </c>
      <c r="O36" s="17"/>
      <c r="P36" s="17">
        <v>32207</v>
      </c>
      <c r="Q36" s="17">
        <f t="shared" si="7"/>
        <v>32207</v>
      </c>
      <c r="R36" s="102" t="s">
        <v>238</v>
      </c>
      <c r="S36" s="76" t="s">
        <v>239</v>
      </c>
      <c r="T36" s="17">
        <v>11711</v>
      </c>
      <c r="U36" s="17">
        <v>32862</v>
      </c>
      <c r="V36" s="17">
        <f t="shared" si="8"/>
        <v>44573</v>
      </c>
      <c r="W36" s="17"/>
      <c r="X36" s="17"/>
      <c r="Y36" s="17">
        <f t="shared" si="9"/>
        <v>0</v>
      </c>
      <c r="Z36" s="102" t="s">
        <v>176</v>
      </c>
      <c r="AA36" s="76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02" t="s">
        <v>176</v>
      </c>
      <c r="AI36" s="76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02" t="s">
        <v>176</v>
      </c>
      <c r="AQ36" s="76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02" t="s">
        <v>176</v>
      </c>
      <c r="AY36" s="76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4" t="s">
        <v>177</v>
      </c>
      <c r="B37" s="74" t="s">
        <v>208</v>
      </c>
      <c r="C37" s="101" t="s">
        <v>209</v>
      </c>
      <c r="D37" s="17">
        <f t="shared" si="0"/>
        <v>0</v>
      </c>
      <c r="E37" s="17">
        <f t="shared" si="1"/>
        <v>0</v>
      </c>
      <c r="F37" s="17">
        <f t="shared" si="2"/>
        <v>0</v>
      </c>
      <c r="G37" s="17">
        <f t="shared" si="3"/>
        <v>0</v>
      </c>
      <c r="H37" s="17">
        <f t="shared" si="4"/>
        <v>1648</v>
      </c>
      <c r="I37" s="17">
        <f t="shared" si="5"/>
        <v>1648</v>
      </c>
      <c r="J37" s="102" t="s">
        <v>216</v>
      </c>
      <c r="K37" s="76" t="s">
        <v>217</v>
      </c>
      <c r="L37" s="17"/>
      <c r="M37" s="17"/>
      <c r="N37" s="17">
        <f t="shared" si="6"/>
        <v>0</v>
      </c>
      <c r="O37" s="17"/>
      <c r="P37" s="17">
        <v>1648</v>
      </c>
      <c r="Q37" s="17">
        <f t="shared" si="7"/>
        <v>1648</v>
      </c>
      <c r="R37" s="102" t="s">
        <v>176</v>
      </c>
      <c r="S37" s="76"/>
      <c r="T37" s="17"/>
      <c r="U37" s="17"/>
      <c r="V37" s="17">
        <f t="shared" si="8"/>
        <v>0</v>
      </c>
      <c r="W37" s="17"/>
      <c r="X37" s="17"/>
      <c r="Y37" s="17">
        <f t="shared" si="9"/>
        <v>0</v>
      </c>
      <c r="Z37" s="102" t="s">
        <v>176</v>
      </c>
      <c r="AA37" s="76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02" t="s">
        <v>176</v>
      </c>
      <c r="AI37" s="76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02" t="s">
        <v>176</v>
      </c>
      <c r="AQ37" s="76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02" t="s">
        <v>176</v>
      </c>
      <c r="AY37" s="76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4" t="s">
        <v>177</v>
      </c>
      <c r="B38" s="74" t="s">
        <v>210</v>
      </c>
      <c r="C38" s="101" t="s">
        <v>211</v>
      </c>
      <c r="D38" s="17">
        <f t="shared" si="0"/>
        <v>0</v>
      </c>
      <c r="E38" s="17">
        <f t="shared" si="1"/>
        <v>42361</v>
      </c>
      <c r="F38" s="17">
        <f t="shared" si="2"/>
        <v>42361</v>
      </c>
      <c r="G38" s="17">
        <f t="shared" si="3"/>
        <v>0</v>
      </c>
      <c r="H38" s="17">
        <f t="shared" si="4"/>
        <v>12388</v>
      </c>
      <c r="I38" s="17">
        <f t="shared" si="5"/>
        <v>12388</v>
      </c>
      <c r="J38" s="102" t="s">
        <v>230</v>
      </c>
      <c r="K38" s="76" t="s">
        <v>231</v>
      </c>
      <c r="L38" s="17"/>
      <c r="M38" s="17">
        <v>42361</v>
      </c>
      <c r="N38" s="17">
        <f t="shared" si="6"/>
        <v>42361</v>
      </c>
      <c r="O38" s="17"/>
      <c r="P38" s="17"/>
      <c r="Q38" s="17">
        <f t="shared" si="7"/>
        <v>0</v>
      </c>
      <c r="R38" s="102" t="s">
        <v>220</v>
      </c>
      <c r="S38" s="76" t="s">
        <v>221</v>
      </c>
      <c r="T38" s="17"/>
      <c r="U38" s="17"/>
      <c r="V38" s="17">
        <f t="shared" si="8"/>
        <v>0</v>
      </c>
      <c r="W38" s="17"/>
      <c r="X38" s="17">
        <v>12388</v>
      </c>
      <c r="Y38" s="17">
        <f t="shared" si="9"/>
        <v>12388</v>
      </c>
      <c r="Z38" s="102" t="s">
        <v>176</v>
      </c>
      <c r="AA38" s="76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02" t="s">
        <v>176</v>
      </c>
      <c r="AI38" s="76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02" t="s">
        <v>176</v>
      </c>
      <c r="AQ38" s="76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02" t="s">
        <v>176</v>
      </c>
      <c r="AY38" s="76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4" t="s">
        <v>177</v>
      </c>
      <c r="B39" s="74" t="s">
        <v>10</v>
      </c>
      <c r="C39" s="101" t="s">
        <v>11</v>
      </c>
      <c r="D39" s="17">
        <f t="shared" si="0"/>
        <v>0</v>
      </c>
      <c r="E39" s="17">
        <f t="shared" si="1"/>
        <v>74304</v>
      </c>
      <c r="F39" s="17">
        <f t="shared" si="2"/>
        <v>74304</v>
      </c>
      <c r="G39" s="17">
        <f t="shared" si="3"/>
        <v>7366</v>
      </c>
      <c r="H39" s="17">
        <f t="shared" si="4"/>
        <v>43096</v>
      </c>
      <c r="I39" s="17">
        <f t="shared" si="5"/>
        <v>50462</v>
      </c>
      <c r="J39" s="102" t="s">
        <v>216</v>
      </c>
      <c r="K39" s="76" t="s">
        <v>217</v>
      </c>
      <c r="L39" s="17"/>
      <c r="M39" s="17"/>
      <c r="N39" s="17">
        <f t="shared" si="6"/>
        <v>0</v>
      </c>
      <c r="O39" s="17"/>
      <c r="P39" s="17">
        <v>24925</v>
      </c>
      <c r="Q39" s="17">
        <f t="shared" si="7"/>
        <v>24925</v>
      </c>
      <c r="R39" s="102" t="s">
        <v>232</v>
      </c>
      <c r="S39" s="76" t="s">
        <v>233</v>
      </c>
      <c r="T39" s="17"/>
      <c r="U39" s="17">
        <v>24650</v>
      </c>
      <c r="V39" s="17">
        <f t="shared" si="8"/>
        <v>24650</v>
      </c>
      <c r="W39" s="17"/>
      <c r="X39" s="17"/>
      <c r="Y39" s="17">
        <f t="shared" si="9"/>
        <v>0</v>
      </c>
      <c r="Z39" s="102" t="s">
        <v>236</v>
      </c>
      <c r="AA39" s="76" t="s">
        <v>237</v>
      </c>
      <c r="AB39" s="17"/>
      <c r="AC39" s="17"/>
      <c r="AD39" s="17">
        <f t="shared" si="10"/>
        <v>0</v>
      </c>
      <c r="AE39" s="17">
        <v>7366</v>
      </c>
      <c r="AF39" s="17">
        <v>18171</v>
      </c>
      <c r="AG39" s="17">
        <f t="shared" si="11"/>
        <v>25537</v>
      </c>
      <c r="AH39" s="102" t="s">
        <v>240</v>
      </c>
      <c r="AI39" s="76" t="s">
        <v>241</v>
      </c>
      <c r="AJ39" s="17"/>
      <c r="AK39" s="17">
        <v>49654</v>
      </c>
      <c r="AL39" s="17">
        <f t="shared" si="12"/>
        <v>49654</v>
      </c>
      <c r="AM39" s="17"/>
      <c r="AN39" s="17"/>
      <c r="AO39" s="17">
        <f t="shared" si="13"/>
        <v>0</v>
      </c>
      <c r="AP39" s="102" t="s">
        <v>176</v>
      </c>
      <c r="AQ39" s="76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02" t="s">
        <v>176</v>
      </c>
      <c r="AY39" s="76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4" t="s">
        <v>177</v>
      </c>
      <c r="B40" s="74" t="s">
        <v>12</v>
      </c>
      <c r="C40" s="101" t="s">
        <v>13</v>
      </c>
      <c r="D40" s="17">
        <f t="shared" si="0"/>
        <v>0</v>
      </c>
      <c r="E40" s="17">
        <f t="shared" si="1"/>
        <v>60839</v>
      </c>
      <c r="F40" s="17">
        <f t="shared" si="2"/>
        <v>60839</v>
      </c>
      <c r="G40" s="17">
        <f t="shared" si="3"/>
        <v>0</v>
      </c>
      <c r="H40" s="17">
        <f t="shared" si="4"/>
        <v>26532</v>
      </c>
      <c r="I40" s="17">
        <f t="shared" si="5"/>
        <v>26532</v>
      </c>
      <c r="J40" s="102" t="s">
        <v>0</v>
      </c>
      <c r="K40" s="76" t="s">
        <v>1</v>
      </c>
      <c r="L40" s="17"/>
      <c r="M40" s="17">
        <v>40834</v>
      </c>
      <c r="N40" s="17">
        <f t="shared" si="6"/>
        <v>40834</v>
      </c>
      <c r="O40" s="17"/>
      <c r="P40" s="17">
        <v>18469</v>
      </c>
      <c r="Q40" s="17">
        <f t="shared" si="7"/>
        <v>18469</v>
      </c>
      <c r="R40" s="102" t="s">
        <v>109</v>
      </c>
      <c r="S40" s="76" t="s">
        <v>110</v>
      </c>
      <c r="T40" s="17"/>
      <c r="U40" s="17">
        <v>20005</v>
      </c>
      <c r="V40" s="17">
        <f t="shared" si="8"/>
        <v>20005</v>
      </c>
      <c r="W40" s="17"/>
      <c r="X40" s="17"/>
      <c r="Y40" s="17">
        <f t="shared" si="9"/>
        <v>0</v>
      </c>
      <c r="Z40" s="102" t="s">
        <v>220</v>
      </c>
      <c r="AA40" s="76" t="s">
        <v>221</v>
      </c>
      <c r="AB40" s="17"/>
      <c r="AC40" s="17"/>
      <c r="AD40" s="17">
        <f t="shared" si="10"/>
        <v>0</v>
      </c>
      <c r="AE40" s="17"/>
      <c r="AF40" s="17">
        <v>8063</v>
      </c>
      <c r="AG40" s="17">
        <f t="shared" si="11"/>
        <v>8063</v>
      </c>
      <c r="AH40" s="102" t="s">
        <v>176</v>
      </c>
      <c r="AI40" s="76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02" t="s">
        <v>176</v>
      </c>
      <c r="AQ40" s="76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02" t="s">
        <v>176</v>
      </c>
      <c r="AY40" s="76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113" t="s">
        <v>116</v>
      </c>
      <c r="B41" s="114"/>
      <c r="C41" s="114"/>
      <c r="D41" s="17">
        <f aca="true" t="shared" si="18" ref="D41:I41">SUM(D7:D40)</f>
        <v>24486</v>
      </c>
      <c r="E41" s="17">
        <f t="shared" si="18"/>
        <v>2837729</v>
      </c>
      <c r="F41" s="17">
        <f t="shared" si="18"/>
        <v>2862215</v>
      </c>
      <c r="G41" s="17">
        <f t="shared" si="18"/>
        <v>126813</v>
      </c>
      <c r="H41" s="17">
        <f t="shared" si="18"/>
        <v>1820074</v>
      </c>
      <c r="I41" s="17">
        <f t="shared" si="18"/>
        <v>1946887</v>
      </c>
      <c r="J41" s="80" t="s">
        <v>113</v>
      </c>
      <c r="K41" s="52" t="s">
        <v>113</v>
      </c>
      <c r="L41" s="17">
        <f aca="true" t="shared" si="19" ref="L41:Q41">SUM(L7:L40)</f>
        <v>5601</v>
      </c>
      <c r="M41" s="17">
        <f t="shared" si="19"/>
        <v>2014076</v>
      </c>
      <c r="N41" s="17">
        <f t="shared" si="19"/>
        <v>2019677</v>
      </c>
      <c r="O41" s="17">
        <f t="shared" si="19"/>
        <v>115841</v>
      </c>
      <c r="P41" s="17">
        <f t="shared" si="19"/>
        <v>1197399</v>
      </c>
      <c r="Q41" s="17">
        <f t="shared" si="19"/>
        <v>1313240</v>
      </c>
      <c r="R41" s="80" t="s">
        <v>113</v>
      </c>
      <c r="S41" s="52" t="s">
        <v>113</v>
      </c>
      <c r="T41" s="17">
        <f aca="true" t="shared" si="20" ref="T41:Y41">SUM(T7:T40)</f>
        <v>18885</v>
      </c>
      <c r="U41" s="17">
        <f t="shared" si="20"/>
        <v>713879</v>
      </c>
      <c r="V41" s="17">
        <f t="shared" si="20"/>
        <v>732764</v>
      </c>
      <c r="W41" s="17">
        <f t="shared" si="20"/>
        <v>3606</v>
      </c>
      <c r="X41" s="17">
        <f t="shared" si="20"/>
        <v>428788</v>
      </c>
      <c r="Y41" s="17">
        <f t="shared" si="20"/>
        <v>432394</v>
      </c>
      <c r="Z41" s="80" t="s">
        <v>113</v>
      </c>
      <c r="AA41" s="52" t="s">
        <v>113</v>
      </c>
      <c r="AB41" s="17">
        <f aca="true" t="shared" si="21" ref="AB41:AG41">SUM(AB7:AB40)</f>
        <v>0</v>
      </c>
      <c r="AC41" s="17">
        <f t="shared" si="21"/>
        <v>60120</v>
      </c>
      <c r="AD41" s="17">
        <f t="shared" si="21"/>
        <v>60120</v>
      </c>
      <c r="AE41" s="17">
        <f t="shared" si="21"/>
        <v>7366</v>
      </c>
      <c r="AF41" s="17">
        <f t="shared" si="21"/>
        <v>173965</v>
      </c>
      <c r="AG41" s="17">
        <f t="shared" si="21"/>
        <v>181331</v>
      </c>
      <c r="AH41" s="80" t="s">
        <v>113</v>
      </c>
      <c r="AI41" s="52" t="s">
        <v>113</v>
      </c>
      <c r="AJ41" s="17">
        <f aca="true" t="shared" si="22" ref="AJ41:AO41">SUM(AJ7:AJ40)</f>
        <v>0</v>
      </c>
      <c r="AK41" s="17">
        <f t="shared" si="22"/>
        <v>49654</v>
      </c>
      <c r="AL41" s="17">
        <f t="shared" si="22"/>
        <v>49654</v>
      </c>
      <c r="AM41" s="17">
        <f t="shared" si="22"/>
        <v>0</v>
      </c>
      <c r="AN41" s="17">
        <f t="shared" si="22"/>
        <v>19922</v>
      </c>
      <c r="AO41" s="17">
        <f t="shared" si="22"/>
        <v>19922</v>
      </c>
      <c r="AP41" s="80" t="s">
        <v>113</v>
      </c>
      <c r="AQ41" s="52" t="s">
        <v>113</v>
      </c>
      <c r="AR41" s="17">
        <f aca="true" t="shared" si="23" ref="AR41:AW41">SUM(AR7:AR40)</f>
        <v>0</v>
      </c>
      <c r="AS41" s="17">
        <f t="shared" si="23"/>
        <v>0</v>
      </c>
      <c r="AT41" s="17">
        <f t="shared" si="23"/>
        <v>0</v>
      </c>
      <c r="AU41" s="17">
        <f t="shared" si="23"/>
        <v>0</v>
      </c>
      <c r="AV41" s="17">
        <f t="shared" si="23"/>
        <v>0</v>
      </c>
      <c r="AW41" s="17">
        <f t="shared" si="23"/>
        <v>0</v>
      </c>
      <c r="AX41" s="80" t="s">
        <v>113</v>
      </c>
      <c r="AY41" s="52" t="s">
        <v>113</v>
      </c>
      <c r="AZ41" s="17">
        <f aca="true" t="shared" si="24" ref="AZ41:BE41">SUM(AZ7:AZ40)</f>
        <v>0</v>
      </c>
      <c r="BA41" s="17">
        <f t="shared" si="24"/>
        <v>0</v>
      </c>
      <c r="BB41" s="17">
        <f t="shared" si="24"/>
        <v>0</v>
      </c>
      <c r="BC41" s="17">
        <f t="shared" si="24"/>
        <v>0</v>
      </c>
      <c r="BD41" s="17">
        <f t="shared" si="24"/>
        <v>0</v>
      </c>
      <c r="BE41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5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17</v>
      </c>
      <c r="B1" s="56"/>
      <c r="C1" s="1"/>
      <c r="D1" s="1"/>
      <c r="E1" s="1"/>
    </row>
    <row r="2" spans="1:125" s="68" customFormat="1" ht="22.5" customHeight="1">
      <c r="A2" s="137" t="s">
        <v>152</v>
      </c>
      <c r="B2" s="134" t="s">
        <v>147</v>
      </c>
      <c r="C2" s="112" t="s">
        <v>117</v>
      </c>
      <c r="D2" s="64" t="s">
        <v>118</v>
      </c>
      <c r="E2" s="65"/>
      <c r="F2" s="64" t="s">
        <v>148</v>
      </c>
      <c r="G2" s="66"/>
      <c r="H2" s="66"/>
      <c r="I2" s="49"/>
      <c r="J2" s="64" t="s">
        <v>149</v>
      </c>
      <c r="K2" s="66"/>
      <c r="L2" s="66"/>
      <c r="M2" s="49"/>
      <c r="N2" s="64" t="s">
        <v>150</v>
      </c>
      <c r="O2" s="66"/>
      <c r="P2" s="66"/>
      <c r="Q2" s="49"/>
      <c r="R2" s="64" t="s">
        <v>151</v>
      </c>
      <c r="S2" s="66"/>
      <c r="T2" s="66"/>
      <c r="U2" s="49"/>
      <c r="V2" s="64" t="s">
        <v>29</v>
      </c>
      <c r="W2" s="66"/>
      <c r="X2" s="66"/>
      <c r="Y2" s="49"/>
      <c r="Z2" s="64" t="s">
        <v>30</v>
      </c>
      <c r="AA2" s="66"/>
      <c r="AB2" s="66"/>
      <c r="AC2" s="49"/>
      <c r="AD2" s="64" t="s">
        <v>31</v>
      </c>
      <c r="AE2" s="66"/>
      <c r="AF2" s="66"/>
      <c r="AG2" s="49"/>
      <c r="AH2" s="64" t="s">
        <v>32</v>
      </c>
      <c r="AI2" s="66"/>
      <c r="AJ2" s="66"/>
      <c r="AK2" s="49"/>
      <c r="AL2" s="64" t="s">
        <v>33</v>
      </c>
      <c r="AM2" s="66"/>
      <c r="AN2" s="66"/>
      <c r="AO2" s="49"/>
      <c r="AP2" s="64" t="s">
        <v>34</v>
      </c>
      <c r="AQ2" s="66"/>
      <c r="AR2" s="66"/>
      <c r="AS2" s="49"/>
      <c r="AT2" s="64" t="s">
        <v>35</v>
      </c>
      <c r="AU2" s="66"/>
      <c r="AV2" s="66"/>
      <c r="AW2" s="49"/>
      <c r="AX2" s="64" t="s">
        <v>36</v>
      </c>
      <c r="AY2" s="66"/>
      <c r="AZ2" s="66"/>
      <c r="BA2" s="49"/>
      <c r="BB2" s="64" t="s">
        <v>37</v>
      </c>
      <c r="BC2" s="66"/>
      <c r="BD2" s="66"/>
      <c r="BE2" s="49"/>
      <c r="BF2" s="64" t="s">
        <v>38</v>
      </c>
      <c r="BG2" s="66"/>
      <c r="BH2" s="66"/>
      <c r="BI2" s="49"/>
      <c r="BJ2" s="64" t="s">
        <v>39</v>
      </c>
      <c r="BK2" s="66"/>
      <c r="BL2" s="66"/>
      <c r="BM2" s="49"/>
      <c r="BN2" s="64" t="s">
        <v>40</v>
      </c>
      <c r="BO2" s="66"/>
      <c r="BP2" s="66"/>
      <c r="BQ2" s="49"/>
      <c r="BR2" s="64" t="s">
        <v>41</v>
      </c>
      <c r="BS2" s="66"/>
      <c r="BT2" s="66"/>
      <c r="BU2" s="49"/>
      <c r="BV2" s="64" t="s">
        <v>42</v>
      </c>
      <c r="BW2" s="66"/>
      <c r="BX2" s="66"/>
      <c r="BY2" s="49"/>
      <c r="BZ2" s="64" t="s">
        <v>43</v>
      </c>
      <c r="CA2" s="66"/>
      <c r="CB2" s="66"/>
      <c r="CC2" s="49"/>
      <c r="CD2" s="64" t="s">
        <v>44</v>
      </c>
      <c r="CE2" s="66"/>
      <c r="CF2" s="66"/>
      <c r="CG2" s="49"/>
      <c r="CH2" s="64" t="s">
        <v>45</v>
      </c>
      <c r="CI2" s="66"/>
      <c r="CJ2" s="66"/>
      <c r="CK2" s="49"/>
      <c r="CL2" s="64" t="s">
        <v>46</v>
      </c>
      <c r="CM2" s="66"/>
      <c r="CN2" s="66"/>
      <c r="CO2" s="49"/>
      <c r="CP2" s="64" t="s">
        <v>47</v>
      </c>
      <c r="CQ2" s="66"/>
      <c r="CR2" s="66"/>
      <c r="CS2" s="49"/>
      <c r="CT2" s="64" t="s">
        <v>48</v>
      </c>
      <c r="CU2" s="66"/>
      <c r="CV2" s="66"/>
      <c r="CW2" s="49"/>
      <c r="CX2" s="64" t="s">
        <v>49</v>
      </c>
      <c r="CY2" s="66"/>
      <c r="CZ2" s="66"/>
      <c r="DA2" s="49"/>
      <c r="DB2" s="64" t="s">
        <v>50</v>
      </c>
      <c r="DC2" s="66"/>
      <c r="DD2" s="66"/>
      <c r="DE2" s="49"/>
      <c r="DF2" s="64" t="s">
        <v>51</v>
      </c>
      <c r="DG2" s="66"/>
      <c r="DH2" s="66"/>
      <c r="DI2" s="49"/>
      <c r="DJ2" s="64" t="s">
        <v>52</v>
      </c>
      <c r="DK2" s="66"/>
      <c r="DL2" s="66"/>
      <c r="DM2" s="49"/>
      <c r="DN2" s="64" t="s">
        <v>53</v>
      </c>
      <c r="DO2" s="66"/>
      <c r="DP2" s="66"/>
      <c r="DQ2" s="49"/>
      <c r="DR2" s="64" t="s">
        <v>54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55</v>
      </c>
      <c r="E4" s="36" t="s">
        <v>158</v>
      </c>
      <c r="F4" s="104" t="s">
        <v>56</v>
      </c>
      <c r="G4" s="107" t="s">
        <v>119</v>
      </c>
      <c r="H4" s="36" t="s">
        <v>57</v>
      </c>
      <c r="I4" s="36" t="s">
        <v>158</v>
      </c>
      <c r="J4" s="104" t="s">
        <v>56</v>
      </c>
      <c r="K4" s="107" t="s">
        <v>119</v>
      </c>
      <c r="L4" s="36" t="s">
        <v>57</v>
      </c>
      <c r="M4" s="36" t="s">
        <v>158</v>
      </c>
      <c r="N4" s="104" t="s">
        <v>56</v>
      </c>
      <c r="O4" s="107" t="s">
        <v>119</v>
      </c>
      <c r="P4" s="36" t="s">
        <v>57</v>
      </c>
      <c r="Q4" s="36" t="s">
        <v>158</v>
      </c>
      <c r="R4" s="104" t="s">
        <v>56</v>
      </c>
      <c r="S4" s="107" t="s">
        <v>119</v>
      </c>
      <c r="T4" s="36" t="s">
        <v>57</v>
      </c>
      <c r="U4" s="36" t="s">
        <v>158</v>
      </c>
      <c r="V4" s="104" t="s">
        <v>56</v>
      </c>
      <c r="W4" s="107" t="s">
        <v>119</v>
      </c>
      <c r="X4" s="36" t="s">
        <v>57</v>
      </c>
      <c r="Y4" s="36" t="s">
        <v>158</v>
      </c>
      <c r="Z4" s="104" t="s">
        <v>56</v>
      </c>
      <c r="AA4" s="107" t="s">
        <v>119</v>
      </c>
      <c r="AB4" s="36" t="s">
        <v>57</v>
      </c>
      <c r="AC4" s="36" t="s">
        <v>158</v>
      </c>
      <c r="AD4" s="104" t="s">
        <v>56</v>
      </c>
      <c r="AE4" s="107" t="s">
        <v>119</v>
      </c>
      <c r="AF4" s="36" t="s">
        <v>57</v>
      </c>
      <c r="AG4" s="36" t="s">
        <v>158</v>
      </c>
      <c r="AH4" s="104" t="s">
        <v>56</v>
      </c>
      <c r="AI4" s="107" t="s">
        <v>119</v>
      </c>
      <c r="AJ4" s="36" t="s">
        <v>57</v>
      </c>
      <c r="AK4" s="36" t="s">
        <v>158</v>
      </c>
      <c r="AL4" s="104" t="s">
        <v>56</v>
      </c>
      <c r="AM4" s="107" t="s">
        <v>119</v>
      </c>
      <c r="AN4" s="36" t="s">
        <v>57</v>
      </c>
      <c r="AO4" s="36" t="s">
        <v>158</v>
      </c>
      <c r="AP4" s="104" t="s">
        <v>56</v>
      </c>
      <c r="AQ4" s="107" t="s">
        <v>119</v>
      </c>
      <c r="AR4" s="36" t="s">
        <v>57</v>
      </c>
      <c r="AS4" s="36" t="s">
        <v>158</v>
      </c>
      <c r="AT4" s="104" t="s">
        <v>56</v>
      </c>
      <c r="AU4" s="107" t="s">
        <v>119</v>
      </c>
      <c r="AV4" s="36" t="s">
        <v>57</v>
      </c>
      <c r="AW4" s="36" t="s">
        <v>158</v>
      </c>
      <c r="AX4" s="104" t="s">
        <v>56</v>
      </c>
      <c r="AY4" s="107" t="s">
        <v>119</v>
      </c>
      <c r="AZ4" s="36" t="s">
        <v>57</v>
      </c>
      <c r="BA4" s="36" t="s">
        <v>158</v>
      </c>
      <c r="BB4" s="104" t="s">
        <v>56</v>
      </c>
      <c r="BC4" s="107" t="s">
        <v>119</v>
      </c>
      <c r="BD4" s="36" t="s">
        <v>57</v>
      </c>
      <c r="BE4" s="36" t="s">
        <v>158</v>
      </c>
      <c r="BF4" s="104" t="s">
        <v>56</v>
      </c>
      <c r="BG4" s="107" t="s">
        <v>119</v>
      </c>
      <c r="BH4" s="36" t="s">
        <v>57</v>
      </c>
      <c r="BI4" s="36" t="s">
        <v>158</v>
      </c>
      <c r="BJ4" s="104" t="s">
        <v>56</v>
      </c>
      <c r="BK4" s="107" t="s">
        <v>119</v>
      </c>
      <c r="BL4" s="36" t="s">
        <v>57</v>
      </c>
      <c r="BM4" s="36" t="s">
        <v>158</v>
      </c>
      <c r="BN4" s="104" t="s">
        <v>56</v>
      </c>
      <c r="BO4" s="107" t="s">
        <v>119</v>
      </c>
      <c r="BP4" s="36" t="s">
        <v>57</v>
      </c>
      <c r="BQ4" s="36" t="s">
        <v>158</v>
      </c>
      <c r="BR4" s="104" t="s">
        <v>56</v>
      </c>
      <c r="BS4" s="107" t="s">
        <v>119</v>
      </c>
      <c r="BT4" s="36" t="s">
        <v>57</v>
      </c>
      <c r="BU4" s="36" t="s">
        <v>158</v>
      </c>
      <c r="BV4" s="104" t="s">
        <v>56</v>
      </c>
      <c r="BW4" s="107" t="s">
        <v>119</v>
      </c>
      <c r="BX4" s="36" t="s">
        <v>57</v>
      </c>
      <c r="BY4" s="36" t="s">
        <v>158</v>
      </c>
      <c r="BZ4" s="104" t="s">
        <v>56</v>
      </c>
      <c r="CA4" s="107" t="s">
        <v>119</v>
      </c>
      <c r="CB4" s="36" t="s">
        <v>57</v>
      </c>
      <c r="CC4" s="36" t="s">
        <v>158</v>
      </c>
      <c r="CD4" s="104" t="s">
        <v>56</v>
      </c>
      <c r="CE4" s="107" t="s">
        <v>119</v>
      </c>
      <c r="CF4" s="36" t="s">
        <v>57</v>
      </c>
      <c r="CG4" s="36" t="s">
        <v>158</v>
      </c>
      <c r="CH4" s="104" t="s">
        <v>56</v>
      </c>
      <c r="CI4" s="107" t="s">
        <v>119</v>
      </c>
      <c r="CJ4" s="36" t="s">
        <v>57</v>
      </c>
      <c r="CK4" s="36" t="s">
        <v>158</v>
      </c>
      <c r="CL4" s="104" t="s">
        <v>56</v>
      </c>
      <c r="CM4" s="107" t="s">
        <v>119</v>
      </c>
      <c r="CN4" s="36" t="s">
        <v>57</v>
      </c>
      <c r="CO4" s="36" t="s">
        <v>158</v>
      </c>
      <c r="CP4" s="104" t="s">
        <v>56</v>
      </c>
      <c r="CQ4" s="107" t="s">
        <v>119</v>
      </c>
      <c r="CR4" s="36" t="s">
        <v>57</v>
      </c>
      <c r="CS4" s="36" t="s">
        <v>158</v>
      </c>
      <c r="CT4" s="104" t="s">
        <v>56</v>
      </c>
      <c r="CU4" s="107" t="s">
        <v>119</v>
      </c>
      <c r="CV4" s="36" t="s">
        <v>57</v>
      </c>
      <c r="CW4" s="36" t="s">
        <v>158</v>
      </c>
      <c r="CX4" s="104" t="s">
        <v>56</v>
      </c>
      <c r="CY4" s="107" t="s">
        <v>119</v>
      </c>
      <c r="CZ4" s="36" t="s">
        <v>57</v>
      </c>
      <c r="DA4" s="36" t="s">
        <v>158</v>
      </c>
      <c r="DB4" s="104" t="s">
        <v>56</v>
      </c>
      <c r="DC4" s="107" t="s">
        <v>119</v>
      </c>
      <c r="DD4" s="36" t="s">
        <v>57</v>
      </c>
      <c r="DE4" s="36" t="s">
        <v>158</v>
      </c>
      <c r="DF4" s="104" t="s">
        <v>56</v>
      </c>
      <c r="DG4" s="107" t="s">
        <v>119</v>
      </c>
      <c r="DH4" s="36" t="s">
        <v>57</v>
      </c>
      <c r="DI4" s="36" t="s">
        <v>158</v>
      </c>
      <c r="DJ4" s="104" t="s">
        <v>56</v>
      </c>
      <c r="DK4" s="107" t="s">
        <v>119</v>
      </c>
      <c r="DL4" s="36" t="s">
        <v>57</v>
      </c>
      <c r="DM4" s="36" t="s">
        <v>158</v>
      </c>
      <c r="DN4" s="104" t="s">
        <v>56</v>
      </c>
      <c r="DO4" s="107" t="s">
        <v>119</v>
      </c>
      <c r="DP4" s="36" t="s">
        <v>57</v>
      </c>
      <c r="DQ4" s="36" t="s">
        <v>158</v>
      </c>
      <c r="DR4" s="104" t="s">
        <v>56</v>
      </c>
      <c r="DS4" s="107" t="s">
        <v>119</v>
      </c>
      <c r="DT4" s="36" t="s">
        <v>57</v>
      </c>
      <c r="DU4" s="36" t="s">
        <v>158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163</v>
      </c>
      <c r="E6" s="54" t="s">
        <v>163</v>
      </c>
      <c r="F6" s="106"/>
      <c r="G6" s="109"/>
      <c r="H6" s="54" t="s">
        <v>163</v>
      </c>
      <c r="I6" s="54" t="s">
        <v>163</v>
      </c>
      <c r="J6" s="106"/>
      <c r="K6" s="109"/>
      <c r="L6" s="54" t="s">
        <v>163</v>
      </c>
      <c r="M6" s="54" t="s">
        <v>163</v>
      </c>
      <c r="N6" s="106"/>
      <c r="O6" s="109"/>
      <c r="P6" s="54" t="s">
        <v>163</v>
      </c>
      <c r="Q6" s="54" t="s">
        <v>163</v>
      </c>
      <c r="R6" s="106"/>
      <c r="S6" s="109"/>
      <c r="T6" s="54" t="s">
        <v>163</v>
      </c>
      <c r="U6" s="54" t="s">
        <v>163</v>
      </c>
      <c r="V6" s="106"/>
      <c r="W6" s="109"/>
      <c r="X6" s="54" t="s">
        <v>163</v>
      </c>
      <c r="Y6" s="54" t="s">
        <v>163</v>
      </c>
      <c r="Z6" s="106"/>
      <c r="AA6" s="109"/>
      <c r="AB6" s="54" t="s">
        <v>163</v>
      </c>
      <c r="AC6" s="54" t="s">
        <v>163</v>
      </c>
      <c r="AD6" s="106"/>
      <c r="AE6" s="109"/>
      <c r="AF6" s="54" t="s">
        <v>163</v>
      </c>
      <c r="AG6" s="54" t="s">
        <v>163</v>
      </c>
      <c r="AH6" s="106"/>
      <c r="AI6" s="109"/>
      <c r="AJ6" s="54" t="s">
        <v>163</v>
      </c>
      <c r="AK6" s="54" t="s">
        <v>163</v>
      </c>
      <c r="AL6" s="106"/>
      <c r="AM6" s="109"/>
      <c r="AN6" s="54" t="s">
        <v>163</v>
      </c>
      <c r="AO6" s="54" t="s">
        <v>163</v>
      </c>
      <c r="AP6" s="106"/>
      <c r="AQ6" s="109"/>
      <c r="AR6" s="54" t="s">
        <v>163</v>
      </c>
      <c r="AS6" s="54" t="s">
        <v>163</v>
      </c>
      <c r="AT6" s="106"/>
      <c r="AU6" s="109"/>
      <c r="AV6" s="54" t="s">
        <v>163</v>
      </c>
      <c r="AW6" s="54" t="s">
        <v>163</v>
      </c>
      <c r="AX6" s="106"/>
      <c r="AY6" s="109"/>
      <c r="AZ6" s="54" t="s">
        <v>163</v>
      </c>
      <c r="BA6" s="54" t="s">
        <v>163</v>
      </c>
      <c r="BB6" s="106"/>
      <c r="BC6" s="109"/>
      <c r="BD6" s="54" t="s">
        <v>163</v>
      </c>
      <c r="BE6" s="54" t="s">
        <v>163</v>
      </c>
      <c r="BF6" s="106"/>
      <c r="BG6" s="109"/>
      <c r="BH6" s="54" t="s">
        <v>163</v>
      </c>
      <c r="BI6" s="54" t="s">
        <v>163</v>
      </c>
      <c r="BJ6" s="106"/>
      <c r="BK6" s="109"/>
      <c r="BL6" s="54" t="s">
        <v>163</v>
      </c>
      <c r="BM6" s="54" t="s">
        <v>163</v>
      </c>
      <c r="BN6" s="106"/>
      <c r="BO6" s="109"/>
      <c r="BP6" s="54" t="s">
        <v>163</v>
      </c>
      <c r="BQ6" s="54" t="s">
        <v>163</v>
      </c>
      <c r="BR6" s="106"/>
      <c r="BS6" s="109"/>
      <c r="BT6" s="54" t="s">
        <v>163</v>
      </c>
      <c r="BU6" s="54" t="s">
        <v>163</v>
      </c>
      <c r="BV6" s="106"/>
      <c r="BW6" s="109"/>
      <c r="BX6" s="54" t="s">
        <v>163</v>
      </c>
      <c r="BY6" s="54" t="s">
        <v>163</v>
      </c>
      <c r="BZ6" s="106"/>
      <c r="CA6" s="109"/>
      <c r="CB6" s="54" t="s">
        <v>163</v>
      </c>
      <c r="CC6" s="54" t="s">
        <v>163</v>
      </c>
      <c r="CD6" s="106"/>
      <c r="CE6" s="109"/>
      <c r="CF6" s="54" t="s">
        <v>163</v>
      </c>
      <c r="CG6" s="54" t="s">
        <v>163</v>
      </c>
      <c r="CH6" s="106"/>
      <c r="CI6" s="109"/>
      <c r="CJ6" s="54" t="s">
        <v>163</v>
      </c>
      <c r="CK6" s="54" t="s">
        <v>163</v>
      </c>
      <c r="CL6" s="106"/>
      <c r="CM6" s="109"/>
      <c r="CN6" s="54" t="s">
        <v>163</v>
      </c>
      <c r="CO6" s="54" t="s">
        <v>163</v>
      </c>
      <c r="CP6" s="106"/>
      <c r="CQ6" s="109"/>
      <c r="CR6" s="54" t="s">
        <v>163</v>
      </c>
      <c r="CS6" s="54" t="s">
        <v>163</v>
      </c>
      <c r="CT6" s="106"/>
      <c r="CU6" s="109"/>
      <c r="CV6" s="54" t="s">
        <v>163</v>
      </c>
      <c r="CW6" s="54" t="s">
        <v>163</v>
      </c>
      <c r="CX6" s="106"/>
      <c r="CY6" s="109"/>
      <c r="CZ6" s="54" t="s">
        <v>163</v>
      </c>
      <c r="DA6" s="54" t="s">
        <v>163</v>
      </c>
      <c r="DB6" s="106"/>
      <c r="DC6" s="109"/>
      <c r="DD6" s="54" t="s">
        <v>163</v>
      </c>
      <c r="DE6" s="54" t="s">
        <v>163</v>
      </c>
      <c r="DF6" s="106"/>
      <c r="DG6" s="109"/>
      <c r="DH6" s="54" t="s">
        <v>163</v>
      </c>
      <c r="DI6" s="54" t="s">
        <v>163</v>
      </c>
      <c r="DJ6" s="106"/>
      <c r="DK6" s="109"/>
      <c r="DL6" s="54" t="s">
        <v>163</v>
      </c>
      <c r="DM6" s="54" t="s">
        <v>163</v>
      </c>
      <c r="DN6" s="106"/>
      <c r="DO6" s="109"/>
      <c r="DP6" s="54" t="s">
        <v>163</v>
      </c>
      <c r="DQ6" s="54" t="s">
        <v>163</v>
      </c>
      <c r="DR6" s="106"/>
      <c r="DS6" s="109"/>
      <c r="DT6" s="54" t="s">
        <v>163</v>
      </c>
      <c r="DU6" s="54" t="s">
        <v>163</v>
      </c>
    </row>
    <row r="7" spans="1:125" ht="13.5">
      <c r="A7" s="74" t="s">
        <v>177</v>
      </c>
      <c r="B7" s="74" t="s">
        <v>212</v>
      </c>
      <c r="C7" s="101" t="s">
        <v>213</v>
      </c>
      <c r="D7" s="17">
        <f aca="true" t="shared" si="0" ref="D7:D23">H7+L7+P7+T7+X7+AB7+AF7+AJ7+AN7+AR7+AV7+AZ7+BD7+BH7+BL7+BP7+BT7+BX7+CB7+CF7+CJ7+CN7+CR7+CV7+CZ7+DD7+DH7+DL7+DP7+DT7</f>
        <v>0</v>
      </c>
      <c r="E7" s="17">
        <f aca="true" t="shared" si="1" ref="E7:E23">I7+M7+Q7+U7+Y7+AC7+AG7+AK7+AO7+AS7+AW7+BA7+BE7+BI7+BM7+BQ7+BU7+BY7+CC7+CG7+CK7+CO7+CS7+CW7+DA7+DE7+DI7+DM7+DQ7+DU7</f>
        <v>312193</v>
      </c>
      <c r="F7" s="79" t="s">
        <v>178</v>
      </c>
      <c r="G7" s="77" t="s">
        <v>179</v>
      </c>
      <c r="H7" s="17"/>
      <c r="I7" s="17">
        <v>186379</v>
      </c>
      <c r="J7" s="79" t="s">
        <v>2</v>
      </c>
      <c r="K7" s="77" t="s">
        <v>3</v>
      </c>
      <c r="L7" s="17"/>
      <c r="M7" s="17">
        <v>99902</v>
      </c>
      <c r="N7" s="79" t="s">
        <v>200</v>
      </c>
      <c r="O7" s="77" t="s">
        <v>201</v>
      </c>
      <c r="P7" s="17"/>
      <c r="Q7" s="17">
        <v>25912</v>
      </c>
      <c r="R7" s="78"/>
      <c r="S7" s="77">
        <f>IF(R7="－","－",IF(R7="","",VLOOKUP(R7,'廃棄物事業経費（市町村）'!$B$7:$C$41,2)))</f>
      </c>
      <c r="T7" s="17"/>
      <c r="U7" s="17"/>
      <c r="V7" s="78"/>
      <c r="W7" s="77">
        <f>IF(V7="－","－",IF(V7="","",VLOOKUP(V7,'廃棄物事業経費（市町村）'!$B$7:$C$41,2)))</f>
      </c>
      <c r="X7" s="17"/>
      <c r="Y7" s="17"/>
      <c r="Z7" s="78"/>
      <c r="AA7" s="77">
        <f>IF(Z7="－","－",IF(Z7="","",VLOOKUP(Z7,'廃棄物事業経費（市町村）'!$B$7:$C$41,2)))</f>
      </c>
      <c r="AB7" s="17"/>
      <c r="AC7" s="17"/>
      <c r="AD7" s="78"/>
      <c r="AE7" s="77">
        <f>IF(AD7="－","－",IF(AD7="","",VLOOKUP(AD7,'廃棄物事業経費（市町村）'!$B$7:$C$41,2)))</f>
      </c>
      <c r="AF7" s="17"/>
      <c r="AG7" s="17"/>
      <c r="AH7" s="78"/>
      <c r="AI7" s="77">
        <f>IF(AH7="－","－",IF(AH7="","",VLOOKUP(AH7,'廃棄物事業経費（市町村）'!$B$7:$C$41,2)))</f>
      </c>
      <c r="AJ7" s="17"/>
      <c r="AK7" s="17"/>
      <c r="AL7" s="78"/>
      <c r="AM7" s="77">
        <f>IF(AL7="－","－",IF(AL7="","",VLOOKUP(AL7,'廃棄物事業経費（市町村）'!$B$7:$C$41,2)))</f>
      </c>
      <c r="AN7" s="17"/>
      <c r="AO7" s="17"/>
      <c r="AP7" s="78"/>
      <c r="AQ7" s="77">
        <f>IF(AP7="－","－",IF(AP7="","",VLOOKUP(AP7,'廃棄物事業経費（市町村）'!$B$7:$C$41,2)))</f>
      </c>
      <c r="AR7" s="17"/>
      <c r="AS7" s="17"/>
      <c r="AT7" s="78"/>
      <c r="AU7" s="77">
        <f>IF(AT7="－","－",IF(AT7="","",VLOOKUP(AT7,'廃棄物事業経費（市町村）'!$B$7:$C$41,2)))</f>
      </c>
      <c r="AV7" s="17"/>
      <c r="AW7" s="17"/>
      <c r="AX7" s="78"/>
      <c r="AY7" s="77">
        <f>IF(AX7="－","－",IF(AX7="","",VLOOKUP(AX7,'廃棄物事業経費（市町村）'!$B$7:$C$41,2)))</f>
      </c>
      <c r="AZ7" s="17"/>
      <c r="BA7" s="17"/>
      <c r="BB7" s="78"/>
      <c r="BC7" s="77">
        <f>IF(BB7="－","－",IF(BB7="","",VLOOKUP(BB7,'廃棄物事業経費（市町村）'!$B$7:$C$41,2)))</f>
      </c>
      <c r="BD7" s="17"/>
      <c r="BE7" s="17"/>
      <c r="BF7" s="78"/>
      <c r="BG7" s="77">
        <f>IF(BF7="－","－",IF(BF7="","",VLOOKUP(BF7,'廃棄物事業経費（市町村）'!$B$7:$C$41,2)))</f>
      </c>
      <c r="BH7" s="17"/>
      <c r="BI7" s="17"/>
      <c r="BJ7" s="78"/>
      <c r="BK7" s="77">
        <f>IF(BJ7="－","－",IF(BJ7="","",VLOOKUP(BJ7,'廃棄物事業経費（市町村）'!$B$7:$C$41,2)))</f>
      </c>
      <c r="BL7" s="17"/>
      <c r="BM7" s="17"/>
      <c r="BN7" s="78"/>
      <c r="BO7" s="77">
        <f>IF(BN7="－","－",IF(BN7="","",VLOOKUP(BN7,'廃棄物事業経費（市町村）'!$B$7:$C$41,2)))</f>
      </c>
      <c r="BP7" s="17"/>
      <c r="BQ7" s="17"/>
      <c r="BR7" s="78"/>
      <c r="BS7" s="77">
        <f>IF(BR7="－","－",IF(BR7="","",VLOOKUP(BR7,'廃棄物事業経費（市町村）'!$B$7:$C$41,2)))</f>
      </c>
      <c r="BT7" s="17"/>
      <c r="BU7" s="17"/>
      <c r="BV7" s="78"/>
      <c r="BW7" s="77">
        <f>IF(BV7="－","－",IF(BV7="","",VLOOKUP(BV7,'廃棄物事業経費（市町村）'!$B$7:$C$41,2)))</f>
      </c>
      <c r="BX7" s="17"/>
      <c r="BY7" s="17"/>
      <c r="BZ7" s="78"/>
      <c r="CA7" s="77">
        <f>IF(BZ7="－","－",IF(BZ7="","",VLOOKUP(BZ7,'廃棄物事業経費（市町村）'!$B$7:$C$41,2)))</f>
      </c>
      <c r="CB7" s="17"/>
      <c r="CC7" s="17"/>
      <c r="CD7" s="78"/>
      <c r="CE7" s="77">
        <f>IF(CD7="－","－",IF(CD7="","",VLOOKUP(CD7,'廃棄物事業経費（市町村）'!$B$7:$C$41,2)))</f>
      </c>
      <c r="CF7" s="17"/>
      <c r="CG7" s="17"/>
      <c r="CH7" s="78"/>
      <c r="CI7" s="77">
        <f>IF(CH7="－","－",IF(CH7="","",VLOOKUP(CH7,'廃棄物事業経費（市町村）'!$B$7:$C$41,2)))</f>
      </c>
      <c r="CJ7" s="17"/>
      <c r="CK7" s="17"/>
      <c r="CL7" s="78"/>
      <c r="CM7" s="77">
        <f>IF(CL7="－","－",IF(CL7="","",VLOOKUP(CL7,'廃棄物事業経費（市町村）'!$B$7:$C$41,2)))</f>
      </c>
      <c r="CN7" s="17"/>
      <c r="CO7" s="17"/>
      <c r="CP7" s="78"/>
      <c r="CQ7" s="77">
        <f>IF(CP7="－","－",IF(CP7="","",VLOOKUP(CP7,'廃棄物事業経費（市町村）'!$B$7:$C$41,2)))</f>
      </c>
      <c r="CR7" s="17"/>
      <c r="CS7" s="17"/>
      <c r="CT7" s="78"/>
      <c r="CU7" s="77">
        <f>IF(CT7="－","－",IF(CT7="","",VLOOKUP(CT7,'廃棄物事業経費（市町村）'!$B$7:$C$41,2)))</f>
      </c>
      <c r="CV7" s="17"/>
      <c r="CW7" s="17"/>
      <c r="CX7" s="78"/>
      <c r="CY7" s="77">
        <f>IF(CX7="－","－",IF(CX7="","",VLOOKUP(CX7,'廃棄物事業経費（市町村）'!$B$7:$C$41,2)))</f>
      </c>
      <c r="CZ7" s="17"/>
      <c r="DA7" s="17"/>
      <c r="DB7" s="78"/>
      <c r="DC7" s="77">
        <f>IF(DB7="－","－",IF(DB7="","",VLOOKUP(DB7,'廃棄物事業経費（市町村）'!$B$7:$C$41,2)))</f>
      </c>
      <c r="DD7" s="17"/>
      <c r="DE7" s="17"/>
      <c r="DF7" s="78"/>
      <c r="DG7" s="77">
        <f>IF(DF7="－","－",IF(DF7="","",VLOOKUP(DF7,'廃棄物事業経費（市町村）'!$B$7:$C$41,2)))</f>
      </c>
      <c r="DH7" s="17"/>
      <c r="DI7" s="17"/>
      <c r="DJ7" s="78"/>
      <c r="DK7" s="77">
        <f>IF(DJ7="－","－",IF(DJ7="","",VLOOKUP(DJ7,'廃棄物事業経費（市町村）'!$B$7:$C$41,2)))</f>
      </c>
      <c r="DL7" s="17"/>
      <c r="DM7" s="17"/>
      <c r="DN7" s="78"/>
      <c r="DO7" s="77">
        <f>IF(DN7="－","－",IF(DN7="","",VLOOKUP(DN7,'廃棄物事業経費（市町村）'!$B$7:$C$41,2)))</f>
      </c>
      <c r="DP7" s="17"/>
      <c r="DQ7" s="17"/>
      <c r="DR7" s="78"/>
      <c r="DS7" s="77">
        <f>IF(DR7="－","－",IF(DR7="","",VLOOKUP(DR7,'廃棄物事業経費（市町村）'!$B$7:$C$41,2)))</f>
      </c>
      <c r="DT7" s="17"/>
      <c r="DU7" s="17"/>
    </row>
    <row r="8" spans="1:125" ht="13.5">
      <c r="A8" s="74" t="s">
        <v>177</v>
      </c>
      <c r="B8" s="74" t="s">
        <v>214</v>
      </c>
      <c r="C8" s="101" t="s">
        <v>215</v>
      </c>
      <c r="D8" s="17">
        <f t="shared" si="0"/>
        <v>0</v>
      </c>
      <c r="E8" s="17">
        <f t="shared" si="1"/>
        <v>239594</v>
      </c>
      <c r="F8" s="79" t="s">
        <v>178</v>
      </c>
      <c r="G8" s="77" t="s">
        <v>179</v>
      </c>
      <c r="H8" s="17"/>
      <c r="I8" s="17">
        <v>147731</v>
      </c>
      <c r="J8" s="79" t="s">
        <v>180</v>
      </c>
      <c r="K8" s="77" t="s">
        <v>181</v>
      </c>
      <c r="L8" s="17"/>
      <c r="M8" s="17">
        <v>83875</v>
      </c>
      <c r="N8" s="79" t="s">
        <v>124</v>
      </c>
      <c r="O8" s="77" t="s">
        <v>125</v>
      </c>
      <c r="P8" s="17"/>
      <c r="Q8" s="17">
        <v>7988</v>
      </c>
      <c r="R8" s="78"/>
      <c r="S8" s="77">
        <f>IF(R8="－","－",IF(R8="","",VLOOKUP(R8,'廃棄物事業経費（市町村）'!$B$7:$C$41,2)))</f>
      </c>
      <c r="T8" s="17"/>
      <c r="U8" s="17"/>
      <c r="V8" s="78"/>
      <c r="W8" s="77">
        <f>IF(V8="－","－",IF(V8="","",VLOOKUP(V8,'廃棄物事業経費（市町村）'!$B$7:$C$41,2)))</f>
      </c>
      <c r="X8" s="17"/>
      <c r="Y8" s="17"/>
      <c r="Z8" s="78"/>
      <c r="AA8" s="77">
        <f>IF(Z8="－","－",IF(Z8="","",VLOOKUP(Z8,'廃棄物事業経費（市町村）'!$B$7:$C$41,2)))</f>
      </c>
      <c r="AB8" s="17"/>
      <c r="AC8" s="17"/>
      <c r="AD8" s="78"/>
      <c r="AE8" s="77">
        <f>IF(AD8="－","－",IF(AD8="","",VLOOKUP(AD8,'廃棄物事業経費（市町村）'!$B$7:$C$41,2)))</f>
      </c>
      <c r="AF8" s="17"/>
      <c r="AG8" s="17"/>
      <c r="AH8" s="78"/>
      <c r="AI8" s="77">
        <f>IF(AH8="－","－",IF(AH8="","",VLOOKUP(AH8,'廃棄物事業経費（市町村）'!$B$7:$C$41,2)))</f>
      </c>
      <c r="AJ8" s="17"/>
      <c r="AK8" s="17"/>
      <c r="AL8" s="78"/>
      <c r="AM8" s="77">
        <f>IF(AL8="－","－",IF(AL8="","",VLOOKUP(AL8,'廃棄物事業経費（市町村）'!$B$7:$C$41,2)))</f>
      </c>
      <c r="AN8" s="17"/>
      <c r="AO8" s="17"/>
      <c r="AP8" s="78"/>
      <c r="AQ8" s="77">
        <f>IF(AP8="－","－",IF(AP8="","",VLOOKUP(AP8,'廃棄物事業経費（市町村）'!$B$7:$C$41,2)))</f>
      </c>
      <c r="AR8" s="17"/>
      <c r="AS8" s="17"/>
      <c r="AT8" s="78"/>
      <c r="AU8" s="77">
        <f>IF(AT8="－","－",IF(AT8="","",VLOOKUP(AT8,'廃棄物事業経費（市町村）'!$B$7:$C$41,2)))</f>
      </c>
      <c r="AV8" s="17"/>
      <c r="AW8" s="17"/>
      <c r="AX8" s="78"/>
      <c r="AY8" s="77">
        <f>IF(AX8="－","－",IF(AX8="","",VLOOKUP(AX8,'廃棄物事業経費（市町村）'!$B$7:$C$41,2)))</f>
      </c>
      <c r="AZ8" s="17"/>
      <c r="BA8" s="17"/>
      <c r="BB8" s="78"/>
      <c r="BC8" s="77">
        <f>IF(BB8="－","－",IF(BB8="","",VLOOKUP(BB8,'廃棄物事業経費（市町村）'!$B$7:$C$41,2)))</f>
      </c>
      <c r="BD8" s="17"/>
      <c r="BE8" s="17"/>
      <c r="BF8" s="78"/>
      <c r="BG8" s="77">
        <f>IF(BF8="－","－",IF(BF8="","",VLOOKUP(BF8,'廃棄物事業経費（市町村）'!$B$7:$C$41,2)))</f>
      </c>
      <c r="BH8" s="17"/>
      <c r="BI8" s="17"/>
      <c r="BJ8" s="78"/>
      <c r="BK8" s="77">
        <f>IF(BJ8="－","－",IF(BJ8="","",VLOOKUP(BJ8,'廃棄物事業経費（市町村）'!$B$7:$C$41,2)))</f>
      </c>
      <c r="BL8" s="17"/>
      <c r="BM8" s="17"/>
      <c r="BN8" s="78"/>
      <c r="BO8" s="77">
        <f>IF(BN8="－","－",IF(BN8="","",VLOOKUP(BN8,'廃棄物事業経費（市町村）'!$B$7:$C$41,2)))</f>
      </c>
      <c r="BP8" s="17"/>
      <c r="BQ8" s="17"/>
      <c r="BR8" s="78"/>
      <c r="BS8" s="77">
        <f>IF(BR8="－","－",IF(BR8="","",VLOOKUP(BR8,'廃棄物事業経費（市町村）'!$B$7:$C$41,2)))</f>
      </c>
      <c r="BT8" s="17"/>
      <c r="BU8" s="17"/>
      <c r="BV8" s="78"/>
      <c r="BW8" s="77">
        <f>IF(BV8="－","－",IF(BV8="","",VLOOKUP(BV8,'廃棄物事業経費（市町村）'!$B$7:$C$41,2)))</f>
      </c>
      <c r="BX8" s="17"/>
      <c r="BY8" s="17"/>
      <c r="BZ8" s="78"/>
      <c r="CA8" s="77">
        <f>IF(BZ8="－","－",IF(BZ8="","",VLOOKUP(BZ8,'廃棄物事業経費（市町村）'!$B$7:$C$41,2)))</f>
      </c>
      <c r="CB8" s="17"/>
      <c r="CC8" s="17"/>
      <c r="CD8" s="78"/>
      <c r="CE8" s="77">
        <f>IF(CD8="－","－",IF(CD8="","",VLOOKUP(CD8,'廃棄物事業経費（市町村）'!$B$7:$C$41,2)))</f>
      </c>
      <c r="CF8" s="17"/>
      <c r="CG8" s="17"/>
      <c r="CH8" s="78"/>
      <c r="CI8" s="77">
        <f>IF(CH8="－","－",IF(CH8="","",VLOOKUP(CH8,'廃棄物事業経費（市町村）'!$B$7:$C$41,2)))</f>
      </c>
      <c r="CJ8" s="17"/>
      <c r="CK8" s="17"/>
      <c r="CL8" s="78"/>
      <c r="CM8" s="77">
        <f>IF(CL8="－","－",IF(CL8="","",VLOOKUP(CL8,'廃棄物事業経費（市町村）'!$B$7:$C$41,2)))</f>
      </c>
      <c r="CN8" s="17"/>
      <c r="CO8" s="17"/>
      <c r="CP8" s="78"/>
      <c r="CQ8" s="77">
        <f>IF(CP8="－","－",IF(CP8="","",VLOOKUP(CP8,'廃棄物事業経費（市町村）'!$B$7:$C$41,2)))</f>
      </c>
      <c r="CR8" s="17"/>
      <c r="CS8" s="17"/>
      <c r="CT8" s="78"/>
      <c r="CU8" s="77">
        <f>IF(CT8="－","－",IF(CT8="","",VLOOKUP(CT8,'廃棄物事業経費（市町村）'!$B$7:$C$41,2)))</f>
      </c>
      <c r="CV8" s="17"/>
      <c r="CW8" s="17"/>
      <c r="CX8" s="78"/>
      <c r="CY8" s="77">
        <f>IF(CX8="－","－",IF(CX8="","",VLOOKUP(CX8,'廃棄物事業経費（市町村）'!$B$7:$C$41,2)))</f>
      </c>
      <c r="CZ8" s="17"/>
      <c r="DA8" s="17"/>
      <c r="DB8" s="78"/>
      <c r="DC8" s="77">
        <f>IF(DB8="－","－",IF(DB8="","",VLOOKUP(DB8,'廃棄物事業経費（市町村）'!$B$7:$C$41,2)))</f>
      </c>
      <c r="DD8" s="17"/>
      <c r="DE8" s="17"/>
      <c r="DF8" s="78"/>
      <c r="DG8" s="77">
        <f>IF(DF8="－","－",IF(DF8="","",VLOOKUP(DF8,'廃棄物事業経費（市町村）'!$B$7:$C$41,2)))</f>
      </c>
      <c r="DH8" s="17"/>
      <c r="DI8" s="17"/>
      <c r="DJ8" s="78"/>
      <c r="DK8" s="77">
        <f>IF(DJ8="－","－",IF(DJ8="","",VLOOKUP(DJ8,'廃棄物事業経費（市町村）'!$B$7:$C$41,2)))</f>
      </c>
      <c r="DL8" s="17"/>
      <c r="DM8" s="17"/>
      <c r="DN8" s="78"/>
      <c r="DO8" s="77">
        <f>IF(DN8="－","－",IF(DN8="","",VLOOKUP(DN8,'廃棄物事業経費（市町村）'!$B$7:$C$41,2)))</f>
      </c>
      <c r="DP8" s="17"/>
      <c r="DQ8" s="17"/>
      <c r="DR8" s="78"/>
      <c r="DS8" s="77">
        <f>IF(DR8="－","－",IF(DR8="","",VLOOKUP(DR8,'廃棄物事業経費（市町村）'!$B$7:$C$41,2)))</f>
      </c>
      <c r="DT8" s="17"/>
      <c r="DU8" s="17"/>
    </row>
    <row r="9" spans="1:125" ht="13.5">
      <c r="A9" s="74" t="s">
        <v>177</v>
      </c>
      <c r="B9" s="74" t="s">
        <v>216</v>
      </c>
      <c r="C9" s="101" t="s">
        <v>217</v>
      </c>
      <c r="D9" s="17">
        <f t="shared" si="0"/>
        <v>0</v>
      </c>
      <c r="E9" s="17">
        <f t="shared" si="1"/>
        <v>168183</v>
      </c>
      <c r="F9" s="79" t="s">
        <v>8</v>
      </c>
      <c r="G9" s="77" t="s">
        <v>9</v>
      </c>
      <c r="H9" s="17"/>
      <c r="I9" s="17">
        <v>88347</v>
      </c>
      <c r="J9" s="79" t="s">
        <v>204</v>
      </c>
      <c r="K9" s="77" t="s">
        <v>205</v>
      </c>
      <c r="L9" s="17"/>
      <c r="M9" s="17">
        <v>21056</v>
      </c>
      <c r="N9" s="79" t="s">
        <v>206</v>
      </c>
      <c r="O9" s="77" t="s">
        <v>207</v>
      </c>
      <c r="P9" s="17"/>
      <c r="Q9" s="17">
        <v>32207</v>
      </c>
      <c r="R9" s="79" t="s">
        <v>208</v>
      </c>
      <c r="S9" s="77" t="s">
        <v>209</v>
      </c>
      <c r="T9" s="17"/>
      <c r="U9" s="17">
        <v>1648</v>
      </c>
      <c r="V9" s="79" t="s">
        <v>10</v>
      </c>
      <c r="W9" s="77" t="s">
        <v>11</v>
      </c>
      <c r="X9" s="17"/>
      <c r="Y9" s="17">
        <v>24925</v>
      </c>
      <c r="Z9" s="78"/>
      <c r="AA9" s="77">
        <f>IF(Z9="－","－",IF(Z9="","",VLOOKUP(Z9,'廃棄物事業経費（市町村）'!$B$7:$C$41,2)))</f>
      </c>
      <c r="AB9" s="17"/>
      <c r="AC9" s="17"/>
      <c r="AD9" s="78"/>
      <c r="AE9" s="77">
        <f>IF(AD9="－","－",IF(AD9="","",VLOOKUP(AD9,'廃棄物事業経費（市町村）'!$B$7:$C$41,2)))</f>
      </c>
      <c r="AF9" s="17"/>
      <c r="AG9" s="17"/>
      <c r="AH9" s="78"/>
      <c r="AI9" s="77">
        <f>IF(AH9="－","－",IF(AH9="","",VLOOKUP(AH9,'廃棄物事業経費（市町村）'!$B$7:$C$41,2)))</f>
      </c>
      <c r="AJ9" s="17"/>
      <c r="AK9" s="17"/>
      <c r="AL9" s="78"/>
      <c r="AM9" s="77">
        <f>IF(AL9="－","－",IF(AL9="","",VLOOKUP(AL9,'廃棄物事業経費（市町村）'!$B$7:$C$41,2)))</f>
      </c>
      <c r="AN9" s="17"/>
      <c r="AO9" s="17"/>
      <c r="AP9" s="78"/>
      <c r="AQ9" s="77">
        <f>IF(AP9="－","－",IF(AP9="","",VLOOKUP(AP9,'廃棄物事業経費（市町村）'!$B$7:$C$41,2)))</f>
      </c>
      <c r="AR9" s="17"/>
      <c r="AS9" s="17"/>
      <c r="AT9" s="78"/>
      <c r="AU9" s="77">
        <f>IF(AT9="－","－",IF(AT9="","",VLOOKUP(AT9,'廃棄物事業経費（市町村）'!$B$7:$C$41,2)))</f>
      </c>
      <c r="AV9" s="17"/>
      <c r="AW9" s="17"/>
      <c r="AX9" s="78"/>
      <c r="AY9" s="77">
        <f>IF(AX9="－","－",IF(AX9="","",VLOOKUP(AX9,'廃棄物事業経費（市町村）'!$B$7:$C$41,2)))</f>
      </c>
      <c r="AZ9" s="17"/>
      <c r="BA9" s="17"/>
      <c r="BB9" s="78"/>
      <c r="BC9" s="77">
        <f>IF(BB9="－","－",IF(BB9="","",VLOOKUP(BB9,'廃棄物事業経費（市町村）'!$B$7:$C$41,2)))</f>
      </c>
      <c r="BD9" s="17"/>
      <c r="BE9" s="17"/>
      <c r="BF9" s="78"/>
      <c r="BG9" s="77">
        <f>IF(BF9="－","－",IF(BF9="","",VLOOKUP(BF9,'廃棄物事業経費（市町村）'!$B$7:$C$41,2)))</f>
      </c>
      <c r="BH9" s="17"/>
      <c r="BI9" s="17"/>
      <c r="BJ9" s="78"/>
      <c r="BK9" s="77">
        <f>IF(BJ9="－","－",IF(BJ9="","",VLOOKUP(BJ9,'廃棄物事業経費（市町村）'!$B$7:$C$41,2)))</f>
      </c>
      <c r="BL9" s="17"/>
      <c r="BM9" s="17"/>
      <c r="BN9" s="78"/>
      <c r="BO9" s="77">
        <f>IF(BN9="－","－",IF(BN9="","",VLOOKUP(BN9,'廃棄物事業経費（市町村）'!$B$7:$C$41,2)))</f>
      </c>
      <c r="BP9" s="17"/>
      <c r="BQ9" s="17"/>
      <c r="BR9" s="78"/>
      <c r="BS9" s="77">
        <f>IF(BR9="－","－",IF(BR9="","",VLOOKUP(BR9,'廃棄物事業経費（市町村）'!$B$7:$C$41,2)))</f>
      </c>
      <c r="BT9" s="17"/>
      <c r="BU9" s="17"/>
      <c r="BV9" s="78"/>
      <c r="BW9" s="77">
        <f>IF(BV9="－","－",IF(BV9="","",VLOOKUP(BV9,'廃棄物事業経費（市町村）'!$B$7:$C$41,2)))</f>
      </c>
      <c r="BX9" s="17"/>
      <c r="BY9" s="17"/>
      <c r="BZ9" s="78"/>
      <c r="CA9" s="77">
        <f>IF(BZ9="－","－",IF(BZ9="","",VLOOKUP(BZ9,'廃棄物事業経費（市町村）'!$B$7:$C$41,2)))</f>
      </c>
      <c r="CB9" s="17"/>
      <c r="CC9" s="17"/>
      <c r="CD9" s="78"/>
      <c r="CE9" s="77">
        <f>IF(CD9="－","－",IF(CD9="","",VLOOKUP(CD9,'廃棄物事業経費（市町村）'!$B$7:$C$41,2)))</f>
      </c>
      <c r="CF9" s="17"/>
      <c r="CG9" s="17"/>
      <c r="CH9" s="78"/>
      <c r="CI9" s="77">
        <f>IF(CH9="－","－",IF(CH9="","",VLOOKUP(CH9,'廃棄物事業経費（市町村）'!$B$7:$C$41,2)))</f>
      </c>
      <c r="CJ9" s="17"/>
      <c r="CK9" s="17"/>
      <c r="CL9" s="78"/>
      <c r="CM9" s="77">
        <f>IF(CL9="－","－",IF(CL9="","",VLOOKUP(CL9,'廃棄物事業経費（市町村）'!$B$7:$C$41,2)))</f>
      </c>
      <c r="CN9" s="17"/>
      <c r="CO9" s="17"/>
      <c r="CP9" s="78"/>
      <c r="CQ9" s="77">
        <f>IF(CP9="－","－",IF(CP9="","",VLOOKUP(CP9,'廃棄物事業経費（市町村）'!$B$7:$C$41,2)))</f>
      </c>
      <c r="CR9" s="17"/>
      <c r="CS9" s="17"/>
      <c r="CT9" s="78"/>
      <c r="CU9" s="77">
        <f>IF(CT9="－","－",IF(CT9="","",VLOOKUP(CT9,'廃棄物事業経費（市町村）'!$B$7:$C$41,2)))</f>
      </c>
      <c r="CV9" s="17"/>
      <c r="CW9" s="17"/>
      <c r="CX9" s="78"/>
      <c r="CY9" s="77">
        <f>IF(CX9="－","－",IF(CX9="","",VLOOKUP(CX9,'廃棄物事業経費（市町村）'!$B$7:$C$41,2)))</f>
      </c>
      <c r="CZ9" s="17"/>
      <c r="DA9" s="17"/>
      <c r="DB9" s="78"/>
      <c r="DC9" s="77">
        <f>IF(DB9="－","－",IF(DB9="","",VLOOKUP(DB9,'廃棄物事業経費（市町村）'!$B$7:$C$41,2)))</f>
      </c>
      <c r="DD9" s="17"/>
      <c r="DE9" s="17"/>
      <c r="DF9" s="78"/>
      <c r="DG9" s="77">
        <f>IF(DF9="－","－",IF(DF9="","",VLOOKUP(DF9,'廃棄物事業経費（市町村）'!$B$7:$C$41,2)))</f>
      </c>
      <c r="DH9" s="17"/>
      <c r="DI9" s="17"/>
      <c r="DJ9" s="78"/>
      <c r="DK9" s="77">
        <f>IF(DJ9="－","－",IF(DJ9="","",VLOOKUP(DJ9,'廃棄物事業経費（市町村）'!$B$7:$C$41,2)))</f>
      </c>
      <c r="DL9" s="17"/>
      <c r="DM9" s="17"/>
      <c r="DN9" s="78"/>
      <c r="DO9" s="77">
        <f>IF(DN9="－","－",IF(DN9="","",VLOOKUP(DN9,'廃棄物事業経費（市町村）'!$B$7:$C$41,2)))</f>
      </c>
      <c r="DP9" s="17"/>
      <c r="DQ9" s="17"/>
      <c r="DR9" s="78"/>
      <c r="DS9" s="77">
        <f>IF(DR9="－","－",IF(DR9="","",VLOOKUP(DR9,'廃棄物事業経費（市町村）'!$B$7:$C$41,2)))</f>
      </c>
      <c r="DT9" s="17"/>
      <c r="DU9" s="17"/>
    </row>
    <row r="10" spans="1:125" ht="13.5">
      <c r="A10" s="74" t="s">
        <v>177</v>
      </c>
      <c r="B10" s="74" t="s">
        <v>218</v>
      </c>
      <c r="C10" s="101" t="s">
        <v>219</v>
      </c>
      <c r="D10" s="17">
        <f t="shared" si="0"/>
        <v>160186</v>
      </c>
      <c r="E10" s="17">
        <f t="shared" si="1"/>
        <v>394936</v>
      </c>
      <c r="F10" s="79" t="s">
        <v>186</v>
      </c>
      <c r="G10" s="77" t="s">
        <v>187</v>
      </c>
      <c r="H10" s="17">
        <v>88056</v>
      </c>
      <c r="I10" s="17">
        <v>115244</v>
      </c>
      <c r="J10" s="79" t="s">
        <v>188</v>
      </c>
      <c r="K10" s="77" t="s">
        <v>189</v>
      </c>
      <c r="L10" s="17">
        <v>19180</v>
      </c>
      <c r="M10" s="17">
        <v>139303</v>
      </c>
      <c r="N10" s="79" t="s">
        <v>136</v>
      </c>
      <c r="O10" s="77" t="s">
        <v>137</v>
      </c>
      <c r="P10" s="17">
        <v>14514</v>
      </c>
      <c r="Q10" s="17">
        <v>43580</v>
      </c>
      <c r="R10" s="79" t="s">
        <v>132</v>
      </c>
      <c r="S10" s="77" t="s">
        <v>133</v>
      </c>
      <c r="T10" s="17">
        <v>8405</v>
      </c>
      <c r="U10" s="17">
        <v>9434</v>
      </c>
      <c r="V10" s="79" t="s">
        <v>134</v>
      </c>
      <c r="W10" s="77" t="s">
        <v>135</v>
      </c>
      <c r="X10" s="17">
        <v>13607</v>
      </c>
      <c r="Y10" s="17">
        <v>34677</v>
      </c>
      <c r="Z10" s="79" t="s">
        <v>130</v>
      </c>
      <c r="AA10" s="77" t="s">
        <v>131</v>
      </c>
      <c r="AB10" s="17">
        <v>16424</v>
      </c>
      <c r="AC10" s="17">
        <v>52698</v>
      </c>
      <c r="AD10" s="78"/>
      <c r="AE10" s="77">
        <f>IF(AD10="－","－",IF(AD10="","",VLOOKUP(AD10,'廃棄物事業経費（市町村）'!$B$7:$C$41,2)))</f>
      </c>
      <c r="AF10" s="17"/>
      <c r="AG10" s="17"/>
      <c r="AH10" s="78"/>
      <c r="AI10" s="77">
        <f>IF(AH10="－","－",IF(AH10="","",VLOOKUP(AH10,'廃棄物事業経費（市町村）'!$B$7:$C$41,2)))</f>
      </c>
      <c r="AJ10" s="17"/>
      <c r="AK10" s="17"/>
      <c r="AL10" s="78"/>
      <c r="AM10" s="77">
        <f>IF(AL10="－","－",IF(AL10="","",VLOOKUP(AL10,'廃棄物事業経費（市町村）'!$B$7:$C$41,2)))</f>
      </c>
      <c r="AN10" s="17"/>
      <c r="AO10" s="17"/>
      <c r="AP10" s="78"/>
      <c r="AQ10" s="77">
        <f>IF(AP10="－","－",IF(AP10="","",VLOOKUP(AP10,'廃棄物事業経費（市町村）'!$B$7:$C$41,2)))</f>
      </c>
      <c r="AR10" s="17"/>
      <c r="AS10" s="17"/>
      <c r="AT10" s="78"/>
      <c r="AU10" s="77">
        <f>IF(AT10="－","－",IF(AT10="","",VLOOKUP(AT10,'廃棄物事業経費（市町村）'!$B$7:$C$41,2)))</f>
      </c>
      <c r="AV10" s="17"/>
      <c r="AW10" s="17"/>
      <c r="AX10" s="78"/>
      <c r="AY10" s="77">
        <f>IF(AX10="－","－",IF(AX10="","",VLOOKUP(AX10,'廃棄物事業経費（市町村）'!$B$7:$C$41,2)))</f>
      </c>
      <c r="AZ10" s="17"/>
      <c r="BA10" s="17"/>
      <c r="BB10" s="78"/>
      <c r="BC10" s="77">
        <f>IF(BB10="－","－",IF(BB10="","",VLOOKUP(BB10,'廃棄物事業経費（市町村）'!$B$7:$C$41,2)))</f>
      </c>
      <c r="BD10" s="17"/>
      <c r="BE10" s="17"/>
      <c r="BF10" s="78"/>
      <c r="BG10" s="77">
        <f>IF(BF10="－","－",IF(BF10="","",VLOOKUP(BF10,'廃棄物事業経費（市町村）'!$B$7:$C$41,2)))</f>
      </c>
      <c r="BH10" s="17"/>
      <c r="BI10" s="17"/>
      <c r="BJ10" s="78"/>
      <c r="BK10" s="77">
        <f>IF(BJ10="－","－",IF(BJ10="","",VLOOKUP(BJ10,'廃棄物事業経費（市町村）'!$B$7:$C$41,2)))</f>
      </c>
      <c r="BL10" s="17"/>
      <c r="BM10" s="17"/>
      <c r="BN10" s="78"/>
      <c r="BO10" s="77">
        <f>IF(BN10="－","－",IF(BN10="","",VLOOKUP(BN10,'廃棄物事業経費（市町村）'!$B$7:$C$41,2)))</f>
      </c>
      <c r="BP10" s="17"/>
      <c r="BQ10" s="17"/>
      <c r="BR10" s="78"/>
      <c r="BS10" s="77">
        <f>IF(BR10="－","－",IF(BR10="","",VLOOKUP(BR10,'廃棄物事業経費（市町村）'!$B$7:$C$41,2)))</f>
      </c>
      <c r="BT10" s="17"/>
      <c r="BU10" s="17"/>
      <c r="BV10" s="78"/>
      <c r="BW10" s="77">
        <f>IF(BV10="－","－",IF(BV10="","",VLOOKUP(BV10,'廃棄物事業経費（市町村）'!$B$7:$C$41,2)))</f>
      </c>
      <c r="BX10" s="17"/>
      <c r="BY10" s="17"/>
      <c r="BZ10" s="78"/>
      <c r="CA10" s="77">
        <f>IF(BZ10="－","－",IF(BZ10="","",VLOOKUP(BZ10,'廃棄物事業経費（市町村）'!$B$7:$C$41,2)))</f>
      </c>
      <c r="CB10" s="17"/>
      <c r="CC10" s="17"/>
      <c r="CD10" s="78"/>
      <c r="CE10" s="77">
        <f>IF(CD10="－","－",IF(CD10="","",VLOOKUP(CD10,'廃棄物事業経費（市町村）'!$B$7:$C$41,2)))</f>
      </c>
      <c r="CF10" s="17"/>
      <c r="CG10" s="17"/>
      <c r="CH10" s="78"/>
      <c r="CI10" s="77">
        <f>IF(CH10="－","－",IF(CH10="","",VLOOKUP(CH10,'廃棄物事業経費（市町村）'!$B$7:$C$41,2)))</f>
      </c>
      <c r="CJ10" s="17"/>
      <c r="CK10" s="17"/>
      <c r="CL10" s="78"/>
      <c r="CM10" s="77">
        <f>IF(CL10="－","－",IF(CL10="","",VLOOKUP(CL10,'廃棄物事業経費（市町村）'!$B$7:$C$41,2)))</f>
      </c>
      <c r="CN10" s="17"/>
      <c r="CO10" s="17"/>
      <c r="CP10" s="78"/>
      <c r="CQ10" s="77">
        <f>IF(CP10="－","－",IF(CP10="","",VLOOKUP(CP10,'廃棄物事業経費（市町村）'!$B$7:$C$41,2)))</f>
      </c>
      <c r="CR10" s="17"/>
      <c r="CS10" s="17"/>
      <c r="CT10" s="78"/>
      <c r="CU10" s="77">
        <f>IF(CT10="－","－",IF(CT10="","",VLOOKUP(CT10,'廃棄物事業経費（市町村）'!$B$7:$C$41,2)))</f>
      </c>
      <c r="CV10" s="17"/>
      <c r="CW10" s="17"/>
      <c r="CX10" s="78"/>
      <c r="CY10" s="77">
        <f>IF(CX10="－","－",IF(CX10="","",VLOOKUP(CX10,'廃棄物事業経費（市町村）'!$B$7:$C$41,2)))</f>
      </c>
      <c r="CZ10" s="17"/>
      <c r="DA10" s="17"/>
      <c r="DB10" s="78"/>
      <c r="DC10" s="77">
        <f>IF(DB10="－","－",IF(DB10="","",VLOOKUP(DB10,'廃棄物事業経費（市町村）'!$B$7:$C$41,2)))</f>
      </c>
      <c r="DD10" s="17"/>
      <c r="DE10" s="17"/>
      <c r="DF10" s="78"/>
      <c r="DG10" s="77">
        <f>IF(DF10="－","－",IF(DF10="","",VLOOKUP(DF10,'廃棄物事業経費（市町村）'!$B$7:$C$41,2)))</f>
      </c>
      <c r="DH10" s="17"/>
      <c r="DI10" s="17"/>
      <c r="DJ10" s="78"/>
      <c r="DK10" s="77">
        <f>IF(DJ10="－","－",IF(DJ10="","",VLOOKUP(DJ10,'廃棄物事業経費（市町村）'!$B$7:$C$41,2)))</f>
      </c>
      <c r="DL10" s="17"/>
      <c r="DM10" s="17"/>
      <c r="DN10" s="78"/>
      <c r="DO10" s="77">
        <f>IF(DN10="－","－",IF(DN10="","",VLOOKUP(DN10,'廃棄物事業経費（市町村）'!$B$7:$C$41,2)))</f>
      </c>
      <c r="DP10" s="17"/>
      <c r="DQ10" s="17"/>
      <c r="DR10" s="78"/>
      <c r="DS10" s="77">
        <f>IF(DR10="－","－",IF(DR10="","",VLOOKUP(DR10,'廃棄物事業経費（市町村）'!$B$7:$C$41,2)))</f>
      </c>
      <c r="DT10" s="17"/>
      <c r="DU10" s="17"/>
    </row>
    <row r="11" spans="1:125" ht="13.5">
      <c r="A11" s="74" t="s">
        <v>177</v>
      </c>
      <c r="B11" s="74" t="s">
        <v>220</v>
      </c>
      <c r="C11" s="101" t="s">
        <v>221</v>
      </c>
      <c r="D11" s="17">
        <f t="shared" si="0"/>
        <v>0</v>
      </c>
      <c r="E11" s="17">
        <f t="shared" si="1"/>
        <v>54984</v>
      </c>
      <c r="F11" s="79" t="s">
        <v>178</v>
      </c>
      <c r="G11" s="77" t="s">
        <v>179</v>
      </c>
      <c r="H11" s="17"/>
      <c r="I11" s="17">
        <v>19922</v>
      </c>
      <c r="J11" s="79" t="s">
        <v>198</v>
      </c>
      <c r="K11" s="77" t="s">
        <v>199</v>
      </c>
      <c r="L11" s="17"/>
      <c r="M11" s="17">
        <v>14611</v>
      </c>
      <c r="N11" s="79" t="s">
        <v>12</v>
      </c>
      <c r="O11" s="77" t="s">
        <v>13</v>
      </c>
      <c r="P11" s="17"/>
      <c r="Q11" s="17">
        <v>8063</v>
      </c>
      <c r="R11" s="79" t="s">
        <v>210</v>
      </c>
      <c r="S11" s="77" t="s">
        <v>211</v>
      </c>
      <c r="T11" s="17"/>
      <c r="U11" s="17">
        <v>12388</v>
      </c>
      <c r="V11" s="78"/>
      <c r="W11" s="77">
        <f>IF(V11="－","－",IF(V11="","",VLOOKUP(V11,'廃棄物事業経費（市町村）'!$B$7:$C$41,2)))</f>
      </c>
      <c r="X11" s="17"/>
      <c r="Y11" s="17"/>
      <c r="Z11" s="78"/>
      <c r="AA11" s="77">
        <f>IF(Z11="－","－",IF(Z11="","",VLOOKUP(Z11,'廃棄物事業経費（市町村）'!$B$7:$C$41,2)))</f>
      </c>
      <c r="AB11" s="17"/>
      <c r="AC11" s="17"/>
      <c r="AD11" s="78"/>
      <c r="AE11" s="77">
        <f>IF(AD11="－","－",IF(AD11="","",VLOOKUP(AD11,'廃棄物事業経費（市町村）'!$B$7:$C$41,2)))</f>
      </c>
      <c r="AF11" s="17"/>
      <c r="AG11" s="17"/>
      <c r="AH11" s="78"/>
      <c r="AI11" s="77">
        <f>IF(AH11="－","－",IF(AH11="","",VLOOKUP(AH11,'廃棄物事業経費（市町村）'!$B$7:$C$41,2)))</f>
      </c>
      <c r="AJ11" s="17"/>
      <c r="AK11" s="17"/>
      <c r="AL11" s="78"/>
      <c r="AM11" s="77">
        <f>IF(AL11="－","－",IF(AL11="","",VLOOKUP(AL11,'廃棄物事業経費（市町村）'!$B$7:$C$41,2)))</f>
      </c>
      <c r="AN11" s="17"/>
      <c r="AO11" s="17"/>
      <c r="AP11" s="78"/>
      <c r="AQ11" s="77">
        <f>IF(AP11="－","－",IF(AP11="","",VLOOKUP(AP11,'廃棄物事業経費（市町村）'!$B$7:$C$41,2)))</f>
      </c>
      <c r="AR11" s="17"/>
      <c r="AS11" s="17"/>
      <c r="AT11" s="78"/>
      <c r="AU11" s="77">
        <f>IF(AT11="－","－",IF(AT11="","",VLOOKUP(AT11,'廃棄物事業経費（市町村）'!$B$7:$C$41,2)))</f>
      </c>
      <c r="AV11" s="17"/>
      <c r="AW11" s="17"/>
      <c r="AX11" s="78"/>
      <c r="AY11" s="77">
        <f>IF(AX11="－","－",IF(AX11="","",VLOOKUP(AX11,'廃棄物事業経費（市町村）'!$B$7:$C$41,2)))</f>
      </c>
      <c r="AZ11" s="17"/>
      <c r="BA11" s="17"/>
      <c r="BB11" s="78"/>
      <c r="BC11" s="77">
        <f>IF(BB11="－","－",IF(BB11="","",VLOOKUP(BB11,'廃棄物事業経費（市町村）'!$B$7:$C$41,2)))</f>
      </c>
      <c r="BD11" s="17"/>
      <c r="BE11" s="17"/>
      <c r="BF11" s="78"/>
      <c r="BG11" s="77">
        <f>IF(BF11="－","－",IF(BF11="","",VLOOKUP(BF11,'廃棄物事業経費（市町村）'!$B$7:$C$41,2)))</f>
      </c>
      <c r="BH11" s="17"/>
      <c r="BI11" s="17"/>
      <c r="BJ11" s="78"/>
      <c r="BK11" s="77">
        <f>IF(BJ11="－","－",IF(BJ11="","",VLOOKUP(BJ11,'廃棄物事業経費（市町村）'!$B$7:$C$41,2)))</f>
      </c>
      <c r="BL11" s="17"/>
      <c r="BM11" s="17"/>
      <c r="BN11" s="78"/>
      <c r="BO11" s="77">
        <f>IF(BN11="－","－",IF(BN11="","",VLOOKUP(BN11,'廃棄物事業経費（市町村）'!$B$7:$C$41,2)))</f>
      </c>
      <c r="BP11" s="17"/>
      <c r="BQ11" s="17"/>
      <c r="BR11" s="78"/>
      <c r="BS11" s="77">
        <f>IF(BR11="－","－",IF(BR11="","",VLOOKUP(BR11,'廃棄物事業経費（市町村）'!$B$7:$C$41,2)))</f>
      </c>
      <c r="BT11" s="17"/>
      <c r="BU11" s="17"/>
      <c r="BV11" s="78"/>
      <c r="BW11" s="77">
        <f>IF(BV11="－","－",IF(BV11="","",VLOOKUP(BV11,'廃棄物事業経費（市町村）'!$B$7:$C$41,2)))</f>
      </c>
      <c r="BX11" s="17"/>
      <c r="BY11" s="17"/>
      <c r="BZ11" s="78"/>
      <c r="CA11" s="77">
        <f>IF(BZ11="－","－",IF(BZ11="","",VLOOKUP(BZ11,'廃棄物事業経費（市町村）'!$B$7:$C$41,2)))</f>
      </c>
      <c r="CB11" s="17"/>
      <c r="CC11" s="17"/>
      <c r="CD11" s="78"/>
      <c r="CE11" s="77">
        <f>IF(CD11="－","－",IF(CD11="","",VLOOKUP(CD11,'廃棄物事業経費（市町村）'!$B$7:$C$41,2)))</f>
      </c>
      <c r="CF11" s="17"/>
      <c r="CG11" s="17"/>
      <c r="CH11" s="78"/>
      <c r="CI11" s="77">
        <f>IF(CH11="－","－",IF(CH11="","",VLOOKUP(CH11,'廃棄物事業経費（市町村）'!$B$7:$C$41,2)))</f>
      </c>
      <c r="CJ11" s="17"/>
      <c r="CK11" s="17"/>
      <c r="CL11" s="78"/>
      <c r="CM11" s="77">
        <f>IF(CL11="－","－",IF(CL11="","",VLOOKUP(CL11,'廃棄物事業経費（市町村）'!$B$7:$C$41,2)))</f>
      </c>
      <c r="CN11" s="17"/>
      <c r="CO11" s="17"/>
      <c r="CP11" s="78"/>
      <c r="CQ11" s="77">
        <f>IF(CP11="－","－",IF(CP11="","",VLOOKUP(CP11,'廃棄物事業経費（市町村）'!$B$7:$C$41,2)))</f>
      </c>
      <c r="CR11" s="17"/>
      <c r="CS11" s="17"/>
      <c r="CT11" s="78"/>
      <c r="CU11" s="77">
        <f>IF(CT11="－","－",IF(CT11="","",VLOOKUP(CT11,'廃棄物事業経費（市町村）'!$B$7:$C$41,2)))</f>
      </c>
      <c r="CV11" s="17"/>
      <c r="CW11" s="17"/>
      <c r="CX11" s="78"/>
      <c r="CY11" s="77">
        <f>IF(CX11="－","－",IF(CX11="","",VLOOKUP(CX11,'廃棄物事業経費（市町村）'!$B$7:$C$41,2)))</f>
      </c>
      <c r="CZ11" s="17"/>
      <c r="DA11" s="17"/>
      <c r="DB11" s="78"/>
      <c r="DC11" s="77">
        <f>IF(DB11="－","－",IF(DB11="","",VLOOKUP(DB11,'廃棄物事業経費（市町村）'!$B$7:$C$41,2)))</f>
      </c>
      <c r="DD11" s="17"/>
      <c r="DE11" s="17"/>
      <c r="DF11" s="78"/>
      <c r="DG11" s="77">
        <f>IF(DF11="－","－",IF(DF11="","",VLOOKUP(DF11,'廃棄物事業経費（市町村）'!$B$7:$C$41,2)))</f>
      </c>
      <c r="DH11" s="17"/>
      <c r="DI11" s="17"/>
      <c r="DJ11" s="78"/>
      <c r="DK11" s="77">
        <f>IF(DJ11="－","－",IF(DJ11="","",VLOOKUP(DJ11,'廃棄物事業経費（市町村）'!$B$7:$C$41,2)))</f>
      </c>
      <c r="DL11" s="17"/>
      <c r="DM11" s="17"/>
      <c r="DN11" s="78"/>
      <c r="DO11" s="77">
        <f>IF(DN11="－","－",IF(DN11="","",VLOOKUP(DN11,'廃棄物事業経費（市町村）'!$B$7:$C$41,2)))</f>
      </c>
      <c r="DP11" s="17"/>
      <c r="DQ11" s="17"/>
      <c r="DR11" s="78"/>
      <c r="DS11" s="77">
        <f>IF(DR11="－","－",IF(DR11="","",VLOOKUP(DR11,'廃棄物事業経費（市町村）'!$B$7:$C$41,2)))</f>
      </c>
      <c r="DT11" s="17"/>
      <c r="DU11" s="17"/>
    </row>
    <row r="12" spans="1:125" ht="13.5">
      <c r="A12" s="74" t="s">
        <v>177</v>
      </c>
      <c r="B12" s="74" t="s">
        <v>222</v>
      </c>
      <c r="C12" s="101" t="s">
        <v>223</v>
      </c>
      <c r="D12" s="17">
        <f t="shared" si="0"/>
        <v>0</v>
      </c>
      <c r="E12" s="17">
        <f t="shared" si="1"/>
        <v>131357</v>
      </c>
      <c r="F12" s="79" t="s">
        <v>196</v>
      </c>
      <c r="G12" s="77" t="s">
        <v>197</v>
      </c>
      <c r="H12" s="17"/>
      <c r="I12" s="17">
        <v>7667</v>
      </c>
      <c r="J12" s="79" t="s">
        <v>4</v>
      </c>
      <c r="K12" s="77" t="s">
        <v>5</v>
      </c>
      <c r="L12" s="17"/>
      <c r="M12" s="17">
        <v>110692</v>
      </c>
      <c r="N12" s="79" t="s">
        <v>120</v>
      </c>
      <c r="O12" s="77" t="s">
        <v>121</v>
      </c>
      <c r="P12" s="17"/>
      <c r="Q12" s="17">
        <v>5987</v>
      </c>
      <c r="R12" s="79" t="s">
        <v>122</v>
      </c>
      <c r="S12" s="77" t="s">
        <v>123</v>
      </c>
      <c r="T12" s="17"/>
      <c r="U12" s="17">
        <v>7011</v>
      </c>
      <c r="V12" s="78"/>
      <c r="W12" s="77">
        <f>IF(V12="－","－",IF(V12="","",VLOOKUP(V12,'廃棄物事業経費（市町村）'!$B$7:$C$41,2)))</f>
      </c>
      <c r="X12" s="17"/>
      <c r="Y12" s="17"/>
      <c r="Z12" s="78"/>
      <c r="AA12" s="77">
        <f>IF(Z12="－","－",IF(Z12="","",VLOOKUP(Z12,'廃棄物事業経費（市町村）'!$B$7:$C$41,2)))</f>
      </c>
      <c r="AB12" s="17"/>
      <c r="AC12" s="17"/>
      <c r="AD12" s="78"/>
      <c r="AE12" s="77">
        <f>IF(AD12="－","－",IF(AD12="","",VLOOKUP(AD12,'廃棄物事業経費（市町村）'!$B$7:$C$41,2)))</f>
      </c>
      <c r="AF12" s="17"/>
      <c r="AG12" s="17"/>
      <c r="AH12" s="78"/>
      <c r="AI12" s="77">
        <f>IF(AH12="－","－",IF(AH12="","",VLOOKUP(AH12,'廃棄物事業経費（市町村）'!$B$7:$C$41,2)))</f>
      </c>
      <c r="AJ12" s="17"/>
      <c r="AK12" s="17"/>
      <c r="AL12" s="78"/>
      <c r="AM12" s="77">
        <f>IF(AL12="－","－",IF(AL12="","",VLOOKUP(AL12,'廃棄物事業経費（市町村）'!$B$7:$C$41,2)))</f>
      </c>
      <c r="AN12" s="17"/>
      <c r="AO12" s="17"/>
      <c r="AP12" s="78"/>
      <c r="AQ12" s="77">
        <f>IF(AP12="－","－",IF(AP12="","",VLOOKUP(AP12,'廃棄物事業経費（市町村）'!$B$7:$C$41,2)))</f>
      </c>
      <c r="AR12" s="17"/>
      <c r="AS12" s="17"/>
      <c r="AT12" s="78"/>
      <c r="AU12" s="77">
        <f>IF(AT12="－","－",IF(AT12="","",VLOOKUP(AT12,'廃棄物事業経費（市町村）'!$B$7:$C$41,2)))</f>
      </c>
      <c r="AV12" s="17"/>
      <c r="AW12" s="17"/>
      <c r="AX12" s="78"/>
      <c r="AY12" s="77">
        <f>IF(AX12="－","－",IF(AX12="","",VLOOKUP(AX12,'廃棄物事業経費（市町村）'!$B$7:$C$41,2)))</f>
      </c>
      <c r="AZ12" s="17"/>
      <c r="BA12" s="17"/>
      <c r="BB12" s="78"/>
      <c r="BC12" s="77">
        <f>IF(BB12="－","－",IF(BB12="","",VLOOKUP(BB12,'廃棄物事業経費（市町村）'!$B$7:$C$41,2)))</f>
      </c>
      <c r="BD12" s="17"/>
      <c r="BE12" s="17"/>
      <c r="BF12" s="78"/>
      <c r="BG12" s="77">
        <f>IF(BF12="－","－",IF(BF12="","",VLOOKUP(BF12,'廃棄物事業経費（市町村）'!$B$7:$C$41,2)))</f>
      </c>
      <c r="BH12" s="17"/>
      <c r="BI12" s="17"/>
      <c r="BJ12" s="78"/>
      <c r="BK12" s="77">
        <f>IF(BJ12="－","－",IF(BJ12="","",VLOOKUP(BJ12,'廃棄物事業経費（市町村）'!$B$7:$C$41,2)))</f>
      </c>
      <c r="BL12" s="17"/>
      <c r="BM12" s="17"/>
      <c r="BN12" s="78"/>
      <c r="BO12" s="77">
        <f>IF(BN12="－","－",IF(BN12="","",VLOOKUP(BN12,'廃棄物事業経費（市町村）'!$B$7:$C$41,2)))</f>
      </c>
      <c r="BP12" s="17"/>
      <c r="BQ12" s="17"/>
      <c r="BR12" s="78"/>
      <c r="BS12" s="77">
        <f>IF(BR12="－","－",IF(BR12="","",VLOOKUP(BR12,'廃棄物事業経費（市町村）'!$B$7:$C$41,2)))</f>
      </c>
      <c r="BT12" s="17"/>
      <c r="BU12" s="17"/>
      <c r="BV12" s="78"/>
      <c r="BW12" s="77">
        <f>IF(BV12="－","－",IF(BV12="","",VLOOKUP(BV12,'廃棄物事業経費（市町村）'!$B$7:$C$41,2)))</f>
      </c>
      <c r="BX12" s="17"/>
      <c r="BY12" s="17"/>
      <c r="BZ12" s="78"/>
      <c r="CA12" s="77">
        <f>IF(BZ12="－","－",IF(BZ12="","",VLOOKUP(BZ12,'廃棄物事業経費（市町村）'!$B$7:$C$41,2)))</f>
      </c>
      <c r="CB12" s="17"/>
      <c r="CC12" s="17"/>
      <c r="CD12" s="78"/>
      <c r="CE12" s="77">
        <f>IF(CD12="－","－",IF(CD12="","",VLOOKUP(CD12,'廃棄物事業経費（市町村）'!$B$7:$C$41,2)))</f>
      </c>
      <c r="CF12" s="17"/>
      <c r="CG12" s="17"/>
      <c r="CH12" s="78"/>
      <c r="CI12" s="77">
        <f>IF(CH12="－","－",IF(CH12="","",VLOOKUP(CH12,'廃棄物事業経費（市町村）'!$B$7:$C$41,2)))</f>
      </c>
      <c r="CJ12" s="17"/>
      <c r="CK12" s="17"/>
      <c r="CL12" s="78"/>
      <c r="CM12" s="77">
        <f>IF(CL12="－","－",IF(CL12="","",VLOOKUP(CL12,'廃棄物事業経費（市町村）'!$B$7:$C$41,2)))</f>
      </c>
      <c r="CN12" s="17"/>
      <c r="CO12" s="17"/>
      <c r="CP12" s="78"/>
      <c r="CQ12" s="77">
        <f>IF(CP12="－","－",IF(CP12="","",VLOOKUP(CP12,'廃棄物事業経費（市町村）'!$B$7:$C$41,2)))</f>
      </c>
      <c r="CR12" s="17"/>
      <c r="CS12" s="17"/>
      <c r="CT12" s="78"/>
      <c r="CU12" s="77">
        <f>IF(CT12="－","－",IF(CT12="","",VLOOKUP(CT12,'廃棄物事業経費（市町村）'!$B$7:$C$41,2)))</f>
      </c>
      <c r="CV12" s="17"/>
      <c r="CW12" s="17"/>
      <c r="CX12" s="78"/>
      <c r="CY12" s="77">
        <f>IF(CX12="－","－",IF(CX12="","",VLOOKUP(CX12,'廃棄物事業経費（市町村）'!$B$7:$C$41,2)))</f>
      </c>
      <c r="CZ12" s="17"/>
      <c r="DA12" s="17"/>
      <c r="DB12" s="78"/>
      <c r="DC12" s="77">
        <f>IF(DB12="－","－",IF(DB12="","",VLOOKUP(DB12,'廃棄物事業経費（市町村）'!$B$7:$C$41,2)))</f>
      </c>
      <c r="DD12" s="17"/>
      <c r="DE12" s="17"/>
      <c r="DF12" s="78"/>
      <c r="DG12" s="77">
        <f>IF(DF12="－","－",IF(DF12="","",VLOOKUP(DF12,'廃棄物事業経費（市町村）'!$B$7:$C$41,2)))</f>
      </c>
      <c r="DH12" s="17"/>
      <c r="DI12" s="17"/>
      <c r="DJ12" s="78"/>
      <c r="DK12" s="77">
        <f>IF(DJ12="－","－",IF(DJ12="","",VLOOKUP(DJ12,'廃棄物事業経費（市町村）'!$B$7:$C$41,2)))</f>
      </c>
      <c r="DL12" s="17"/>
      <c r="DM12" s="17"/>
      <c r="DN12" s="78"/>
      <c r="DO12" s="77">
        <f>IF(DN12="－","－",IF(DN12="","",VLOOKUP(DN12,'廃棄物事業経費（市町村）'!$B$7:$C$41,2)))</f>
      </c>
      <c r="DP12" s="17"/>
      <c r="DQ12" s="17"/>
      <c r="DR12" s="78"/>
      <c r="DS12" s="77">
        <f>IF(DR12="－","－",IF(DR12="","",VLOOKUP(DR12,'廃棄物事業経費（市町村）'!$B$7:$C$41,2)))</f>
      </c>
      <c r="DT12" s="17"/>
      <c r="DU12" s="17"/>
    </row>
    <row r="13" spans="1:125" ht="13.5">
      <c r="A13" s="74" t="s">
        <v>177</v>
      </c>
      <c r="B13" s="74" t="s">
        <v>224</v>
      </c>
      <c r="C13" s="101" t="s">
        <v>225</v>
      </c>
      <c r="D13" s="17">
        <f t="shared" si="0"/>
        <v>319802</v>
      </c>
      <c r="E13" s="17">
        <f t="shared" si="1"/>
        <v>0</v>
      </c>
      <c r="F13" s="79" t="s">
        <v>186</v>
      </c>
      <c r="G13" s="77" t="s">
        <v>187</v>
      </c>
      <c r="H13" s="17">
        <v>173290</v>
      </c>
      <c r="I13" s="17"/>
      <c r="J13" s="79" t="s">
        <v>130</v>
      </c>
      <c r="K13" s="77" t="s">
        <v>131</v>
      </c>
      <c r="L13" s="17">
        <v>81778</v>
      </c>
      <c r="M13" s="17"/>
      <c r="N13" s="79" t="s">
        <v>132</v>
      </c>
      <c r="O13" s="77" t="s">
        <v>133</v>
      </c>
      <c r="P13" s="17">
        <v>21529</v>
      </c>
      <c r="Q13" s="17"/>
      <c r="R13" s="79" t="s">
        <v>134</v>
      </c>
      <c r="S13" s="77" t="s">
        <v>135</v>
      </c>
      <c r="T13" s="17">
        <v>43205</v>
      </c>
      <c r="U13" s="17"/>
      <c r="V13" s="78"/>
      <c r="W13" s="77">
        <f>IF(V13="－","－",IF(V13="","",VLOOKUP(V13,'廃棄物事業経費（市町村）'!$B$7:$C$41,2)))</f>
      </c>
      <c r="X13" s="17"/>
      <c r="Y13" s="17"/>
      <c r="Z13" s="78"/>
      <c r="AA13" s="77">
        <f>IF(Z13="－","－",IF(Z13="","",VLOOKUP(Z13,'廃棄物事業経費（市町村）'!$B$7:$C$41,2)))</f>
      </c>
      <c r="AB13" s="17"/>
      <c r="AC13" s="17"/>
      <c r="AD13" s="78"/>
      <c r="AE13" s="77">
        <f>IF(AD13="－","－",IF(AD13="","",VLOOKUP(AD13,'廃棄物事業経費（市町村）'!$B$7:$C$41,2)))</f>
      </c>
      <c r="AF13" s="17"/>
      <c r="AG13" s="17"/>
      <c r="AH13" s="78"/>
      <c r="AI13" s="77">
        <f>IF(AH13="－","－",IF(AH13="","",VLOOKUP(AH13,'廃棄物事業経費（市町村）'!$B$7:$C$41,2)))</f>
      </c>
      <c r="AJ13" s="17"/>
      <c r="AK13" s="17"/>
      <c r="AL13" s="78"/>
      <c r="AM13" s="77">
        <f>IF(AL13="－","－",IF(AL13="","",VLOOKUP(AL13,'廃棄物事業経費（市町村）'!$B$7:$C$41,2)))</f>
      </c>
      <c r="AN13" s="17"/>
      <c r="AO13" s="17"/>
      <c r="AP13" s="78"/>
      <c r="AQ13" s="77">
        <f>IF(AP13="－","－",IF(AP13="","",VLOOKUP(AP13,'廃棄物事業経費（市町村）'!$B$7:$C$41,2)))</f>
      </c>
      <c r="AR13" s="17"/>
      <c r="AS13" s="17"/>
      <c r="AT13" s="78"/>
      <c r="AU13" s="77">
        <f>IF(AT13="－","－",IF(AT13="","",VLOOKUP(AT13,'廃棄物事業経費（市町村）'!$B$7:$C$41,2)))</f>
      </c>
      <c r="AV13" s="17"/>
      <c r="AW13" s="17"/>
      <c r="AX13" s="78"/>
      <c r="AY13" s="77">
        <f>IF(AX13="－","－",IF(AX13="","",VLOOKUP(AX13,'廃棄物事業経費（市町村）'!$B$7:$C$41,2)))</f>
      </c>
      <c r="AZ13" s="17"/>
      <c r="BA13" s="17"/>
      <c r="BB13" s="78"/>
      <c r="BC13" s="77">
        <f>IF(BB13="－","－",IF(BB13="","",VLOOKUP(BB13,'廃棄物事業経費（市町村）'!$B$7:$C$41,2)))</f>
      </c>
      <c r="BD13" s="17"/>
      <c r="BE13" s="17"/>
      <c r="BF13" s="78"/>
      <c r="BG13" s="77">
        <f>IF(BF13="－","－",IF(BF13="","",VLOOKUP(BF13,'廃棄物事業経費（市町村）'!$B$7:$C$41,2)))</f>
      </c>
      <c r="BH13" s="17"/>
      <c r="BI13" s="17"/>
      <c r="BJ13" s="78"/>
      <c r="BK13" s="77">
        <f>IF(BJ13="－","－",IF(BJ13="","",VLOOKUP(BJ13,'廃棄物事業経費（市町村）'!$B$7:$C$41,2)))</f>
      </c>
      <c r="BL13" s="17"/>
      <c r="BM13" s="17"/>
      <c r="BN13" s="78"/>
      <c r="BO13" s="77">
        <f>IF(BN13="－","－",IF(BN13="","",VLOOKUP(BN13,'廃棄物事業経費（市町村）'!$B$7:$C$41,2)))</f>
      </c>
      <c r="BP13" s="17"/>
      <c r="BQ13" s="17"/>
      <c r="BR13" s="78"/>
      <c r="BS13" s="77">
        <f>IF(BR13="－","－",IF(BR13="","",VLOOKUP(BR13,'廃棄物事業経費（市町村）'!$B$7:$C$41,2)))</f>
      </c>
      <c r="BT13" s="17"/>
      <c r="BU13" s="17"/>
      <c r="BV13" s="78"/>
      <c r="BW13" s="77">
        <f>IF(BV13="－","－",IF(BV13="","",VLOOKUP(BV13,'廃棄物事業経費（市町村）'!$B$7:$C$41,2)))</f>
      </c>
      <c r="BX13" s="17"/>
      <c r="BY13" s="17"/>
      <c r="BZ13" s="78"/>
      <c r="CA13" s="77">
        <f>IF(BZ13="－","－",IF(BZ13="","",VLOOKUP(BZ13,'廃棄物事業経費（市町村）'!$B$7:$C$41,2)))</f>
      </c>
      <c r="CB13" s="17"/>
      <c r="CC13" s="17"/>
      <c r="CD13" s="78"/>
      <c r="CE13" s="77">
        <f>IF(CD13="－","－",IF(CD13="","",VLOOKUP(CD13,'廃棄物事業経費（市町村）'!$B$7:$C$41,2)))</f>
      </c>
      <c r="CF13" s="17"/>
      <c r="CG13" s="17"/>
      <c r="CH13" s="78"/>
      <c r="CI13" s="77">
        <f>IF(CH13="－","－",IF(CH13="","",VLOOKUP(CH13,'廃棄物事業経費（市町村）'!$B$7:$C$41,2)))</f>
      </c>
      <c r="CJ13" s="17"/>
      <c r="CK13" s="17"/>
      <c r="CL13" s="78"/>
      <c r="CM13" s="77">
        <f>IF(CL13="－","－",IF(CL13="","",VLOOKUP(CL13,'廃棄物事業経費（市町村）'!$B$7:$C$41,2)))</f>
      </c>
      <c r="CN13" s="17"/>
      <c r="CO13" s="17"/>
      <c r="CP13" s="78"/>
      <c r="CQ13" s="77">
        <f>IF(CP13="－","－",IF(CP13="","",VLOOKUP(CP13,'廃棄物事業経費（市町村）'!$B$7:$C$41,2)))</f>
      </c>
      <c r="CR13" s="17"/>
      <c r="CS13" s="17"/>
      <c r="CT13" s="78"/>
      <c r="CU13" s="77">
        <f>IF(CT13="－","－",IF(CT13="","",VLOOKUP(CT13,'廃棄物事業経費（市町村）'!$B$7:$C$41,2)))</f>
      </c>
      <c r="CV13" s="17"/>
      <c r="CW13" s="17"/>
      <c r="CX13" s="78"/>
      <c r="CY13" s="77">
        <f>IF(CX13="－","－",IF(CX13="","",VLOOKUP(CX13,'廃棄物事業経費（市町村）'!$B$7:$C$41,2)))</f>
      </c>
      <c r="CZ13" s="17"/>
      <c r="DA13" s="17"/>
      <c r="DB13" s="78"/>
      <c r="DC13" s="77">
        <f>IF(DB13="－","－",IF(DB13="","",VLOOKUP(DB13,'廃棄物事業経費（市町村）'!$B$7:$C$41,2)))</f>
      </c>
      <c r="DD13" s="17"/>
      <c r="DE13" s="17"/>
      <c r="DF13" s="78"/>
      <c r="DG13" s="77">
        <f>IF(DF13="－","－",IF(DF13="","",VLOOKUP(DF13,'廃棄物事業経費（市町村）'!$B$7:$C$41,2)))</f>
      </c>
      <c r="DH13" s="17"/>
      <c r="DI13" s="17"/>
      <c r="DJ13" s="78"/>
      <c r="DK13" s="77">
        <f>IF(DJ13="－","－",IF(DJ13="","",VLOOKUP(DJ13,'廃棄物事業経費（市町村）'!$B$7:$C$41,2)))</f>
      </c>
      <c r="DL13" s="17"/>
      <c r="DM13" s="17"/>
      <c r="DN13" s="78"/>
      <c r="DO13" s="77">
        <f>IF(DN13="－","－",IF(DN13="","",VLOOKUP(DN13,'廃棄物事業経費（市町村）'!$B$7:$C$41,2)))</f>
      </c>
      <c r="DP13" s="17"/>
      <c r="DQ13" s="17"/>
      <c r="DR13" s="78"/>
      <c r="DS13" s="77">
        <f>IF(DR13="－","－",IF(DR13="","",VLOOKUP(DR13,'廃棄物事業経費（市町村）'!$B$7:$C$41,2)))</f>
      </c>
      <c r="DT13" s="17"/>
      <c r="DU13" s="17"/>
    </row>
    <row r="14" spans="1:125" ht="13.5">
      <c r="A14" s="74" t="s">
        <v>177</v>
      </c>
      <c r="B14" s="74" t="s">
        <v>226</v>
      </c>
      <c r="C14" s="101" t="s">
        <v>227</v>
      </c>
      <c r="D14" s="17">
        <f t="shared" si="0"/>
        <v>189068</v>
      </c>
      <c r="E14" s="17">
        <f t="shared" si="1"/>
        <v>0</v>
      </c>
      <c r="F14" s="79" t="s">
        <v>196</v>
      </c>
      <c r="G14" s="77" t="s">
        <v>197</v>
      </c>
      <c r="H14" s="17">
        <v>51331</v>
      </c>
      <c r="I14" s="17"/>
      <c r="J14" s="79" t="s">
        <v>4</v>
      </c>
      <c r="K14" s="77" t="s">
        <v>5</v>
      </c>
      <c r="L14" s="17">
        <v>53562</v>
      </c>
      <c r="M14" s="17"/>
      <c r="N14" s="79" t="s">
        <v>120</v>
      </c>
      <c r="O14" s="77" t="s">
        <v>121</v>
      </c>
      <c r="P14" s="17">
        <v>13896</v>
      </c>
      <c r="Q14" s="17"/>
      <c r="R14" s="79" t="s">
        <v>122</v>
      </c>
      <c r="S14" s="77" t="s">
        <v>123</v>
      </c>
      <c r="T14" s="17">
        <v>70279</v>
      </c>
      <c r="U14" s="17"/>
      <c r="V14" s="78"/>
      <c r="W14" s="77">
        <f>IF(V14="－","－",IF(V14="","",VLOOKUP(V14,'廃棄物事業経費（市町村）'!$B$7:$C$41,2)))</f>
      </c>
      <c r="X14" s="17"/>
      <c r="Y14" s="17"/>
      <c r="Z14" s="78"/>
      <c r="AA14" s="77">
        <f>IF(Z14="－","－",IF(Z14="","",VLOOKUP(Z14,'廃棄物事業経費（市町村）'!$B$7:$C$41,2)))</f>
      </c>
      <c r="AB14" s="17"/>
      <c r="AC14" s="17"/>
      <c r="AD14" s="78"/>
      <c r="AE14" s="77">
        <f>IF(AD14="－","－",IF(AD14="","",VLOOKUP(AD14,'廃棄物事業経費（市町村）'!$B$7:$C$41,2)))</f>
      </c>
      <c r="AF14" s="17"/>
      <c r="AG14" s="17"/>
      <c r="AH14" s="78"/>
      <c r="AI14" s="77">
        <f>IF(AH14="－","－",IF(AH14="","",VLOOKUP(AH14,'廃棄物事業経費（市町村）'!$B$7:$C$41,2)))</f>
      </c>
      <c r="AJ14" s="17"/>
      <c r="AK14" s="17"/>
      <c r="AL14" s="78"/>
      <c r="AM14" s="77">
        <f>IF(AL14="－","－",IF(AL14="","",VLOOKUP(AL14,'廃棄物事業経費（市町村）'!$B$7:$C$41,2)))</f>
      </c>
      <c r="AN14" s="17"/>
      <c r="AO14" s="17"/>
      <c r="AP14" s="78"/>
      <c r="AQ14" s="77">
        <f>IF(AP14="－","－",IF(AP14="","",VLOOKUP(AP14,'廃棄物事業経費（市町村）'!$B$7:$C$41,2)))</f>
      </c>
      <c r="AR14" s="17"/>
      <c r="AS14" s="17"/>
      <c r="AT14" s="78"/>
      <c r="AU14" s="77">
        <f>IF(AT14="－","－",IF(AT14="","",VLOOKUP(AT14,'廃棄物事業経費（市町村）'!$B$7:$C$41,2)))</f>
      </c>
      <c r="AV14" s="17"/>
      <c r="AW14" s="17"/>
      <c r="AX14" s="78"/>
      <c r="AY14" s="77">
        <f>IF(AX14="－","－",IF(AX14="","",VLOOKUP(AX14,'廃棄物事業経費（市町村）'!$B$7:$C$41,2)))</f>
      </c>
      <c r="AZ14" s="17"/>
      <c r="BA14" s="17"/>
      <c r="BB14" s="78"/>
      <c r="BC14" s="77">
        <f>IF(BB14="－","－",IF(BB14="","",VLOOKUP(BB14,'廃棄物事業経費（市町村）'!$B$7:$C$41,2)))</f>
      </c>
      <c r="BD14" s="17"/>
      <c r="BE14" s="17"/>
      <c r="BF14" s="78"/>
      <c r="BG14" s="77">
        <f>IF(BF14="－","－",IF(BF14="","",VLOOKUP(BF14,'廃棄物事業経費（市町村）'!$B$7:$C$41,2)))</f>
      </c>
      <c r="BH14" s="17"/>
      <c r="BI14" s="17"/>
      <c r="BJ14" s="78"/>
      <c r="BK14" s="77">
        <f>IF(BJ14="－","－",IF(BJ14="","",VLOOKUP(BJ14,'廃棄物事業経費（市町村）'!$B$7:$C$41,2)))</f>
      </c>
      <c r="BL14" s="17"/>
      <c r="BM14" s="17"/>
      <c r="BN14" s="78"/>
      <c r="BO14" s="77">
        <f>IF(BN14="－","－",IF(BN14="","",VLOOKUP(BN14,'廃棄物事業経費（市町村）'!$B$7:$C$41,2)))</f>
      </c>
      <c r="BP14" s="17"/>
      <c r="BQ14" s="17"/>
      <c r="BR14" s="78"/>
      <c r="BS14" s="77">
        <f>IF(BR14="－","－",IF(BR14="","",VLOOKUP(BR14,'廃棄物事業経費（市町村）'!$B$7:$C$41,2)))</f>
      </c>
      <c r="BT14" s="17"/>
      <c r="BU14" s="17"/>
      <c r="BV14" s="78"/>
      <c r="BW14" s="77">
        <f>IF(BV14="－","－",IF(BV14="","",VLOOKUP(BV14,'廃棄物事業経費（市町村）'!$B$7:$C$41,2)))</f>
      </c>
      <c r="BX14" s="17"/>
      <c r="BY14" s="17"/>
      <c r="BZ14" s="78"/>
      <c r="CA14" s="77">
        <f>IF(BZ14="－","－",IF(BZ14="","",VLOOKUP(BZ14,'廃棄物事業経費（市町村）'!$B$7:$C$41,2)))</f>
      </c>
      <c r="CB14" s="17"/>
      <c r="CC14" s="17"/>
      <c r="CD14" s="78"/>
      <c r="CE14" s="77">
        <f>IF(CD14="－","－",IF(CD14="","",VLOOKUP(CD14,'廃棄物事業経費（市町村）'!$B$7:$C$41,2)))</f>
      </c>
      <c r="CF14" s="17"/>
      <c r="CG14" s="17"/>
      <c r="CH14" s="78"/>
      <c r="CI14" s="77">
        <f>IF(CH14="－","－",IF(CH14="","",VLOOKUP(CH14,'廃棄物事業経費（市町村）'!$B$7:$C$41,2)))</f>
      </c>
      <c r="CJ14" s="17"/>
      <c r="CK14" s="17"/>
      <c r="CL14" s="78"/>
      <c r="CM14" s="77">
        <f>IF(CL14="－","－",IF(CL14="","",VLOOKUP(CL14,'廃棄物事業経費（市町村）'!$B$7:$C$41,2)))</f>
      </c>
      <c r="CN14" s="17"/>
      <c r="CO14" s="17"/>
      <c r="CP14" s="78"/>
      <c r="CQ14" s="77">
        <f>IF(CP14="－","－",IF(CP14="","",VLOOKUP(CP14,'廃棄物事業経費（市町村）'!$B$7:$C$41,2)))</f>
      </c>
      <c r="CR14" s="17"/>
      <c r="CS14" s="17"/>
      <c r="CT14" s="78"/>
      <c r="CU14" s="77">
        <f>IF(CT14="－","－",IF(CT14="","",VLOOKUP(CT14,'廃棄物事業経費（市町村）'!$B$7:$C$41,2)))</f>
      </c>
      <c r="CV14" s="17"/>
      <c r="CW14" s="17"/>
      <c r="CX14" s="78"/>
      <c r="CY14" s="77">
        <f>IF(CX14="－","－",IF(CX14="","",VLOOKUP(CX14,'廃棄物事業経費（市町村）'!$B$7:$C$41,2)))</f>
      </c>
      <c r="CZ14" s="17"/>
      <c r="DA14" s="17"/>
      <c r="DB14" s="78"/>
      <c r="DC14" s="77">
        <f>IF(DB14="－","－",IF(DB14="","",VLOOKUP(DB14,'廃棄物事業経費（市町村）'!$B$7:$C$41,2)))</f>
      </c>
      <c r="DD14" s="17"/>
      <c r="DE14" s="17"/>
      <c r="DF14" s="78"/>
      <c r="DG14" s="77">
        <f>IF(DF14="－","－",IF(DF14="","",VLOOKUP(DF14,'廃棄物事業経費（市町村）'!$B$7:$C$41,2)))</f>
      </c>
      <c r="DH14" s="17"/>
      <c r="DI14" s="17"/>
      <c r="DJ14" s="78"/>
      <c r="DK14" s="77">
        <f>IF(DJ14="－","－",IF(DJ14="","",VLOOKUP(DJ14,'廃棄物事業経費（市町村）'!$B$7:$C$41,2)))</f>
      </c>
      <c r="DL14" s="17"/>
      <c r="DM14" s="17"/>
      <c r="DN14" s="78"/>
      <c r="DO14" s="77">
        <f>IF(DN14="－","－",IF(DN14="","",VLOOKUP(DN14,'廃棄物事業経費（市町村）'!$B$7:$C$41,2)))</f>
      </c>
      <c r="DP14" s="17"/>
      <c r="DQ14" s="17"/>
      <c r="DR14" s="78"/>
      <c r="DS14" s="77">
        <f>IF(DR14="－","－",IF(DR14="","",VLOOKUP(DR14,'廃棄物事業経費（市町村）'!$B$7:$C$41,2)))</f>
      </c>
      <c r="DT14" s="17"/>
      <c r="DU14" s="17"/>
    </row>
    <row r="15" spans="1:125" ht="13.5">
      <c r="A15" s="74" t="s">
        <v>177</v>
      </c>
      <c r="B15" s="74" t="s">
        <v>228</v>
      </c>
      <c r="C15" s="101" t="s">
        <v>229</v>
      </c>
      <c r="D15" s="17">
        <f t="shared" si="0"/>
        <v>544197</v>
      </c>
      <c r="E15" s="17">
        <f t="shared" si="1"/>
        <v>0</v>
      </c>
      <c r="F15" s="79" t="s">
        <v>180</v>
      </c>
      <c r="G15" s="77" t="s">
        <v>181</v>
      </c>
      <c r="H15" s="17">
        <v>493369</v>
      </c>
      <c r="I15" s="17"/>
      <c r="J15" s="79" t="s">
        <v>126</v>
      </c>
      <c r="K15" s="77" t="s">
        <v>127</v>
      </c>
      <c r="L15" s="17">
        <v>19972</v>
      </c>
      <c r="M15" s="17"/>
      <c r="N15" s="79" t="s">
        <v>128</v>
      </c>
      <c r="O15" s="77" t="s">
        <v>129</v>
      </c>
      <c r="P15" s="17">
        <v>30856</v>
      </c>
      <c r="Q15" s="17"/>
      <c r="R15" s="78"/>
      <c r="S15" s="77">
        <f>IF(R15="－","－",IF(R15="","",VLOOKUP(R15,'廃棄物事業経費（市町村）'!$B$7:$C$41,2)))</f>
      </c>
      <c r="T15" s="17"/>
      <c r="U15" s="17"/>
      <c r="V15" s="78"/>
      <c r="W15" s="77">
        <f>IF(V15="－","－",IF(V15="","",VLOOKUP(V15,'廃棄物事業経費（市町村）'!$B$7:$C$41,2)))</f>
      </c>
      <c r="X15" s="17"/>
      <c r="Y15" s="17"/>
      <c r="Z15" s="78"/>
      <c r="AA15" s="77">
        <f>IF(Z15="－","－",IF(Z15="","",VLOOKUP(Z15,'廃棄物事業経費（市町村）'!$B$7:$C$41,2)))</f>
      </c>
      <c r="AB15" s="17"/>
      <c r="AC15" s="17"/>
      <c r="AD15" s="78"/>
      <c r="AE15" s="77">
        <f>IF(AD15="－","－",IF(AD15="","",VLOOKUP(AD15,'廃棄物事業経費（市町村）'!$B$7:$C$41,2)))</f>
      </c>
      <c r="AF15" s="17"/>
      <c r="AG15" s="17"/>
      <c r="AH15" s="78"/>
      <c r="AI15" s="77">
        <f>IF(AH15="－","－",IF(AH15="","",VLOOKUP(AH15,'廃棄物事業経費（市町村）'!$B$7:$C$41,2)))</f>
      </c>
      <c r="AJ15" s="17"/>
      <c r="AK15" s="17"/>
      <c r="AL15" s="78"/>
      <c r="AM15" s="77">
        <f>IF(AL15="－","－",IF(AL15="","",VLOOKUP(AL15,'廃棄物事業経費（市町村）'!$B$7:$C$41,2)))</f>
      </c>
      <c r="AN15" s="17"/>
      <c r="AO15" s="17"/>
      <c r="AP15" s="78"/>
      <c r="AQ15" s="77">
        <f>IF(AP15="－","－",IF(AP15="","",VLOOKUP(AP15,'廃棄物事業経費（市町村）'!$B$7:$C$41,2)))</f>
      </c>
      <c r="AR15" s="17"/>
      <c r="AS15" s="17"/>
      <c r="AT15" s="78"/>
      <c r="AU15" s="77">
        <f>IF(AT15="－","－",IF(AT15="","",VLOOKUP(AT15,'廃棄物事業経費（市町村）'!$B$7:$C$41,2)))</f>
      </c>
      <c r="AV15" s="17"/>
      <c r="AW15" s="17"/>
      <c r="AX15" s="78"/>
      <c r="AY15" s="77">
        <f>IF(AX15="－","－",IF(AX15="","",VLOOKUP(AX15,'廃棄物事業経費（市町村）'!$B$7:$C$41,2)))</f>
      </c>
      <c r="AZ15" s="17"/>
      <c r="BA15" s="17"/>
      <c r="BB15" s="78"/>
      <c r="BC15" s="77">
        <f>IF(BB15="－","－",IF(BB15="","",VLOOKUP(BB15,'廃棄物事業経費（市町村）'!$B$7:$C$41,2)))</f>
      </c>
      <c r="BD15" s="17"/>
      <c r="BE15" s="17"/>
      <c r="BF15" s="78"/>
      <c r="BG15" s="77">
        <f>IF(BF15="－","－",IF(BF15="","",VLOOKUP(BF15,'廃棄物事業経費（市町村）'!$B$7:$C$41,2)))</f>
      </c>
      <c r="BH15" s="17"/>
      <c r="BI15" s="17"/>
      <c r="BJ15" s="78"/>
      <c r="BK15" s="77">
        <f>IF(BJ15="－","－",IF(BJ15="","",VLOOKUP(BJ15,'廃棄物事業経費（市町村）'!$B$7:$C$41,2)))</f>
      </c>
      <c r="BL15" s="17"/>
      <c r="BM15" s="17"/>
      <c r="BN15" s="78"/>
      <c r="BO15" s="77">
        <f>IF(BN15="－","－",IF(BN15="","",VLOOKUP(BN15,'廃棄物事業経費（市町村）'!$B$7:$C$41,2)))</f>
      </c>
      <c r="BP15" s="17"/>
      <c r="BQ15" s="17"/>
      <c r="BR15" s="78"/>
      <c r="BS15" s="77">
        <f>IF(BR15="－","－",IF(BR15="","",VLOOKUP(BR15,'廃棄物事業経費（市町村）'!$B$7:$C$41,2)))</f>
      </c>
      <c r="BT15" s="17"/>
      <c r="BU15" s="17"/>
      <c r="BV15" s="78"/>
      <c r="BW15" s="77">
        <f>IF(BV15="－","－",IF(BV15="","",VLOOKUP(BV15,'廃棄物事業経費（市町村）'!$B$7:$C$41,2)))</f>
      </c>
      <c r="BX15" s="17"/>
      <c r="BY15" s="17"/>
      <c r="BZ15" s="78"/>
      <c r="CA15" s="77">
        <f>IF(BZ15="－","－",IF(BZ15="","",VLOOKUP(BZ15,'廃棄物事業経費（市町村）'!$B$7:$C$41,2)))</f>
      </c>
      <c r="CB15" s="17"/>
      <c r="CC15" s="17"/>
      <c r="CD15" s="78"/>
      <c r="CE15" s="77">
        <f>IF(CD15="－","－",IF(CD15="","",VLOOKUP(CD15,'廃棄物事業経費（市町村）'!$B$7:$C$41,2)))</f>
      </c>
      <c r="CF15" s="17"/>
      <c r="CG15" s="17"/>
      <c r="CH15" s="78"/>
      <c r="CI15" s="77">
        <f>IF(CH15="－","－",IF(CH15="","",VLOOKUP(CH15,'廃棄物事業経費（市町村）'!$B$7:$C$41,2)))</f>
      </c>
      <c r="CJ15" s="17"/>
      <c r="CK15" s="17"/>
      <c r="CL15" s="78"/>
      <c r="CM15" s="77">
        <f>IF(CL15="－","－",IF(CL15="","",VLOOKUP(CL15,'廃棄物事業経費（市町村）'!$B$7:$C$41,2)))</f>
      </c>
      <c r="CN15" s="17"/>
      <c r="CO15" s="17"/>
      <c r="CP15" s="78"/>
      <c r="CQ15" s="77">
        <f>IF(CP15="－","－",IF(CP15="","",VLOOKUP(CP15,'廃棄物事業経費（市町村）'!$B$7:$C$41,2)))</f>
      </c>
      <c r="CR15" s="17"/>
      <c r="CS15" s="17"/>
      <c r="CT15" s="78"/>
      <c r="CU15" s="77">
        <f>IF(CT15="－","－",IF(CT15="","",VLOOKUP(CT15,'廃棄物事業経費（市町村）'!$B$7:$C$41,2)))</f>
      </c>
      <c r="CV15" s="17"/>
      <c r="CW15" s="17"/>
      <c r="CX15" s="78"/>
      <c r="CY15" s="77">
        <f>IF(CX15="－","－",IF(CX15="","",VLOOKUP(CX15,'廃棄物事業経費（市町村）'!$B$7:$C$41,2)))</f>
      </c>
      <c r="CZ15" s="17"/>
      <c r="DA15" s="17"/>
      <c r="DB15" s="78"/>
      <c r="DC15" s="77">
        <f>IF(DB15="－","－",IF(DB15="","",VLOOKUP(DB15,'廃棄物事業経費（市町村）'!$B$7:$C$41,2)))</f>
      </c>
      <c r="DD15" s="17"/>
      <c r="DE15" s="17"/>
      <c r="DF15" s="78"/>
      <c r="DG15" s="77">
        <f>IF(DF15="－","－",IF(DF15="","",VLOOKUP(DF15,'廃棄物事業経費（市町村）'!$B$7:$C$41,2)))</f>
      </c>
      <c r="DH15" s="17"/>
      <c r="DI15" s="17"/>
      <c r="DJ15" s="78"/>
      <c r="DK15" s="77">
        <f>IF(DJ15="－","－",IF(DJ15="","",VLOOKUP(DJ15,'廃棄物事業経費（市町村）'!$B$7:$C$41,2)))</f>
      </c>
      <c r="DL15" s="17"/>
      <c r="DM15" s="17"/>
      <c r="DN15" s="78"/>
      <c r="DO15" s="77">
        <f>IF(DN15="－","－",IF(DN15="","",VLOOKUP(DN15,'廃棄物事業経費（市町村）'!$B$7:$C$41,2)))</f>
      </c>
      <c r="DP15" s="17"/>
      <c r="DQ15" s="17"/>
      <c r="DR15" s="78"/>
      <c r="DS15" s="77">
        <f>IF(DR15="－","－",IF(DR15="","",VLOOKUP(DR15,'廃棄物事業経費（市町村）'!$B$7:$C$41,2)))</f>
      </c>
      <c r="DT15" s="17"/>
      <c r="DU15" s="17"/>
    </row>
    <row r="16" spans="1:125" ht="13.5">
      <c r="A16" s="74" t="s">
        <v>177</v>
      </c>
      <c r="B16" s="74" t="s">
        <v>230</v>
      </c>
      <c r="C16" s="101" t="s">
        <v>231</v>
      </c>
      <c r="D16" s="17">
        <f t="shared" si="0"/>
        <v>92897</v>
      </c>
      <c r="E16" s="17">
        <f t="shared" si="1"/>
        <v>0</v>
      </c>
      <c r="F16" s="79" t="s">
        <v>198</v>
      </c>
      <c r="G16" s="77" t="s">
        <v>199</v>
      </c>
      <c r="H16" s="17">
        <v>50536</v>
      </c>
      <c r="I16" s="17"/>
      <c r="J16" s="79" t="s">
        <v>210</v>
      </c>
      <c r="K16" s="77" t="s">
        <v>211</v>
      </c>
      <c r="L16" s="17">
        <v>42361</v>
      </c>
      <c r="M16" s="17"/>
      <c r="N16" s="78"/>
      <c r="O16" s="77">
        <f>IF(N16="－","－",IF(N16="","",VLOOKUP(N16,'廃棄物事業経費（市町村）'!$B$7:$C$41,2)))</f>
      </c>
      <c r="P16" s="17"/>
      <c r="Q16" s="17"/>
      <c r="R16" s="78"/>
      <c r="S16" s="77">
        <f>IF(R16="－","－",IF(R16="","",VLOOKUP(R16,'廃棄物事業経費（市町村）'!$B$7:$C$41,2)))</f>
      </c>
      <c r="T16" s="17"/>
      <c r="U16" s="17"/>
      <c r="V16" s="78"/>
      <c r="W16" s="77">
        <f>IF(V16="－","－",IF(V16="","",VLOOKUP(V16,'廃棄物事業経費（市町村）'!$B$7:$C$41,2)))</f>
      </c>
      <c r="X16" s="17"/>
      <c r="Y16" s="17"/>
      <c r="Z16" s="78"/>
      <c r="AA16" s="77">
        <f>IF(Z16="－","－",IF(Z16="","",VLOOKUP(Z16,'廃棄物事業経費（市町村）'!$B$7:$C$41,2)))</f>
      </c>
      <c r="AB16" s="17"/>
      <c r="AC16" s="17"/>
      <c r="AD16" s="78"/>
      <c r="AE16" s="77">
        <f>IF(AD16="－","－",IF(AD16="","",VLOOKUP(AD16,'廃棄物事業経費（市町村）'!$B$7:$C$41,2)))</f>
      </c>
      <c r="AF16" s="17"/>
      <c r="AG16" s="17"/>
      <c r="AH16" s="78"/>
      <c r="AI16" s="77">
        <f>IF(AH16="－","－",IF(AH16="","",VLOOKUP(AH16,'廃棄物事業経費（市町村）'!$B$7:$C$41,2)))</f>
      </c>
      <c r="AJ16" s="17"/>
      <c r="AK16" s="17"/>
      <c r="AL16" s="78"/>
      <c r="AM16" s="77">
        <f>IF(AL16="－","－",IF(AL16="","",VLOOKUP(AL16,'廃棄物事業経費（市町村）'!$B$7:$C$41,2)))</f>
      </c>
      <c r="AN16" s="17"/>
      <c r="AO16" s="17"/>
      <c r="AP16" s="78"/>
      <c r="AQ16" s="77">
        <f>IF(AP16="－","－",IF(AP16="","",VLOOKUP(AP16,'廃棄物事業経費（市町村）'!$B$7:$C$41,2)))</f>
      </c>
      <c r="AR16" s="17"/>
      <c r="AS16" s="17"/>
      <c r="AT16" s="78"/>
      <c r="AU16" s="77">
        <f>IF(AT16="－","－",IF(AT16="","",VLOOKUP(AT16,'廃棄物事業経費（市町村）'!$B$7:$C$41,2)))</f>
      </c>
      <c r="AV16" s="17"/>
      <c r="AW16" s="17"/>
      <c r="AX16" s="78"/>
      <c r="AY16" s="77">
        <f>IF(AX16="－","－",IF(AX16="","",VLOOKUP(AX16,'廃棄物事業経費（市町村）'!$B$7:$C$41,2)))</f>
      </c>
      <c r="AZ16" s="17"/>
      <c r="BA16" s="17"/>
      <c r="BB16" s="78"/>
      <c r="BC16" s="77">
        <f>IF(BB16="－","－",IF(BB16="","",VLOOKUP(BB16,'廃棄物事業経費（市町村）'!$B$7:$C$41,2)))</f>
      </c>
      <c r="BD16" s="17"/>
      <c r="BE16" s="17"/>
      <c r="BF16" s="78"/>
      <c r="BG16" s="77">
        <f>IF(BF16="－","－",IF(BF16="","",VLOOKUP(BF16,'廃棄物事業経費（市町村）'!$B$7:$C$41,2)))</f>
      </c>
      <c r="BH16" s="17"/>
      <c r="BI16" s="17"/>
      <c r="BJ16" s="78"/>
      <c r="BK16" s="77">
        <f>IF(BJ16="－","－",IF(BJ16="","",VLOOKUP(BJ16,'廃棄物事業経費（市町村）'!$B$7:$C$41,2)))</f>
      </c>
      <c r="BL16" s="17"/>
      <c r="BM16" s="17"/>
      <c r="BN16" s="78"/>
      <c r="BO16" s="77">
        <f>IF(BN16="－","－",IF(BN16="","",VLOOKUP(BN16,'廃棄物事業経費（市町村）'!$B$7:$C$41,2)))</f>
      </c>
      <c r="BP16" s="17"/>
      <c r="BQ16" s="17"/>
      <c r="BR16" s="78"/>
      <c r="BS16" s="77">
        <f>IF(BR16="－","－",IF(BR16="","",VLOOKUP(BR16,'廃棄物事業経費（市町村）'!$B$7:$C$41,2)))</f>
      </c>
      <c r="BT16" s="17"/>
      <c r="BU16" s="17"/>
      <c r="BV16" s="78"/>
      <c r="BW16" s="77">
        <f>IF(BV16="－","－",IF(BV16="","",VLOOKUP(BV16,'廃棄物事業経費（市町村）'!$B$7:$C$41,2)))</f>
      </c>
      <c r="BX16" s="17"/>
      <c r="BY16" s="17"/>
      <c r="BZ16" s="78"/>
      <c r="CA16" s="77">
        <f>IF(BZ16="－","－",IF(BZ16="","",VLOOKUP(BZ16,'廃棄物事業経費（市町村）'!$B$7:$C$41,2)))</f>
      </c>
      <c r="CB16" s="17"/>
      <c r="CC16" s="17"/>
      <c r="CD16" s="78"/>
      <c r="CE16" s="77">
        <f>IF(CD16="－","－",IF(CD16="","",VLOOKUP(CD16,'廃棄物事業経費（市町村）'!$B$7:$C$41,2)))</f>
      </c>
      <c r="CF16" s="17"/>
      <c r="CG16" s="17"/>
      <c r="CH16" s="78"/>
      <c r="CI16" s="77">
        <f>IF(CH16="－","－",IF(CH16="","",VLOOKUP(CH16,'廃棄物事業経費（市町村）'!$B$7:$C$41,2)))</f>
      </c>
      <c r="CJ16" s="17"/>
      <c r="CK16" s="17"/>
      <c r="CL16" s="78"/>
      <c r="CM16" s="77">
        <f>IF(CL16="－","－",IF(CL16="","",VLOOKUP(CL16,'廃棄物事業経費（市町村）'!$B$7:$C$41,2)))</f>
      </c>
      <c r="CN16" s="17"/>
      <c r="CO16" s="17"/>
      <c r="CP16" s="78"/>
      <c r="CQ16" s="77">
        <f>IF(CP16="－","－",IF(CP16="","",VLOOKUP(CP16,'廃棄物事業経費（市町村）'!$B$7:$C$41,2)))</f>
      </c>
      <c r="CR16" s="17"/>
      <c r="CS16" s="17"/>
      <c r="CT16" s="78"/>
      <c r="CU16" s="77">
        <f>IF(CT16="－","－",IF(CT16="","",VLOOKUP(CT16,'廃棄物事業経費（市町村）'!$B$7:$C$41,2)))</f>
      </c>
      <c r="CV16" s="17"/>
      <c r="CW16" s="17"/>
      <c r="CX16" s="78"/>
      <c r="CY16" s="77">
        <f>IF(CX16="－","－",IF(CX16="","",VLOOKUP(CX16,'廃棄物事業経費（市町村）'!$B$7:$C$41,2)))</f>
      </c>
      <c r="CZ16" s="17"/>
      <c r="DA16" s="17"/>
      <c r="DB16" s="78"/>
      <c r="DC16" s="77">
        <f>IF(DB16="－","－",IF(DB16="","",VLOOKUP(DB16,'廃棄物事業経費（市町村）'!$B$7:$C$41,2)))</f>
      </c>
      <c r="DD16" s="17"/>
      <c r="DE16" s="17"/>
      <c r="DF16" s="78"/>
      <c r="DG16" s="77">
        <f>IF(DF16="－","－",IF(DF16="","",VLOOKUP(DF16,'廃棄物事業経費（市町村）'!$B$7:$C$41,2)))</f>
      </c>
      <c r="DH16" s="17"/>
      <c r="DI16" s="17"/>
      <c r="DJ16" s="78"/>
      <c r="DK16" s="77">
        <f>IF(DJ16="－","－",IF(DJ16="","",VLOOKUP(DJ16,'廃棄物事業経費（市町村）'!$B$7:$C$41,2)))</f>
      </c>
      <c r="DL16" s="17"/>
      <c r="DM16" s="17"/>
      <c r="DN16" s="78"/>
      <c r="DO16" s="77">
        <f>IF(DN16="－","－",IF(DN16="","",VLOOKUP(DN16,'廃棄物事業経費（市町村）'!$B$7:$C$41,2)))</f>
      </c>
      <c r="DP16" s="17"/>
      <c r="DQ16" s="17"/>
      <c r="DR16" s="78"/>
      <c r="DS16" s="77">
        <f>IF(DR16="－","－",IF(DR16="","",VLOOKUP(DR16,'廃棄物事業経費（市町村）'!$B$7:$C$41,2)))</f>
      </c>
      <c r="DT16" s="17"/>
      <c r="DU16" s="17"/>
    </row>
    <row r="17" spans="1:125" ht="13.5">
      <c r="A17" s="74" t="s">
        <v>177</v>
      </c>
      <c r="B17" s="74" t="s">
        <v>232</v>
      </c>
      <c r="C17" s="101" t="s">
        <v>233</v>
      </c>
      <c r="D17" s="17">
        <f t="shared" si="0"/>
        <v>216737</v>
      </c>
      <c r="E17" s="17">
        <f t="shared" si="1"/>
        <v>0</v>
      </c>
      <c r="F17" s="79" t="s">
        <v>6</v>
      </c>
      <c r="G17" s="77" t="s">
        <v>7</v>
      </c>
      <c r="H17" s="17">
        <v>192087</v>
      </c>
      <c r="I17" s="17"/>
      <c r="J17" s="79" t="s">
        <v>10</v>
      </c>
      <c r="K17" s="77" t="s">
        <v>11</v>
      </c>
      <c r="L17" s="17">
        <v>24650</v>
      </c>
      <c r="M17" s="17"/>
      <c r="N17" s="78"/>
      <c r="O17" s="77">
        <f>IF(N17="－","－",IF(N17="","",VLOOKUP(N17,'廃棄物事業経費（市町村）'!$B$7:$C$41,2)))</f>
      </c>
      <c r="P17" s="17"/>
      <c r="Q17" s="17"/>
      <c r="R17" s="78"/>
      <c r="S17" s="77">
        <f>IF(R17="－","－",IF(R17="","",VLOOKUP(R17,'廃棄物事業経費（市町村）'!$B$7:$C$41,2)))</f>
      </c>
      <c r="T17" s="17"/>
      <c r="U17" s="17"/>
      <c r="V17" s="78"/>
      <c r="W17" s="77">
        <f>IF(V17="－","－",IF(V17="","",VLOOKUP(V17,'廃棄物事業経費（市町村）'!$B$7:$C$41,2)))</f>
      </c>
      <c r="X17" s="17"/>
      <c r="Y17" s="17"/>
      <c r="Z17" s="78"/>
      <c r="AA17" s="77">
        <f>IF(Z17="－","－",IF(Z17="","",VLOOKUP(Z17,'廃棄物事業経費（市町村）'!$B$7:$C$41,2)))</f>
      </c>
      <c r="AB17" s="17"/>
      <c r="AC17" s="17"/>
      <c r="AD17" s="78"/>
      <c r="AE17" s="77">
        <f>IF(AD17="－","－",IF(AD17="","",VLOOKUP(AD17,'廃棄物事業経費（市町村）'!$B$7:$C$41,2)))</f>
      </c>
      <c r="AF17" s="17"/>
      <c r="AG17" s="17"/>
      <c r="AH17" s="78"/>
      <c r="AI17" s="77">
        <f>IF(AH17="－","－",IF(AH17="","",VLOOKUP(AH17,'廃棄物事業経費（市町村）'!$B$7:$C$41,2)))</f>
      </c>
      <c r="AJ17" s="17"/>
      <c r="AK17" s="17"/>
      <c r="AL17" s="78"/>
      <c r="AM17" s="77">
        <f>IF(AL17="－","－",IF(AL17="","",VLOOKUP(AL17,'廃棄物事業経費（市町村）'!$B$7:$C$41,2)))</f>
      </c>
      <c r="AN17" s="17"/>
      <c r="AO17" s="17"/>
      <c r="AP17" s="78"/>
      <c r="AQ17" s="77">
        <f>IF(AP17="－","－",IF(AP17="","",VLOOKUP(AP17,'廃棄物事業経費（市町村）'!$B$7:$C$41,2)))</f>
      </c>
      <c r="AR17" s="17"/>
      <c r="AS17" s="17"/>
      <c r="AT17" s="78"/>
      <c r="AU17" s="77">
        <f>IF(AT17="－","－",IF(AT17="","",VLOOKUP(AT17,'廃棄物事業経費（市町村）'!$B$7:$C$41,2)))</f>
      </c>
      <c r="AV17" s="17"/>
      <c r="AW17" s="17"/>
      <c r="AX17" s="78"/>
      <c r="AY17" s="77">
        <f>IF(AX17="－","－",IF(AX17="","",VLOOKUP(AX17,'廃棄物事業経費（市町村）'!$B$7:$C$41,2)))</f>
      </c>
      <c r="AZ17" s="17"/>
      <c r="BA17" s="17"/>
      <c r="BB17" s="78"/>
      <c r="BC17" s="77">
        <f>IF(BB17="－","－",IF(BB17="","",VLOOKUP(BB17,'廃棄物事業経費（市町村）'!$B$7:$C$41,2)))</f>
      </c>
      <c r="BD17" s="17"/>
      <c r="BE17" s="17"/>
      <c r="BF17" s="78"/>
      <c r="BG17" s="77">
        <f>IF(BF17="－","－",IF(BF17="","",VLOOKUP(BF17,'廃棄物事業経費（市町村）'!$B$7:$C$41,2)))</f>
      </c>
      <c r="BH17" s="17"/>
      <c r="BI17" s="17"/>
      <c r="BJ17" s="78"/>
      <c r="BK17" s="77">
        <f>IF(BJ17="－","－",IF(BJ17="","",VLOOKUP(BJ17,'廃棄物事業経費（市町村）'!$B$7:$C$41,2)))</f>
      </c>
      <c r="BL17" s="17"/>
      <c r="BM17" s="17"/>
      <c r="BN17" s="78"/>
      <c r="BO17" s="77">
        <f>IF(BN17="－","－",IF(BN17="","",VLOOKUP(BN17,'廃棄物事業経費（市町村）'!$B$7:$C$41,2)))</f>
      </c>
      <c r="BP17" s="17"/>
      <c r="BQ17" s="17"/>
      <c r="BR17" s="78"/>
      <c r="BS17" s="77">
        <f>IF(BR17="－","－",IF(BR17="","",VLOOKUP(BR17,'廃棄物事業経費（市町村）'!$B$7:$C$41,2)))</f>
      </c>
      <c r="BT17" s="17"/>
      <c r="BU17" s="17"/>
      <c r="BV17" s="78"/>
      <c r="BW17" s="77">
        <f>IF(BV17="－","－",IF(BV17="","",VLOOKUP(BV17,'廃棄物事業経費（市町村）'!$B$7:$C$41,2)))</f>
      </c>
      <c r="BX17" s="17"/>
      <c r="BY17" s="17"/>
      <c r="BZ17" s="78"/>
      <c r="CA17" s="77">
        <f>IF(BZ17="－","－",IF(BZ17="","",VLOOKUP(BZ17,'廃棄物事業経費（市町村）'!$B$7:$C$41,2)))</f>
      </c>
      <c r="CB17" s="17"/>
      <c r="CC17" s="17"/>
      <c r="CD17" s="78"/>
      <c r="CE17" s="77">
        <f>IF(CD17="－","－",IF(CD17="","",VLOOKUP(CD17,'廃棄物事業経費（市町村）'!$B$7:$C$41,2)))</f>
      </c>
      <c r="CF17" s="17"/>
      <c r="CG17" s="17"/>
      <c r="CH17" s="78"/>
      <c r="CI17" s="77">
        <f>IF(CH17="－","－",IF(CH17="","",VLOOKUP(CH17,'廃棄物事業経費（市町村）'!$B$7:$C$41,2)))</f>
      </c>
      <c r="CJ17" s="17"/>
      <c r="CK17" s="17"/>
      <c r="CL17" s="78"/>
      <c r="CM17" s="77">
        <f>IF(CL17="－","－",IF(CL17="","",VLOOKUP(CL17,'廃棄物事業経費（市町村）'!$B$7:$C$41,2)))</f>
      </c>
      <c r="CN17" s="17"/>
      <c r="CO17" s="17"/>
      <c r="CP17" s="78"/>
      <c r="CQ17" s="77">
        <f>IF(CP17="－","－",IF(CP17="","",VLOOKUP(CP17,'廃棄物事業経費（市町村）'!$B$7:$C$41,2)))</f>
      </c>
      <c r="CR17" s="17"/>
      <c r="CS17" s="17"/>
      <c r="CT17" s="78"/>
      <c r="CU17" s="77">
        <f>IF(CT17="－","－",IF(CT17="","",VLOOKUP(CT17,'廃棄物事業経費（市町村）'!$B$7:$C$41,2)))</f>
      </c>
      <c r="CV17" s="17"/>
      <c r="CW17" s="17"/>
      <c r="CX17" s="78"/>
      <c r="CY17" s="77">
        <f>IF(CX17="－","－",IF(CX17="","",VLOOKUP(CX17,'廃棄物事業経費（市町村）'!$B$7:$C$41,2)))</f>
      </c>
      <c r="CZ17" s="17"/>
      <c r="DA17" s="17"/>
      <c r="DB17" s="78"/>
      <c r="DC17" s="77">
        <f>IF(DB17="－","－",IF(DB17="","",VLOOKUP(DB17,'廃棄物事業経費（市町村）'!$B$7:$C$41,2)))</f>
      </c>
      <c r="DD17" s="17"/>
      <c r="DE17" s="17"/>
      <c r="DF17" s="78"/>
      <c r="DG17" s="77">
        <f>IF(DF17="－","－",IF(DF17="","",VLOOKUP(DF17,'廃棄物事業経費（市町村）'!$B$7:$C$41,2)))</f>
      </c>
      <c r="DH17" s="17"/>
      <c r="DI17" s="17"/>
      <c r="DJ17" s="78"/>
      <c r="DK17" s="77">
        <f>IF(DJ17="－","－",IF(DJ17="","",VLOOKUP(DJ17,'廃棄物事業経費（市町村）'!$B$7:$C$41,2)))</f>
      </c>
      <c r="DL17" s="17"/>
      <c r="DM17" s="17"/>
      <c r="DN17" s="78"/>
      <c r="DO17" s="77">
        <f>IF(DN17="－","－",IF(DN17="","",VLOOKUP(DN17,'廃棄物事業経費（市町村）'!$B$7:$C$41,2)))</f>
      </c>
      <c r="DP17" s="17"/>
      <c r="DQ17" s="17"/>
      <c r="DR17" s="78"/>
      <c r="DS17" s="77">
        <f>IF(DR17="－","－",IF(DR17="","",VLOOKUP(DR17,'廃棄物事業経費（市町村）'!$B$7:$C$41,2)))</f>
      </c>
      <c r="DT17" s="17"/>
      <c r="DU17" s="17"/>
    </row>
    <row r="18" spans="1:125" ht="13.5">
      <c r="A18" s="74" t="s">
        <v>177</v>
      </c>
      <c r="B18" s="74" t="s">
        <v>234</v>
      </c>
      <c r="C18" s="101" t="s">
        <v>235</v>
      </c>
      <c r="D18" s="17">
        <f t="shared" si="0"/>
        <v>276567</v>
      </c>
      <c r="E18" s="17">
        <f t="shared" si="1"/>
        <v>0</v>
      </c>
      <c r="F18" s="79" t="s">
        <v>188</v>
      </c>
      <c r="G18" s="77" t="s">
        <v>189</v>
      </c>
      <c r="H18" s="17">
        <v>212285</v>
      </c>
      <c r="I18" s="17"/>
      <c r="J18" s="79" t="s">
        <v>136</v>
      </c>
      <c r="K18" s="77" t="s">
        <v>137</v>
      </c>
      <c r="L18" s="17">
        <v>64282</v>
      </c>
      <c r="M18" s="17"/>
      <c r="N18" s="78"/>
      <c r="O18" s="77">
        <f>IF(N18="－","－",IF(N18="","",VLOOKUP(N18,'廃棄物事業経費（市町村）'!$B$7:$C$41,2)))</f>
      </c>
      <c r="P18" s="17"/>
      <c r="Q18" s="17"/>
      <c r="R18" s="78"/>
      <c r="S18" s="77">
        <f>IF(R18="－","－",IF(R18="","",VLOOKUP(R18,'廃棄物事業経費（市町村）'!$B$7:$C$41,2)))</f>
      </c>
      <c r="T18" s="17"/>
      <c r="U18" s="17"/>
      <c r="V18" s="78"/>
      <c r="W18" s="77">
        <f>IF(V18="－","－",IF(V18="","",VLOOKUP(V18,'廃棄物事業経費（市町村）'!$B$7:$C$41,2)))</f>
      </c>
      <c r="X18" s="17"/>
      <c r="Y18" s="17"/>
      <c r="Z18" s="78"/>
      <c r="AA18" s="77">
        <f>IF(Z18="－","－",IF(Z18="","",VLOOKUP(Z18,'廃棄物事業経費（市町村）'!$B$7:$C$41,2)))</f>
      </c>
      <c r="AB18" s="17"/>
      <c r="AC18" s="17"/>
      <c r="AD18" s="78"/>
      <c r="AE18" s="77">
        <f>IF(AD18="－","－",IF(AD18="","",VLOOKUP(AD18,'廃棄物事業経費（市町村）'!$B$7:$C$41,2)))</f>
      </c>
      <c r="AF18" s="17"/>
      <c r="AG18" s="17"/>
      <c r="AH18" s="78"/>
      <c r="AI18" s="77">
        <f>IF(AH18="－","－",IF(AH18="","",VLOOKUP(AH18,'廃棄物事業経費（市町村）'!$B$7:$C$41,2)))</f>
      </c>
      <c r="AJ18" s="17"/>
      <c r="AK18" s="17"/>
      <c r="AL18" s="78"/>
      <c r="AM18" s="77">
        <f>IF(AL18="－","－",IF(AL18="","",VLOOKUP(AL18,'廃棄物事業経費（市町村）'!$B$7:$C$41,2)))</f>
      </c>
      <c r="AN18" s="17"/>
      <c r="AO18" s="17"/>
      <c r="AP18" s="78"/>
      <c r="AQ18" s="77">
        <f>IF(AP18="－","－",IF(AP18="","",VLOOKUP(AP18,'廃棄物事業経費（市町村）'!$B$7:$C$41,2)))</f>
      </c>
      <c r="AR18" s="17"/>
      <c r="AS18" s="17"/>
      <c r="AT18" s="78"/>
      <c r="AU18" s="77">
        <f>IF(AT18="－","－",IF(AT18="","",VLOOKUP(AT18,'廃棄物事業経費（市町村）'!$B$7:$C$41,2)))</f>
      </c>
      <c r="AV18" s="17"/>
      <c r="AW18" s="17"/>
      <c r="AX18" s="78"/>
      <c r="AY18" s="77">
        <f>IF(AX18="－","－",IF(AX18="","",VLOOKUP(AX18,'廃棄物事業経費（市町村）'!$B$7:$C$41,2)))</f>
      </c>
      <c r="AZ18" s="17"/>
      <c r="BA18" s="17"/>
      <c r="BB18" s="78"/>
      <c r="BC18" s="77">
        <f>IF(BB18="－","－",IF(BB18="","",VLOOKUP(BB18,'廃棄物事業経費（市町村）'!$B$7:$C$41,2)))</f>
      </c>
      <c r="BD18" s="17"/>
      <c r="BE18" s="17"/>
      <c r="BF18" s="78"/>
      <c r="BG18" s="77">
        <f>IF(BF18="－","－",IF(BF18="","",VLOOKUP(BF18,'廃棄物事業経費（市町村）'!$B$7:$C$41,2)))</f>
      </c>
      <c r="BH18" s="17"/>
      <c r="BI18" s="17"/>
      <c r="BJ18" s="78"/>
      <c r="BK18" s="77">
        <f>IF(BJ18="－","－",IF(BJ18="","",VLOOKUP(BJ18,'廃棄物事業経費（市町村）'!$B$7:$C$41,2)))</f>
      </c>
      <c r="BL18" s="17"/>
      <c r="BM18" s="17"/>
      <c r="BN18" s="78"/>
      <c r="BO18" s="77">
        <f>IF(BN18="－","－",IF(BN18="","",VLOOKUP(BN18,'廃棄物事業経費（市町村）'!$B$7:$C$41,2)))</f>
      </c>
      <c r="BP18" s="17"/>
      <c r="BQ18" s="17"/>
      <c r="BR18" s="78"/>
      <c r="BS18" s="77">
        <f>IF(BR18="－","－",IF(BR18="","",VLOOKUP(BR18,'廃棄物事業経費（市町村）'!$B$7:$C$41,2)))</f>
      </c>
      <c r="BT18" s="17"/>
      <c r="BU18" s="17"/>
      <c r="BV18" s="78"/>
      <c r="BW18" s="77">
        <f>IF(BV18="－","－",IF(BV18="","",VLOOKUP(BV18,'廃棄物事業経費（市町村）'!$B$7:$C$41,2)))</f>
      </c>
      <c r="BX18" s="17"/>
      <c r="BY18" s="17"/>
      <c r="BZ18" s="78"/>
      <c r="CA18" s="77">
        <f>IF(BZ18="－","－",IF(BZ18="","",VLOOKUP(BZ18,'廃棄物事業経費（市町村）'!$B$7:$C$41,2)))</f>
      </c>
      <c r="CB18" s="17"/>
      <c r="CC18" s="17"/>
      <c r="CD18" s="78"/>
      <c r="CE18" s="77">
        <f>IF(CD18="－","－",IF(CD18="","",VLOOKUP(CD18,'廃棄物事業経費（市町村）'!$B$7:$C$41,2)))</f>
      </c>
      <c r="CF18" s="17"/>
      <c r="CG18" s="17"/>
      <c r="CH18" s="78"/>
      <c r="CI18" s="77">
        <f>IF(CH18="－","－",IF(CH18="","",VLOOKUP(CH18,'廃棄物事業経費（市町村）'!$B$7:$C$41,2)))</f>
      </c>
      <c r="CJ18" s="17"/>
      <c r="CK18" s="17"/>
      <c r="CL18" s="78"/>
      <c r="CM18" s="77">
        <f>IF(CL18="－","－",IF(CL18="","",VLOOKUP(CL18,'廃棄物事業経費（市町村）'!$B$7:$C$41,2)))</f>
      </c>
      <c r="CN18" s="17"/>
      <c r="CO18" s="17"/>
      <c r="CP18" s="78"/>
      <c r="CQ18" s="77">
        <f>IF(CP18="－","－",IF(CP18="","",VLOOKUP(CP18,'廃棄物事業経費（市町村）'!$B$7:$C$41,2)))</f>
      </c>
      <c r="CR18" s="17"/>
      <c r="CS18" s="17"/>
      <c r="CT18" s="78"/>
      <c r="CU18" s="77">
        <f>IF(CT18="－","－",IF(CT18="","",VLOOKUP(CT18,'廃棄物事業経費（市町村）'!$B$7:$C$41,2)))</f>
      </c>
      <c r="CV18" s="17"/>
      <c r="CW18" s="17"/>
      <c r="CX18" s="78"/>
      <c r="CY18" s="77">
        <f>IF(CX18="－","－",IF(CX18="","",VLOOKUP(CX18,'廃棄物事業経費（市町村）'!$B$7:$C$41,2)))</f>
      </c>
      <c r="CZ18" s="17"/>
      <c r="DA18" s="17"/>
      <c r="DB18" s="78"/>
      <c r="DC18" s="77">
        <f>IF(DB18="－","－",IF(DB18="","",VLOOKUP(DB18,'廃棄物事業経費（市町村）'!$B$7:$C$41,2)))</f>
      </c>
      <c r="DD18" s="17"/>
      <c r="DE18" s="17"/>
      <c r="DF18" s="78"/>
      <c r="DG18" s="77">
        <f>IF(DF18="－","－",IF(DF18="","",VLOOKUP(DF18,'廃棄物事業経費（市町村）'!$B$7:$C$41,2)))</f>
      </c>
      <c r="DH18" s="17"/>
      <c r="DI18" s="17"/>
      <c r="DJ18" s="78"/>
      <c r="DK18" s="77">
        <f>IF(DJ18="－","－",IF(DJ18="","",VLOOKUP(DJ18,'廃棄物事業経費（市町村）'!$B$7:$C$41,2)))</f>
      </c>
      <c r="DL18" s="17"/>
      <c r="DM18" s="17"/>
      <c r="DN18" s="78"/>
      <c r="DO18" s="77">
        <f>IF(DN18="－","－",IF(DN18="","",VLOOKUP(DN18,'廃棄物事業経費（市町村）'!$B$7:$C$41,2)))</f>
      </c>
      <c r="DP18" s="17"/>
      <c r="DQ18" s="17"/>
      <c r="DR18" s="78"/>
      <c r="DS18" s="77">
        <f>IF(DR18="－","－",IF(DR18="","",VLOOKUP(DR18,'廃棄物事業経費（市町村）'!$B$7:$C$41,2)))</f>
      </c>
      <c r="DT18" s="17"/>
      <c r="DU18" s="17"/>
    </row>
    <row r="19" spans="1:125" ht="13.5">
      <c r="A19" s="74" t="s">
        <v>177</v>
      </c>
      <c r="B19" s="74" t="s">
        <v>236</v>
      </c>
      <c r="C19" s="101" t="s">
        <v>237</v>
      </c>
      <c r="D19" s="17">
        <f t="shared" si="0"/>
        <v>0</v>
      </c>
      <c r="E19" s="17">
        <f t="shared" si="1"/>
        <v>402138</v>
      </c>
      <c r="F19" s="79" t="s">
        <v>182</v>
      </c>
      <c r="G19" s="77" t="s">
        <v>183</v>
      </c>
      <c r="H19" s="17"/>
      <c r="I19" s="17">
        <v>326761</v>
      </c>
      <c r="J19" s="79" t="s">
        <v>202</v>
      </c>
      <c r="K19" s="77" t="s">
        <v>203</v>
      </c>
      <c r="L19" s="17"/>
      <c r="M19" s="17">
        <v>49840</v>
      </c>
      <c r="N19" s="79" t="s">
        <v>10</v>
      </c>
      <c r="O19" s="77" t="s">
        <v>11</v>
      </c>
      <c r="P19" s="17"/>
      <c r="Q19" s="17">
        <v>25537</v>
      </c>
      <c r="R19" s="78"/>
      <c r="S19" s="77">
        <f>IF(R19="－","－",IF(R19="","",VLOOKUP(R19,'廃棄物事業経費（市町村）'!$B$7:$C$41,2)))</f>
      </c>
      <c r="T19" s="17"/>
      <c r="U19" s="17"/>
      <c r="V19" s="78"/>
      <c r="W19" s="77">
        <f>IF(V19="－","－",IF(V19="","",VLOOKUP(V19,'廃棄物事業経費（市町村）'!$B$7:$C$41,2)))</f>
      </c>
      <c r="X19" s="17"/>
      <c r="Y19" s="17"/>
      <c r="Z19" s="78"/>
      <c r="AA19" s="77">
        <f>IF(Z19="－","－",IF(Z19="","",VLOOKUP(Z19,'廃棄物事業経費（市町村）'!$B$7:$C$41,2)))</f>
      </c>
      <c r="AB19" s="17"/>
      <c r="AC19" s="17"/>
      <c r="AD19" s="78"/>
      <c r="AE19" s="77">
        <f>IF(AD19="－","－",IF(AD19="","",VLOOKUP(AD19,'廃棄物事業経費（市町村）'!$B$7:$C$41,2)))</f>
      </c>
      <c r="AF19" s="17"/>
      <c r="AG19" s="17"/>
      <c r="AH19" s="78"/>
      <c r="AI19" s="77">
        <f>IF(AH19="－","－",IF(AH19="","",VLOOKUP(AH19,'廃棄物事業経費（市町村）'!$B$7:$C$41,2)))</f>
      </c>
      <c r="AJ19" s="17"/>
      <c r="AK19" s="17"/>
      <c r="AL19" s="78"/>
      <c r="AM19" s="77">
        <f>IF(AL19="－","－",IF(AL19="","",VLOOKUP(AL19,'廃棄物事業経費（市町村）'!$B$7:$C$41,2)))</f>
      </c>
      <c r="AN19" s="17"/>
      <c r="AO19" s="17"/>
      <c r="AP19" s="78"/>
      <c r="AQ19" s="77">
        <f>IF(AP19="－","－",IF(AP19="","",VLOOKUP(AP19,'廃棄物事業経費（市町村）'!$B$7:$C$41,2)))</f>
      </c>
      <c r="AR19" s="17"/>
      <c r="AS19" s="17"/>
      <c r="AT19" s="78"/>
      <c r="AU19" s="77">
        <f>IF(AT19="－","－",IF(AT19="","",VLOOKUP(AT19,'廃棄物事業経費（市町村）'!$B$7:$C$41,2)))</f>
      </c>
      <c r="AV19" s="17"/>
      <c r="AW19" s="17"/>
      <c r="AX19" s="78"/>
      <c r="AY19" s="77">
        <f>IF(AX19="－","－",IF(AX19="","",VLOOKUP(AX19,'廃棄物事業経費（市町村）'!$B$7:$C$41,2)))</f>
      </c>
      <c r="AZ19" s="17"/>
      <c r="BA19" s="17"/>
      <c r="BB19" s="78"/>
      <c r="BC19" s="77">
        <f>IF(BB19="－","－",IF(BB19="","",VLOOKUP(BB19,'廃棄物事業経費（市町村）'!$B$7:$C$41,2)))</f>
      </c>
      <c r="BD19" s="17"/>
      <c r="BE19" s="17"/>
      <c r="BF19" s="78"/>
      <c r="BG19" s="77">
        <f>IF(BF19="－","－",IF(BF19="","",VLOOKUP(BF19,'廃棄物事業経費（市町村）'!$B$7:$C$41,2)))</f>
      </c>
      <c r="BH19" s="17"/>
      <c r="BI19" s="17"/>
      <c r="BJ19" s="78"/>
      <c r="BK19" s="77">
        <f>IF(BJ19="－","－",IF(BJ19="","",VLOOKUP(BJ19,'廃棄物事業経費（市町村）'!$B$7:$C$41,2)))</f>
      </c>
      <c r="BL19" s="17"/>
      <c r="BM19" s="17"/>
      <c r="BN19" s="78"/>
      <c r="BO19" s="77">
        <f>IF(BN19="－","－",IF(BN19="","",VLOOKUP(BN19,'廃棄物事業経費（市町村）'!$B$7:$C$41,2)))</f>
      </c>
      <c r="BP19" s="17"/>
      <c r="BQ19" s="17"/>
      <c r="BR19" s="78"/>
      <c r="BS19" s="77">
        <f>IF(BR19="－","－",IF(BR19="","",VLOOKUP(BR19,'廃棄物事業経費（市町村）'!$B$7:$C$41,2)))</f>
      </c>
      <c r="BT19" s="17"/>
      <c r="BU19" s="17"/>
      <c r="BV19" s="78"/>
      <c r="BW19" s="77">
        <f>IF(BV19="－","－",IF(BV19="","",VLOOKUP(BV19,'廃棄物事業経費（市町村）'!$B$7:$C$41,2)))</f>
      </c>
      <c r="BX19" s="17"/>
      <c r="BY19" s="17"/>
      <c r="BZ19" s="78"/>
      <c r="CA19" s="77">
        <f>IF(BZ19="－","－",IF(BZ19="","",VLOOKUP(BZ19,'廃棄物事業経費（市町村）'!$B$7:$C$41,2)))</f>
      </c>
      <c r="CB19" s="17"/>
      <c r="CC19" s="17"/>
      <c r="CD19" s="78"/>
      <c r="CE19" s="77">
        <f>IF(CD19="－","－",IF(CD19="","",VLOOKUP(CD19,'廃棄物事業経費（市町村）'!$B$7:$C$41,2)))</f>
      </c>
      <c r="CF19" s="17"/>
      <c r="CG19" s="17"/>
      <c r="CH19" s="78"/>
      <c r="CI19" s="77">
        <f>IF(CH19="－","－",IF(CH19="","",VLOOKUP(CH19,'廃棄物事業経費（市町村）'!$B$7:$C$41,2)))</f>
      </c>
      <c r="CJ19" s="17"/>
      <c r="CK19" s="17"/>
      <c r="CL19" s="78"/>
      <c r="CM19" s="77">
        <f>IF(CL19="－","－",IF(CL19="","",VLOOKUP(CL19,'廃棄物事業経費（市町村）'!$B$7:$C$41,2)))</f>
      </c>
      <c r="CN19" s="17"/>
      <c r="CO19" s="17"/>
      <c r="CP19" s="78"/>
      <c r="CQ19" s="77">
        <f>IF(CP19="－","－",IF(CP19="","",VLOOKUP(CP19,'廃棄物事業経費（市町村）'!$B$7:$C$41,2)))</f>
      </c>
      <c r="CR19" s="17"/>
      <c r="CS19" s="17"/>
      <c r="CT19" s="78"/>
      <c r="CU19" s="77">
        <f>IF(CT19="－","－",IF(CT19="","",VLOOKUP(CT19,'廃棄物事業経費（市町村）'!$B$7:$C$41,2)))</f>
      </c>
      <c r="CV19" s="17"/>
      <c r="CW19" s="17"/>
      <c r="CX19" s="78"/>
      <c r="CY19" s="77">
        <f>IF(CX19="－","－",IF(CX19="","",VLOOKUP(CX19,'廃棄物事業経費（市町村）'!$B$7:$C$41,2)))</f>
      </c>
      <c r="CZ19" s="17"/>
      <c r="DA19" s="17"/>
      <c r="DB19" s="78"/>
      <c r="DC19" s="77">
        <f>IF(DB19="－","－",IF(DB19="","",VLOOKUP(DB19,'廃棄物事業経費（市町村）'!$B$7:$C$41,2)))</f>
      </c>
      <c r="DD19" s="17"/>
      <c r="DE19" s="17"/>
      <c r="DF19" s="78"/>
      <c r="DG19" s="77">
        <f>IF(DF19="－","－",IF(DF19="","",VLOOKUP(DF19,'廃棄物事業経費（市町村）'!$B$7:$C$41,2)))</f>
      </c>
      <c r="DH19" s="17"/>
      <c r="DI19" s="17"/>
      <c r="DJ19" s="78"/>
      <c r="DK19" s="77">
        <f>IF(DJ19="－","－",IF(DJ19="","",VLOOKUP(DJ19,'廃棄物事業経費（市町村）'!$B$7:$C$41,2)))</f>
      </c>
      <c r="DL19" s="17"/>
      <c r="DM19" s="17"/>
      <c r="DN19" s="78"/>
      <c r="DO19" s="77">
        <f>IF(DN19="－","－",IF(DN19="","",VLOOKUP(DN19,'廃棄物事業経費（市町村）'!$B$7:$C$41,2)))</f>
      </c>
      <c r="DP19" s="17"/>
      <c r="DQ19" s="17"/>
      <c r="DR19" s="78"/>
      <c r="DS19" s="77">
        <f>IF(DR19="－","－",IF(DR19="","",VLOOKUP(DR19,'廃棄物事業経費（市町村）'!$B$7:$C$41,2)))</f>
      </c>
      <c r="DT19" s="17"/>
      <c r="DU19" s="17"/>
    </row>
    <row r="20" spans="1:125" ht="13.5">
      <c r="A20" s="74" t="s">
        <v>177</v>
      </c>
      <c r="B20" s="74" t="s">
        <v>238</v>
      </c>
      <c r="C20" s="101" t="s">
        <v>239</v>
      </c>
      <c r="D20" s="17">
        <f t="shared" si="0"/>
        <v>136963</v>
      </c>
      <c r="E20" s="17">
        <f t="shared" si="1"/>
        <v>0</v>
      </c>
      <c r="F20" s="79" t="s">
        <v>204</v>
      </c>
      <c r="G20" s="77" t="s">
        <v>205</v>
      </c>
      <c r="H20" s="17">
        <v>49017</v>
      </c>
      <c r="I20" s="17"/>
      <c r="J20" s="79" t="s">
        <v>206</v>
      </c>
      <c r="K20" s="77" t="s">
        <v>207</v>
      </c>
      <c r="L20" s="17">
        <v>44573</v>
      </c>
      <c r="M20" s="17"/>
      <c r="N20" s="79" t="s">
        <v>182</v>
      </c>
      <c r="O20" s="77" t="s">
        <v>183</v>
      </c>
      <c r="P20" s="17">
        <v>43373</v>
      </c>
      <c r="Q20" s="17"/>
      <c r="R20" s="78"/>
      <c r="S20" s="77">
        <f>IF(R20="－","－",IF(R20="","",VLOOKUP(R20,'廃棄物事業経費（市町村）'!$B$7:$C$41,2)))</f>
      </c>
      <c r="T20" s="17"/>
      <c r="U20" s="17"/>
      <c r="V20" s="78"/>
      <c r="W20" s="77">
        <f>IF(V20="－","－",IF(V20="","",VLOOKUP(V20,'廃棄物事業経費（市町村）'!$B$7:$C$41,2)))</f>
      </c>
      <c r="X20" s="17"/>
      <c r="Y20" s="17"/>
      <c r="Z20" s="78"/>
      <c r="AA20" s="77">
        <f>IF(Z20="－","－",IF(Z20="","",VLOOKUP(Z20,'廃棄物事業経費（市町村）'!$B$7:$C$41,2)))</f>
      </c>
      <c r="AB20" s="17"/>
      <c r="AC20" s="17"/>
      <c r="AD20" s="78"/>
      <c r="AE20" s="77">
        <f>IF(AD20="－","－",IF(AD20="","",VLOOKUP(AD20,'廃棄物事業経費（市町村）'!$B$7:$C$41,2)))</f>
      </c>
      <c r="AF20" s="17"/>
      <c r="AG20" s="17"/>
      <c r="AH20" s="78"/>
      <c r="AI20" s="77">
        <f>IF(AH20="－","－",IF(AH20="","",VLOOKUP(AH20,'廃棄物事業経費（市町村）'!$B$7:$C$41,2)))</f>
      </c>
      <c r="AJ20" s="17"/>
      <c r="AK20" s="17"/>
      <c r="AL20" s="78"/>
      <c r="AM20" s="77">
        <f>IF(AL20="－","－",IF(AL20="","",VLOOKUP(AL20,'廃棄物事業経費（市町村）'!$B$7:$C$41,2)))</f>
      </c>
      <c r="AN20" s="17"/>
      <c r="AO20" s="17"/>
      <c r="AP20" s="78"/>
      <c r="AQ20" s="77">
        <f>IF(AP20="－","－",IF(AP20="","",VLOOKUP(AP20,'廃棄物事業経費（市町村）'!$B$7:$C$41,2)))</f>
      </c>
      <c r="AR20" s="17"/>
      <c r="AS20" s="17"/>
      <c r="AT20" s="78"/>
      <c r="AU20" s="77">
        <f>IF(AT20="－","－",IF(AT20="","",VLOOKUP(AT20,'廃棄物事業経費（市町村）'!$B$7:$C$41,2)))</f>
      </c>
      <c r="AV20" s="17"/>
      <c r="AW20" s="17"/>
      <c r="AX20" s="78"/>
      <c r="AY20" s="77">
        <f>IF(AX20="－","－",IF(AX20="","",VLOOKUP(AX20,'廃棄物事業経費（市町村）'!$B$7:$C$41,2)))</f>
      </c>
      <c r="AZ20" s="17"/>
      <c r="BA20" s="17"/>
      <c r="BB20" s="78"/>
      <c r="BC20" s="77">
        <f>IF(BB20="－","－",IF(BB20="","",VLOOKUP(BB20,'廃棄物事業経費（市町村）'!$B$7:$C$41,2)))</f>
      </c>
      <c r="BD20" s="17"/>
      <c r="BE20" s="17"/>
      <c r="BF20" s="78"/>
      <c r="BG20" s="77">
        <f>IF(BF20="－","－",IF(BF20="","",VLOOKUP(BF20,'廃棄物事業経費（市町村）'!$B$7:$C$41,2)))</f>
      </c>
      <c r="BH20" s="17"/>
      <c r="BI20" s="17"/>
      <c r="BJ20" s="78"/>
      <c r="BK20" s="77">
        <f>IF(BJ20="－","－",IF(BJ20="","",VLOOKUP(BJ20,'廃棄物事業経費（市町村）'!$B$7:$C$41,2)))</f>
      </c>
      <c r="BL20" s="17"/>
      <c r="BM20" s="17"/>
      <c r="BN20" s="78"/>
      <c r="BO20" s="77">
        <f>IF(BN20="－","－",IF(BN20="","",VLOOKUP(BN20,'廃棄物事業経費（市町村）'!$B$7:$C$41,2)))</f>
      </c>
      <c r="BP20" s="17"/>
      <c r="BQ20" s="17"/>
      <c r="BR20" s="78"/>
      <c r="BS20" s="77">
        <f>IF(BR20="－","－",IF(BR20="","",VLOOKUP(BR20,'廃棄物事業経費（市町村）'!$B$7:$C$41,2)))</f>
      </c>
      <c r="BT20" s="17"/>
      <c r="BU20" s="17"/>
      <c r="BV20" s="78"/>
      <c r="BW20" s="77">
        <f>IF(BV20="－","－",IF(BV20="","",VLOOKUP(BV20,'廃棄物事業経費（市町村）'!$B$7:$C$41,2)))</f>
      </c>
      <c r="BX20" s="17"/>
      <c r="BY20" s="17"/>
      <c r="BZ20" s="78"/>
      <c r="CA20" s="77">
        <f>IF(BZ20="－","－",IF(BZ20="","",VLOOKUP(BZ20,'廃棄物事業経費（市町村）'!$B$7:$C$41,2)))</f>
      </c>
      <c r="CB20" s="17"/>
      <c r="CC20" s="17"/>
      <c r="CD20" s="78"/>
      <c r="CE20" s="77">
        <f>IF(CD20="－","－",IF(CD20="","",VLOOKUP(CD20,'廃棄物事業経費（市町村）'!$B$7:$C$41,2)))</f>
      </c>
      <c r="CF20" s="17"/>
      <c r="CG20" s="17"/>
      <c r="CH20" s="78"/>
      <c r="CI20" s="77">
        <f>IF(CH20="－","－",IF(CH20="","",VLOOKUP(CH20,'廃棄物事業経費（市町村）'!$B$7:$C$41,2)))</f>
      </c>
      <c r="CJ20" s="17"/>
      <c r="CK20" s="17"/>
      <c r="CL20" s="78"/>
      <c r="CM20" s="77">
        <f>IF(CL20="－","－",IF(CL20="","",VLOOKUP(CL20,'廃棄物事業経費（市町村）'!$B$7:$C$41,2)))</f>
      </c>
      <c r="CN20" s="17"/>
      <c r="CO20" s="17"/>
      <c r="CP20" s="78"/>
      <c r="CQ20" s="77">
        <f>IF(CP20="－","－",IF(CP20="","",VLOOKUP(CP20,'廃棄物事業経費（市町村）'!$B$7:$C$41,2)))</f>
      </c>
      <c r="CR20" s="17"/>
      <c r="CS20" s="17"/>
      <c r="CT20" s="78"/>
      <c r="CU20" s="77">
        <f>IF(CT20="－","－",IF(CT20="","",VLOOKUP(CT20,'廃棄物事業経費（市町村）'!$B$7:$C$41,2)))</f>
      </c>
      <c r="CV20" s="17"/>
      <c r="CW20" s="17"/>
      <c r="CX20" s="78"/>
      <c r="CY20" s="77">
        <f>IF(CX20="－","－",IF(CX20="","",VLOOKUP(CX20,'廃棄物事業経費（市町村）'!$B$7:$C$41,2)))</f>
      </c>
      <c r="CZ20" s="17"/>
      <c r="DA20" s="17"/>
      <c r="DB20" s="78"/>
      <c r="DC20" s="77">
        <f>IF(DB20="－","－",IF(DB20="","",VLOOKUP(DB20,'廃棄物事業経費（市町村）'!$B$7:$C$41,2)))</f>
      </c>
      <c r="DD20" s="17"/>
      <c r="DE20" s="17"/>
      <c r="DF20" s="78"/>
      <c r="DG20" s="77">
        <f>IF(DF20="－","－",IF(DF20="","",VLOOKUP(DF20,'廃棄物事業経費（市町村）'!$B$7:$C$41,2)))</f>
      </c>
      <c r="DH20" s="17"/>
      <c r="DI20" s="17"/>
      <c r="DJ20" s="78"/>
      <c r="DK20" s="77">
        <f>IF(DJ20="－","－",IF(DJ20="","",VLOOKUP(DJ20,'廃棄物事業経費（市町村）'!$B$7:$C$41,2)))</f>
      </c>
      <c r="DL20" s="17"/>
      <c r="DM20" s="17"/>
      <c r="DN20" s="78"/>
      <c r="DO20" s="77">
        <f>IF(DN20="－","－",IF(DN20="","",VLOOKUP(DN20,'廃棄物事業経費（市町村）'!$B$7:$C$41,2)))</f>
      </c>
      <c r="DP20" s="17"/>
      <c r="DQ20" s="17"/>
      <c r="DR20" s="78"/>
      <c r="DS20" s="77">
        <f>IF(DR20="－","－",IF(DR20="","",VLOOKUP(DR20,'廃棄物事業経費（市町村）'!$B$7:$C$41,2)))</f>
      </c>
      <c r="DT20" s="17"/>
      <c r="DU20" s="17"/>
    </row>
    <row r="21" spans="1:125" ht="13.5">
      <c r="A21" s="74" t="s">
        <v>177</v>
      </c>
      <c r="B21" s="74" t="s">
        <v>240</v>
      </c>
      <c r="C21" s="101" t="s">
        <v>241</v>
      </c>
      <c r="D21" s="17">
        <f t="shared" si="0"/>
        <v>207238</v>
      </c>
      <c r="E21" s="17">
        <f t="shared" si="1"/>
        <v>0</v>
      </c>
      <c r="F21" s="79" t="s">
        <v>182</v>
      </c>
      <c r="G21" s="77" t="s">
        <v>183</v>
      </c>
      <c r="H21" s="17">
        <v>60120</v>
      </c>
      <c r="I21" s="17"/>
      <c r="J21" s="79" t="s">
        <v>10</v>
      </c>
      <c r="K21" s="77" t="s">
        <v>11</v>
      </c>
      <c r="L21" s="17">
        <v>49654</v>
      </c>
      <c r="M21" s="17"/>
      <c r="N21" s="79" t="s">
        <v>202</v>
      </c>
      <c r="O21" s="77" t="s">
        <v>203</v>
      </c>
      <c r="P21" s="17">
        <v>97464</v>
      </c>
      <c r="Q21" s="17"/>
      <c r="R21" s="78"/>
      <c r="S21" s="77">
        <f>IF(R21="－","－",IF(R21="","",VLOOKUP(R21,'廃棄物事業経費（市町村）'!$B$7:$C$41,2)))</f>
      </c>
      <c r="T21" s="17"/>
      <c r="U21" s="17"/>
      <c r="V21" s="78"/>
      <c r="W21" s="77">
        <f>IF(V21="－","－",IF(V21="","",VLOOKUP(V21,'廃棄物事業経費（市町村）'!$B$7:$C$41,2)))</f>
      </c>
      <c r="X21" s="17"/>
      <c r="Y21" s="17"/>
      <c r="Z21" s="78"/>
      <c r="AA21" s="77">
        <f>IF(Z21="－","－",IF(Z21="","",VLOOKUP(Z21,'廃棄物事業経費（市町村）'!$B$7:$C$41,2)))</f>
      </c>
      <c r="AB21" s="17"/>
      <c r="AC21" s="17"/>
      <c r="AD21" s="78"/>
      <c r="AE21" s="77">
        <f>IF(AD21="－","－",IF(AD21="","",VLOOKUP(AD21,'廃棄物事業経費（市町村）'!$B$7:$C$41,2)))</f>
      </c>
      <c r="AF21" s="17"/>
      <c r="AG21" s="17"/>
      <c r="AH21" s="78"/>
      <c r="AI21" s="77">
        <f>IF(AH21="－","－",IF(AH21="","",VLOOKUP(AH21,'廃棄物事業経費（市町村）'!$B$7:$C$41,2)))</f>
      </c>
      <c r="AJ21" s="17"/>
      <c r="AK21" s="17"/>
      <c r="AL21" s="78"/>
      <c r="AM21" s="77">
        <f>IF(AL21="－","－",IF(AL21="","",VLOOKUP(AL21,'廃棄物事業経費（市町村）'!$B$7:$C$41,2)))</f>
      </c>
      <c r="AN21" s="17"/>
      <c r="AO21" s="17"/>
      <c r="AP21" s="78"/>
      <c r="AQ21" s="77">
        <f>IF(AP21="－","－",IF(AP21="","",VLOOKUP(AP21,'廃棄物事業経費（市町村）'!$B$7:$C$41,2)))</f>
      </c>
      <c r="AR21" s="17"/>
      <c r="AS21" s="17"/>
      <c r="AT21" s="78"/>
      <c r="AU21" s="77">
        <f>IF(AT21="－","－",IF(AT21="","",VLOOKUP(AT21,'廃棄物事業経費（市町村）'!$B$7:$C$41,2)))</f>
      </c>
      <c r="AV21" s="17"/>
      <c r="AW21" s="17"/>
      <c r="AX21" s="78"/>
      <c r="AY21" s="77">
        <f>IF(AX21="－","－",IF(AX21="","",VLOOKUP(AX21,'廃棄物事業経費（市町村）'!$B$7:$C$41,2)))</f>
      </c>
      <c r="AZ21" s="17"/>
      <c r="BA21" s="17"/>
      <c r="BB21" s="78"/>
      <c r="BC21" s="77">
        <f>IF(BB21="－","－",IF(BB21="","",VLOOKUP(BB21,'廃棄物事業経費（市町村）'!$B$7:$C$41,2)))</f>
      </c>
      <c r="BD21" s="17"/>
      <c r="BE21" s="17"/>
      <c r="BF21" s="78"/>
      <c r="BG21" s="77">
        <f>IF(BF21="－","－",IF(BF21="","",VLOOKUP(BF21,'廃棄物事業経費（市町村）'!$B$7:$C$41,2)))</f>
      </c>
      <c r="BH21" s="17"/>
      <c r="BI21" s="17"/>
      <c r="BJ21" s="78"/>
      <c r="BK21" s="77">
        <f>IF(BJ21="－","－",IF(BJ21="","",VLOOKUP(BJ21,'廃棄物事業経費（市町村）'!$B$7:$C$41,2)))</f>
      </c>
      <c r="BL21" s="17"/>
      <c r="BM21" s="17"/>
      <c r="BN21" s="78"/>
      <c r="BO21" s="77">
        <f>IF(BN21="－","－",IF(BN21="","",VLOOKUP(BN21,'廃棄物事業経費（市町村）'!$B$7:$C$41,2)))</f>
      </c>
      <c r="BP21" s="17"/>
      <c r="BQ21" s="17"/>
      <c r="BR21" s="78"/>
      <c r="BS21" s="77">
        <f>IF(BR21="－","－",IF(BR21="","",VLOOKUP(BR21,'廃棄物事業経費（市町村）'!$B$7:$C$41,2)))</f>
      </c>
      <c r="BT21" s="17"/>
      <c r="BU21" s="17"/>
      <c r="BV21" s="78"/>
      <c r="BW21" s="77">
        <f>IF(BV21="－","－",IF(BV21="","",VLOOKUP(BV21,'廃棄物事業経費（市町村）'!$B$7:$C$41,2)))</f>
      </c>
      <c r="BX21" s="17"/>
      <c r="BY21" s="17"/>
      <c r="BZ21" s="78"/>
      <c r="CA21" s="77">
        <f>IF(BZ21="－","－",IF(BZ21="","",VLOOKUP(BZ21,'廃棄物事業経費（市町村）'!$B$7:$C$41,2)))</f>
      </c>
      <c r="CB21" s="17"/>
      <c r="CC21" s="17"/>
      <c r="CD21" s="78"/>
      <c r="CE21" s="77">
        <f>IF(CD21="－","－",IF(CD21="","",VLOOKUP(CD21,'廃棄物事業経費（市町村）'!$B$7:$C$41,2)))</f>
      </c>
      <c r="CF21" s="17"/>
      <c r="CG21" s="17"/>
      <c r="CH21" s="78"/>
      <c r="CI21" s="77">
        <f>IF(CH21="－","－",IF(CH21="","",VLOOKUP(CH21,'廃棄物事業経費（市町村）'!$B$7:$C$41,2)))</f>
      </c>
      <c r="CJ21" s="17"/>
      <c r="CK21" s="17"/>
      <c r="CL21" s="78"/>
      <c r="CM21" s="77">
        <f>IF(CL21="－","－",IF(CL21="","",VLOOKUP(CL21,'廃棄物事業経費（市町村）'!$B$7:$C$41,2)))</f>
      </c>
      <c r="CN21" s="17"/>
      <c r="CO21" s="17"/>
      <c r="CP21" s="78"/>
      <c r="CQ21" s="77">
        <f>IF(CP21="－","－",IF(CP21="","",VLOOKUP(CP21,'廃棄物事業経費（市町村）'!$B$7:$C$41,2)))</f>
      </c>
      <c r="CR21" s="17"/>
      <c r="CS21" s="17"/>
      <c r="CT21" s="78"/>
      <c r="CU21" s="77">
        <f>IF(CT21="－","－",IF(CT21="","",VLOOKUP(CT21,'廃棄物事業経費（市町村）'!$B$7:$C$41,2)))</f>
      </c>
      <c r="CV21" s="17"/>
      <c r="CW21" s="17"/>
      <c r="CX21" s="78"/>
      <c r="CY21" s="77">
        <f>IF(CX21="－","－",IF(CX21="","",VLOOKUP(CX21,'廃棄物事業経費（市町村）'!$B$7:$C$41,2)))</f>
      </c>
      <c r="CZ21" s="17"/>
      <c r="DA21" s="17"/>
      <c r="DB21" s="78"/>
      <c r="DC21" s="77">
        <f>IF(DB21="－","－",IF(DB21="","",VLOOKUP(DB21,'廃棄物事業経費（市町村）'!$B$7:$C$41,2)))</f>
      </c>
      <c r="DD21" s="17"/>
      <c r="DE21" s="17"/>
      <c r="DF21" s="78"/>
      <c r="DG21" s="77">
        <f>IF(DF21="－","－",IF(DF21="","",VLOOKUP(DF21,'廃棄物事業経費（市町村）'!$B$7:$C$41,2)))</f>
      </c>
      <c r="DH21" s="17"/>
      <c r="DI21" s="17"/>
      <c r="DJ21" s="78"/>
      <c r="DK21" s="77">
        <f>IF(DJ21="－","－",IF(DJ21="","",VLOOKUP(DJ21,'廃棄物事業経費（市町村）'!$B$7:$C$41,2)))</f>
      </c>
      <c r="DL21" s="17"/>
      <c r="DM21" s="17"/>
      <c r="DN21" s="78"/>
      <c r="DO21" s="77">
        <f>IF(DN21="－","－",IF(DN21="","",VLOOKUP(DN21,'廃棄物事業経費（市町村）'!$B$7:$C$41,2)))</f>
      </c>
      <c r="DP21" s="17"/>
      <c r="DQ21" s="17"/>
      <c r="DR21" s="78"/>
      <c r="DS21" s="77">
        <f>IF(DR21="－","－",IF(DR21="","",VLOOKUP(DR21,'廃棄物事業経費（市町村）'!$B$7:$C$41,2)))</f>
      </c>
      <c r="DT21" s="17"/>
      <c r="DU21" s="17"/>
    </row>
    <row r="22" spans="1:125" ht="13.5">
      <c r="A22" s="74" t="s">
        <v>177</v>
      </c>
      <c r="B22" s="74" t="s">
        <v>109</v>
      </c>
      <c r="C22" s="101" t="s">
        <v>110</v>
      </c>
      <c r="D22" s="17">
        <f t="shared" si="0"/>
        <v>61755</v>
      </c>
      <c r="E22" s="17">
        <f t="shared" si="1"/>
        <v>0</v>
      </c>
      <c r="F22" s="79" t="s">
        <v>178</v>
      </c>
      <c r="G22" s="77" t="s">
        <v>179</v>
      </c>
      <c r="H22" s="17">
        <v>41750</v>
      </c>
      <c r="I22" s="17"/>
      <c r="J22" s="79" t="s">
        <v>12</v>
      </c>
      <c r="K22" s="77" t="s">
        <v>13</v>
      </c>
      <c r="L22" s="17">
        <v>20005</v>
      </c>
      <c r="M22" s="17"/>
      <c r="N22" s="78"/>
      <c r="O22" s="77">
        <f>IF(N22="－","－",IF(N22="","",VLOOKUP(N22,'廃棄物事業経費（市町村）'!$B$7:$C$41,2)))</f>
      </c>
      <c r="P22" s="17"/>
      <c r="Q22" s="17"/>
      <c r="R22" s="78"/>
      <c r="S22" s="77">
        <f>IF(R22="－","－",IF(R22="","",VLOOKUP(R22,'廃棄物事業経費（市町村）'!$B$7:$C$41,2)))</f>
      </c>
      <c r="T22" s="17"/>
      <c r="U22" s="17"/>
      <c r="V22" s="78"/>
      <c r="W22" s="77">
        <f>IF(V22="－","－",IF(V22="","",VLOOKUP(V22,'廃棄物事業経費（市町村）'!$B$7:$C$41,2)))</f>
      </c>
      <c r="X22" s="17"/>
      <c r="Y22" s="17"/>
      <c r="Z22" s="78"/>
      <c r="AA22" s="77">
        <f>IF(Z22="－","－",IF(Z22="","",VLOOKUP(Z22,'廃棄物事業経費（市町村）'!$B$7:$C$41,2)))</f>
      </c>
      <c r="AB22" s="17"/>
      <c r="AC22" s="17"/>
      <c r="AD22" s="78"/>
      <c r="AE22" s="77">
        <f>IF(AD22="－","－",IF(AD22="","",VLOOKUP(AD22,'廃棄物事業経費（市町村）'!$B$7:$C$41,2)))</f>
      </c>
      <c r="AF22" s="17"/>
      <c r="AG22" s="17"/>
      <c r="AH22" s="78"/>
      <c r="AI22" s="77">
        <f>IF(AH22="－","－",IF(AH22="","",VLOOKUP(AH22,'廃棄物事業経費（市町村）'!$B$7:$C$41,2)))</f>
      </c>
      <c r="AJ22" s="17"/>
      <c r="AK22" s="17"/>
      <c r="AL22" s="78"/>
      <c r="AM22" s="77">
        <f>IF(AL22="－","－",IF(AL22="","",VLOOKUP(AL22,'廃棄物事業経費（市町村）'!$B$7:$C$41,2)))</f>
      </c>
      <c r="AN22" s="17"/>
      <c r="AO22" s="17"/>
      <c r="AP22" s="78"/>
      <c r="AQ22" s="77">
        <f>IF(AP22="－","－",IF(AP22="","",VLOOKUP(AP22,'廃棄物事業経費（市町村）'!$B$7:$C$41,2)))</f>
      </c>
      <c r="AR22" s="17"/>
      <c r="AS22" s="17"/>
      <c r="AT22" s="78"/>
      <c r="AU22" s="77">
        <f>IF(AT22="－","－",IF(AT22="","",VLOOKUP(AT22,'廃棄物事業経費（市町村）'!$B$7:$C$41,2)))</f>
      </c>
      <c r="AV22" s="17"/>
      <c r="AW22" s="17"/>
      <c r="AX22" s="78"/>
      <c r="AY22" s="77">
        <f>IF(AX22="－","－",IF(AX22="","",VLOOKUP(AX22,'廃棄物事業経費（市町村）'!$B$7:$C$41,2)))</f>
      </c>
      <c r="AZ22" s="17"/>
      <c r="BA22" s="17"/>
      <c r="BB22" s="78"/>
      <c r="BC22" s="77">
        <f>IF(BB22="－","－",IF(BB22="","",VLOOKUP(BB22,'廃棄物事業経費（市町村）'!$B$7:$C$41,2)))</f>
      </c>
      <c r="BD22" s="17"/>
      <c r="BE22" s="17"/>
      <c r="BF22" s="78"/>
      <c r="BG22" s="77">
        <f>IF(BF22="－","－",IF(BF22="","",VLOOKUP(BF22,'廃棄物事業経費（市町村）'!$B$7:$C$41,2)))</f>
      </c>
      <c r="BH22" s="17"/>
      <c r="BI22" s="17"/>
      <c r="BJ22" s="78"/>
      <c r="BK22" s="77">
        <f>IF(BJ22="－","－",IF(BJ22="","",VLOOKUP(BJ22,'廃棄物事業経費（市町村）'!$B$7:$C$41,2)))</f>
      </c>
      <c r="BL22" s="17"/>
      <c r="BM22" s="17"/>
      <c r="BN22" s="78"/>
      <c r="BO22" s="77">
        <f>IF(BN22="－","－",IF(BN22="","",VLOOKUP(BN22,'廃棄物事業経費（市町村）'!$B$7:$C$41,2)))</f>
      </c>
      <c r="BP22" s="17"/>
      <c r="BQ22" s="17"/>
      <c r="BR22" s="78"/>
      <c r="BS22" s="77">
        <f>IF(BR22="－","－",IF(BR22="","",VLOOKUP(BR22,'廃棄物事業経費（市町村）'!$B$7:$C$41,2)))</f>
      </c>
      <c r="BT22" s="17"/>
      <c r="BU22" s="17"/>
      <c r="BV22" s="78"/>
      <c r="BW22" s="77">
        <f>IF(BV22="－","－",IF(BV22="","",VLOOKUP(BV22,'廃棄物事業経費（市町村）'!$B$7:$C$41,2)))</f>
      </c>
      <c r="BX22" s="17"/>
      <c r="BY22" s="17"/>
      <c r="BZ22" s="78"/>
      <c r="CA22" s="77">
        <f>IF(BZ22="－","－",IF(BZ22="","",VLOOKUP(BZ22,'廃棄物事業経費（市町村）'!$B$7:$C$41,2)))</f>
      </c>
      <c r="CB22" s="17"/>
      <c r="CC22" s="17"/>
      <c r="CD22" s="78"/>
      <c r="CE22" s="77">
        <f>IF(CD22="－","－",IF(CD22="","",VLOOKUP(CD22,'廃棄物事業経費（市町村）'!$B$7:$C$41,2)))</f>
      </c>
      <c r="CF22" s="17"/>
      <c r="CG22" s="17"/>
      <c r="CH22" s="78"/>
      <c r="CI22" s="77">
        <f>IF(CH22="－","－",IF(CH22="","",VLOOKUP(CH22,'廃棄物事業経費（市町村）'!$B$7:$C$41,2)))</f>
      </c>
      <c r="CJ22" s="17"/>
      <c r="CK22" s="17"/>
      <c r="CL22" s="78"/>
      <c r="CM22" s="77">
        <f>IF(CL22="－","－",IF(CL22="","",VLOOKUP(CL22,'廃棄物事業経費（市町村）'!$B$7:$C$41,2)))</f>
      </c>
      <c r="CN22" s="17"/>
      <c r="CO22" s="17"/>
      <c r="CP22" s="78"/>
      <c r="CQ22" s="77">
        <f>IF(CP22="－","－",IF(CP22="","",VLOOKUP(CP22,'廃棄物事業経費（市町村）'!$B$7:$C$41,2)))</f>
      </c>
      <c r="CR22" s="17"/>
      <c r="CS22" s="17"/>
      <c r="CT22" s="78"/>
      <c r="CU22" s="77">
        <f>IF(CT22="－","－",IF(CT22="","",VLOOKUP(CT22,'廃棄物事業経費（市町村）'!$B$7:$C$41,2)))</f>
      </c>
      <c r="CV22" s="17"/>
      <c r="CW22" s="17"/>
      <c r="CX22" s="78"/>
      <c r="CY22" s="77">
        <f>IF(CX22="－","－",IF(CX22="","",VLOOKUP(CX22,'廃棄物事業経費（市町村）'!$B$7:$C$41,2)))</f>
      </c>
      <c r="CZ22" s="17"/>
      <c r="DA22" s="17"/>
      <c r="DB22" s="78"/>
      <c r="DC22" s="77">
        <f>IF(DB22="－","－",IF(DB22="","",VLOOKUP(DB22,'廃棄物事業経費（市町村）'!$B$7:$C$41,2)))</f>
      </c>
      <c r="DD22" s="17"/>
      <c r="DE22" s="17"/>
      <c r="DF22" s="78"/>
      <c r="DG22" s="77">
        <f>IF(DF22="－","－",IF(DF22="","",VLOOKUP(DF22,'廃棄物事業経費（市町村）'!$B$7:$C$41,2)))</f>
      </c>
      <c r="DH22" s="17"/>
      <c r="DI22" s="17"/>
      <c r="DJ22" s="78"/>
      <c r="DK22" s="77">
        <f>IF(DJ22="－","－",IF(DJ22="","",VLOOKUP(DJ22,'廃棄物事業経費（市町村）'!$B$7:$C$41,2)))</f>
      </c>
      <c r="DL22" s="17"/>
      <c r="DM22" s="17"/>
      <c r="DN22" s="78"/>
      <c r="DO22" s="77">
        <f>IF(DN22="－","－",IF(DN22="","",VLOOKUP(DN22,'廃棄物事業経費（市町村）'!$B$7:$C$41,2)))</f>
      </c>
      <c r="DP22" s="17"/>
      <c r="DQ22" s="17"/>
      <c r="DR22" s="78"/>
      <c r="DS22" s="77">
        <f>IF(DR22="－","－",IF(DR22="","",VLOOKUP(DR22,'廃棄物事業経費（市町村）'!$B$7:$C$41,2)))</f>
      </c>
      <c r="DT22" s="17"/>
      <c r="DU22" s="17"/>
    </row>
    <row r="23" spans="1:125" ht="13.5">
      <c r="A23" s="74" t="s">
        <v>177</v>
      </c>
      <c r="B23" s="74" t="s">
        <v>111</v>
      </c>
      <c r="C23" s="101" t="s">
        <v>112</v>
      </c>
      <c r="D23" s="17">
        <f t="shared" si="0"/>
        <v>372382</v>
      </c>
      <c r="E23" s="17">
        <f t="shared" si="1"/>
        <v>166426</v>
      </c>
      <c r="F23" s="79" t="s">
        <v>190</v>
      </c>
      <c r="G23" s="77" t="s">
        <v>191</v>
      </c>
      <c r="H23" s="17">
        <v>280184</v>
      </c>
      <c r="I23" s="17">
        <v>92029</v>
      </c>
      <c r="J23" s="79" t="s">
        <v>138</v>
      </c>
      <c r="K23" s="77" t="s">
        <v>139</v>
      </c>
      <c r="L23" s="17">
        <v>92198</v>
      </c>
      <c r="M23" s="17">
        <v>74397</v>
      </c>
      <c r="N23" s="78"/>
      <c r="O23" s="77">
        <f>IF(N23="－","－",IF(N23="","",VLOOKUP(N23,'廃棄物事業経費（市町村）'!$B$7:$C$41,2)))</f>
      </c>
      <c r="P23" s="17"/>
      <c r="Q23" s="17"/>
      <c r="R23" s="78"/>
      <c r="S23" s="77">
        <f>IF(R23="－","－",IF(R23="","",VLOOKUP(R23,'廃棄物事業経費（市町村）'!$B$7:$C$41,2)))</f>
      </c>
      <c r="T23" s="17"/>
      <c r="U23" s="17"/>
      <c r="V23" s="78"/>
      <c r="W23" s="77">
        <f>IF(V23="－","－",IF(V23="","",VLOOKUP(V23,'廃棄物事業経費（市町村）'!$B$7:$C$41,2)))</f>
      </c>
      <c r="X23" s="17"/>
      <c r="Y23" s="17"/>
      <c r="Z23" s="78"/>
      <c r="AA23" s="77">
        <f>IF(Z23="－","－",IF(Z23="","",VLOOKUP(Z23,'廃棄物事業経費（市町村）'!$B$7:$C$41,2)))</f>
      </c>
      <c r="AB23" s="17"/>
      <c r="AC23" s="17"/>
      <c r="AD23" s="78"/>
      <c r="AE23" s="77">
        <f>IF(AD23="－","－",IF(AD23="","",VLOOKUP(AD23,'廃棄物事業経費（市町村）'!$B$7:$C$41,2)))</f>
      </c>
      <c r="AF23" s="17"/>
      <c r="AG23" s="17"/>
      <c r="AH23" s="78"/>
      <c r="AI23" s="77">
        <f>IF(AH23="－","－",IF(AH23="","",VLOOKUP(AH23,'廃棄物事業経費（市町村）'!$B$7:$C$41,2)))</f>
      </c>
      <c r="AJ23" s="17"/>
      <c r="AK23" s="17"/>
      <c r="AL23" s="78"/>
      <c r="AM23" s="77">
        <f>IF(AL23="－","－",IF(AL23="","",VLOOKUP(AL23,'廃棄物事業経費（市町村）'!$B$7:$C$41,2)))</f>
      </c>
      <c r="AN23" s="17"/>
      <c r="AO23" s="17"/>
      <c r="AP23" s="78"/>
      <c r="AQ23" s="77">
        <f>IF(AP23="－","－",IF(AP23="","",VLOOKUP(AP23,'廃棄物事業経費（市町村）'!$B$7:$C$41,2)))</f>
      </c>
      <c r="AR23" s="17"/>
      <c r="AS23" s="17"/>
      <c r="AT23" s="78"/>
      <c r="AU23" s="77">
        <f>IF(AT23="－","－",IF(AT23="","",VLOOKUP(AT23,'廃棄物事業経費（市町村）'!$B$7:$C$41,2)))</f>
      </c>
      <c r="AV23" s="17"/>
      <c r="AW23" s="17"/>
      <c r="AX23" s="78"/>
      <c r="AY23" s="77">
        <f>IF(AX23="－","－",IF(AX23="","",VLOOKUP(AX23,'廃棄物事業経費（市町村）'!$B$7:$C$41,2)))</f>
      </c>
      <c r="AZ23" s="17"/>
      <c r="BA23" s="17"/>
      <c r="BB23" s="78"/>
      <c r="BC23" s="77">
        <f>IF(BB23="－","－",IF(BB23="","",VLOOKUP(BB23,'廃棄物事業経費（市町村）'!$B$7:$C$41,2)))</f>
      </c>
      <c r="BD23" s="17"/>
      <c r="BE23" s="17"/>
      <c r="BF23" s="78"/>
      <c r="BG23" s="77">
        <f>IF(BF23="－","－",IF(BF23="","",VLOOKUP(BF23,'廃棄物事業経費（市町村）'!$B$7:$C$41,2)))</f>
      </c>
      <c r="BH23" s="17"/>
      <c r="BI23" s="17"/>
      <c r="BJ23" s="78"/>
      <c r="BK23" s="77">
        <f>IF(BJ23="－","－",IF(BJ23="","",VLOOKUP(BJ23,'廃棄物事業経費（市町村）'!$B$7:$C$41,2)))</f>
      </c>
      <c r="BL23" s="17"/>
      <c r="BM23" s="17"/>
      <c r="BN23" s="78"/>
      <c r="BO23" s="77">
        <f>IF(BN23="－","－",IF(BN23="","",VLOOKUP(BN23,'廃棄物事業経費（市町村）'!$B$7:$C$41,2)))</f>
      </c>
      <c r="BP23" s="17"/>
      <c r="BQ23" s="17"/>
      <c r="BR23" s="78"/>
      <c r="BS23" s="77">
        <f>IF(BR23="－","－",IF(BR23="","",VLOOKUP(BR23,'廃棄物事業経費（市町村）'!$B$7:$C$41,2)))</f>
      </c>
      <c r="BT23" s="17"/>
      <c r="BU23" s="17"/>
      <c r="BV23" s="78"/>
      <c r="BW23" s="77">
        <f>IF(BV23="－","－",IF(BV23="","",VLOOKUP(BV23,'廃棄物事業経費（市町村）'!$B$7:$C$41,2)))</f>
      </c>
      <c r="BX23" s="17"/>
      <c r="BY23" s="17"/>
      <c r="BZ23" s="78"/>
      <c r="CA23" s="77">
        <f>IF(BZ23="－","－",IF(BZ23="","",VLOOKUP(BZ23,'廃棄物事業経費（市町村）'!$B$7:$C$41,2)))</f>
      </c>
      <c r="CB23" s="17"/>
      <c r="CC23" s="17"/>
      <c r="CD23" s="78"/>
      <c r="CE23" s="77">
        <f>IF(CD23="－","－",IF(CD23="","",VLOOKUP(CD23,'廃棄物事業経費（市町村）'!$B$7:$C$41,2)))</f>
      </c>
      <c r="CF23" s="17"/>
      <c r="CG23" s="17"/>
      <c r="CH23" s="78"/>
      <c r="CI23" s="77">
        <f>IF(CH23="－","－",IF(CH23="","",VLOOKUP(CH23,'廃棄物事業経費（市町村）'!$B$7:$C$41,2)))</f>
      </c>
      <c r="CJ23" s="17"/>
      <c r="CK23" s="17"/>
      <c r="CL23" s="78"/>
      <c r="CM23" s="77">
        <f>IF(CL23="－","－",IF(CL23="","",VLOOKUP(CL23,'廃棄物事業経費（市町村）'!$B$7:$C$41,2)))</f>
      </c>
      <c r="CN23" s="17"/>
      <c r="CO23" s="17"/>
      <c r="CP23" s="78"/>
      <c r="CQ23" s="77">
        <f>IF(CP23="－","－",IF(CP23="","",VLOOKUP(CP23,'廃棄物事業経費（市町村）'!$B$7:$C$41,2)))</f>
      </c>
      <c r="CR23" s="17"/>
      <c r="CS23" s="17"/>
      <c r="CT23" s="78"/>
      <c r="CU23" s="77">
        <f>IF(CT23="－","－",IF(CT23="","",VLOOKUP(CT23,'廃棄物事業経費（市町村）'!$B$7:$C$41,2)))</f>
      </c>
      <c r="CV23" s="17"/>
      <c r="CW23" s="17"/>
      <c r="CX23" s="78"/>
      <c r="CY23" s="77">
        <f>IF(CX23="－","－",IF(CX23="","",VLOOKUP(CX23,'廃棄物事業経費（市町村）'!$B$7:$C$41,2)))</f>
      </c>
      <c r="CZ23" s="17"/>
      <c r="DA23" s="17"/>
      <c r="DB23" s="78"/>
      <c r="DC23" s="77">
        <f>IF(DB23="－","－",IF(DB23="","",VLOOKUP(DB23,'廃棄物事業経費（市町村）'!$B$7:$C$41,2)))</f>
      </c>
      <c r="DD23" s="17"/>
      <c r="DE23" s="17"/>
      <c r="DF23" s="78"/>
      <c r="DG23" s="77">
        <f>IF(DF23="－","－",IF(DF23="","",VLOOKUP(DF23,'廃棄物事業経費（市町村）'!$B$7:$C$41,2)))</f>
      </c>
      <c r="DH23" s="17"/>
      <c r="DI23" s="17"/>
      <c r="DJ23" s="78"/>
      <c r="DK23" s="77">
        <f>IF(DJ23="－","－",IF(DJ23="","",VLOOKUP(DJ23,'廃棄物事業経費（市町村）'!$B$7:$C$41,2)))</f>
      </c>
      <c r="DL23" s="17"/>
      <c r="DM23" s="17"/>
      <c r="DN23" s="78"/>
      <c r="DO23" s="77">
        <f>IF(DN23="－","－",IF(DN23="","",VLOOKUP(DN23,'廃棄物事業経費（市町村）'!$B$7:$C$41,2)))</f>
      </c>
      <c r="DP23" s="17"/>
      <c r="DQ23" s="17"/>
      <c r="DR23" s="78"/>
      <c r="DS23" s="77">
        <f>IF(DR23="－","－",IF(DR23="","",VLOOKUP(DR23,'廃棄物事業経費（市町村）'!$B$7:$C$41,2)))</f>
      </c>
      <c r="DT23" s="17"/>
      <c r="DU23" s="17"/>
    </row>
    <row r="24" spans="1:125" ht="13.5">
      <c r="A24" s="74" t="s">
        <v>177</v>
      </c>
      <c r="B24" s="74" t="s">
        <v>0</v>
      </c>
      <c r="C24" s="101" t="s">
        <v>1</v>
      </c>
      <c r="D24" s="17">
        <f>H24+L24+P24+T24+X24+AB24+AF24+AJ24+AN24+AR24+AV24+AZ24+BD24+BH24+BL24+BP24+BT24+BX24+CB24+CF24+CJ24+CN24+CR24+CV24+CZ24+DD24+DH24+DL24+DP24+DT24</f>
        <v>284423</v>
      </c>
      <c r="E24" s="17">
        <f>I24+M24+Q24+U24+Y24+AC24+AG24+AK24+AO24+AS24+AW24+BA24+BE24+BI24+BM24+BQ24+BU24+BY24+CC24+CG24+CK24+CO24+CS24+CW24+DA24+DE24+DI24+DM24+DQ24+DU24</f>
        <v>77076</v>
      </c>
      <c r="F24" s="79" t="s">
        <v>192</v>
      </c>
      <c r="G24" s="77" t="s">
        <v>193</v>
      </c>
      <c r="H24" s="17">
        <v>243589</v>
      </c>
      <c r="I24" s="17">
        <v>58607</v>
      </c>
      <c r="J24" s="79" t="s">
        <v>12</v>
      </c>
      <c r="K24" s="77" t="s">
        <v>13</v>
      </c>
      <c r="L24" s="17">
        <v>40834</v>
      </c>
      <c r="M24" s="17">
        <v>18469</v>
      </c>
      <c r="N24" s="78"/>
      <c r="O24" s="77">
        <f>IF(N24="－","－",IF(N24="","",VLOOKUP(N24,'廃棄物事業経費（市町村）'!$B$7:$C$41,2)))</f>
      </c>
      <c r="P24" s="17"/>
      <c r="Q24" s="17"/>
      <c r="R24" s="78"/>
      <c r="S24" s="77">
        <f>IF(R24="－","－",IF(R24="","",VLOOKUP(R24,'廃棄物事業経費（市町村）'!$B$7:$C$41,2)))</f>
      </c>
      <c r="T24" s="17"/>
      <c r="U24" s="17"/>
      <c r="V24" s="78"/>
      <c r="W24" s="77">
        <f>IF(V24="－","－",IF(V24="","",VLOOKUP(V24,'廃棄物事業経費（市町村）'!$B$7:$C$41,2)))</f>
      </c>
      <c r="X24" s="17"/>
      <c r="Y24" s="17"/>
      <c r="Z24" s="78"/>
      <c r="AA24" s="77">
        <f>IF(Z24="－","－",IF(Z24="","",VLOOKUP(Z24,'廃棄物事業経費（市町村）'!$B$7:$C$41,2)))</f>
      </c>
      <c r="AB24" s="17"/>
      <c r="AC24" s="17"/>
      <c r="AD24" s="78"/>
      <c r="AE24" s="77">
        <f>IF(AD24="－","－",IF(AD24="","",VLOOKUP(AD24,'廃棄物事業経費（市町村）'!$B$7:$C$41,2)))</f>
      </c>
      <c r="AF24" s="17"/>
      <c r="AG24" s="17"/>
      <c r="AH24" s="78"/>
      <c r="AI24" s="77">
        <f>IF(AH24="－","－",IF(AH24="","",VLOOKUP(AH24,'廃棄物事業経費（市町村）'!$B$7:$C$41,2)))</f>
      </c>
      <c r="AJ24" s="17"/>
      <c r="AK24" s="17"/>
      <c r="AL24" s="78"/>
      <c r="AM24" s="77">
        <f>IF(AL24="－","－",IF(AL24="","",VLOOKUP(AL24,'廃棄物事業経費（市町村）'!$B$7:$C$41,2)))</f>
      </c>
      <c r="AN24" s="17"/>
      <c r="AO24" s="17"/>
      <c r="AP24" s="78"/>
      <c r="AQ24" s="77">
        <f>IF(AP24="－","－",IF(AP24="","",VLOOKUP(AP24,'廃棄物事業経費（市町村）'!$B$7:$C$41,2)))</f>
      </c>
      <c r="AR24" s="17"/>
      <c r="AS24" s="17"/>
      <c r="AT24" s="78"/>
      <c r="AU24" s="77">
        <f>IF(AT24="－","－",IF(AT24="","",VLOOKUP(AT24,'廃棄物事業経費（市町村）'!$B$7:$C$41,2)))</f>
      </c>
      <c r="AV24" s="17"/>
      <c r="AW24" s="17"/>
      <c r="AX24" s="78"/>
      <c r="AY24" s="77">
        <f>IF(AX24="－","－",IF(AX24="","",VLOOKUP(AX24,'廃棄物事業経費（市町村）'!$B$7:$C$41,2)))</f>
      </c>
      <c r="AZ24" s="17"/>
      <c r="BA24" s="17"/>
      <c r="BB24" s="78"/>
      <c r="BC24" s="77">
        <f>IF(BB24="－","－",IF(BB24="","",VLOOKUP(BB24,'廃棄物事業経費（市町村）'!$B$7:$C$41,2)))</f>
      </c>
      <c r="BD24" s="17"/>
      <c r="BE24" s="17"/>
      <c r="BF24" s="78"/>
      <c r="BG24" s="77">
        <f>IF(BF24="－","－",IF(BF24="","",VLOOKUP(BF24,'廃棄物事業経費（市町村）'!$B$7:$C$41,2)))</f>
      </c>
      <c r="BH24" s="17"/>
      <c r="BI24" s="17"/>
      <c r="BJ24" s="78"/>
      <c r="BK24" s="77">
        <f>IF(BJ24="－","－",IF(BJ24="","",VLOOKUP(BJ24,'廃棄物事業経費（市町村）'!$B$7:$C$41,2)))</f>
      </c>
      <c r="BL24" s="17"/>
      <c r="BM24" s="17"/>
      <c r="BN24" s="78"/>
      <c r="BO24" s="77">
        <f>IF(BN24="－","－",IF(BN24="","",VLOOKUP(BN24,'廃棄物事業経費（市町村）'!$B$7:$C$41,2)))</f>
      </c>
      <c r="BP24" s="17"/>
      <c r="BQ24" s="17"/>
      <c r="BR24" s="78"/>
      <c r="BS24" s="77">
        <f>IF(BR24="－","－",IF(BR24="","",VLOOKUP(BR24,'廃棄物事業経費（市町村）'!$B$7:$C$41,2)))</f>
      </c>
      <c r="BT24" s="17"/>
      <c r="BU24" s="17"/>
      <c r="BV24" s="78"/>
      <c r="BW24" s="77">
        <f>IF(BV24="－","－",IF(BV24="","",VLOOKUP(BV24,'廃棄物事業経費（市町村）'!$B$7:$C$41,2)))</f>
      </c>
      <c r="BX24" s="17"/>
      <c r="BY24" s="17"/>
      <c r="BZ24" s="78"/>
      <c r="CA24" s="77">
        <f>IF(BZ24="－","－",IF(BZ24="","",VLOOKUP(BZ24,'廃棄物事業経費（市町村）'!$B$7:$C$41,2)))</f>
      </c>
      <c r="CB24" s="17"/>
      <c r="CC24" s="17"/>
      <c r="CD24" s="78"/>
      <c r="CE24" s="77">
        <f>IF(CD24="－","－",IF(CD24="","",VLOOKUP(CD24,'廃棄物事業経費（市町村）'!$B$7:$C$41,2)))</f>
      </c>
      <c r="CF24" s="17"/>
      <c r="CG24" s="17"/>
      <c r="CH24" s="78"/>
      <c r="CI24" s="77">
        <f>IF(CH24="－","－",IF(CH24="","",VLOOKUP(CH24,'廃棄物事業経費（市町村）'!$B$7:$C$41,2)))</f>
      </c>
      <c r="CJ24" s="17"/>
      <c r="CK24" s="17"/>
      <c r="CL24" s="78"/>
      <c r="CM24" s="77">
        <f>IF(CL24="－","－",IF(CL24="","",VLOOKUP(CL24,'廃棄物事業経費（市町村）'!$B$7:$C$41,2)))</f>
      </c>
      <c r="CN24" s="17"/>
      <c r="CO24" s="17"/>
      <c r="CP24" s="78"/>
      <c r="CQ24" s="77">
        <f>IF(CP24="－","－",IF(CP24="","",VLOOKUP(CP24,'廃棄物事業経費（市町村）'!$B$7:$C$41,2)))</f>
      </c>
      <c r="CR24" s="17"/>
      <c r="CS24" s="17"/>
      <c r="CT24" s="78"/>
      <c r="CU24" s="77">
        <f>IF(CT24="－","－",IF(CT24="","",VLOOKUP(CT24,'廃棄物事業経費（市町村）'!$B$7:$C$41,2)))</f>
      </c>
      <c r="CV24" s="17"/>
      <c r="CW24" s="17"/>
      <c r="CX24" s="78"/>
      <c r="CY24" s="77">
        <f>IF(CX24="－","－",IF(CX24="","",VLOOKUP(CX24,'廃棄物事業経費（市町村）'!$B$7:$C$41,2)))</f>
      </c>
      <c r="CZ24" s="17"/>
      <c r="DA24" s="17"/>
      <c r="DB24" s="78"/>
      <c r="DC24" s="77">
        <f>IF(DB24="－","－",IF(DB24="","",VLOOKUP(DB24,'廃棄物事業経費（市町村）'!$B$7:$C$41,2)))</f>
      </c>
      <c r="DD24" s="17"/>
      <c r="DE24" s="17"/>
      <c r="DF24" s="78"/>
      <c r="DG24" s="77">
        <f>IF(DF24="－","－",IF(DF24="","",VLOOKUP(DF24,'廃棄物事業経費（市町村）'!$B$7:$C$41,2)))</f>
      </c>
      <c r="DH24" s="17"/>
      <c r="DI24" s="17"/>
      <c r="DJ24" s="78"/>
      <c r="DK24" s="77">
        <f>IF(DJ24="－","－",IF(DJ24="","",VLOOKUP(DJ24,'廃棄物事業経費（市町村）'!$B$7:$C$41,2)))</f>
      </c>
      <c r="DL24" s="17"/>
      <c r="DM24" s="17"/>
      <c r="DN24" s="78"/>
      <c r="DO24" s="77">
        <f>IF(DN24="－","－",IF(DN24="","",VLOOKUP(DN24,'廃棄物事業経費（市町村）'!$B$7:$C$41,2)))</f>
      </c>
      <c r="DP24" s="17"/>
      <c r="DQ24" s="17"/>
      <c r="DR24" s="78"/>
      <c r="DS24" s="77">
        <f>IF(DR24="－","－",IF(DR24="","",VLOOKUP(DR24,'廃棄物事業経費（市町村）'!$B$7:$C$41,2)))</f>
      </c>
      <c r="DT24" s="17"/>
      <c r="DU24" s="17"/>
    </row>
    <row r="25" spans="1:125" ht="13.5">
      <c r="A25" s="114" t="s">
        <v>242</v>
      </c>
      <c r="B25" s="114"/>
      <c r="C25" s="114"/>
      <c r="D25" s="17">
        <f>SUM(D7:D24)</f>
        <v>2862215</v>
      </c>
      <c r="E25" s="17">
        <f>SUM(E7:E24)</f>
        <v>1946887</v>
      </c>
      <c r="F25" s="79" t="s">
        <v>115</v>
      </c>
      <c r="G25" s="100" t="s">
        <v>114</v>
      </c>
      <c r="H25" s="17">
        <f>SUM(H7:H24)</f>
        <v>1935614</v>
      </c>
      <c r="I25" s="17">
        <f>SUM(I7:I24)</f>
        <v>1042687</v>
      </c>
      <c r="J25" s="79" t="s">
        <v>115</v>
      </c>
      <c r="K25" s="100" t="s">
        <v>114</v>
      </c>
      <c r="L25" s="17">
        <f>SUM(L7:L24)</f>
        <v>553049</v>
      </c>
      <c r="M25" s="17">
        <f>SUM(M7:M24)</f>
        <v>612145</v>
      </c>
      <c r="N25" s="79" t="s">
        <v>115</v>
      </c>
      <c r="O25" s="100" t="s">
        <v>114</v>
      </c>
      <c r="P25" s="17">
        <f>SUM(P7:P24)</f>
        <v>221632</v>
      </c>
      <c r="Q25" s="17">
        <f>SUM(Q7:Q24)</f>
        <v>149274</v>
      </c>
      <c r="R25" s="79" t="s">
        <v>115</v>
      </c>
      <c r="S25" s="100" t="s">
        <v>114</v>
      </c>
      <c r="T25" s="17">
        <f>SUM(T7:T24)</f>
        <v>121889</v>
      </c>
      <c r="U25" s="17">
        <f>SUM(U7:U24)</f>
        <v>30481</v>
      </c>
      <c r="V25" s="79" t="s">
        <v>115</v>
      </c>
      <c r="W25" s="100" t="s">
        <v>114</v>
      </c>
      <c r="X25" s="17">
        <f>SUM(X7:X24)</f>
        <v>13607</v>
      </c>
      <c r="Y25" s="17">
        <f>SUM(Y7:Y24)</f>
        <v>59602</v>
      </c>
      <c r="Z25" s="79" t="s">
        <v>115</v>
      </c>
      <c r="AA25" s="100" t="s">
        <v>114</v>
      </c>
      <c r="AB25" s="17">
        <f>SUM(AB7:AB24)</f>
        <v>16424</v>
      </c>
      <c r="AC25" s="17">
        <f>SUM(AC7:AC24)</f>
        <v>52698</v>
      </c>
      <c r="AD25" s="79" t="s">
        <v>115</v>
      </c>
      <c r="AE25" s="100" t="s">
        <v>114</v>
      </c>
      <c r="AF25" s="17">
        <f>SUM(AF7:AF24)</f>
        <v>0</v>
      </c>
      <c r="AG25" s="17">
        <f>SUM(AG7:AG24)</f>
        <v>0</v>
      </c>
      <c r="AH25" s="79" t="s">
        <v>115</v>
      </c>
      <c r="AI25" s="100" t="s">
        <v>114</v>
      </c>
      <c r="AJ25" s="17">
        <f>SUM(AJ7:AJ24)</f>
        <v>0</v>
      </c>
      <c r="AK25" s="17">
        <f>SUM(AK7:AK24)</f>
        <v>0</v>
      </c>
      <c r="AL25" s="79" t="s">
        <v>115</v>
      </c>
      <c r="AM25" s="100" t="s">
        <v>114</v>
      </c>
      <c r="AN25" s="17">
        <f>SUM(AN7:AN24)</f>
        <v>0</v>
      </c>
      <c r="AO25" s="17">
        <f>SUM(AO7:AO24)</f>
        <v>0</v>
      </c>
      <c r="AP25" s="79" t="s">
        <v>115</v>
      </c>
      <c r="AQ25" s="100" t="s">
        <v>114</v>
      </c>
      <c r="AR25" s="17">
        <f>SUM(AR7:AR24)</f>
        <v>0</v>
      </c>
      <c r="AS25" s="17">
        <f>SUM(AS7:AS24)</f>
        <v>0</v>
      </c>
      <c r="AT25" s="79" t="s">
        <v>115</v>
      </c>
      <c r="AU25" s="100" t="s">
        <v>114</v>
      </c>
      <c r="AV25" s="17">
        <f>SUM(AV7:AV24)</f>
        <v>0</v>
      </c>
      <c r="AW25" s="17">
        <f>SUM(AW7:AW24)</f>
        <v>0</v>
      </c>
      <c r="AX25" s="79" t="s">
        <v>115</v>
      </c>
      <c r="AY25" s="100" t="s">
        <v>114</v>
      </c>
      <c r="AZ25" s="17">
        <f>SUM(AZ7:AZ24)</f>
        <v>0</v>
      </c>
      <c r="BA25" s="17">
        <f>SUM(BA7:BA24)</f>
        <v>0</v>
      </c>
      <c r="BB25" s="79" t="s">
        <v>115</v>
      </c>
      <c r="BC25" s="100" t="s">
        <v>114</v>
      </c>
      <c r="BD25" s="17">
        <f>SUM(BD7:BD24)</f>
        <v>0</v>
      </c>
      <c r="BE25" s="17">
        <f>SUM(BE7:BE24)</f>
        <v>0</v>
      </c>
      <c r="BF25" s="79" t="s">
        <v>115</v>
      </c>
      <c r="BG25" s="100" t="s">
        <v>114</v>
      </c>
      <c r="BH25" s="17">
        <f>SUM(BH7:BH24)</f>
        <v>0</v>
      </c>
      <c r="BI25" s="17">
        <f>SUM(BI7:BI24)</f>
        <v>0</v>
      </c>
      <c r="BJ25" s="79" t="s">
        <v>115</v>
      </c>
      <c r="BK25" s="100" t="s">
        <v>114</v>
      </c>
      <c r="BL25" s="17">
        <f>SUM(BL7:BL24)</f>
        <v>0</v>
      </c>
      <c r="BM25" s="17">
        <f>SUM(BM7:BM24)</f>
        <v>0</v>
      </c>
      <c r="BN25" s="79" t="s">
        <v>115</v>
      </c>
      <c r="BO25" s="100" t="s">
        <v>114</v>
      </c>
      <c r="BP25" s="17">
        <f>SUM(BP7:BP24)</f>
        <v>0</v>
      </c>
      <c r="BQ25" s="17">
        <f>SUM(BQ7:BQ24)</f>
        <v>0</v>
      </c>
      <c r="BR25" s="79" t="s">
        <v>115</v>
      </c>
      <c r="BS25" s="100" t="s">
        <v>114</v>
      </c>
      <c r="BT25" s="17">
        <f>SUM(BT7:BT24)</f>
        <v>0</v>
      </c>
      <c r="BU25" s="17">
        <f>SUM(BU7:BU24)</f>
        <v>0</v>
      </c>
      <c r="BV25" s="79" t="s">
        <v>115</v>
      </c>
      <c r="BW25" s="100" t="s">
        <v>114</v>
      </c>
      <c r="BX25" s="17">
        <f>SUM(BX7:BX24)</f>
        <v>0</v>
      </c>
      <c r="BY25" s="17">
        <f>SUM(BY7:BY24)</f>
        <v>0</v>
      </c>
      <c r="BZ25" s="79" t="s">
        <v>115</v>
      </c>
      <c r="CA25" s="100" t="s">
        <v>114</v>
      </c>
      <c r="CB25" s="17">
        <f>SUM(CB7:CB24)</f>
        <v>0</v>
      </c>
      <c r="CC25" s="17">
        <f>SUM(CC7:CC24)</f>
        <v>0</v>
      </c>
      <c r="CD25" s="79" t="s">
        <v>115</v>
      </c>
      <c r="CE25" s="100" t="s">
        <v>114</v>
      </c>
      <c r="CF25" s="17">
        <f>SUM(CF7:CF24)</f>
        <v>0</v>
      </c>
      <c r="CG25" s="17">
        <f>SUM(CG7:CG24)</f>
        <v>0</v>
      </c>
      <c r="CH25" s="79" t="s">
        <v>115</v>
      </c>
      <c r="CI25" s="100" t="s">
        <v>114</v>
      </c>
      <c r="CJ25" s="17">
        <f>SUM(CJ7:CJ24)</f>
        <v>0</v>
      </c>
      <c r="CK25" s="17">
        <f>SUM(CK7:CK24)</f>
        <v>0</v>
      </c>
      <c r="CL25" s="79" t="s">
        <v>115</v>
      </c>
      <c r="CM25" s="100" t="s">
        <v>114</v>
      </c>
      <c r="CN25" s="17">
        <f>SUM(CN7:CN24)</f>
        <v>0</v>
      </c>
      <c r="CO25" s="17">
        <f>SUM(CO7:CO24)</f>
        <v>0</v>
      </c>
      <c r="CP25" s="79" t="s">
        <v>115</v>
      </c>
      <c r="CQ25" s="100" t="s">
        <v>114</v>
      </c>
      <c r="CR25" s="17">
        <f>SUM(CR7:CR24)</f>
        <v>0</v>
      </c>
      <c r="CS25" s="17">
        <f>SUM(CS7:CS24)</f>
        <v>0</v>
      </c>
      <c r="CT25" s="79" t="s">
        <v>115</v>
      </c>
      <c r="CU25" s="100" t="s">
        <v>114</v>
      </c>
      <c r="CV25" s="17">
        <f>SUM(CV7:CV24)</f>
        <v>0</v>
      </c>
      <c r="CW25" s="17">
        <f>SUM(CW7:CW24)</f>
        <v>0</v>
      </c>
      <c r="CX25" s="79" t="s">
        <v>115</v>
      </c>
      <c r="CY25" s="100" t="s">
        <v>114</v>
      </c>
      <c r="CZ25" s="17">
        <f>SUM(CZ7:CZ24)</f>
        <v>0</v>
      </c>
      <c r="DA25" s="17">
        <f>SUM(DA7:DA24)</f>
        <v>0</v>
      </c>
      <c r="DB25" s="79" t="s">
        <v>115</v>
      </c>
      <c r="DC25" s="100" t="s">
        <v>114</v>
      </c>
      <c r="DD25" s="17">
        <f>SUM(DD7:DD24)</f>
        <v>0</v>
      </c>
      <c r="DE25" s="17">
        <f>SUM(DE7:DE24)</f>
        <v>0</v>
      </c>
      <c r="DF25" s="79" t="s">
        <v>115</v>
      </c>
      <c r="DG25" s="100" t="s">
        <v>114</v>
      </c>
      <c r="DH25" s="17">
        <f>SUM(DH7:DH24)</f>
        <v>0</v>
      </c>
      <c r="DI25" s="17">
        <f>SUM(DI7:DI24)</f>
        <v>0</v>
      </c>
      <c r="DJ25" s="79" t="s">
        <v>115</v>
      </c>
      <c r="DK25" s="100" t="s">
        <v>114</v>
      </c>
      <c r="DL25" s="17">
        <f>SUM(DL7:DL24)</f>
        <v>0</v>
      </c>
      <c r="DM25" s="17">
        <f>SUM(DM7:DM24)</f>
        <v>0</v>
      </c>
      <c r="DN25" s="79" t="s">
        <v>115</v>
      </c>
      <c r="DO25" s="100" t="s">
        <v>114</v>
      </c>
      <c r="DP25" s="17">
        <f>SUM(DP7:DP24)</f>
        <v>0</v>
      </c>
      <c r="DQ25" s="17">
        <f>SUM(DQ7:DQ24)</f>
        <v>0</v>
      </c>
      <c r="DR25" s="79" t="s">
        <v>115</v>
      </c>
      <c r="DS25" s="100" t="s">
        <v>114</v>
      </c>
      <c r="DT25" s="17">
        <f>SUM(DT7:DT24)</f>
        <v>0</v>
      </c>
      <c r="DU25" s="17">
        <f>SUM(DU7:DU24)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78</v>
      </c>
      <c r="B1" s="143"/>
      <c r="C1" s="82" t="s">
        <v>247</v>
      </c>
      <c r="G1" s="81"/>
      <c r="H1" s="81"/>
      <c r="I1" s="82" t="s">
        <v>176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248</v>
      </c>
      <c r="B3" s="145"/>
      <c r="C3" s="146"/>
      <c r="D3" s="87" t="s">
        <v>274</v>
      </c>
      <c r="E3" s="88" t="s">
        <v>158</v>
      </c>
      <c r="G3" s="144" t="s">
        <v>249</v>
      </c>
      <c r="H3" s="145"/>
      <c r="I3" s="146"/>
      <c r="J3" s="87" t="s">
        <v>274</v>
      </c>
      <c r="K3" s="88" t="s">
        <v>158</v>
      </c>
    </row>
    <row r="4" spans="1:11" s="86" customFormat="1" ht="18" customHeight="1">
      <c r="A4" s="139" t="s">
        <v>250</v>
      </c>
      <c r="B4" s="140"/>
      <c r="C4" s="140"/>
      <c r="D4" s="89">
        <f>SUMIF('廃棄物事業経費（歳入）'!$A$7:$C$59,$A$1,'廃棄物事業経費（歳入）'!$F$7:$F$59)</f>
        <v>638233</v>
      </c>
      <c r="E4" s="89">
        <f>SUMIF('廃棄物事業経費（歳入）'!$A$7:$C$59,$A$1,'廃棄物事業経費（歳入）'!$O$7:$O$59)</f>
        <v>2415</v>
      </c>
      <c r="G4" s="154" t="s">
        <v>251</v>
      </c>
      <c r="H4" s="154" t="s">
        <v>252</v>
      </c>
      <c r="I4" s="90" t="s">
        <v>253</v>
      </c>
      <c r="J4" s="89">
        <f>SUMIF('廃棄物事業経費（歳出）'!$A$7:$C$59,$A$1,'廃棄物事業経費（歳出）'!$F$7:$F$59)</f>
        <v>196405</v>
      </c>
      <c r="K4" s="89">
        <f>SUMIF('廃棄物事業経費（歳出）'!$A$7:$C$59,$A$1,'廃棄物事業経費（歳出）'!$Y$7:$Y$59)</f>
        <v>1134596</v>
      </c>
    </row>
    <row r="5" spans="1:11" s="86" customFormat="1" ht="18" customHeight="1">
      <c r="A5" s="139" t="s">
        <v>254</v>
      </c>
      <c r="B5" s="140"/>
      <c r="C5" s="140"/>
      <c r="D5" s="89">
        <f>SUMIF('廃棄物事業経費（歳入）'!$A$7:$C$59,$A$1,'廃棄物事業経費（歳入）'!$G$7:$G$59)</f>
        <v>45027</v>
      </c>
      <c r="E5" s="89">
        <f>SUMIF('廃棄物事業経費（歳入）'!$A$7:$C$59,$A$1,'廃棄物事業経費（歳入）'!$P$7:$P$59)</f>
        <v>0</v>
      </c>
      <c r="G5" s="154"/>
      <c r="H5" s="154"/>
      <c r="I5" s="90" t="s">
        <v>255</v>
      </c>
      <c r="J5" s="89">
        <f>SUMIF('廃棄物事業経費（歳出）'!$A$7:$C$59,$A$1,'廃棄物事業経費（歳出）'!$G$7:$G$59)</f>
        <v>44226</v>
      </c>
      <c r="K5" s="89">
        <f>SUMIF('廃棄物事業経費（歳出）'!$A$7:$C$59,$A$1,'廃棄物事業経費（歳出）'!$Z$7:$Z$59)</f>
        <v>0</v>
      </c>
    </row>
    <row r="6" spans="1:11" s="86" customFormat="1" ht="18" customHeight="1">
      <c r="A6" s="139" t="s">
        <v>256</v>
      </c>
      <c r="B6" s="140"/>
      <c r="C6" s="140"/>
      <c r="D6" s="89">
        <f>SUMIF('廃棄物事業経費（歳入）'!$A$7:$C$59,$A$1,'廃棄物事業経費（歳入）'!$H$7:$H$59)</f>
        <v>14500</v>
      </c>
      <c r="E6" s="89">
        <f>SUMIF('廃棄物事業経費（歳入）'!$A$7:$C$59,$A$1,'廃棄物事業経費（歳入）'!$Q$7:$Q$59)</f>
        <v>987500</v>
      </c>
      <c r="G6" s="154"/>
      <c r="H6" s="154"/>
      <c r="I6" s="90" t="s">
        <v>257</v>
      </c>
      <c r="J6" s="89">
        <f>SUMIF('廃棄物事業経費（歳出）'!$A$7:$C$59,$A$1,'廃棄物事業経費（歳出）'!$H$7:$H$59)</f>
        <v>232474</v>
      </c>
      <c r="K6" s="89">
        <f>SUMIF('廃棄物事業経費（歳出）'!$A$7:$C$59,$A$1,'廃棄物事業経費（歳出）'!$AA$7:$AA$59)</f>
        <v>0</v>
      </c>
    </row>
    <row r="7" spans="1:11" s="86" customFormat="1" ht="18" customHeight="1">
      <c r="A7" s="139" t="s">
        <v>258</v>
      </c>
      <c r="B7" s="140"/>
      <c r="C7" s="140"/>
      <c r="D7" s="89">
        <f>SUMIF('廃棄物事業経費（歳入）'!$A$7:$C$59,$A$1,'廃棄物事業経費（歳入）'!$I$7:$I$59)</f>
        <v>2821415</v>
      </c>
      <c r="E7" s="89">
        <f>SUMIF('廃棄物事業経費（歳入）'!$A$7:$C$59,$A$1,'廃棄物事業経費（歳入）'!$R$7:$R$59)</f>
        <v>729203</v>
      </c>
      <c r="G7" s="154"/>
      <c r="H7" s="139" t="s">
        <v>259</v>
      </c>
      <c r="I7" s="139"/>
      <c r="J7" s="89">
        <f>SUMIF('廃棄物事業経費（歳出）'!$A$7:$C$59,$A$1,'廃棄物事業経費（歳出）'!$I$7:$I$59)</f>
        <v>21415</v>
      </c>
      <c r="K7" s="89">
        <f>SUMIF('廃棄物事業経費（歳出）'!$A$7:$C$59,$A$1,'廃棄物事業経費（歳出）'!$AB$7:$AB$59)</f>
        <v>20890</v>
      </c>
    </row>
    <row r="8" spans="1:11" s="86" customFormat="1" ht="18" customHeight="1">
      <c r="A8" s="150" t="s">
        <v>260</v>
      </c>
      <c r="B8" s="140"/>
      <c r="C8" s="140"/>
      <c r="D8" s="89">
        <f>SUMIF('廃棄物事業経費（歳入）'!$A$7:$C$59,$A$1,'廃棄物事業経費（歳入）'!$J$7:$J$59)</f>
        <v>2862215</v>
      </c>
      <c r="E8" s="89">
        <f>SUMIF('廃棄物事業経費（歳入）'!$A$7:$C$59,$A$1,'廃棄物事業経費（歳入）'!$S$7:$T$59)</f>
        <v>1946887</v>
      </c>
      <c r="G8" s="154"/>
      <c r="H8" s="139" t="s">
        <v>261</v>
      </c>
      <c r="I8" s="139"/>
      <c r="J8" s="89">
        <f>SUMIF('廃棄物事業経費（歳出）'!$A$7:$C$59,$A$1,'廃棄物事業経費（歳出）'!$J$7:$J$59)</f>
        <v>24486</v>
      </c>
      <c r="K8" s="89">
        <f>SUMIF('廃棄物事業経費（歳出）'!$A$7:$C$59,$A$1,'廃棄物事業経費（歳出）'!$AC$7:$AC$59)</f>
        <v>126813</v>
      </c>
    </row>
    <row r="9" spans="1:11" s="86" customFormat="1" ht="18" customHeight="1">
      <c r="A9" s="139" t="s">
        <v>257</v>
      </c>
      <c r="B9" s="140"/>
      <c r="C9" s="140"/>
      <c r="D9" s="89">
        <f>SUMIF('廃棄物事業経費（歳入）'!$A$7:$C$59,$A$1,'廃棄物事業経費（歳入）'!$K$7:$K$59)</f>
        <v>1530553</v>
      </c>
      <c r="E9" s="89">
        <f>SUMIF('廃棄物事業経費（歳入）'!$A$7:$C$59,$A$1,'廃棄物事業経費（歳入）'!$T$7:$T$59)</f>
        <v>211135</v>
      </c>
      <c r="G9" s="154"/>
      <c r="H9" s="153" t="s">
        <v>246</v>
      </c>
      <c r="I9" s="153"/>
      <c r="J9" s="91">
        <f>SUM(J4:J8)</f>
        <v>519006</v>
      </c>
      <c r="K9" s="91">
        <f>SUM(K4:K8)</f>
        <v>1282299</v>
      </c>
    </row>
    <row r="10" spans="1:11" s="86" customFormat="1" ht="18" customHeight="1">
      <c r="A10" s="151" t="s">
        <v>262</v>
      </c>
      <c r="B10" s="152"/>
      <c r="C10" s="152"/>
      <c r="D10" s="92">
        <f>SUM(D4:D9)</f>
        <v>7911943</v>
      </c>
      <c r="E10" s="92">
        <f>SUM(E4:E9)</f>
        <v>3877140</v>
      </c>
      <c r="G10" s="154"/>
      <c r="H10" s="93"/>
      <c r="I10" s="94" t="s">
        <v>263</v>
      </c>
      <c r="J10" s="95">
        <f>J9-J8</f>
        <v>494520</v>
      </c>
      <c r="K10" s="95">
        <f>K9-K8</f>
        <v>1155486</v>
      </c>
    </row>
    <row r="11" spans="1:11" s="86" customFormat="1" ht="18" customHeight="1">
      <c r="A11" s="93"/>
      <c r="B11" s="141" t="s">
        <v>263</v>
      </c>
      <c r="C11" s="142"/>
      <c r="D11" s="96">
        <f>D10-D8</f>
        <v>5049728</v>
      </c>
      <c r="E11" s="96">
        <f>E10-E8</f>
        <v>1930253</v>
      </c>
      <c r="G11" s="158" t="s">
        <v>264</v>
      </c>
      <c r="H11" s="139" t="s">
        <v>265</v>
      </c>
      <c r="I11" s="139"/>
      <c r="J11" s="89">
        <f>SUMIF('廃棄物事業経費（歳出）'!$A$7:$C$59,$A$1,'廃棄物事業経費（歳出）'!$L$7:$L$59)</f>
        <v>8463234</v>
      </c>
      <c r="K11" s="89">
        <f>SUMIF('廃棄物事業経費（歳出）'!$A$7:$C$59,$A$1,'廃棄物事業経費（歳出）'!$AE$7:$AE$59)</f>
        <v>1616797</v>
      </c>
    </row>
    <row r="12" spans="1:11" s="86" customFormat="1" ht="18" customHeight="1">
      <c r="A12" s="139" t="s">
        <v>266</v>
      </c>
      <c r="B12" s="140"/>
      <c r="C12" s="140"/>
      <c r="D12" s="89">
        <f>SUMIF('廃棄物事業経費（歳入）'!$A$7:$C$59,$A$1,'廃棄物事業経費（歳入）'!$L$7:$L$59)</f>
        <v>20943427</v>
      </c>
      <c r="E12" s="89">
        <f>SUMIF('廃棄物事業経費（歳入）'!$A$7:$C$59,$A$1,'廃棄物事業経費（歳入）'!$U$7:$U$59)</f>
        <v>4526921</v>
      </c>
      <c r="G12" s="158"/>
      <c r="H12" s="154" t="s">
        <v>267</v>
      </c>
      <c r="I12" s="90" t="s">
        <v>268</v>
      </c>
      <c r="J12" s="89">
        <f>SUMIF('廃棄物事業経費（歳出）'!$A$7:$C$59,$A$1,'廃棄物事業経費（歳出）'!$N$7:$N$59)</f>
        <v>817306</v>
      </c>
      <c r="K12" s="89">
        <f>SUMIF('廃棄物事業経費（歳出）'!$A$7:$C$59,$A$1,'廃棄物事業経費（歳出）'!$AG$7:$AG$59)</f>
        <v>44107</v>
      </c>
    </row>
    <row r="13" spans="1:11" s="86" customFormat="1" ht="18" customHeight="1">
      <c r="A13" s="147" t="s">
        <v>159</v>
      </c>
      <c r="B13" s="148"/>
      <c r="C13" s="148"/>
      <c r="D13" s="92">
        <f>D10+D12</f>
        <v>28855370</v>
      </c>
      <c r="E13" s="92">
        <f>E10+E12</f>
        <v>8404061</v>
      </c>
      <c r="G13" s="158"/>
      <c r="H13" s="154"/>
      <c r="I13" s="90" t="s">
        <v>253</v>
      </c>
      <c r="J13" s="89">
        <f>SUMIF('廃棄物事業経費（歳出）'!$A$7:$C$59,$A$1,'廃棄物事業経費（歳出）'!$O$7:$O$59)</f>
        <v>4416172</v>
      </c>
      <c r="K13" s="89">
        <f>SUMIF('廃棄物事業経費（歳出）'!$A$7:$C$59,$A$1,'廃棄物事業経費（歳出）'!$AH$7:$AH$59)</f>
        <v>1310939</v>
      </c>
    </row>
    <row r="14" spans="1:11" s="86" customFormat="1" ht="18" customHeight="1">
      <c r="A14" s="93"/>
      <c r="B14" s="141" t="s">
        <v>263</v>
      </c>
      <c r="C14" s="142"/>
      <c r="D14" s="96">
        <f>D13-D8</f>
        <v>25993155</v>
      </c>
      <c r="E14" s="96">
        <f>E13-E8</f>
        <v>6457174</v>
      </c>
      <c r="G14" s="158"/>
      <c r="H14" s="154"/>
      <c r="I14" s="90" t="s">
        <v>269</v>
      </c>
      <c r="J14" s="89">
        <f>SUMIF('廃棄物事業経費（歳出）'!$A$7:$C$59,$A$1,'廃棄物事業経費（歳出）'!$P$7:$P$59)</f>
        <v>884624</v>
      </c>
      <c r="K14" s="89">
        <f>SUMIF('廃棄物事業経費（歳出）'!$A$7:$C$59,$A$1,'廃棄物事業経費（歳出）'!$AI$7:$AI$59)</f>
        <v>32249</v>
      </c>
    </row>
    <row r="15" spans="7:11" s="86" customFormat="1" ht="18" customHeight="1">
      <c r="G15" s="158"/>
      <c r="H15" s="139" t="s">
        <v>270</v>
      </c>
      <c r="I15" s="139"/>
      <c r="J15" s="89">
        <f>SUMIF('廃棄物事業経費（歳出）'!$A$7:$C$59,$A$1,'廃棄物事業経費（歳出）'!$Q$7:$Q$59)</f>
        <v>128729</v>
      </c>
      <c r="K15" s="89">
        <f>SUMIF('廃棄物事業経費（歳出）'!$A$7:$C$59,$A$1,'廃棄物事業経費（歳出）'!$AJ$7:$AJ$59)</f>
        <v>82559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271</v>
      </c>
      <c r="I16" s="139"/>
      <c r="J16" s="89">
        <f>SUMIF('廃棄物事業経費（歳出）'!$A$7:$C$59,$A$1,'廃棄物事業経費（歳出）'!$R$7:$R$59)</f>
        <v>8746330</v>
      </c>
      <c r="K16" s="89">
        <f>SUMIF('廃棄物事業経費（歳出）'!$A$7:$C$59,$A$1,'廃棄物事業経費（歳出）'!$AK$7:$AK$59)</f>
        <v>1428610</v>
      </c>
    </row>
    <row r="17" spans="1:11" s="86" customFormat="1" ht="18" customHeight="1">
      <c r="A17" s="156" t="s">
        <v>272</v>
      </c>
      <c r="B17" s="156"/>
      <c r="C17" s="156"/>
      <c r="D17" s="98">
        <f>D8</f>
        <v>2862215</v>
      </c>
      <c r="E17" s="98">
        <f>E8</f>
        <v>1946887</v>
      </c>
      <c r="G17" s="158"/>
      <c r="H17" s="139" t="s">
        <v>261</v>
      </c>
      <c r="I17" s="139"/>
      <c r="J17" s="89">
        <f>SUMIF('廃棄物事業経費（歳出）'!$A$7:$C$59,$A$1,'廃棄物事業経費（歳出）'!$T$7:$T$59)</f>
        <v>2837729</v>
      </c>
      <c r="K17" s="89">
        <f>SUMIF('廃棄物事業経費（歳出）'!$A$7:$C$59,$A$1,'廃棄物事業経費（歳出）'!$AM$7:$AM$59)</f>
        <v>1820074</v>
      </c>
    </row>
    <row r="18" spans="1:11" s="86" customFormat="1" ht="18" customHeight="1">
      <c r="A18" s="156" t="s">
        <v>273</v>
      </c>
      <c r="B18" s="157"/>
      <c r="C18" s="157"/>
      <c r="D18" s="98">
        <f>J8+J17</f>
        <v>2862215</v>
      </c>
      <c r="E18" s="98">
        <f>K8+K17</f>
        <v>1946887</v>
      </c>
      <c r="G18" s="158"/>
      <c r="H18" s="139" t="s">
        <v>257</v>
      </c>
      <c r="I18" s="139"/>
      <c r="J18" s="89">
        <f>SUMIF('廃棄物事業経費（歳出）'!$A$7:$C$59,$A$1,'廃棄物事業経費（歳出）'!$S$7:$S$59)</f>
        <v>118630</v>
      </c>
      <c r="K18" s="89">
        <f>SUMIF('廃棄物事業経費（歳出）'!$A$7:$C$59,$A$1,'廃棄物事業経費（歳出）'!$AL$7:$AL$59)</f>
        <v>112464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246</v>
      </c>
      <c r="I19" s="153"/>
      <c r="J19" s="91">
        <f>SUM(J11:J18)</f>
        <v>26412754</v>
      </c>
      <c r="K19" s="91">
        <f>SUM(K11:K18)</f>
        <v>6447799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263</v>
      </c>
      <c r="J20" s="95">
        <f>J19-J17</f>
        <v>23575025</v>
      </c>
      <c r="K20" s="95">
        <f>K19-K17</f>
        <v>4627725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257</v>
      </c>
      <c r="H21" s="155"/>
      <c r="I21" s="155"/>
      <c r="J21" s="89">
        <f>SUMIF('廃棄物事業経費（歳出）'!$A$7:$C$59,$A$1,'廃棄物事業経費（歳出）'!$U$7:$U$59)</f>
        <v>1923610</v>
      </c>
      <c r="K21" s="89">
        <f>SUMIF('廃棄物事業経費（歳出）'!$A$7:$C$59,$A$1,'廃棄物事業経費（歳出）'!$AN$7:$AN$59)</f>
        <v>673963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159</v>
      </c>
      <c r="H22" s="153"/>
      <c r="I22" s="153"/>
      <c r="J22" s="91">
        <f>J9+J19+J21</f>
        <v>28855370</v>
      </c>
      <c r="K22" s="91">
        <f>K9+K19+K21</f>
        <v>8404061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263</v>
      </c>
      <c r="J23" s="95">
        <f>J22-J8-J17</f>
        <v>25993155</v>
      </c>
      <c r="K23" s="95">
        <f>K22-K8-K17</f>
        <v>6457174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2006-06-30T04:31:43Z</dcterms:modified>
  <cp:category/>
  <cp:version/>
  <cp:contentType/>
  <cp:contentStatus/>
</cp:coreProperties>
</file>