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40" windowWidth="14700" windowHeight="8805" activeTab="0"/>
  </bookViews>
  <sheets>
    <sheet name="水洗化人口等" sheetId="1" r:id="rId1"/>
    <sheet name="し尿処理の状況" sheetId="2" r:id="rId2"/>
    <sheet name="し尿集計結果" sheetId="3" r:id="rId3"/>
  </sheets>
  <externalReferences>
    <externalReference r:id="rId6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2">'し尿集計結果'!$A$1:$K$22</definedName>
    <definedName name="_xlnm.Print_Area" localSheetId="1">'し尿処理の状況'!$A$2:$AC$36</definedName>
    <definedName name="_xlnm.Print_Area" localSheetId="0">'水洗化人口等'!$A$2:$U$36</definedName>
    <definedName name="_xlnm.Print_Titles" localSheetId="1">'し尿処理の状況'!$A:$C,'し尿処理の状況'!$2:$6</definedName>
    <definedName name="_xlnm.Print_Titles" localSheetId="0">'水洗化人口等'!$A:$C,'水洗化人口等'!$2:$6</definedName>
  </definedNames>
  <calcPr calcMode="manual" fullCalcOnLoad="1"/>
</workbook>
</file>

<file path=xl/sharedStrings.xml><?xml version="1.0" encoding="utf-8"?>
<sst xmlns="http://schemas.openxmlformats.org/spreadsheetml/2006/main" count="353" uniqueCount="144">
  <si>
    <t>水洗化人口等（平成１６年度実績）</t>
  </si>
  <si>
    <t>コード</t>
  </si>
  <si>
    <t>市町村名</t>
  </si>
  <si>
    <t>水洗化人口 (公共下水道人口+ｺﾐｭﾆﾃｨﾌﾟﾗﾝﾄ人口+浄化槽人口)</t>
  </si>
  <si>
    <t>非水洗化率</t>
  </si>
  <si>
    <t>計画収集  人口</t>
  </si>
  <si>
    <t>自家処理人口</t>
  </si>
  <si>
    <t>水洗化率(水洗化人口)</t>
  </si>
  <si>
    <t>公共下水道人口</t>
  </si>
  <si>
    <t>水洗化率(公共下水道)</t>
  </si>
  <si>
    <t>ｺﾐｭﾆﾃｨﾌﾟﾗﾝﾄ人口</t>
  </si>
  <si>
    <t>水洗化率(ｺﾐｭﾆﾃｨﾌﾟﾗﾝﾄ)</t>
  </si>
  <si>
    <t xml:space="preserve">浄化槽人口  </t>
  </si>
  <si>
    <t>水洗化率(浄化槽人口)</t>
  </si>
  <si>
    <t>（％）</t>
  </si>
  <si>
    <t>し尿処理の状況（平成１６年度実績）</t>
  </si>
  <si>
    <t>コード</t>
  </si>
  <si>
    <t>市町村名</t>
  </si>
  <si>
    <r>
      <t>し尿処理量</t>
    </r>
    <r>
      <rPr>
        <sz val="9"/>
        <rFont val="ＭＳ ゴシック"/>
        <family val="3"/>
      </rPr>
      <t xml:space="preserve"> (し尿+浄化槽汚泥+自家処理量)</t>
    </r>
  </si>
  <si>
    <t>し尿</t>
  </si>
  <si>
    <t>浄化槽汚泥</t>
  </si>
  <si>
    <t>し尿処理施設</t>
  </si>
  <si>
    <t>下水道投入</t>
  </si>
  <si>
    <t>海洋投入</t>
  </si>
  <si>
    <t>農地還元</t>
  </si>
  <si>
    <t>その他</t>
  </si>
  <si>
    <t>（ｋｌ）</t>
  </si>
  <si>
    <t>美郷町</t>
  </si>
  <si>
    <t>32209</t>
  </si>
  <si>
    <t>雲南市</t>
  </si>
  <si>
    <t>32343</t>
  </si>
  <si>
    <t>奥出雲町</t>
  </si>
  <si>
    <t>32386</t>
  </si>
  <si>
    <t>32448</t>
  </si>
  <si>
    <t>32449</t>
  </si>
  <si>
    <t>邑南町</t>
  </si>
  <si>
    <t>32528</t>
  </si>
  <si>
    <t>隠岐の島町</t>
  </si>
  <si>
    <t>旭町</t>
  </si>
  <si>
    <t>飯南町</t>
  </si>
  <si>
    <t>島根県</t>
  </si>
  <si>
    <t>32201</t>
  </si>
  <si>
    <t>松江市</t>
  </si>
  <si>
    <t>32202</t>
  </si>
  <si>
    <t>浜田市</t>
  </si>
  <si>
    <t>32203</t>
  </si>
  <si>
    <t>出雲市</t>
  </si>
  <si>
    <t>32204</t>
  </si>
  <si>
    <t>益田市</t>
  </si>
  <si>
    <t>32205</t>
  </si>
  <si>
    <t>大田市</t>
  </si>
  <si>
    <t>32206</t>
  </si>
  <si>
    <t>安来市</t>
  </si>
  <si>
    <t>32207</t>
  </si>
  <si>
    <t>江津市</t>
  </si>
  <si>
    <t>32304</t>
  </si>
  <si>
    <t>東出雲町</t>
  </si>
  <si>
    <t>32401</t>
  </si>
  <si>
    <t>斐川町</t>
  </si>
  <si>
    <t>32421</t>
  </si>
  <si>
    <t>温泉津町</t>
  </si>
  <si>
    <t>32422</t>
  </si>
  <si>
    <t>仁摩町</t>
  </si>
  <si>
    <t>32441</t>
  </si>
  <si>
    <t>島根県</t>
  </si>
  <si>
    <t>32462</t>
  </si>
  <si>
    <t>金城町</t>
  </si>
  <si>
    <t>32463</t>
  </si>
  <si>
    <t>32464</t>
  </si>
  <si>
    <t>弥栄村</t>
  </si>
  <si>
    <t>32465</t>
  </si>
  <si>
    <t>三隅町</t>
  </si>
  <si>
    <t>32501</t>
  </si>
  <si>
    <t>津和野町</t>
  </si>
  <si>
    <t>32502</t>
  </si>
  <si>
    <t>日原町</t>
  </si>
  <si>
    <t>32503</t>
  </si>
  <si>
    <t>柿木村</t>
  </si>
  <si>
    <t>32504</t>
  </si>
  <si>
    <t>六日市町</t>
  </si>
  <si>
    <t>32525</t>
  </si>
  <si>
    <t>海士町</t>
  </si>
  <si>
    <t>32526</t>
  </si>
  <si>
    <t>西ノ島町</t>
  </si>
  <si>
    <t>32527</t>
  </si>
  <si>
    <t>知夫村</t>
  </si>
  <si>
    <t>島根県合計</t>
  </si>
  <si>
    <t>都道府県</t>
  </si>
  <si>
    <r>
      <t xml:space="preserve">し尿収集量 </t>
    </r>
    <r>
      <rPr>
        <sz val="9"/>
        <rFont val="ＭＳ ゴシック"/>
        <family val="3"/>
      </rPr>
      <t>(直営+委託+許可)</t>
    </r>
  </si>
  <si>
    <t>合計</t>
  </si>
  <si>
    <t>直営 (し尿+浄化槽汚泥)</t>
  </si>
  <si>
    <t>委託 (し尿+浄化槽汚泥)</t>
  </si>
  <si>
    <t>許可 (し尿+浄化槽汚泥)</t>
  </si>
  <si>
    <t>し尿 (し尿処理施設+下水道投入+海洋投入+農地還元+その他)</t>
  </si>
  <si>
    <t>浄化槽汚泥 (し尿処理施設+下水道投入+海洋投入+農地還元+その他)</t>
  </si>
  <si>
    <t>自家処理量 (し尿+浄化槽汚泥)</t>
  </si>
  <si>
    <t>都道府県</t>
  </si>
  <si>
    <r>
      <t>総人口</t>
    </r>
    <r>
      <rPr>
        <sz val="9"/>
        <rFont val="ＭＳ ゴシック"/>
        <family val="3"/>
      </rPr>
      <t xml:space="preserve"> (非水洗化人口+水洗化人口)</t>
    </r>
  </si>
  <si>
    <t>くみ取りし尿の手数料</t>
  </si>
  <si>
    <t>非水洗化人口 (計画収集人口+自家処理人口)</t>
  </si>
  <si>
    <t>合計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</si>
  <si>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</si>
  <si>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</si>
  <si>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</si>
  <si>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</si>
  <si>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</si>
  <si>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</si>
  <si>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し尿処理</t>
  </si>
  <si>
    <t>kl/年</t>
  </si>
  <si>
    <t>処理量</t>
  </si>
  <si>
    <t>汲み取りし尿</t>
  </si>
  <si>
    <t>浄化槽汚泥</t>
  </si>
  <si>
    <t>構成比</t>
  </si>
  <si>
    <t>非水洗化</t>
  </si>
  <si>
    <t>計画収集人口</t>
  </si>
  <si>
    <t>計画処理量</t>
  </si>
  <si>
    <t>し尿処理施設</t>
  </si>
  <si>
    <t>自家処理人口</t>
  </si>
  <si>
    <t>下水道投入</t>
  </si>
  <si>
    <t>小計</t>
  </si>
  <si>
    <t>海洋投入</t>
  </si>
  <si>
    <t>水洗化</t>
  </si>
  <si>
    <t>下水道人口</t>
  </si>
  <si>
    <t>農地還元</t>
  </si>
  <si>
    <t>ｺﾐﾌﾟﾗ人口</t>
  </si>
  <si>
    <t>その他</t>
  </si>
  <si>
    <t>浄化槽人口</t>
  </si>
  <si>
    <t>自家処理量</t>
  </si>
  <si>
    <t>総計</t>
  </si>
  <si>
    <t>浄化槽人口のうち合併処理浄化槽人口</t>
  </si>
  <si>
    <t>人</t>
  </si>
  <si>
    <t>収集量</t>
  </si>
  <si>
    <t>直営</t>
  </si>
  <si>
    <t>水洗化率：</t>
  </si>
  <si>
    <t>委託</t>
  </si>
  <si>
    <t>非水洗化率：</t>
  </si>
  <si>
    <t>許可</t>
  </si>
  <si>
    <t>下水道水洗化率：</t>
  </si>
  <si>
    <t>浄化槽水洗化率：</t>
  </si>
  <si>
    <t>うち合併処理：</t>
  </si>
  <si>
    <t>計画収集率</t>
  </si>
  <si>
    <t>自家処理率</t>
  </si>
  <si>
    <t>川本町</t>
  </si>
  <si>
    <t>○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</si>
</sst>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,##0.0"/>
    <numFmt numFmtId="183" formatCode="0.000000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0.0_);[Red]\(0.0\)"/>
    <numFmt numFmtId="197" formatCode="0.0_ "/>
    <numFmt numFmtId="198" formatCode="0.0000000"/>
    <numFmt numFmtId="199" formatCode="#,##0_ ;[Red]\-#,##0\ "/>
    <numFmt numFmtId="200" formatCode="#,##0_);[Red]\(#,##0\)"/>
    <numFmt numFmtId="201" formatCode="&quot;\&quot;#,##0_);[Red]\(&quot;\&quot;#,##0\)"/>
    <numFmt numFmtId="202" formatCode="#,##0_ 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  <numFmt numFmtId="222" formatCode="#,##0.00000;[Red]\-#,##0.00000"/>
    <numFmt numFmtId="223" formatCode="#,##0.000000;[Red]\-#,##0.000000"/>
    <numFmt numFmtId="224" formatCode="#,##0.0000000;[Red]\-#,##0.0000000"/>
    <numFmt numFmtId="225" formatCode="0.00000000"/>
    <numFmt numFmtId="226" formatCode="0_);[Red]\(0\)"/>
    <numFmt numFmtId="227" formatCode="0;[Red]0"/>
  </numFmts>
  <fonts count="15"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9"/>
      <color indexed="10"/>
      <name val="ＭＳ ゴシック"/>
      <family val="3"/>
    </font>
    <font>
      <sz val="10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MS UI Gothic"/>
      <family val="3"/>
    </font>
    <font>
      <b/>
      <sz val="14"/>
      <name val="ＭＳ ゴシック"/>
      <family val="3"/>
    </font>
    <font>
      <sz val="12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1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21" applyFont="1">
      <alignment/>
      <protection/>
    </xf>
    <xf numFmtId="0" fontId="6" fillId="0" borderId="0" xfId="21" applyFont="1">
      <alignment/>
      <protection/>
    </xf>
    <xf numFmtId="0" fontId="7" fillId="0" borderId="0" xfId="21" applyFont="1">
      <alignment/>
      <protection/>
    </xf>
    <xf numFmtId="0" fontId="8" fillId="2" borderId="1" xfId="21" applyFont="1" applyFill="1" applyBorder="1" applyAlignment="1">
      <alignment horizontal="left" vertical="center"/>
      <protection/>
    </xf>
    <xf numFmtId="0" fontId="4" fillId="2" borderId="2" xfId="0" applyFont="1" applyFill="1" applyBorder="1" applyAlignment="1">
      <alignment horizontal="center" vertical="center"/>
    </xf>
    <xf numFmtId="0" fontId="4" fillId="2" borderId="1" xfId="21" applyFont="1" applyFill="1" applyBorder="1" applyAlignment="1" quotePrefix="1">
      <alignment horizontal="left" vertical="center"/>
      <protection/>
    </xf>
    <xf numFmtId="0" fontId="4" fillId="2" borderId="3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>
      <alignment horizontal="center" vertical="center"/>
      <protection/>
    </xf>
    <xf numFmtId="0" fontId="4" fillId="2" borderId="4" xfId="21" applyFont="1" applyFill="1" applyBorder="1" applyAlignment="1">
      <alignment horizontal="center" vertical="center" wrapText="1"/>
      <protection/>
    </xf>
    <xf numFmtId="0" fontId="7" fillId="0" borderId="0" xfId="22" applyFont="1">
      <alignment/>
      <protection/>
    </xf>
    <xf numFmtId="0" fontId="7" fillId="0" borderId="0" xfId="22" applyFont="1" applyBorder="1">
      <alignment/>
      <protection/>
    </xf>
    <xf numFmtId="0" fontId="8" fillId="2" borderId="1" xfId="22" applyFont="1" applyFill="1" applyBorder="1" applyAlignment="1" quotePrefix="1">
      <alignment horizontal="left" vertical="center"/>
      <protection/>
    </xf>
    <xf numFmtId="0" fontId="4" fillId="2" borderId="5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1" xfId="22" applyFont="1" applyFill="1" applyBorder="1" applyAlignment="1" quotePrefix="1">
      <alignment horizontal="left" vertical="center"/>
      <protection/>
    </xf>
    <xf numFmtId="0" fontId="4" fillId="2" borderId="6" xfId="22" applyFont="1" applyFill="1" applyBorder="1" applyAlignment="1" quotePrefix="1">
      <alignment horizontal="center" vertical="center" wrapText="1"/>
      <protection/>
    </xf>
    <xf numFmtId="0" fontId="4" fillId="2" borderId="4" xfId="22" applyFont="1" applyFill="1" applyBorder="1" applyAlignment="1">
      <alignment horizontal="center" vertical="center"/>
      <protection/>
    </xf>
    <xf numFmtId="0" fontId="4" fillId="2" borderId="5" xfId="21" applyFont="1" applyFill="1" applyBorder="1" applyAlignment="1">
      <alignment vertical="center"/>
      <protection/>
    </xf>
    <xf numFmtId="0" fontId="6" fillId="2" borderId="3" xfId="21" applyFont="1" applyFill="1" applyBorder="1" applyAlignment="1">
      <alignment vertical="center"/>
      <protection/>
    </xf>
    <xf numFmtId="0" fontId="4" fillId="2" borderId="2" xfId="21" applyFont="1" applyFill="1" applyBorder="1" applyAlignment="1">
      <alignment vertical="center"/>
      <protection/>
    </xf>
    <xf numFmtId="0" fontId="4" fillId="2" borderId="3" xfId="21" applyFont="1" applyFill="1" applyBorder="1" applyAlignment="1">
      <alignment vertical="center"/>
      <protection/>
    </xf>
    <xf numFmtId="0" fontId="4" fillId="2" borderId="5" xfId="22" applyFont="1" applyFill="1" applyBorder="1" applyAlignment="1">
      <alignment vertical="center"/>
      <protection/>
    </xf>
    <xf numFmtId="0" fontId="4" fillId="2" borderId="3" xfId="22" applyFont="1" applyFill="1" applyBorder="1" applyAlignment="1">
      <alignment vertical="center"/>
      <protection/>
    </xf>
    <xf numFmtId="0" fontId="4" fillId="2" borderId="2" xfId="22" applyFont="1" applyFill="1" applyBorder="1" applyAlignment="1">
      <alignment horizontal="center" vertical="center"/>
      <protection/>
    </xf>
    <xf numFmtId="0" fontId="4" fillId="2" borderId="2" xfId="22" applyFont="1" applyFill="1" applyBorder="1" applyAlignment="1">
      <alignment vertical="center"/>
      <protection/>
    </xf>
    <xf numFmtId="0" fontId="4" fillId="2" borderId="2" xfId="22" applyFont="1" applyFill="1" applyBorder="1" applyAlignment="1" quotePrefix="1">
      <alignment horizontal="center" vertical="center" wrapText="1"/>
      <protection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38" fontId="4" fillId="0" borderId="7" xfId="17" applyFont="1" applyBorder="1" applyAlignment="1">
      <alignment horizontal="right" vertical="center"/>
    </xf>
    <xf numFmtId="38" fontId="4" fillId="0" borderId="7" xfId="21" applyNumberFormat="1" applyFont="1" applyBorder="1" applyAlignment="1">
      <alignment horizontal="right" vertical="center"/>
      <protection/>
    </xf>
    <xf numFmtId="177" fontId="4" fillId="0" borderId="7" xfId="17" applyNumberFormat="1" applyFont="1" applyBorder="1" applyAlignment="1">
      <alignment horizontal="right" vertical="center"/>
    </xf>
    <xf numFmtId="0" fontId="13" fillId="0" borderId="0" xfId="23" applyFont="1" applyAlignment="1">
      <alignment horizontal="left" vertical="center"/>
      <protection/>
    </xf>
    <xf numFmtId="0" fontId="1" fillId="0" borderId="0" xfId="23" applyFont="1" applyAlignment="1">
      <alignment vertical="center"/>
      <protection/>
    </xf>
    <xf numFmtId="0" fontId="7" fillId="0" borderId="0" xfId="23" applyAlignment="1">
      <alignment vertical="center"/>
      <protection/>
    </xf>
    <xf numFmtId="0" fontId="7" fillId="0" borderId="0" xfId="23" applyAlignment="1">
      <alignment horizontal="center" vertical="center"/>
      <protection/>
    </xf>
    <xf numFmtId="0" fontId="9" fillId="0" borderId="0" xfId="23" applyFont="1" applyAlignment="1">
      <alignment vertical="center"/>
      <protection/>
    </xf>
    <xf numFmtId="0" fontId="9" fillId="0" borderId="7" xfId="23" applyFont="1" applyBorder="1" applyAlignment="1">
      <alignment horizontal="center" vertical="center"/>
      <protection/>
    </xf>
    <xf numFmtId="0" fontId="9" fillId="0" borderId="7" xfId="23" applyFont="1" applyBorder="1" applyAlignment="1">
      <alignment vertical="center"/>
      <protection/>
    </xf>
    <xf numFmtId="38" fontId="14" fillId="0" borderId="7" xfId="17" applyFont="1" applyBorder="1" applyAlignment="1">
      <alignment vertical="center"/>
    </xf>
    <xf numFmtId="210" fontId="9" fillId="0" borderId="7" xfId="15" applyNumberFormat="1" applyFont="1" applyBorder="1" applyAlignment="1">
      <alignment vertical="center"/>
    </xf>
    <xf numFmtId="0" fontId="9" fillId="0" borderId="3" xfId="23" applyFont="1" applyBorder="1" applyAlignment="1">
      <alignment vertical="center"/>
      <protection/>
    </xf>
    <xf numFmtId="38" fontId="14" fillId="0" borderId="7" xfId="23" applyNumberFormat="1" applyFont="1" applyBorder="1" applyAlignment="1">
      <alignment vertical="center"/>
      <protection/>
    </xf>
    <xf numFmtId="0" fontId="9" fillId="0" borderId="7" xfId="23" applyFont="1" applyBorder="1" applyAlignment="1" quotePrefix="1">
      <alignment horizontal="left" vertical="center"/>
      <protection/>
    </xf>
    <xf numFmtId="0" fontId="9" fillId="0" borderId="0" xfId="23" applyFont="1" applyBorder="1" applyAlignment="1">
      <alignment horizontal="center" vertical="center"/>
      <protection/>
    </xf>
    <xf numFmtId="38" fontId="14" fillId="0" borderId="0" xfId="17" applyFont="1" applyBorder="1" applyAlignment="1">
      <alignment vertical="center"/>
    </xf>
    <xf numFmtId="0" fontId="9" fillId="0" borderId="0" xfId="23" applyFont="1" applyAlignment="1" quotePrefix="1">
      <alignment horizontal="left" vertical="center"/>
      <protection/>
    </xf>
    <xf numFmtId="210" fontId="9" fillId="0" borderId="0" xfId="15" applyNumberFormat="1" applyFont="1" applyAlignment="1">
      <alignment vertical="center"/>
    </xf>
    <xf numFmtId="0" fontId="4" fillId="0" borderId="0" xfId="23" applyFont="1" applyAlignment="1" quotePrefix="1">
      <alignment horizontal="left" vertical="center"/>
      <protection/>
    </xf>
    <xf numFmtId="210" fontId="7" fillId="0" borderId="0" xfId="15" applyNumberFormat="1" applyAlignment="1">
      <alignment vertical="center"/>
    </xf>
    <xf numFmtId="2" fontId="7" fillId="0" borderId="0" xfId="23" applyNumberFormat="1" applyAlignment="1">
      <alignment vertical="center"/>
      <protection/>
    </xf>
    <xf numFmtId="0" fontId="7" fillId="0" borderId="0" xfId="23" applyAlignment="1" quotePrefix="1">
      <alignment horizontal="left" vertical="center"/>
      <protection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/>
    </xf>
    <xf numFmtId="0" fontId="9" fillId="2" borderId="4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1" xfId="22" applyFont="1" applyFill="1" applyBorder="1" applyAlignment="1" quotePrefix="1">
      <alignment horizontal="left" vertical="center" wrapText="1"/>
      <protection/>
    </xf>
    <xf numFmtId="0" fontId="4" fillId="2" borderId="6" xfId="22" applyFont="1" applyFill="1" applyBorder="1" applyAlignment="1">
      <alignment horizontal="center" vertical="center"/>
      <protection/>
    </xf>
    <xf numFmtId="0" fontId="9" fillId="2" borderId="2" xfId="0" applyFont="1" applyFill="1" applyBorder="1" applyAlignment="1">
      <alignment horizontal="center" vertical="center"/>
    </xf>
    <xf numFmtId="0" fontId="4" fillId="2" borderId="6" xfId="21" applyFont="1" applyFill="1" applyBorder="1" applyAlignment="1">
      <alignment horizontal="center" vertical="center"/>
      <protection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 quotePrefix="1">
      <alignment horizontal="center" vertical="center" wrapText="1"/>
    </xf>
    <xf numFmtId="0" fontId="4" fillId="2" borderId="2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1" xfId="21" applyFont="1" applyFill="1" applyBorder="1" applyAlignment="1" quotePrefix="1">
      <alignment horizontal="center" vertical="center"/>
      <protection/>
    </xf>
    <xf numFmtId="0" fontId="4" fillId="2" borderId="8" xfId="21" applyFont="1" applyFill="1" applyBorder="1" applyAlignment="1">
      <alignment horizontal="center" vertical="center"/>
      <protection/>
    </xf>
    <xf numFmtId="0" fontId="4" fillId="2" borderId="9" xfId="21" applyFont="1" applyFill="1" applyBorder="1" applyAlignment="1">
      <alignment horizontal="center" vertical="center"/>
      <protection/>
    </xf>
    <xf numFmtId="0" fontId="4" fillId="2" borderId="10" xfId="21" applyFont="1" applyFill="1" applyBorder="1" applyAlignment="1">
      <alignment horizontal="center" vertical="center"/>
      <protection/>
    </xf>
    <xf numFmtId="0" fontId="4" fillId="2" borderId="11" xfId="21" applyFont="1" applyFill="1" applyBorder="1" applyAlignment="1">
      <alignment horizontal="center" vertical="center"/>
      <protection/>
    </xf>
    <xf numFmtId="0" fontId="4" fillId="2" borderId="12" xfId="21" applyFont="1" applyFill="1" applyBorder="1" applyAlignment="1">
      <alignment horizontal="center" vertical="center"/>
      <protection/>
    </xf>
    <xf numFmtId="0" fontId="4" fillId="2" borderId="6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 quotePrefix="1">
      <alignment horizontal="center" vertical="center" wrapText="1"/>
      <protection/>
    </xf>
    <xf numFmtId="0" fontId="4" fillId="2" borderId="6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 quotePrefix="1">
      <alignment horizontal="center" vertical="center" wrapText="1"/>
      <protection/>
    </xf>
    <xf numFmtId="0" fontId="4" fillId="2" borderId="1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>
      <alignment horizontal="center" vertical="center" wrapText="1"/>
      <protection/>
    </xf>
    <xf numFmtId="0" fontId="7" fillId="0" borderId="7" xfId="0" applyFont="1" applyBorder="1" applyAlignment="1" quotePrefix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4" fillId="2" borderId="1" xfId="22" applyFont="1" applyFill="1" applyBorder="1" applyAlignment="1" quotePrefix="1">
      <alignment horizontal="left" vertical="center"/>
      <protection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9" fillId="0" borderId="7" xfId="23" applyFont="1" applyBorder="1" applyAlignment="1">
      <alignment horizontal="center" vertical="center"/>
      <protection/>
    </xf>
    <xf numFmtId="0" fontId="13" fillId="0" borderId="0" xfId="24" applyFont="1" applyBorder="1" applyAlignment="1">
      <alignment horizontal="right" vertical="center"/>
      <protection/>
    </xf>
    <xf numFmtId="0" fontId="9" fillId="0" borderId="1" xfId="23" applyFont="1" applyBorder="1" applyAlignment="1">
      <alignment horizontal="center" vertical="center" textRotation="255" shrinkToFit="1"/>
      <protection/>
    </xf>
    <xf numFmtId="0" fontId="9" fillId="0" borderId="13" xfId="23" applyFont="1" applyBorder="1" applyAlignment="1">
      <alignment horizontal="center" vertical="center" textRotation="255" shrinkToFit="1"/>
      <protection/>
    </xf>
    <xf numFmtId="0" fontId="9" fillId="0" borderId="10" xfId="23" applyFont="1" applyBorder="1" applyAlignment="1">
      <alignment horizontal="center" vertical="center" textRotation="255" shrinkToFit="1"/>
      <protection/>
    </xf>
    <xf numFmtId="0" fontId="9" fillId="0" borderId="1" xfId="23" applyFont="1" applyBorder="1" applyAlignment="1">
      <alignment horizontal="center" vertical="center" textRotation="255"/>
      <protection/>
    </xf>
    <xf numFmtId="0" fontId="9" fillId="0" borderId="13" xfId="23" applyFont="1" applyBorder="1" applyAlignment="1">
      <alignment horizontal="center" vertical="center" textRotation="255"/>
      <protection/>
    </xf>
    <xf numFmtId="0" fontId="9" fillId="0" borderId="10" xfId="23" applyFont="1" applyBorder="1" applyAlignment="1">
      <alignment horizontal="center" vertical="center" textRotation="255"/>
      <protection/>
    </xf>
    <xf numFmtId="0" fontId="9" fillId="0" borderId="14" xfId="23" applyFont="1" applyBorder="1" applyAlignment="1">
      <alignment horizontal="center" vertical="center"/>
      <protection/>
    </xf>
    <xf numFmtId="0" fontId="9" fillId="0" borderId="3" xfId="23" applyFont="1" applyBorder="1" applyAlignment="1">
      <alignment horizontal="center" vertical="center"/>
      <protection/>
    </xf>
    <xf numFmtId="0" fontId="9" fillId="0" borderId="7" xfId="23" applyFont="1" applyBorder="1" applyAlignment="1" quotePrefix="1">
      <alignment horizontal="center" vertical="center" textRotation="255"/>
      <protection/>
    </xf>
    <xf numFmtId="0" fontId="9" fillId="0" borderId="7" xfId="23" applyFont="1" applyBorder="1" applyAlignment="1">
      <alignment horizontal="center" vertical="center" textRotation="255"/>
      <protection/>
    </xf>
    <xf numFmtId="0" fontId="13" fillId="0" borderId="0" xfId="24" applyFont="1" applyBorder="1" applyAlignment="1" quotePrefix="1">
      <alignment horizontal="right"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625し尿市1" xfId="21"/>
    <cellStyle name="標準_0625し尿市2" xfId="22"/>
    <cellStyle name="標準_H12集計結果（し尿処理）" xfId="23"/>
    <cellStyle name="標準_H12集計結果（経費）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3455;&#24907;&#35519;&#26619;H16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EY"/>
      <sheetName val="市町村確認用"/>
      <sheetName val="組合確認用"/>
      <sheetName val="回収状況"/>
      <sheetName val="H14市町村コード"/>
      <sheetName val="H14組合コード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  <sheetName val="焼却"/>
      <sheetName val="堆肥"/>
      <sheetName val="粗大"/>
      <sheetName val="資源化"/>
      <sheetName val="燃料"/>
      <sheetName val="その他"/>
      <sheetName val="保管"/>
      <sheetName val="処分"/>
      <sheetName val="し尿"/>
      <sheetName val="ｺﾐﾌﾟﾗ"/>
      <sheetName val="分担金"/>
      <sheetName val="確認項目"/>
      <sheetName val="リスト"/>
      <sheetName val="市町村別"/>
      <sheetName val="人口"/>
      <sheetName val="搬入"/>
      <sheetName val="処理"/>
      <sheetName val="資源"/>
      <sheetName val="尿"/>
      <sheetName val="市経費"/>
      <sheetName val="組経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U36"/>
  <sheetViews>
    <sheetView showGridLines="0" tabSelected="1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5" width="10.625" style="29" customWidth="1"/>
    <col min="6" max="8" width="9.00390625" style="29" customWidth="1"/>
    <col min="9" max="9" width="10.625" style="29" customWidth="1"/>
    <col min="10" max="17" width="9.00390625" style="29" customWidth="1"/>
    <col min="18" max="21" width="7.625" style="29" customWidth="1"/>
    <col min="22" max="16384" width="9.00390625" style="29" customWidth="1"/>
  </cols>
  <sheetData>
    <row r="1" spans="1:21" ht="17.25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4"/>
      <c r="S1" s="4"/>
      <c r="T1" s="4"/>
      <c r="U1" s="4"/>
    </row>
    <row r="2" spans="1:21" s="30" customFormat="1" ht="22.5" customHeight="1">
      <c r="A2" s="62" t="s">
        <v>96</v>
      </c>
      <c r="B2" s="65" t="s">
        <v>1</v>
      </c>
      <c r="C2" s="68" t="s">
        <v>2</v>
      </c>
      <c r="D2" s="5" t="s">
        <v>97</v>
      </c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1"/>
      <c r="R2" s="71" t="s">
        <v>98</v>
      </c>
      <c r="S2" s="72"/>
      <c r="T2" s="72"/>
      <c r="U2" s="73"/>
    </row>
    <row r="3" spans="1:21" s="30" customFormat="1" ht="22.5" customHeight="1">
      <c r="A3" s="63"/>
      <c r="B3" s="66"/>
      <c r="C3" s="69"/>
      <c r="D3" s="22"/>
      <c r="E3" s="7" t="s">
        <v>99</v>
      </c>
      <c r="F3" s="20"/>
      <c r="G3" s="20"/>
      <c r="H3" s="23"/>
      <c r="I3" s="7" t="s">
        <v>3</v>
      </c>
      <c r="J3" s="20"/>
      <c r="K3" s="20"/>
      <c r="L3" s="20"/>
      <c r="M3" s="20"/>
      <c r="N3" s="20"/>
      <c r="O3" s="20"/>
      <c r="P3" s="20"/>
      <c r="Q3" s="21"/>
      <c r="R3" s="74"/>
      <c r="S3" s="75"/>
      <c r="T3" s="75"/>
      <c r="U3" s="76"/>
    </row>
    <row r="4" spans="1:21" s="30" customFormat="1" ht="22.5" customHeight="1">
      <c r="A4" s="63"/>
      <c r="B4" s="66"/>
      <c r="C4" s="69"/>
      <c r="D4" s="22"/>
      <c r="E4" s="6" t="s">
        <v>100</v>
      </c>
      <c r="F4" s="77" t="s">
        <v>4</v>
      </c>
      <c r="G4" s="77" t="s">
        <v>5</v>
      </c>
      <c r="H4" s="77" t="s">
        <v>6</v>
      </c>
      <c r="I4" s="6" t="s">
        <v>100</v>
      </c>
      <c r="J4" s="77" t="s">
        <v>7</v>
      </c>
      <c r="K4" s="77" t="s">
        <v>8</v>
      </c>
      <c r="L4" s="77" t="s">
        <v>9</v>
      </c>
      <c r="M4" s="77" t="s">
        <v>10</v>
      </c>
      <c r="N4" s="77" t="s">
        <v>11</v>
      </c>
      <c r="O4" s="81" t="s">
        <v>12</v>
      </c>
      <c r="P4" s="8"/>
      <c r="Q4" s="77" t="s">
        <v>13</v>
      </c>
      <c r="R4" s="77" t="s">
        <v>101</v>
      </c>
      <c r="S4" s="77" t="s">
        <v>102</v>
      </c>
      <c r="T4" s="79" t="s">
        <v>103</v>
      </c>
      <c r="U4" s="79" t="s">
        <v>104</v>
      </c>
    </row>
    <row r="5" spans="1:21" s="30" customFormat="1" ht="22.5" customHeight="1">
      <c r="A5" s="63"/>
      <c r="B5" s="66"/>
      <c r="C5" s="69"/>
      <c r="D5" s="22"/>
      <c r="E5" s="6"/>
      <c r="F5" s="78"/>
      <c r="G5" s="78"/>
      <c r="H5" s="78"/>
      <c r="I5" s="6"/>
      <c r="J5" s="78"/>
      <c r="K5" s="78"/>
      <c r="L5" s="78"/>
      <c r="M5" s="78"/>
      <c r="N5" s="78"/>
      <c r="O5" s="78"/>
      <c r="P5" s="9" t="s">
        <v>105</v>
      </c>
      <c r="Q5" s="78"/>
      <c r="R5" s="82"/>
      <c r="S5" s="82"/>
      <c r="T5" s="82"/>
      <c r="U5" s="78"/>
    </row>
    <row r="6" spans="1:21" s="30" customFormat="1" ht="22.5" customHeight="1">
      <c r="A6" s="64"/>
      <c r="B6" s="67"/>
      <c r="C6" s="70"/>
      <c r="D6" s="10" t="s">
        <v>106</v>
      </c>
      <c r="E6" s="10" t="s">
        <v>106</v>
      </c>
      <c r="F6" s="11" t="s">
        <v>14</v>
      </c>
      <c r="G6" s="10" t="s">
        <v>106</v>
      </c>
      <c r="H6" s="10" t="s">
        <v>106</v>
      </c>
      <c r="I6" s="10" t="s">
        <v>106</v>
      </c>
      <c r="J6" s="11" t="s">
        <v>14</v>
      </c>
      <c r="K6" s="10" t="s">
        <v>106</v>
      </c>
      <c r="L6" s="11" t="s">
        <v>14</v>
      </c>
      <c r="M6" s="10" t="s">
        <v>106</v>
      </c>
      <c r="N6" s="11" t="s">
        <v>14</v>
      </c>
      <c r="O6" s="10" t="s">
        <v>106</v>
      </c>
      <c r="P6" s="10" t="s">
        <v>106</v>
      </c>
      <c r="Q6" s="11" t="s">
        <v>14</v>
      </c>
      <c r="R6" s="83"/>
      <c r="S6" s="83"/>
      <c r="T6" s="83"/>
      <c r="U6" s="80"/>
    </row>
    <row r="7" spans="1:21" ht="13.5">
      <c r="A7" s="54" t="s">
        <v>40</v>
      </c>
      <c r="B7" s="54" t="s">
        <v>41</v>
      </c>
      <c r="C7" s="55" t="s">
        <v>42</v>
      </c>
      <c r="D7" s="31">
        <f aca="true" t="shared" si="0" ref="D7:D35">E7+I7</f>
        <v>195105</v>
      </c>
      <c r="E7" s="32">
        <f aca="true" t="shared" si="1" ref="E7:E35">G7+H7</f>
        <v>20575</v>
      </c>
      <c r="F7" s="33">
        <f aca="true" t="shared" si="2" ref="F7:F33">E7/D7*100</f>
        <v>10.545603649317034</v>
      </c>
      <c r="G7" s="31">
        <v>19583</v>
      </c>
      <c r="H7" s="31">
        <v>992</v>
      </c>
      <c r="I7" s="32">
        <f aca="true" t="shared" si="3" ref="I7:I35">K7+M7+O7</f>
        <v>174530</v>
      </c>
      <c r="J7" s="33">
        <f aca="true" t="shared" si="4" ref="J7:J33">I7/D7*100</f>
        <v>89.45439635068297</v>
      </c>
      <c r="K7" s="31">
        <v>132703</v>
      </c>
      <c r="L7" s="33">
        <f aca="true" t="shared" si="5" ref="L7:L33">K7/D7*100</f>
        <v>68.01619640706286</v>
      </c>
      <c r="M7" s="31">
        <v>2156</v>
      </c>
      <c r="N7" s="33">
        <f aca="true" t="shared" si="6" ref="N7:N33">M7/D7*100</f>
        <v>1.1050460008713257</v>
      </c>
      <c r="O7" s="31">
        <v>39671</v>
      </c>
      <c r="P7" s="31">
        <v>36745</v>
      </c>
      <c r="Q7" s="33">
        <f aca="true" t="shared" si="7" ref="Q7:Q33">O7/D7*100</f>
        <v>20.333153942748776</v>
      </c>
      <c r="R7" s="31" t="s">
        <v>143</v>
      </c>
      <c r="S7" s="31"/>
      <c r="T7" s="31"/>
      <c r="U7" s="31"/>
    </row>
    <row r="8" spans="1:21" ht="13.5">
      <c r="A8" s="54" t="s">
        <v>40</v>
      </c>
      <c r="B8" s="54" t="s">
        <v>43</v>
      </c>
      <c r="C8" s="55" t="s">
        <v>44</v>
      </c>
      <c r="D8" s="31">
        <f t="shared" si="0"/>
        <v>46305</v>
      </c>
      <c r="E8" s="32">
        <f t="shared" si="1"/>
        <v>18139</v>
      </c>
      <c r="F8" s="33">
        <f t="shared" si="2"/>
        <v>39.17287549940611</v>
      </c>
      <c r="G8" s="31">
        <v>17042</v>
      </c>
      <c r="H8" s="31">
        <v>1097</v>
      </c>
      <c r="I8" s="32">
        <f t="shared" si="3"/>
        <v>28166</v>
      </c>
      <c r="J8" s="33">
        <f t="shared" si="4"/>
        <v>60.82712450059389</v>
      </c>
      <c r="K8" s="31">
        <v>0</v>
      </c>
      <c r="L8" s="33">
        <f t="shared" si="5"/>
        <v>0</v>
      </c>
      <c r="M8" s="31">
        <v>1858</v>
      </c>
      <c r="N8" s="33">
        <f t="shared" si="6"/>
        <v>4.012525645178706</v>
      </c>
      <c r="O8" s="31">
        <v>26308</v>
      </c>
      <c r="P8" s="31">
        <v>6572</v>
      </c>
      <c r="Q8" s="33">
        <f t="shared" si="7"/>
        <v>56.81459885541518</v>
      </c>
      <c r="R8" s="31" t="s">
        <v>143</v>
      </c>
      <c r="S8" s="31"/>
      <c r="T8" s="31"/>
      <c r="U8" s="31"/>
    </row>
    <row r="9" spans="1:21" ht="13.5">
      <c r="A9" s="54" t="s">
        <v>40</v>
      </c>
      <c r="B9" s="54" t="s">
        <v>45</v>
      </c>
      <c r="C9" s="55" t="s">
        <v>46</v>
      </c>
      <c r="D9" s="31">
        <f t="shared" si="0"/>
        <v>148642</v>
      </c>
      <c r="E9" s="32">
        <f t="shared" si="1"/>
        <v>49776</v>
      </c>
      <c r="F9" s="33">
        <f t="shared" si="2"/>
        <v>33.48717051708131</v>
      </c>
      <c r="G9" s="31">
        <v>48813</v>
      </c>
      <c r="H9" s="31">
        <v>963</v>
      </c>
      <c r="I9" s="32">
        <f t="shared" si="3"/>
        <v>98866</v>
      </c>
      <c r="J9" s="33">
        <f t="shared" si="4"/>
        <v>66.51282948291869</v>
      </c>
      <c r="K9" s="31">
        <v>37483</v>
      </c>
      <c r="L9" s="33">
        <f t="shared" si="5"/>
        <v>25.216964249673712</v>
      </c>
      <c r="M9" s="31">
        <v>219</v>
      </c>
      <c r="N9" s="33">
        <f t="shared" si="6"/>
        <v>0.1473338625691258</v>
      </c>
      <c r="O9" s="31">
        <v>61164</v>
      </c>
      <c r="P9" s="31">
        <v>34846</v>
      </c>
      <c r="Q9" s="33">
        <f t="shared" si="7"/>
        <v>41.14853137067585</v>
      </c>
      <c r="R9" s="31" t="s">
        <v>143</v>
      </c>
      <c r="S9" s="31"/>
      <c r="T9" s="31"/>
      <c r="U9" s="31"/>
    </row>
    <row r="10" spans="1:21" ht="13.5">
      <c r="A10" s="54" t="s">
        <v>40</v>
      </c>
      <c r="B10" s="54" t="s">
        <v>47</v>
      </c>
      <c r="C10" s="55" t="s">
        <v>48</v>
      </c>
      <c r="D10" s="31">
        <f t="shared" si="0"/>
        <v>53982</v>
      </c>
      <c r="E10" s="32">
        <f t="shared" si="1"/>
        <v>27627</v>
      </c>
      <c r="F10" s="33">
        <f t="shared" si="2"/>
        <v>51.17817050127821</v>
      </c>
      <c r="G10" s="31">
        <v>25693</v>
      </c>
      <c r="H10" s="31">
        <v>1934</v>
      </c>
      <c r="I10" s="32">
        <f t="shared" si="3"/>
        <v>26355</v>
      </c>
      <c r="J10" s="33">
        <f t="shared" si="4"/>
        <v>48.8218294987218</v>
      </c>
      <c r="K10" s="31">
        <v>0</v>
      </c>
      <c r="L10" s="33">
        <f t="shared" si="5"/>
        <v>0</v>
      </c>
      <c r="M10" s="31">
        <v>488</v>
      </c>
      <c r="N10" s="33">
        <f t="shared" si="6"/>
        <v>0.9040050387166092</v>
      </c>
      <c r="O10" s="31">
        <v>25867</v>
      </c>
      <c r="P10" s="31">
        <v>7063</v>
      </c>
      <c r="Q10" s="33">
        <f t="shared" si="7"/>
        <v>47.917824460005185</v>
      </c>
      <c r="R10" s="31" t="s">
        <v>143</v>
      </c>
      <c r="S10" s="31"/>
      <c r="T10" s="31"/>
      <c r="U10" s="31"/>
    </row>
    <row r="11" spans="1:21" ht="13.5">
      <c r="A11" s="54" t="s">
        <v>40</v>
      </c>
      <c r="B11" s="54" t="s">
        <v>49</v>
      </c>
      <c r="C11" s="55" t="s">
        <v>50</v>
      </c>
      <c r="D11" s="31">
        <f t="shared" si="0"/>
        <v>33666</v>
      </c>
      <c r="E11" s="32">
        <f t="shared" si="1"/>
        <v>22096</v>
      </c>
      <c r="F11" s="33">
        <f t="shared" si="2"/>
        <v>65.63298283134318</v>
      </c>
      <c r="G11" s="31">
        <v>21990</v>
      </c>
      <c r="H11" s="31">
        <v>106</v>
      </c>
      <c r="I11" s="32">
        <f t="shared" si="3"/>
        <v>11570</v>
      </c>
      <c r="J11" s="33">
        <f t="shared" si="4"/>
        <v>34.36701716865681</v>
      </c>
      <c r="K11" s="31">
        <v>0</v>
      </c>
      <c r="L11" s="33">
        <f t="shared" si="5"/>
        <v>0</v>
      </c>
      <c r="M11" s="31">
        <v>0</v>
      </c>
      <c r="N11" s="33">
        <f t="shared" si="6"/>
        <v>0</v>
      </c>
      <c r="O11" s="31">
        <v>11570</v>
      </c>
      <c r="P11" s="31">
        <v>4179</v>
      </c>
      <c r="Q11" s="33">
        <f t="shared" si="7"/>
        <v>34.36701716865681</v>
      </c>
      <c r="R11" s="31" t="s">
        <v>143</v>
      </c>
      <c r="S11" s="31"/>
      <c r="T11" s="31"/>
      <c r="U11" s="31"/>
    </row>
    <row r="12" spans="1:21" ht="13.5">
      <c r="A12" s="54" t="s">
        <v>40</v>
      </c>
      <c r="B12" s="54" t="s">
        <v>51</v>
      </c>
      <c r="C12" s="55" t="s">
        <v>52</v>
      </c>
      <c r="D12" s="31">
        <f t="shared" si="0"/>
        <v>45220</v>
      </c>
      <c r="E12" s="32">
        <f t="shared" si="1"/>
        <v>8960</v>
      </c>
      <c r="F12" s="33">
        <f t="shared" si="2"/>
        <v>19.814241486068113</v>
      </c>
      <c r="G12" s="31">
        <v>8039</v>
      </c>
      <c r="H12" s="31">
        <v>921</v>
      </c>
      <c r="I12" s="32">
        <f t="shared" si="3"/>
        <v>36260</v>
      </c>
      <c r="J12" s="33">
        <f t="shared" si="4"/>
        <v>80.18575851393189</v>
      </c>
      <c r="K12" s="31">
        <v>16571</v>
      </c>
      <c r="L12" s="33">
        <f t="shared" si="5"/>
        <v>36.6452896948253</v>
      </c>
      <c r="M12" s="31">
        <v>0</v>
      </c>
      <c r="N12" s="33">
        <f t="shared" si="6"/>
        <v>0</v>
      </c>
      <c r="O12" s="31">
        <v>19689</v>
      </c>
      <c r="P12" s="31">
        <v>14746</v>
      </c>
      <c r="Q12" s="33">
        <f t="shared" si="7"/>
        <v>43.54046881910659</v>
      </c>
      <c r="R12" s="31" t="s">
        <v>143</v>
      </c>
      <c r="S12" s="31"/>
      <c r="T12" s="31"/>
      <c r="U12" s="31"/>
    </row>
    <row r="13" spans="1:21" ht="13.5">
      <c r="A13" s="54" t="s">
        <v>40</v>
      </c>
      <c r="B13" s="54" t="s">
        <v>53</v>
      </c>
      <c r="C13" s="55" t="s">
        <v>54</v>
      </c>
      <c r="D13" s="31">
        <f t="shared" si="0"/>
        <v>28567</v>
      </c>
      <c r="E13" s="32">
        <f t="shared" si="1"/>
        <v>14592</v>
      </c>
      <c r="F13" s="33">
        <f t="shared" si="2"/>
        <v>51.07991738719502</v>
      </c>
      <c r="G13" s="31">
        <v>13717</v>
      </c>
      <c r="H13" s="31">
        <v>875</v>
      </c>
      <c r="I13" s="32">
        <f t="shared" si="3"/>
        <v>13975</v>
      </c>
      <c r="J13" s="33">
        <f t="shared" si="4"/>
        <v>48.92008261280498</v>
      </c>
      <c r="K13" s="31">
        <v>540</v>
      </c>
      <c r="L13" s="33">
        <f t="shared" si="5"/>
        <v>1.8902929954142893</v>
      </c>
      <c r="M13" s="31">
        <v>0</v>
      </c>
      <c r="N13" s="33">
        <f t="shared" si="6"/>
        <v>0</v>
      </c>
      <c r="O13" s="31">
        <v>13435</v>
      </c>
      <c r="P13" s="31">
        <v>1020</v>
      </c>
      <c r="Q13" s="33">
        <f t="shared" si="7"/>
        <v>47.02978961739069</v>
      </c>
      <c r="R13" s="31" t="s">
        <v>143</v>
      </c>
      <c r="S13" s="31"/>
      <c r="T13" s="31"/>
      <c r="U13" s="31"/>
    </row>
    <row r="14" spans="1:21" ht="13.5">
      <c r="A14" s="54" t="s">
        <v>40</v>
      </c>
      <c r="B14" s="54" t="s">
        <v>28</v>
      </c>
      <c r="C14" s="55" t="s">
        <v>29</v>
      </c>
      <c r="D14" s="31">
        <f t="shared" si="0"/>
        <v>46157</v>
      </c>
      <c r="E14" s="32">
        <f t="shared" si="1"/>
        <v>18445</v>
      </c>
      <c r="F14" s="33">
        <f t="shared" si="2"/>
        <v>39.96143596854215</v>
      </c>
      <c r="G14" s="31">
        <v>18011</v>
      </c>
      <c r="H14" s="31">
        <v>434</v>
      </c>
      <c r="I14" s="32">
        <f t="shared" si="3"/>
        <v>27712</v>
      </c>
      <c r="J14" s="33">
        <f t="shared" si="4"/>
        <v>60.03856403145785</v>
      </c>
      <c r="K14" s="31">
        <v>7737</v>
      </c>
      <c r="L14" s="33">
        <f t="shared" si="5"/>
        <v>16.76235457243755</v>
      </c>
      <c r="M14" s="31">
        <v>195</v>
      </c>
      <c r="N14" s="33">
        <f t="shared" si="6"/>
        <v>0.4224711311393721</v>
      </c>
      <c r="O14" s="31">
        <v>19780</v>
      </c>
      <c r="P14" s="31">
        <v>8293</v>
      </c>
      <c r="Q14" s="33">
        <f t="shared" si="7"/>
        <v>42.85373832788093</v>
      </c>
      <c r="R14" s="31" t="s">
        <v>143</v>
      </c>
      <c r="S14" s="31"/>
      <c r="T14" s="31"/>
      <c r="U14" s="31"/>
    </row>
    <row r="15" spans="1:21" ht="13.5">
      <c r="A15" s="54" t="s">
        <v>40</v>
      </c>
      <c r="B15" s="54" t="s">
        <v>55</v>
      </c>
      <c r="C15" s="55" t="s">
        <v>56</v>
      </c>
      <c r="D15" s="31">
        <f t="shared" si="0"/>
        <v>14220</v>
      </c>
      <c r="E15" s="32">
        <f t="shared" si="1"/>
        <v>936</v>
      </c>
      <c r="F15" s="33">
        <f t="shared" si="2"/>
        <v>6.582278481012659</v>
      </c>
      <c r="G15" s="31">
        <v>936</v>
      </c>
      <c r="H15" s="31">
        <v>0</v>
      </c>
      <c r="I15" s="32">
        <f t="shared" si="3"/>
        <v>13284</v>
      </c>
      <c r="J15" s="33">
        <f t="shared" si="4"/>
        <v>93.41772151898734</v>
      </c>
      <c r="K15" s="31">
        <v>10160</v>
      </c>
      <c r="L15" s="33">
        <f t="shared" si="5"/>
        <v>71.44866385372714</v>
      </c>
      <c r="M15" s="31">
        <v>0</v>
      </c>
      <c r="N15" s="33">
        <f t="shared" si="6"/>
        <v>0</v>
      </c>
      <c r="O15" s="31">
        <v>3124</v>
      </c>
      <c r="P15" s="31">
        <v>193</v>
      </c>
      <c r="Q15" s="33">
        <f t="shared" si="7"/>
        <v>21.9690576652602</v>
      </c>
      <c r="R15" s="31" t="s">
        <v>143</v>
      </c>
      <c r="S15" s="31"/>
      <c r="T15" s="31"/>
      <c r="U15" s="31"/>
    </row>
    <row r="16" spans="1:21" ht="13.5">
      <c r="A16" s="54" t="s">
        <v>40</v>
      </c>
      <c r="B16" s="54" t="s">
        <v>30</v>
      </c>
      <c r="C16" s="55" t="s">
        <v>31</v>
      </c>
      <c r="D16" s="31">
        <f t="shared" si="0"/>
        <v>16516</v>
      </c>
      <c r="E16" s="32">
        <f t="shared" si="1"/>
        <v>9079</v>
      </c>
      <c r="F16" s="33">
        <f t="shared" si="2"/>
        <v>54.97093727294744</v>
      </c>
      <c r="G16" s="31">
        <v>7124</v>
      </c>
      <c r="H16" s="31">
        <v>1955</v>
      </c>
      <c r="I16" s="32">
        <f t="shared" si="3"/>
        <v>7437</v>
      </c>
      <c r="J16" s="33">
        <f t="shared" si="4"/>
        <v>45.029062727052555</v>
      </c>
      <c r="K16" s="31">
        <v>1409</v>
      </c>
      <c r="L16" s="33">
        <f t="shared" si="5"/>
        <v>8.531121336885445</v>
      </c>
      <c r="M16" s="31">
        <v>0</v>
      </c>
      <c r="N16" s="33">
        <f t="shared" si="6"/>
        <v>0</v>
      </c>
      <c r="O16" s="31">
        <v>6028</v>
      </c>
      <c r="P16" s="31">
        <v>2860</v>
      </c>
      <c r="Q16" s="33">
        <f t="shared" si="7"/>
        <v>36.497941390167114</v>
      </c>
      <c r="R16" s="31" t="s">
        <v>143</v>
      </c>
      <c r="S16" s="31"/>
      <c r="T16" s="31"/>
      <c r="U16" s="31"/>
    </row>
    <row r="17" spans="1:21" ht="13.5">
      <c r="A17" s="54" t="s">
        <v>40</v>
      </c>
      <c r="B17" s="54" t="s">
        <v>32</v>
      </c>
      <c r="C17" s="55" t="s">
        <v>39</v>
      </c>
      <c r="D17" s="31">
        <f t="shared" si="0"/>
        <v>6297</v>
      </c>
      <c r="E17" s="32">
        <f t="shared" si="1"/>
        <v>3989</v>
      </c>
      <c r="F17" s="33">
        <f t="shared" si="2"/>
        <v>63.34762585358107</v>
      </c>
      <c r="G17" s="31">
        <v>3786</v>
      </c>
      <c r="H17" s="31">
        <v>203</v>
      </c>
      <c r="I17" s="32">
        <f t="shared" si="3"/>
        <v>2308</v>
      </c>
      <c r="J17" s="33">
        <f t="shared" si="4"/>
        <v>36.65237414641893</v>
      </c>
      <c r="K17" s="31">
        <v>912</v>
      </c>
      <c r="L17" s="33">
        <f t="shared" si="5"/>
        <v>14.483087184373511</v>
      </c>
      <c r="M17" s="31">
        <v>0</v>
      </c>
      <c r="N17" s="33">
        <f t="shared" si="6"/>
        <v>0</v>
      </c>
      <c r="O17" s="31">
        <v>1396</v>
      </c>
      <c r="P17" s="31">
        <v>1004</v>
      </c>
      <c r="Q17" s="33">
        <f t="shared" si="7"/>
        <v>22.16928696204542</v>
      </c>
      <c r="R17" s="31" t="s">
        <v>143</v>
      </c>
      <c r="S17" s="31"/>
      <c r="T17" s="31"/>
      <c r="U17" s="31"/>
    </row>
    <row r="18" spans="1:21" ht="13.5">
      <c r="A18" s="54" t="s">
        <v>40</v>
      </c>
      <c r="B18" s="54" t="s">
        <v>57</v>
      </c>
      <c r="C18" s="55" t="s">
        <v>58</v>
      </c>
      <c r="D18" s="31">
        <f t="shared" si="0"/>
        <v>27845</v>
      </c>
      <c r="E18" s="32">
        <f t="shared" si="1"/>
        <v>9602</v>
      </c>
      <c r="F18" s="33">
        <f t="shared" si="2"/>
        <v>34.48374932662956</v>
      </c>
      <c r="G18" s="31">
        <v>9602</v>
      </c>
      <c r="H18" s="31">
        <v>0</v>
      </c>
      <c r="I18" s="32">
        <f t="shared" si="3"/>
        <v>18243</v>
      </c>
      <c r="J18" s="33">
        <f t="shared" si="4"/>
        <v>65.51625067337045</v>
      </c>
      <c r="K18" s="31">
        <v>8880</v>
      </c>
      <c r="L18" s="33">
        <f t="shared" si="5"/>
        <v>31.890824205422874</v>
      </c>
      <c r="M18" s="31">
        <v>0</v>
      </c>
      <c r="N18" s="33">
        <f t="shared" si="6"/>
        <v>0</v>
      </c>
      <c r="O18" s="31">
        <v>9363</v>
      </c>
      <c r="P18" s="31">
        <v>3103</v>
      </c>
      <c r="Q18" s="33">
        <f t="shared" si="7"/>
        <v>33.62542646794757</v>
      </c>
      <c r="R18" s="31" t="s">
        <v>143</v>
      </c>
      <c r="S18" s="31"/>
      <c r="T18" s="31"/>
      <c r="U18" s="31"/>
    </row>
    <row r="19" spans="1:21" ht="13.5">
      <c r="A19" s="54" t="s">
        <v>40</v>
      </c>
      <c r="B19" s="54" t="s">
        <v>59</v>
      </c>
      <c r="C19" s="55" t="s">
        <v>60</v>
      </c>
      <c r="D19" s="31">
        <f t="shared" si="0"/>
        <v>3956</v>
      </c>
      <c r="E19" s="32">
        <f t="shared" si="1"/>
        <v>2697</v>
      </c>
      <c r="F19" s="33">
        <f t="shared" si="2"/>
        <v>68.17492416582407</v>
      </c>
      <c r="G19" s="31">
        <v>2538</v>
      </c>
      <c r="H19" s="31">
        <v>159</v>
      </c>
      <c r="I19" s="32">
        <f t="shared" si="3"/>
        <v>1259</v>
      </c>
      <c r="J19" s="33">
        <f t="shared" si="4"/>
        <v>31.825075834175937</v>
      </c>
      <c r="K19" s="31">
        <v>0</v>
      </c>
      <c r="L19" s="33">
        <f t="shared" si="5"/>
        <v>0</v>
      </c>
      <c r="M19" s="31">
        <v>0</v>
      </c>
      <c r="N19" s="33">
        <f t="shared" si="6"/>
        <v>0</v>
      </c>
      <c r="O19" s="31">
        <v>1259</v>
      </c>
      <c r="P19" s="31">
        <v>760</v>
      </c>
      <c r="Q19" s="33">
        <f t="shared" si="7"/>
        <v>31.825075834175937</v>
      </c>
      <c r="R19" s="31" t="s">
        <v>143</v>
      </c>
      <c r="S19" s="31"/>
      <c r="T19" s="31"/>
      <c r="U19" s="31"/>
    </row>
    <row r="20" spans="1:21" ht="13.5">
      <c r="A20" s="54" t="s">
        <v>40</v>
      </c>
      <c r="B20" s="54" t="s">
        <v>61</v>
      </c>
      <c r="C20" s="55" t="s">
        <v>62</v>
      </c>
      <c r="D20" s="31">
        <f t="shared" si="0"/>
        <v>4959</v>
      </c>
      <c r="E20" s="32">
        <f t="shared" si="1"/>
        <v>3708</v>
      </c>
      <c r="F20" s="33">
        <f t="shared" si="2"/>
        <v>74.77313974591652</v>
      </c>
      <c r="G20" s="31">
        <v>3617</v>
      </c>
      <c r="H20" s="31">
        <v>91</v>
      </c>
      <c r="I20" s="32">
        <f t="shared" si="3"/>
        <v>1251</v>
      </c>
      <c r="J20" s="33">
        <f t="shared" si="4"/>
        <v>25.226860254083483</v>
      </c>
      <c r="K20" s="31">
        <v>0</v>
      </c>
      <c r="L20" s="33">
        <f t="shared" si="5"/>
        <v>0</v>
      </c>
      <c r="M20" s="31">
        <v>0</v>
      </c>
      <c r="N20" s="33">
        <f t="shared" si="6"/>
        <v>0</v>
      </c>
      <c r="O20" s="31">
        <v>1251</v>
      </c>
      <c r="P20" s="31">
        <v>676</v>
      </c>
      <c r="Q20" s="33">
        <f t="shared" si="7"/>
        <v>25.226860254083483</v>
      </c>
      <c r="R20" s="31" t="s">
        <v>143</v>
      </c>
      <c r="S20" s="31"/>
      <c r="T20" s="31"/>
      <c r="U20" s="31"/>
    </row>
    <row r="21" spans="1:21" ht="13.5">
      <c r="A21" s="54" t="s">
        <v>40</v>
      </c>
      <c r="B21" s="54" t="s">
        <v>63</v>
      </c>
      <c r="C21" s="55" t="s">
        <v>142</v>
      </c>
      <c r="D21" s="31">
        <f t="shared" si="0"/>
        <v>4473</v>
      </c>
      <c r="E21" s="32">
        <f t="shared" si="1"/>
        <v>1953</v>
      </c>
      <c r="F21" s="33">
        <f t="shared" si="2"/>
        <v>43.66197183098591</v>
      </c>
      <c r="G21" s="31">
        <v>1654</v>
      </c>
      <c r="H21" s="31">
        <v>299</v>
      </c>
      <c r="I21" s="32">
        <f t="shared" si="3"/>
        <v>2520</v>
      </c>
      <c r="J21" s="33">
        <f t="shared" si="4"/>
        <v>56.33802816901409</v>
      </c>
      <c r="K21" s="31">
        <v>0</v>
      </c>
      <c r="L21" s="33">
        <f t="shared" si="5"/>
        <v>0</v>
      </c>
      <c r="M21" s="31">
        <v>0</v>
      </c>
      <c r="N21" s="33">
        <f t="shared" si="6"/>
        <v>0</v>
      </c>
      <c r="O21" s="31">
        <v>2520</v>
      </c>
      <c r="P21" s="31">
        <v>1630</v>
      </c>
      <c r="Q21" s="33">
        <f t="shared" si="7"/>
        <v>56.33802816901409</v>
      </c>
      <c r="R21" s="31" t="s">
        <v>143</v>
      </c>
      <c r="S21" s="31"/>
      <c r="T21" s="31"/>
      <c r="U21" s="31"/>
    </row>
    <row r="22" spans="1:21" ht="13.5">
      <c r="A22" s="54" t="s">
        <v>40</v>
      </c>
      <c r="B22" s="54" t="s">
        <v>33</v>
      </c>
      <c r="C22" s="55" t="s">
        <v>27</v>
      </c>
      <c r="D22" s="31">
        <f t="shared" si="0"/>
        <v>6334</v>
      </c>
      <c r="E22" s="32">
        <f t="shared" si="1"/>
        <v>3193</v>
      </c>
      <c r="F22" s="33">
        <f t="shared" si="2"/>
        <v>50.41048310704136</v>
      </c>
      <c r="G22" s="31">
        <v>3141</v>
      </c>
      <c r="H22" s="31">
        <v>52</v>
      </c>
      <c r="I22" s="32">
        <f t="shared" si="3"/>
        <v>3141</v>
      </c>
      <c r="J22" s="33">
        <f t="shared" si="4"/>
        <v>49.589516892958635</v>
      </c>
      <c r="K22" s="31">
        <v>695</v>
      </c>
      <c r="L22" s="33">
        <f t="shared" si="5"/>
        <v>10.972529207451847</v>
      </c>
      <c r="M22" s="31">
        <v>0</v>
      </c>
      <c r="N22" s="33">
        <f t="shared" si="6"/>
        <v>0</v>
      </c>
      <c r="O22" s="31">
        <v>2446</v>
      </c>
      <c r="P22" s="31">
        <v>1995</v>
      </c>
      <c r="Q22" s="33">
        <f t="shared" si="7"/>
        <v>38.616987685506786</v>
      </c>
      <c r="R22" s="31" t="s">
        <v>143</v>
      </c>
      <c r="S22" s="31"/>
      <c r="T22" s="31"/>
      <c r="U22" s="31"/>
    </row>
    <row r="23" spans="1:21" ht="13.5">
      <c r="A23" s="54" t="s">
        <v>40</v>
      </c>
      <c r="B23" s="54" t="s">
        <v>34</v>
      </c>
      <c r="C23" s="55" t="s">
        <v>35</v>
      </c>
      <c r="D23" s="31">
        <f t="shared" si="0"/>
        <v>13308</v>
      </c>
      <c r="E23" s="32">
        <f t="shared" si="1"/>
        <v>2632</v>
      </c>
      <c r="F23" s="33">
        <f t="shared" si="2"/>
        <v>19.7775773970544</v>
      </c>
      <c r="G23" s="31">
        <v>2632</v>
      </c>
      <c r="H23" s="31">
        <v>0</v>
      </c>
      <c r="I23" s="32">
        <f t="shared" si="3"/>
        <v>10676</v>
      </c>
      <c r="J23" s="33">
        <f t="shared" si="4"/>
        <v>80.2224226029456</v>
      </c>
      <c r="K23" s="31">
        <v>1260</v>
      </c>
      <c r="L23" s="33">
        <f t="shared" si="5"/>
        <v>9.467989179440938</v>
      </c>
      <c r="M23" s="31">
        <v>0</v>
      </c>
      <c r="N23" s="33">
        <f t="shared" si="6"/>
        <v>0</v>
      </c>
      <c r="O23" s="31">
        <v>9416</v>
      </c>
      <c r="P23" s="31">
        <v>9416</v>
      </c>
      <c r="Q23" s="33">
        <f t="shared" si="7"/>
        <v>70.75443342350466</v>
      </c>
      <c r="R23" s="31" t="s">
        <v>143</v>
      </c>
      <c r="S23" s="31"/>
      <c r="T23" s="31"/>
      <c r="U23" s="31"/>
    </row>
    <row r="24" spans="1:21" ht="13.5">
      <c r="A24" s="54" t="s">
        <v>40</v>
      </c>
      <c r="B24" s="54" t="s">
        <v>65</v>
      </c>
      <c r="C24" s="55" t="s">
        <v>66</v>
      </c>
      <c r="D24" s="31">
        <f t="shared" si="0"/>
        <v>5229</v>
      </c>
      <c r="E24" s="32">
        <f t="shared" si="1"/>
        <v>3044</v>
      </c>
      <c r="F24" s="33">
        <f t="shared" si="2"/>
        <v>58.213807611397975</v>
      </c>
      <c r="G24" s="31">
        <v>2974</v>
      </c>
      <c r="H24" s="31">
        <v>70</v>
      </c>
      <c r="I24" s="32">
        <f t="shared" si="3"/>
        <v>2185</v>
      </c>
      <c r="J24" s="33">
        <f t="shared" si="4"/>
        <v>41.786192388602025</v>
      </c>
      <c r="K24" s="31">
        <v>0</v>
      </c>
      <c r="L24" s="33">
        <f t="shared" si="5"/>
        <v>0</v>
      </c>
      <c r="M24" s="31">
        <v>0</v>
      </c>
      <c r="N24" s="33">
        <f t="shared" si="6"/>
        <v>0</v>
      </c>
      <c r="O24" s="31">
        <v>2185</v>
      </c>
      <c r="P24" s="31">
        <v>930</v>
      </c>
      <c r="Q24" s="33">
        <f t="shared" si="7"/>
        <v>41.786192388602025</v>
      </c>
      <c r="R24" s="31" t="s">
        <v>143</v>
      </c>
      <c r="S24" s="31"/>
      <c r="T24" s="31"/>
      <c r="U24" s="31"/>
    </row>
    <row r="25" spans="1:21" ht="13.5">
      <c r="A25" s="54" t="s">
        <v>40</v>
      </c>
      <c r="B25" s="54" t="s">
        <v>67</v>
      </c>
      <c r="C25" s="55" t="s">
        <v>38</v>
      </c>
      <c r="D25" s="31">
        <f t="shared" si="0"/>
        <v>3132</v>
      </c>
      <c r="E25" s="32">
        <f t="shared" si="1"/>
        <v>1834</v>
      </c>
      <c r="F25" s="33">
        <f t="shared" si="2"/>
        <v>58.55683269476373</v>
      </c>
      <c r="G25" s="31">
        <v>1470</v>
      </c>
      <c r="H25" s="31">
        <v>364</v>
      </c>
      <c r="I25" s="32">
        <f t="shared" si="3"/>
        <v>1298</v>
      </c>
      <c r="J25" s="33">
        <f t="shared" si="4"/>
        <v>41.44316730523627</v>
      </c>
      <c r="K25" s="31">
        <v>0</v>
      </c>
      <c r="L25" s="33">
        <f t="shared" si="5"/>
        <v>0</v>
      </c>
      <c r="M25" s="31">
        <v>0</v>
      </c>
      <c r="N25" s="33">
        <f t="shared" si="6"/>
        <v>0</v>
      </c>
      <c r="O25" s="31">
        <v>1298</v>
      </c>
      <c r="P25" s="31">
        <v>460</v>
      </c>
      <c r="Q25" s="33">
        <f t="shared" si="7"/>
        <v>41.44316730523627</v>
      </c>
      <c r="R25" s="31" t="s">
        <v>143</v>
      </c>
      <c r="S25" s="31"/>
      <c r="T25" s="31"/>
      <c r="U25" s="31"/>
    </row>
    <row r="26" spans="1:21" ht="13.5">
      <c r="A26" s="54" t="s">
        <v>40</v>
      </c>
      <c r="B26" s="54" t="s">
        <v>68</v>
      </c>
      <c r="C26" s="55" t="s">
        <v>69</v>
      </c>
      <c r="D26" s="31">
        <f t="shared" si="0"/>
        <v>1745</v>
      </c>
      <c r="E26" s="32">
        <f t="shared" si="1"/>
        <v>828</v>
      </c>
      <c r="F26" s="33">
        <f t="shared" si="2"/>
        <v>47.449856733524356</v>
      </c>
      <c r="G26" s="31">
        <v>475</v>
      </c>
      <c r="H26" s="31">
        <v>353</v>
      </c>
      <c r="I26" s="32">
        <f t="shared" si="3"/>
        <v>917</v>
      </c>
      <c r="J26" s="33">
        <f t="shared" si="4"/>
        <v>52.550143266475644</v>
      </c>
      <c r="K26" s="31">
        <v>0</v>
      </c>
      <c r="L26" s="33">
        <f t="shared" si="5"/>
        <v>0</v>
      </c>
      <c r="M26" s="31">
        <v>0</v>
      </c>
      <c r="N26" s="33">
        <f t="shared" si="6"/>
        <v>0</v>
      </c>
      <c r="O26" s="31">
        <v>917</v>
      </c>
      <c r="P26" s="31">
        <v>844</v>
      </c>
      <c r="Q26" s="33">
        <f t="shared" si="7"/>
        <v>52.550143266475644</v>
      </c>
      <c r="R26" s="31" t="s">
        <v>143</v>
      </c>
      <c r="S26" s="31"/>
      <c r="T26" s="31"/>
      <c r="U26" s="31"/>
    </row>
    <row r="27" spans="1:21" ht="13.5">
      <c r="A27" s="54" t="s">
        <v>40</v>
      </c>
      <c r="B27" s="54" t="s">
        <v>70</v>
      </c>
      <c r="C27" s="55" t="s">
        <v>71</v>
      </c>
      <c r="D27" s="31">
        <f t="shared" si="0"/>
        <v>7676</v>
      </c>
      <c r="E27" s="32">
        <f t="shared" si="1"/>
        <v>2842</v>
      </c>
      <c r="F27" s="33">
        <f t="shared" si="2"/>
        <v>37.02449192287649</v>
      </c>
      <c r="G27" s="31">
        <v>2788</v>
      </c>
      <c r="H27" s="31">
        <v>54</v>
      </c>
      <c r="I27" s="32">
        <f t="shared" si="3"/>
        <v>4834</v>
      </c>
      <c r="J27" s="33">
        <f t="shared" si="4"/>
        <v>62.9755080771235</v>
      </c>
      <c r="K27" s="31">
        <v>1399</v>
      </c>
      <c r="L27" s="33">
        <f t="shared" si="5"/>
        <v>18.225638353309016</v>
      </c>
      <c r="M27" s="31">
        <v>0</v>
      </c>
      <c r="N27" s="33">
        <f t="shared" si="6"/>
        <v>0</v>
      </c>
      <c r="O27" s="31">
        <v>3435</v>
      </c>
      <c r="P27" s="31">
        <v>1957</v>
      </c>
      <c r="Q27" s="33">
        <f t="shared" si="7"/>
        <v>44.74986972381449</v>
      </c>
      <c r="R27" s="31" t="s">
        <v>143</v>
      </c>
      <c r="S27" s="31"/>
      <c r="T27" s="31"/>
      <c r="U27" s="31"/>
    </row>
    <row r="28" spans="1:21" ht="13.5">
      <c r="A28" s="54" t="s">
        <v>40</v>
      </c>
      <c r="B28" s="54" t="s">
        <v>72</v>
      </c>
      <c r="C28" s="55" t="s">
        <v>73</v>
      </c>
      <c r="D28" s="31">
        <f t="shared" si="0"/>
        <v>5774</v>
      </c>
      <c r="E28" s="32">
        <f t="shared" si="1"/>
        <v>3442</v>
      </c>
      <c r="F28" s="33">
        <f t="shared" si="2"/>
        <v>59.6120540353308</v>
      </c>
      <c r="G28" s="31">
        <v>2832</v>
      </c>
      <c r="H28" s="31">
        <v>610</v>
      </c>
      <c r="I28" s="32">
        <f t="shared" si="3"/>
        <v>2332</v>
      </c>
      <c r="J28" s="33">
        <f t="shared" si="4"/>
        <v>40.38794596466921</v>
      </c>
      <c r="K28" s="31">
        <v>0</v>
      </c>
      <c r="L28" s="33">
        <f t="shared" si="5"/>
        <v>0</v>
      </c>
      <c r="M28" s="31">
        <v>0</v>
      </c>
      <c r="N28" s="33">
        <f t="shared" si="6"/>
        <v>0</v>
      </c>
      <c r="O28" s="31">
        <v>2332</v>
      </c>
      <c r="P28" s="31">
        <v>867</v>
      </c>
      <c r="Q28" s="33">
        <f t="shared" si="7"/>
        <v>40.38794596466921</v>
      </c>
      <c r="R28" s="31" t="s">
        <v>143</v>
      </c>
      <c r="S28" s="31"/>
      <c r="T28" s="31"/>
      <c r="U28" s="31"/>
    </row>
    <row r="29" spans="1:21" ht="13.5">
      <c r="A29" s="54" t="s">
        <v>40</v>
      </c>
      <c r="B29" s="54" t="s">
        <v>74</v>
      </c>
      <c r="C29" s="55" t="s">
        <v>75</v>
      </c>
      <c r="D29" s="31">
        <f t="shared" si="0"/>
        <v>4296</v>
      </c>
      <c r="E29" s="32">
        <f t="shared" si="1"/>
        <v>1718</v>
      </c>
      <c r="F29" s="33">
        <f t="shared" si="2"/>
        <v>39.99068901303538</v>
      </c>
      <c r="G29" s="31">
        <v>1022</v>
      </c>
      <c r="H29" s="31">
        <v>696</v>
      </c>
      <c r="I29" s="32">
        <f t="shared" si="3"/>
        <v>2578</v>
      </c>
      <c r="J29" s="33">
        <f t="shared" si="4"/>
        <v>60.009310986964614</v>
      </c>
      <c r="K29" s="31">
        <v>1133</v>
      </c>
      <c r="L29" s="33">
        <f t="shared" si="5"/>
        <v>26.37337057728119</v>
      </c>
      <c r="M29" s="31">
        <v>0</v>
      </c>
      <c r="N29" s="33">
        <f t="shared" si="6"/>
        <v>0</v>
      </c>
      <c r="O29" s="31">
        <v>1445</v>
      </c>
      <c r="P29" s="31">
        <v>920</v>
      </c>
      <c r="Q29" s="33">
        <f t="shared" si="7"/>
        <v>33.63594040968343</v>
      </c>
      <c r="R29" s="31" t="s">
        <v>143</v>
      </c>
      <c r="S29" s="31"/>
      <c r="T29" s="31"/>
      <c r="U29" s="31"/>
    </row>
    <row r="30" spans="1:21" ht="13.5">
      <c r="A30" s="54" t="s">
        <v>40</v>
      </c>
      <c r="B30" s="54" t="s">
        <v>76</v>
      </c>
      <c r="C30" s="55" t="s">
        <v>77</v>
      </c>
      <c r="D30" s="31">
        <f t="shared" si="0"/>
        <v>1836</v>
      </c>
      <c r="E30" s="32">
        <f t="shared" si="1"/>
        <v>814</v>
      </c>
      <c r="F30" s="33">
        <f t="shared" si="2"/>
        <v>44.33551198257081</v>
      </c>
      <c r="G30" s="31">
        <v>690</v>
      </c>
      <c r="H30" s="31">
        <v>124</v>
      </c>
      <c r="I30" s="32">
        <f t="shared" si="3"/>
        <v>1022</v>
      </c>
      <c r="J30" s="33">
        <f t="shared" si="4"/>
        <v>55.66448801742919</v>
      </c>
      <c r="K30" s="31">
        <v>0</v>
      </c>
      <c r="L30" s="33">
        <f t="shared" si="5"/>
        <v>0</v>
      </c>
      <c r="M30" s="31">
        <v>0</v>
      </c>
      <c r="N30" s="33">
        <f t="shared" si="6"/>
        <v>0</v>
      </c>
      <c r="O30" s="31">
        <v>1022</v>
      </c>
      <c r="P30" s="31">
        <v>931</v>
      </c>
      <c r="Q30" s="33">
        <f t="shared" si="7"/>
        <v>55.66448801742919</v>
      </c>
      <c r="R30" s="31" t="s">
        <v>143</v>
      </c>
      <c r="S30" s="31"/>
      <c r="T30" s="31"/>
      <c r="U30" s="31"/>
    </row>
    <row r="31" spans="1:21" ht="13.5">
      <c r="A31" s="54" t="s">
        <v>40</v>
      </c>
      <c r="B31" s="54" t="s">
        <v>78</v>
      </c>
      <c r="C31" s="55" t="s">
        <v>79</v>
      </c>
      <c r="D31" s="31">
        <f t="shared" si="0"/>
        <v>5729</v>
      </c>
      <c r="E31" s="32">
        <f t="shared" si="1"/>
        <v>3422</v>
      </c>
      <c r="F31" s="33">
        <f t="shared" si="2"/>
        <v>59.73119218013615</v>
      </c>
      <c r="G31" s="31">
        <v>2722</v>
      </c>
      <c r="H31" s="31">
        <v>700</v>
      </c>
      <c r="I31" s="32">
        <f t="shared" si="3"/>
        <v>2307</v>
      </c>
      <c r="J31" s="33">
        <f t="shared" si="4"/>
        <v>40.26880781986385</v>
      </c>
      <c r="K31" s="31">
        <v>751</v>
      </c>
      <c r="L31" s="33">
        <f t="shared" si="5"/>
        <v>13.108744981672194</v>
      </c>
      <c r="M31" s="31">
        <v>0</v>
      </c>
      <c r="N31" s="33">
        <f t="shared" si="6"/>
        <v>0</v>
      </c>
      <c r="O31" s="31">
        <v>1556</v>
      </c>
      <c r="P31" s="31">
        <v>807</v>
      </c>
      <c r="Q31" s="33">
        <f t="shared" si="7"/>
        <v>27.160062838191656</v>
      </c>
      <c r="R31" s="31"/>
      <c r="S31" s="31"/>
      <c r="T31" s="31" t="s">
        <v>143</v>
      </c>
      <c r="U31" s="31"/>
    </row>
    <row r="32" spans="1:21" ht="13.5">
      <c r="A32" s="54" t="s">
        <v>40</v>
      </c>
      <c r="B32" s="54" t="s">
        <v>80</v>
      </c>
      <c r="C32" s="55" t="s">
        <v>81</v>
      </c>
      <c r="D32" s="31">
        <f t="shared" si="0"/>
        <v>2514</v>
      </c>
      <c r="E32" s="32">
        <f t="shared" si="1"/>
        <v>824</v>
      </c>
      <c r="F32" s="33">
        <f t="shared" si="2"/>
        <v>32.776451869530625</v>
      </c>
      <c r="G32" s="31">
        <v>722</v>
      </c>
      <c r="H32" s="31">
        <v>102</v>
      </c>
      <c r="I32" s="32">
        <f t="shared" si="3"/>
        <v>1690</v>
      </c>
      <c r="J32" s="33">
        <f t="shared" si="4"/>
        <v>67.22354813046937</v>
      </c>
      <c r="K32" s="31">
        <v>802</v>
      </c>
      <c r="L32" s="33">
        <f t="shared" si="5"/>
        <v>31.901352426412092</v>
      </c>
      <c r="M32" s="31">
        <v>0</v>
      </c>
      <c r="N32" s="33">
        <f t="shared" si="6"/>
        <v>0</v>
      </c>
      <c r="O32" s="31">
        <v>888</v>
      </c>
      <c r="P32" s="31">
        <v>256</v>
      </c>
      <c r="Q32" s="33">
        <f t="shared" si="7"/>
        <v>35.32219570405728</v>
      </c>
      <c r="R32" s="31" t="s">
        <v>143</v>
      </c>
      <c r="S32" s="31"/>
      <c r="T32" s="31"/>
      <c r="U32" s="31"/>
    </row>
    <row r="33" spans="1:21" ht="13.5">
      <c r="A33" s="54" t="s">
        <v>40</v>
      </c>
      <c r="B33" s="54" t="s">
        <v>82</v>
      </c>
      <c r="C33" s="55" t="s">
        <v>83</v>
      </c>
      <c r="D33" s="31">
        <f t="shared" si="0"/>
        <v>3665</v>
      </c>
      <c r="E33" s="32">
        <f t="shared" si="1"/>
        <v>1731</v>
      </c>
      <c r="F33" s="33">
        <f t="shared" si="2"/>
        <v>47.23055934515689</v>
      </c>
      <c r="G33" s="31">
        <v>1630</v>
      </c>
      <c r="H33" s="31">
        <v>101</v>
      </c>
      <c r="I33" s="32">
        <f t="shared" si="3"/>
        <v>1934</v>
      </c>
      <c r="J33" s="33">
        <f t="shared" si="4"/>
        <v>52.769440654843116</v>
      </c>
      <c r="K33" s="31">
        <v>0</v>
      </c>
      <c r="L33" s="33">
        <f t="shared" si="5"/>
        <v>0</v>
      </c>
      <c r="M33" s="31">
        <v>0</v>
      </c>
      <c r="N33" s="33">
        <f t="shared" si="6"/>
        <v>0</v>
      </c>
      <c r="O33" s="31">
        <v>1934</v>
      </c>
      <c r="P33" s="31">
        <v>890</v>
      </c>
      <c r="Q33" s="33">
        <f t="shared" si="7"/>
        <v>52.769440654843116</v>
      </c>
      <c r="R33" s="31" t="s">
        <v>143</v>
      </c>
      <c r="S33" s="31"/>
      <c r="T33" s="31"/>
      <c r="U33" s="31"/>
    </row>
    <row r="34" spans="1:21" ht="13.5">
      <c r="A34" s="54" t="s">
        <v>40</v>
      </c>
      <c r="B34" s="54" t="s">
        <v>84</v>
      </c>
      <c r="C34" s="55" t="s">
        <v>85</v>
      </c>
      <c r="D34" s="31">
        <f t="shared" si="0"/>
        <v>766</v>
      </c>
      <c r="E34" s="32">
        <f t="shared" si="1"/>
        <v>436</v>
      </c>
      <c r="F34" s="33">
        <f>E34/D34*100</f>
        <v>56.919060052219315</v>
      </c>
      <c r="G34" s="31">
        <v>431</v>
      </c>
      <c r="H34" s="31">
        <v>5</v>
      </c>
      <c r="I34" s="32">
        <f t="shared" si="3"/>
        <v>330</v>
      </c>
      <c r="J34" s="33">
        <f>I34/D34*100</f>
        <v>43.08093994778068</v>
      </c>
      <c r="K34" s="31">
        <v>0</v>
      </c>
      <c r="L34" s="33">
        <f>K34/D34*100</f>
        <v>0</v>
      </c>
      <c r="M34" s="31">
        <v>0</v>
      </c>
      <c r="N34" s="33">
        <f>M34/D34*100</f>
        <v>0</v>
      </c>
      <c r="O34" s="31">
        <v>330</v>
      </c>
      <c r="P34" s="31">
        <v>96</v>
      </c>
      <c r="Q34" s="33">
        <f>O34/D34*100</f>
        <v>43.08093994778068</v>
      </c>
      <c r="R34" s="31" t="s">
        <v>143</v>
      </c>
      <c r="S34" s="31"/>
      <c r="T34" s="31"/>
      <c r="U34" s="31"/>
    </row>
    <row r="35" spans="1:21" ht="13.5">
      <c r="A35" s="54" t="s">
        <v>40</v>
      </c>
      <c r="B35" s="54" t="s">
        <v>36</v>
      </c>
      <c r="C35" s="55" t="s">
        <v>37</v>
      </c>
      <c r="D35" s="31">
        <f t="shared" si="0"/>
        <v>17613</v>
      </c>
      <c r="E35" s="32">
        <f t="shared" si="1"/>
        <v>10886</v>
      </c>
      <c r="F35" s="33">
        <f>E35/D35*100</f>
        <v>61.806620110145914</v>
      </c>
      <c r="G35" s="31">
        <v>9526</v>
      </c>
      <c r="H35" s="31">
        <v>1360</v>
      </c>
      <c r="I35" s="32">
        <f t="shared" si="3"/>
        <v>6727</v>
      </c>
      <c r="J35" s="33">
        <f>I35/D35*100</f>
        <v>38.193379889854086</v>
      </c>
      <c r="K35" s="31">
        <v>214</v>
      </c>
      <c r="L35" s="33">
        <f>K35/D35*100</f>
        <v>1.215011639130188</v>
      </c>
      <c r="M35" s="31">
        <v>80</v>
      </c>
      <c r="N35" s="33">
        <f>M35/D35*100</f>
        <v>0.45420995855334123</v>
      </c>
      <c r="O35" s="31">
        <v>6433</v>
      </c>
      <c r="P35" s="31">
        <v>4749</v>
      </c>
      <c r="Q35" s="33">
        <f>O35/D35*100</f>
        <v>36.524158292170554</v>
      </c>
      <c r="R35" s="31" t="s">
        <v>143</v>
      </c>
      <c r="S35" s="31"/>
      <c r="T35" s="31"/>
      <c r="U35" s="31"/>
    </row>
    <row r="36" spans="1:21" ht="13.5">
      <c r="A36" s="84" t="s">
        <v>86</v>
      </c>
      <c r="B36" s="85"/>
      <c r="C36" s="85"/>
      <c r="D36" s="31">
        <f>SUM(D7:D35)</f>
        <v>755527</v>
      </c>
      <c r="E36" s="31">
        <f>SUM(E7:E35)</f>
        <v>249820</v>
      </c>
      <c r="F36" s="33">
        <f>E36/D36*100</f>
        <v>33.065661452204886</v>
      </c>
      <c r="G36" s="31">
        <f>SUM(G7:G35)</f>
        <v>235200</v>
      </c>
      <c r="H36" s="31">
        <f>SUM(H7:H35)</f>
        <v>14620</v>
      </c>
      <c r="I36" s="31">
        <f>SUM(I7:I35)</f>
        <v>505707</v>
      </c>
      <c r="J36" s="33">
        <f>I36/D36*100</f>
        <v>66.93433854779511</v>
      </c>
      <c r="K36" s="31">
        <f>SUM(K7:K35)</f>
        <v>222649</v>
      </c>
      <c r="L36" s="33">
        <f>K36/D36*100</f>
        <v>29.469363768601255</v>
      </c>
      <c r="M36" s="31">
        <f>SUM(M7:M35)</f>
        <v>4996</v>
      </c>
      <c r="N36" s="33">
        <f>M36/D36*100</f>
        <v>0.6612602858666865</v>
      </c>
      <c r="O36" s="31">
        <f>SUM(O7:O35)</f>
        <v>278062</v>
      </c>
      <c r="P36" s="31">
        <f>SUM(P7:P35)</f>
        <v>148808</v>
      </c>
      <c r="Q36" s="33">
        <f>O36/D36*100</f>
        <v>36.80371449332717</v>
      </c>
      <c r="R36" s="31">
        <f>COUNTIF(R7:R35,"○")</f>
        <v>28</v>
      </c>
      <c r="S36" s="31">
        <f>COUNTIF(S7:S35,"○")</f>
        <v>0</v>
      </c>
      <c r="T36" s="31">
        <f>COUNTIF(T7:T35,"○")</f>
        <v>1</v>
      </c>
      <c r="U36" s="31">
        <f>COUNTIF(U7:U35,"○")</f>
        <v>0</v>
      </c>
    </row>
  </sheetData>
  <mergeCells count="19">
    <mergeCell ref="A36:C36"/>
    <mergeCell ref="H4:H5"/>
    <mergeCell ref="J4:J5"/>
    <mergeCell ref="K4:K5"/>
    <mergeCell ref="L4:L5"/>
    <mergeCell ref="Q4:Q5"/>
    <mergeCell ref="R4:R6"/>
    <mergeCell ref="S4:S6"/>
    <mergeCell ref="T4:T6"/>
    <mergeCell ref="A2:A6"/>
    <mergeCell ref="B2:B6"/>
    <mergeCell ref="C2:C6"/>
    <mergeCell ref="R2:U3"/>
    <mergeCell ref="F4:F5"/>
    <mergeCell ref="G4:G5"/>
    <mergeCell ref="U4:U6"/>
    <mergeCell ref="M4:M5"/>
    <mergeCell ref="N4:N5"/>
    <mergeCell ref="O4:O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&amp;L&amp;16水洗化人口等（平成１６年度実績）&amp;R&amp;D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/>
  <dimension ref="A1:AC36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16384" width="9.00390625" style="29" customWidth="1"/>
  </cols>
  <sheetData>
    <row r="1" spans="1:29" ht="17.25">
      <c r="A1" s="1" t="s">
        <v>15</v>
      </c>
      <c r="B1" s="1"/>
      <c r="C1" s="1"/>
      <c r="D1" s="12"/>
      <c r="E1" s="13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</row>
    <row r="2" spans="1:29" s="30" customFormat="1" ht="22.5" customHeight="1">
      <c r="A2" s="60" t="s">
        <v>87</v>
      </c>
      <c r="B2" s="65" t="s">
        <v>16</v>
      </c>
      <c r="C2" s="68" t="s">
        <v>17</v>
      </c>
      <c r="D2" s="14" t="s">
        <v>88</v>
      </c>
      <c r="E2" s="15"/>
      <c r="F2" s="15"/>
      <c r="G2" s="15"/>
      <c r="H2" s="15"/>
      <c r="I2" s="15"/>
      <c r="J2" s="15"/>
      <c r="K2" s="15"/>
      <c r="L2" s="15"/>
      <c r="M2" s="16"/>
      <c r="N2" s="14" t="s">
        <v>18</v>
      </c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5"/>
    </row>
    <row r="3" spans="1:29" s="30" customFormat="1" ht="22.5" customHeight="1">
      <c r="A3" s="63"/>
      <c r="B3" s="61"/>
      <c r="C3" s="87"/>
      <c r="D3" s="26" t="s">
        <v>89</v>
      </c>
      <c r="E3" s="59" t="s">
        <v>90</v>
      </c>
      <c r="F3" s="89"/>
      <c r="G3" s="90"/>
      <c r="H3" s="86" t="s">
        <v>91</v>
      </c>
      <c r="I3" s="57"/>
      <c r="J3" s="58"/>
      <c r="K3" s="59" t="s">
        <v>92</v>
      </c>
      <c r="L3" s="57"/>
      <c r="M3" s="58"/>
      <c r="N3" s="26" t="s">
        <v>89</v>
      </c>
      <c r="O3" s="17" t="s">
        <v>93</v>
      </c>
      <c r="P3" s="24"/>
      <c r="Q3" s="24"/>
      <c r="R3" s="24"/>
      <c r="S3" s="24"/>
      <c r="T3" s="25"/>
      <c r="U3" s="17" t="s">
        <v>94</v>
      </c>
      <c r="V3" s="24"/>
      <c r="W3" s="24"/>
      <c r="X3" s="24"/>
      <c r="Y3" s="24"/>
      <c r="Z3" s="25"/>
      <c r="AA3" s="17" t="s">
        <v>95</v>
      </c>
      <c r="AB3" s="24"/>
      <c r="AC3" s="25"/>
    </row>
    <row r="4" spans="1:29" s="30" customFormat="1" ht="22.5" customHeight="1">
      <c r="A4" s="63"/>
      <c r="B4" s="61"/>
      <c r="C4" s="87"/>
      <c r="D4" s="27"/>
      <c r="E4" s="26" t="s">
        <v>89</v>
      </c>
      <c r="F4" s="18" t="s">
        <v>19</v>
      </c>
      <c r="G4" s="18" t="s">
        <v>20</v>
      </c>
      <c r="H4" s="26" t="s">
        <v>89</v>
      </c>
      <c r="I4" s="18" t="s">
        <v>19</v>
      </c>
      <c r="J4" s="18" t="s">
        <v>20</v>
      </c>
      <c r="K4" s="26" t="s">
        <v>89</v>
      </c>
      <c r="L4" s="18" t="s">
        <v>19</v>
      </c>
      <c r="M4" s="18" t="s">
        <v>20</v>
      </c>
      <c r="N4" s="27"/>
      <c r="O4" s="26" t="s">
        <v>89</v>
      </c>
      <c r="P4" s="18" t="s">
        <v>21</v>
      </c>
      <c r="Q4" s="18" t="s">
        <v>22</v>
      </c>
      <c r="R4" s="18" t="s">
        <v>23</v>
      </c>
      <c r="S4" s="18" t="s">
        <v>24</v>
      </c>
      <c r="T4" s="18" t="s">
        <v>25</v>
      </c>
      <c r="U4" s="26" t="s">
        <v>89</v>
      </c>
      <c r="V4" s="18" t="s">
        <v>21</v>
      </c>
      <c r="W4" s="18" t="s">
        <v>22</v>
      </c>
      <c r="X4" s="18" t="s">
        <v>23</v>
      </c>
      <c r="Y4" s="18" t="s">
        <v>24</v>
      </c>
      <c r="Z4" s="18" t="s">
        <v>25</v>
      </c>
      <c r="AA4" s="26" t="s">
        <v>89</v>
      </c>
      <c r="AB4" s="18" t="s">
        <v>19</v>
      </c>
      <c r="AC4" s="18" t="s">
        <v>20</v>
      </c>
    </row>
    <row r="5" spans="1:29" s="30" customFormat="1" ht="22.5" customHeight="1">
      <c r="A5" s="63"/>
      <c r="B5" s="61"/>
      <c r="C5" s="87"/>
      <c r="D5" s="27"/>
      <c r="E5" s="26"/>
      <c r="F5" s="28"/>
      <c r="G5" s="28"/>
      <c r="H5" s="26"/>
      <c r="I5" s="28"/>
      <c r="J5" s="28"/>
      <c r="K5" s="26"/>
      <c r="L5" s="28"/>
      <c r="M5" s="28"/>
      <c r="N5" s="27"/>
      <c r="O5" s="26"/>
      <c r="P5" s="28"/>
      <c r="Q5" s="28"/>
      <c r="R5" s="28"/>
      <c r="S5" s="28"/>
      <c r="T5" s="28"/>
      <c r="U5" s="26"/>
      <c r="V5" s="28"/>
      <c r="W5" s="28"/>
      <c r="X5" s="28"/>
      <c r="Y5" s="28"/>
      <c r="Z5" s="28"/>
      <c r="AA5" s="26"/>
      <c r="AB5" s="28"/>
      <c r="AC5" s="28"/>
    </row>
    <row r="6" spans="1:29" s="30" customFormat="1" ht="22.5" customHeight="1">
      <c r="A6" s="64"/>
      <c r="B6" s="56"/>
      <c r="C6" s="88"/>
      <c r="D6" s="19" t="s">
        <v>26</v>
      </c>
      <c r="E6" s="19" t="s">
        <v>26</v>
      </c>
      <c r="F6" s="19" t="s">
        <v>26</v>
      </c>
      <c r="G6" s="19" t="s">
        <v>26</v>
      </c>
      <c r="H6" s="19" t="s">
        <v>26</v>
      </c>
      <c r="I6" s="19" t="s">
        <v>26</v>
      </c>
      <c r="J6" s="19" t="s">
        <v>26</v>
      </c>
      <c r="K6" s="19" t="s">
        <v>26</v>
      </c>
      <c r="L6" s="19" t="s">
        <v>26</v>
      </c>
      <c r="M6" s="19" t="s">
        <v>26</v>
      </c>
      <c r="N6" s="19" t="s">
        <v>26</v>
      </c>
      <c r="O6" s="19" t="s">
        <v>26</v>
      </c>
      <c r="P6" s="19" t="s">
        <v>26</v>
      </c>
      <c r="Q6" s="19" t="s">
        <v>26</v>
      </c>
      <c r="R6" s="19" t="s">
        <v>26</v>
      </c>
      <c r="S6" s="19" t="s">
        <v>26</v>
      </c>
      <c r="T6" s="19" t="s">
        <v>26</v>
      </c>
      <c r="U6" s="19" t="s">
        <v>26</v>
      </c>
      <c r="V6" s="19" t="s">
        <v>26</v>
      </c>
      <c r="W6" s="19" t="s">
        <v>26</v>
      </c>
      <c r="X6" s="19" t="s">
        <v>26</v>
      </c>
      <c r="Y6" s="19" t="s">
        <v>26</v>
      </c>
      <c r="Z6" s="19" t="s">
        <v>26</v>
      </c>
      <c r="AA6" s="19" t="s">
        <v>26</v>
      </c>
      <c r="AB6" s="19" t="s">
        <v>26</v>
      </c>
      <c r="AC6" s="19" t="s">
        <v>26</v>
      </c>
    </row>
    <row r="7" spans="1:29" ht="13.5">
      <c r="A7" s="54" t="s">
        <v>40</v>
      </c>
      <c r="B7" s="54" t="s">
        <v>41</v>
      </c>
      <c r="C7" s="55" t="s">
        <v>42</v>
      </c>
      <c r="D7" s="31">
        <f aca="true" t="shared" si="0" ref="D7:D35">E7+H7+K7</f>
        <v>32676</v>
      </c>
      <c r="E7" s="31">
        <f aca="true" t="shared" si="1" ref="E7:E35">F7+G7</f>
        <v>0</v>
      </c>
      <c r="F7" s="31">
        <v>0</v>
      </c>
      <c r="G7" s="31">
        <v>0</v>
      </c>
      <c r="H7" s="31">
        <f aca="true" t="shared" si="2" ref="H7:H35">I7+J7</f>
        <v>13401</v>
      </c>
      <c r="I7" s="31">
        <v>13401</v>
      </c>
      <c r="J7" s="31">
        <v>0</v>
      </c>
      <c r="K7" s="31">
        <f aca="true" t="shared" si="3" ref="K7:K35">L7+M7</f>
        <v>19275</v>
      </c>
      <c r="L7" s="31">
        <v>1682</v>
      </c>
      <c r="M7" s="31">
        <v>17593</v>
      </c>
      <c r="N7" s="31">
        <f aca="true" t="shared" si="4" ref="N7:N35">O7+U7+AA7</f>
        <v>33430</v>
      </c>
      <c r="O7" s="31">
        <f aca="true" t="shared" si="5" ref="O7:O35">SUM(P7:T7)</f>
        <v>15083</v>
      </c>
      <c r="P7" s="31">
        <v>15083</v>
      </c>
      <c r="Q7" s="31">
        <v>0</v>
      </c>
      <c r="R7" s="31">
        <v>0</v>
      </c>
      <c r="S7" s="31">
        <v>0</v>
      </c>
      <c r="T7" s="31">
        <v>0</v>
      </c>
      <c r="U7" s="31">
        <f aca="true" t="shared" si="6" ref="U7:U35">SUM(V7:Z7)</f>
        <v>17593</v>
      </c>
      <c r="V7" s="31">
        <v>17593</v>
      </c>
      <c r="W7" s="31">
        <v>0</v>
      </c>
      <c r="X7" s="31">
        <v>0</v>
      </c>
      <c r="Y7" s="31">
        <v>0</v>
      </c>
      <c r="Z7" s="31">
        <v>0</v>
      </c>
      <c r="AA7" s="31">
        <f aca="true" t="shared" si="7" ref="AA7:AA35">AB7+AC7</f>
        <v>754</v>
      </c>
      <c r="AB7" s="31">
        <v>754</v>
      </c>
      <c r="AC7" s="31">
        <v>0</v>
      </c>
    </row>
    <row r="8" spans="1:29" ht="13.5">
      <c r="A8" s="54" t="s">
        <v>40</v>
      </c>
      <c r="B8" s="54" t="s">
        <v>43</v>
      </c>
      <c r="C8" s="55" t="s">
        <v>44</v>
      </c>
      <c r="D8" s="31">
        <f t="shared" si="0"/>
        <v>33960</v>
      </c>
      <c r="E8" s="31">
        <f t="shared" si="1"/>
        <v>1533</v>
      </c>
      <c r="F8" s="31">
        <v>1533</v>
      </c>
      <c r="G8" s="31">
        <v>0</v>
      </c>
      <c r="H8" s="31">
        <f t="shared" si="2"/>
        <v>0</v>
      </c>
      <c r="I8" s="31">
        <v>0</v>
      </c>
      <c r="J8" s="31">
        <v>0</v>
      </c>
      <c r="K8" s="31">
        <f t="shared" si="3"/>
        <v>32427</v>
      </c>
      <c r="L8" s="31">
        <v>11138</v>
      </c>
      <c r="M8" s="31">
        <v>21289</v>
      </c>
      <c r="N8" s="31">
        <f t="shared" si="4"/>
        <v>34776</v>
      </c>
      <c r="O8" s="31">
        <f t="shared" si="5"/>
        <v>12671</v>
      </c>
      <c r="P8" s="31">
        <v>12671</v>
      </c>
      <c r="Q8" s="31">
        <v>0</v>
      </c>
      <c r="R8" s="31">
        <v>0</v>
      </c>
      <c r="S8" s="31">
        <v>0</v>
      </c>
      <c r="T8" s="31">
        <v>0</v>
      </c>
      <c r="U8" s="31">
        <f t="shared" si="6"/>
        <v>21289</v>
      </c>
      <c r="V8" s="31">
        <v>21289</v>
      </c>
      <c r="W8" s="31">
        <v>0</v>
      </c>
      <c r="X8" s="31">
        <v>0</v>
      </c>
      <c r="Y8" s="31">
        <v>0</v>
      </c>
      <c r="Z8" s="31">
        <v>0</v>
      </c>
      <c r="AA8" s="31">
        <f t="shared" si="7"/>
        <v>816</v>
      </c>
      <c r="AB8" s="31">
        <v>816</v>
      </c>
      <c r="AC8" s="31">
        <v>0</v>
      </c>
    </row>
    <row r="9" spans="1:29" ht="13.5">
      <c r="A9" s="54" t="s">
        <v>40</v>
      </c>
      <c r="B9" s="54" t="s">
        <v>45</v>
      </c>
      <c r="C9" s="55" t="s">
        <v>46</v>
      </c>
      <c r="D9" s="31">
        <f t="shared" si="0"/>
        <v>58259</v>
      </c>
      <c r="E9" s="31">
        <f t="shared" si="1"/>
        <v>0</v>
      </c>
      <c r="F9" s="31">
        <v>0</v>
      </c>
      <c r="G9" s="31">
        <v>0</v>
      </c>
      <c r="H9" s="31">
        <f t="shared" si="2"/>
        <v>0</v>
      </c>
      <c r="I9" s="31">
        <v>0</v>
      </c>
      <c r="J9" s="31">
        <v>0</v>
      </c>
      <c r="K9" s="31">
        <f t="shared" si="3"/>
        <v>58259</v>
      </c>
      <c r="L9" s="31">
        <v>28165</v>
      </c>
      <c r="M9" s="31">
        <v>30094</v>
      </c>
      <c r="N9" s="31">
        <f t="shared" si="4"/>
        <v>58815</v>
      </c>
      <c r="O9" s="31">
        <f t="shared" si="5"/>
        <v>28165</v>
      </c>
      <c r="P9" s="31">
        <v>28165</v>
      </c>
      <c r="Q9" s="31">
        <v>0</v>
      </c>
      <c r="R9" s="31">
        <v>0</v>
      </c>
      <c r="S9" s="31">
        <v>0</v>
      </c>
      <c r="T9" s="31">
        <v>0</v>
      </c>
      <c r="U9" s="31">
        <f t="shared" si="6"/>
        <v>30094</v>
      </c>
      <c r="V9" s="31">
        <v>30094</v>
      </c>
      <c r="W9" s="31">
        <v>0</v>
      </c>
      <c r="X9" s="31">
        <v>0</v>
      </c>
      <c r="Y9" s="31">
        <v>0</v>
      </c>
      <c r="Z9" s="31">
        <v>0</v>
      </c>
      <c r="AA9" s="31">
        <f t="shared" si="7"/>
        <v>556</v>
      </c>
      <c r="AB9" s="31">
        <v>556</v>
      </c>
      <c r="AC9" s="31">
        <v>0</v>
      </c>
    </row>
    <row r="10" spans="1:29" ht="13.5">
      <c r="A10" s="54" t="s">
        <v>40</v>
      </c>
      <c r="B10" s="54" t="s">
        <v>47</v>
      </c>
      <c r="C10" s="55" t="s">
        <v>48</v>
      </c>
      <c r="D10" s="31">
        <f t="shared" si="0"/>
        <v>37336</v>
      </c>
      <c r="E10" s="31">
        <f t="shared" si="1"/>
        <v>0</v>
      </c>
      <c r="F10" s="31">
        <v>0</v>
      </c>
      <c r="G10" s="31">
        <v>0</v>
      </c>
      <c r="H10" s="31">
        <f t="shared" si="2"/>
        <v>14711</v>
      </c>
      <c r="I10" s="31">
        <v>14711</v>
      </c>
      <c r="J10" s="31">
        <v>0</v>
      </c>
      <c r="K10" s="31">
        <f t="shared" si="3"/>
        <v>22625</v>
      </c>
      <c r="L10" s="31">
        <v>0</v>
      </c>
      <c r="M10" s="31">
        <v>22625</v>
      </c>
      <c r="N10" s="31">
        <f t="shared" si="4"/>
        <v>37925</v>
      </c>
      <c r="O10" s="31">
        <f t="shared" si="5"/>
        <v>14711</v>
      </c>
      <c r="P10" s="31">
        <v>14711</v>
      </c>
      <c r="Q10" s="31">
        <v>0</v>
      </c>
      <c r="R10" s="31">
        <v>0</v>
      </c>
      <c r="S10" s="31">
        <v>0</v>
      </c>
      <c r="T10" s="31">
        <v>0</v>
      </c>
      <c r="U10" s="31">
        <f t="shared" si="6"/>
        <v>22625</v>
      </c>
      <c r="V10" s="31">
        <v>22625</v>
      </c>
      <c r="W10" s="31">
        <v>0</v>
      </c>
      <c r="X10" s="31">
        <v>0</v>
      </c>
      <c r="Y10" s="31">
        <v>0</v>
      </c>
      <c r="Z10" s="31">
        <v>0</v>
      </c>
      <c r="AA10" s="31">
        <f t="shared" si="7"/>
        <v>589</v>
      </c>
      <c r="AB10" s="31">
        <v>589</v>
      </c>
      <c r="AC10" s="31">
        <v>0</v>
      </c>
    </row>
    <row r="11" spans="1:29" ht="13.5">
      <c r="A11" s="54" t="s">
        <v>40</v>
      </c>
      <c r="B11" s="54" t="s">
        <v>49</v>
      </c>
      <c r="C11" s="55" t="s">
        <v>50</v>
      </c>
      <c r="D11" s="31">
        <f t="shared" si="0"/>
        <v>22965</v>
      </c>
      <c r="E11" s="31">
        <f t="shared" si="1"/>
        <v>0</v>
      </c>
      <c r="F11" s="31">
        <v>0</v>
      </c>
      <c r="G11" s="31">
        <v>0</v>
      </c>
      <c r="H11" s="31">
        <f t="shared" si="2"/>
        <v>0</v>
      </c>
      <c r="I11" s="31">
        <v>0</v>
      </c>
      <c r="J11" s="31">
        <v>0</v>
      </c>
      <c r="K11" s="31">
        <f t="shared" si="3"/>
        <v>22965</v>
      </c>
      <c r="L11" s="31">
        <v>16047</v>
      </c>
      <c r="M11" s="31">
        <v>6918</v>
      </c>
      <c r="N11" s="31">
        <f t="shared" si="4"/>
        <v>23042</v>
      </c>
      <c r="O11" s="31">
        <f t="shared" si="5"/>
        <v>16047</v>
      </c>
      <c r="P11" s="31">
        <v>16047</v>
      </c>
      <c r="Q11" s="31">
        <v>0</v>
      </c>
      <c r="R11" s="31">
        <v>0</v>
      </c>
      <c r="S11" s="31">
        <v>0</v>
      </c>
      <c r="T11" s="31">
        <v>0</v>
      </c>
      <c r="U11" s="31">
        <f t="shared" si="6"/>
        <v>6918</v>
      </c>
      <c r="V11" s="31">
        <v>6918</v>
      </c>
      <c r="W11" s="31">
        <v>0</v>
      </c>
      <c r="X11" s="31">
        <v>0</v>
      </c>
      <c r="Y11" s="31">
        <v>0</v>
      </c>
      <c r="Z11" s="31">
        <v>0</v>
      </c>
      <c r="AA11" s="31">
        <f t="shared" si="7"/>
        <v>77</v>
      </c>
      <c r="AB11" s="31">
        <v>77</v>
      </c>
      <c r="AC11" s="31">
        <v>0</v>
      </c>
    </row>
    <row r="12" spans="1:29" ht="13.5">
      <c r="A12" s="54" t="s">
        <v>40</v>
      </c>
      <c r="B12" s="54" t="s">
        <v>51</v>
      </c>
      <c r="C12" s="55" t="s">
        <v>52</v>
      </c>
      <c r="D12" s="31">
        <f t="shared" si="0"/>
        <v>15237</v>
      </c>
      <c r="E12" s="31">
        <f t="shared" si="1"/>
        <v>0</v>
      </c>
      <c r="F12" s="31">
        <v>0</v>
      </c>
      <c r="G12" s="31">
        <v>0</v>
      </c>
      <c r="H12" s="31">
        <f t="shared" si="2"/>
        <v>0</v>
      </c>
      <c r="I12" s="31">
        <v>0</v>
      </c>
      <c r="J12" s="31">
        <v>0</v>
      </c>
      <c r="K12" s="31">
        <f t="shared" si="3"/>
        <v>15237</v>
      </c>
      <c r="L12" s="31">
        <v>8893</v>
      </c>
      <c r="M12" s="31">
        <v>6344</v>
      </c>
      <c r="N12" s="31">
        <f t="shared" si="4"/>
        <v>16255</v>
      </c>
      <c r="O12" s="31">
        <f t="shared" si="5"/>
        <v>8893</v>
      </c>
      <c r="P12" s="31">
        <v>8893</v>
      </c>
      <c r="Q12" s="31">
        <v>0</v>
      </c>
      <c r="R12" s="31">
        <v>0</v>
      </c>
      <c r="S12" s="31">
        <v>0</v>
      </c>
      <c r="T12" s="31">
        <v>0</v>
      </c>
      <c r="U12" s="31">
        <f t="shared" si="6"/>
        <v>6344</v>
      </c>
      <c r="V12" s="31">
        <v>6344</v>
      </c>
      <c r="W12" s="31">
        <v>0</v>
      </c>
      <c r="X12" s="31">
        <v>0</v>
      </c>
      <c r="Y12" s="31">
        <v>0</v>
      </c>
      <c r="Z12" s="31">
        <v>0</v>
      </c>
      <c r="AA12" s="31">
        <f t="shared" si="7"/>
        <v>1018</v>
      </c>
      <c r="AB12" s="31">
        <v>1018</v>
      </c>
      <c r="AC12" s="31">
        <v>0</v>
      </c>
    </row>
    <row r="13" spans="1:29" ht="13.5">
      <c r="A13" s="54" t="s">
        <v>40</v>
      </c>
      <c r="B13" s="54" t="s">
        <v>53</v>
      </c>
      <c r="C13" s="55" t="s">
        <v>54</v>
      </c>
      <c r="D13" s="31">
        <f t="shared" si="0"/>
        <v>18249</v>
      </c>
      <c r="E13" s="31">
        <f t="shared" si="1"/>
        <v>0</v>
      </c>
      <c r="F13" s="31">
        <v>0</v>
      </c>
      <c r="G13" s="31">
        <v>0</v>
      </c>
      <c r="H13" s="31">
        <f t="shared" si="2"/>
        <v>0</v>
      </c>
      <c r="I13" s="31">
        <v>0</v>
      </c>
      <c r="J13" s="31">
        <v>0</v>
      </c>
      <c r="K13" s="31">
        <f t="shared" si="3"/>
        <v>18249</v>
      </c>
      <c r="L13" s="31">
        <v>8430</v>
      </c>
      <c r="M13" s="31">
        <v>9819</v>
      </c>
      <c r="N13" s="31">
        <f t="shared" si="4"/>
        <v>19481</v>
      </c>
      <c r="O13" s="31">
        <f t="shared" si="5"/>
        <v>8430</v>
      </c>
      <c r="P13" s="31">
        <v>8430</v>
      </c>
      <c r="Q13" s="31">
        <v>0</v>
      </c>
      <c r="R13" s="31">
        <v>0</v>
      </c>
      <c r="S13" s="31">
        <v>0</v>
      </c>
      <c r="T13" s="31">
        <v>0</v>
      </c>
      <c r="U13" s="31">
        <f t="shared" si="6"/>
        <v>10604</v>
      </c>
      <c r="V13" s="31">
        <v>9819</v>
      </c>
      <c r="W13" s="31">
        <v>0</v>
      </c>
      <c r="X13" s="31">
        <v>0</v>
      </c>
      <c r="Y13" s="31">
        <v>785</v>
      </c>
      <c r="Z13" s="31">
        <v>0</v>
      </c>
      <c r="AA13" s="31">
        <f t="shared" si="7"/>
        <v>447</v>
      </c>
      <c r="AB13" s="31">
        <v>447</v>
      </c>
      <c r="AC13" s="31">
        <v>0</v>
      </c>
    </row>
    <row r="14" spans="1:29" ht="13.5">
      <c r="A14" s="54" t="s">
        <v>40</v>
      </c>
      <c r="B14" s="54" t="s">
        <v>28</v>
      </c>
      <c r="C14" s="55" t="s">
        <v>29</v>
      </c>
      <c r="D14" s="31">
        <f t="shared" si="0"/>
        <v>22002</v>
      </c>
      <c r="E14" s="31">
        <f t="shared" si="1"/>
        <v>0</v>
      </c>
      <c r="F14" s="31">
        <v>0</v>
      </c>
      <c r="G14" s="31">
        <v>0</v>
      </c>
      <c r="H14" s="31">
        <f t="shared" si="2"/>
        <v>0</v>
      </c>
      <c r="I14" s="31">
        <v>0</v>
      </c>
      <c r="J14" s="31">
        <v>0</v>
      </c>
      <c r="K14" s="31">
        <f t="shared" si="3"/>
        <v>22002</v>
      </c>
      <c r="L14" s="31">
        <v>13002</v>
      </c>
      <c r="M14" s="31">
        <v>9000</v>
      </c>
      <c r="N14" s="31">
        <f t="shared" si="4"/>
        <v>22315</v>
      </c>
      <c r="O14" s="31">
        <f t="shared" si="5"/>
        <v>13002</v>
      </c>
      <c r="P14" s="31">
        <v>13002</v>
      </c>
      <c r="Q14" s="31">
        <v>0</v>
      </c>
      <c r="R14" s="31">
        <v>0</v>
      </c>
      <c r="S14" s="31">
        <v>0</v>
      </c>
      <c r="T14" s="31">
        <v>0</v>
      </c>
      <c r="U14" s="31">
        <f t="shared" si="6"/>
        <v>9000</v>
      </c>
      <c r="V14" s="31">
        <v>9000</v>
      </c>
      <c r="W14" s="31">
        <v>0</v>
      </c>
      <c r="X14" s="31">
        <v>0</v>
      </c>
      <c r="Y14" s="31">
        <v>0</v>
      </c>
      <c r="Z14" s="31">
        <v>0</v>
      </c>
      <c r="AA14" s="31">
        <f t="shared" si="7"/>
        <v>313</v>
      </c>
      <c r="AB14" s="31">
        <v>313</v>
      </c>
      <c r="AC14" s="31">
        <v>0</v>
      </c>
    </row>
    <row r="15" spans="1:29" ht="13.5">
      <c r="A15" s="54" t="s">
        <v>40</v>
      </c>
      <c r="B15" s="54" t="s">
        <v>55</v>
      </c>
      <c r="C15" s="55" t="s">
        <v>56</v>
      </c>
      <c r="D15" s="31">
        <f t="shared" si="0"/>
        <v>1405</v>
      </c>
      <c r="E15" s="31">
        <f t="shared" si="1"/>
        <v>0</v>
      </c>
      <c r="F15" s="31">
        <v>0</v>
      </c>
      <c r="G15" s="31">
        <v>0</v>
      </c>
      <c r="H15" s="31">
        <f t="shared" si="2"/>
        <v>792</v>
      </c>
      <c r="I15" s="31">
        <v>792</v>
      </c>
      <c r="J15" s="31">
        <v>0</v>
      </c>
      <c r="K15" s="31">
        <f t="shared" si="3"/>
        <v>613</v>
      </c>
      <c r="L15" s="31">
        <v>0</v>
      </c>
      <c r="M15" s="31">
        <v>613</v>
      </c>
      <c r="N15" s="31">
        <f t="shared" si="4"/>
        <v>1405</v>
      </c>
      <c r="O15" s="31">
        <f t="shared" si="5"/>
        <v>792</v>
      </c>
      <c r="P15" s="31">
        <v>792</v>
      </c>
      <c r="Q15" s="31">
        <v>0</v>
      </c>
      <c r="R15" s="31">
        <v>0</v>
      </c>
      <c r="S15" s="31">
        <v>0</v>
      </c>
      <c r="T15" s="31">
        <v>0</v>
      </c>
      <c r="U15" s="31">
        <f t="shared" si="6"/>
        <v>613</v>
      </c>
      <c r="V15" s="31">
        <v>613</v>
      </c>
      <c r="W15" s="31">
        <v>0</v>
      </c>
      <c r="X15" s="31">
        <v>0</v>
      </c>
      <c r="Y15" s="31">
        <v>0</v>
      </c>
      <c r="Z15" s="31">
        <v>0</v>
      </c>
      <c r="AA15" s="31">
        <f t="shared" si="7"/>
        <v>0</v>
      </c>
      <c r="AB15" s="31">
        <v>0</v>
      </c>
      <c r="AC15" s="31">
        <v>0</v>
      </c>
    </row>
    <row r="16" spans="1:29" ht="13.5">
      <c r="A16" s="54" t="s">
        <v>40</v>
      </c>
      <c r="B16" s="54" t="s">
        <v>30</v>
      </c>
      <c r="C16" s="55" t="s">
        <v>31</v>
      </c>
      <c r="D16" s="31">
        <f t="shared" si="0"/>
        <v>7383</v>
      </c>
      <c r="E16" s="31">
        <f t="shared" si="1"/>
        <v>0</v>
      </c>
      <c r="F16" s="31">
        <v>0</v>
      </c>
      <c r="G16" s="31">
        <v>0</v>
      </c>
      <c r="H16" s="31">
        <f t="shared" si="2"/>
        <v>0</v>
      </c>
      <c r="I16" s="31">
        <v>0</v>
      </c>
      <c r="J16" s="31">
        <v>0</v>
      </c>
      <c r="K16" s="31">
        <f t="shared" si="3"/>
        <v>7383</v>
      </c>
      <c r="L16" s="31">
        <v>4217</v>
      </c>
      <c r="M16" s="31">
        <v>3166</v>
      </c>
      <c r="N16" s="31">
        <f t="shared" si="4"/>
        <v>7482</v>
      </c>
      <c r="O16" s="31">
        <f t="shared" si="5"/>
        <v>4217</v>
      </c>
      <c r="P16" s="31">
        <v>4217</v>
      </c>
      <c r="Q16" s="31">
        <v>0</v>
      </c>
      <c r="R16" s="31">
        <v>0</v>
      </c>
      <c r="S16" s="31">
        <v>0</v>
      </c>
      <c r="T16" s="31">
        <v>0</v>
      </c>
      <c r="U16" s="31">
        <f t="shared" si="6"/>
        <v>3166</v>
      </c>
      <c r="V16" s="31">
        <v>3166</v>
      </c>
      <c r="W16" s="31">
        <v>0</v>
      </c>
      <c r="X16" s="31">
        <v>0</v>
      </c>
      <c r="Y16" s="31">
        <v>0</v>
      </c>
      <c r="Z16" s="31">
        <v>0</v>
      </c>
      <c r="AA16" s="31">
        <f t="shared" si="7"/>
        <v>99</v>
      </c>
      <c r="AB16" s="31">
        <v>54</v>
      </c>
      <c r="AC16" s="31">
        <v>45</v>
      </c>
    </row>
    <row r="17" spans="1:29" ht="13.5">
      <c r="A17" s="54" t="s">
        <v>40</v>
      </c>
      <c r="B17" s="54" t="s">
        <v>32</v>
      </c>
      <c r="C17" s="55" t="s">
        <v>39</v>
      </c>
      <c r="D17" s="31">
        <f t="shared" si="0"/>
        <v>4021</v>
      </c>
      <c r="E17" s="31">
        <f t="shared" si="1"/>
        <v>0</v>
      </c>
      <c r="F17" s="31">
        <v>0</v>
      </c>
      <c r="G17" s="31">
        <v>0</v>
      </c>
      <c r="H17" s="31">
        <f t="shared" si="2"/>
        <v>0</v>
      </c>
      <c r="I17" s="31">
        <v>0</v>
      </c>
      <c r="J17" s="31">
        <v>0</v>
      </c>
      <c r="K17" s="31">
        <f t="shared" si="3"/>
        <v>4021</v>
      </c>
      <c r="L17" s="31">
        <v>2346</v>
      </c>
      <c r="M17" s="31">
        <v>1675</v>
      </c>
      <c r="N17" s="31">
        <f t="shared" si="4"/>
        <v>4044</v>
      </c>
      <c r="O17" s="31">
        <f t="shared" si="5"/>
        <v>2346</v>
      </c>
      <c r="P17" s="31">
        <v>2346</v>
      </c>
      <c r="Q17" s="31">
        <v>0</v>
      </c>
      <c r="R17" s="31">
        <v>0</v>
      </c>
      <c r="S17" s="31">
        <v>0</v>
      </c>
      <c r="T17" s="31">
        <v>0</v>
      </c>
      <c r="U17" s="31">
        <f t="shared" si="6"/>
        <v>1675</v>
      </c>
      <c r="V17" s="31">
        <v>1675</v>
      </c>
      <c r="W17" s="31">
        <v>0</v>
      </c>
      <c r="X17" s="31">
        <v>0</v>
      </c>
      <c r="Y17" s="31">
        <v>0</v>
      </c>
      <c r="Z17" s="31">
        <v>0</v>
      </c>
      <c r="AA17" s="31">
        <f t="shared" si="7"/>
        <v>23</v>
      </c>
      <c r="AB17" s="31">
        <v>23</v>
      </c>
      <c r="AC17" s="31">
        <v>0</v>
      </c>
    </row>
    <row r="18" spans="1:29" ht="13.5">
      <c r="A18" s="54" t="s">
        <v>40</v>
      </c>
      <c r="B18" s="54" t="s">
        <v>57</v>
      </c>
      <c r="C18" s="55" t="s">
        <v>58</v>
      </c>
      <c r="D18" s="31">
        <f t="shared" si="0"/>
        <v>9293</v>
      </c>
      <c r="E18" s="31">
        <f t="shared" si="1"/>
        <v>0</v>
      </c>
      <c r="F18" s="31">
        <v>0</v>
      </c>
      <c r="G18" s="31">
        <v>0</v>
      </c>
      <c r="H18" s="31">
        <f t="shared" si="2"/>
        <v>0</v>
      </c>
      <c r="I18" s="31">
        <v>0</v>
      </c>
      <c r="J18" s="31">
        <v>0</v>
      </c>
      <c r="K18" s="31">
        <f t="shared" si="3"/>
        <v>9293</v>
      </c>
      <c r="L18" s="31">
        <v>4629</v>
      </c>
      <c r="M18" s="31">
        <v>4664</v>
      </c>
      <c r="N18" s="31">
        <f t="shared" si="4"/>
        <v>9293</v>
      </c>
      <c r="O18" s="31">
        <f t="shared" si="5"/>
        <v>4629</v>
      </c>
      <c r="P18" s="31">
        <v>4629</v>
      </c>
      <c r="Q18" s="31">
        <v>0</v>
      </c>
      <c r="R18" s="31">
        <v>0</v>
      </c>
      <c r="S18" s="31">
        <v>0</v>
      </c>
      <c r="T18" s="31">
        <v>0</v>
      </c>
      <c r="U18" s="31">
        <f t="shared" si="6"/>
        <v>4664</v>
      </c>
      <c r="V18" s="31">
        <v>4664</v>
      </c>
      <c r="W18" s="31">
        <v>0</v>
      </c>
      <c r="X18" s="31">
        <v>0</v>
      </c>
      <c r="Y18" s="31">
        <v>0</v>
      </c>
      <c r="Z18" s="31">
        <v>0</v>
      </c>
      <c r="AA18" s="31">
        <f t="shared" si="7"/>
        <v>0</v>
      </c>
      <c r="AB18" s="31">
        <v>0</v>
      </c>
      <c r="AC18" s="31">
        <v>0</v>
      </c>
    </row>
    <row r="19" spans="1:29" ht="13.5">
      <c r="A19" s="54" t="s">
        <v>40</v>
      </c>
      <c r="B19" s="54" t="s">
        <v>59</v>
      </c>
      <c r="C19" s="55" t="s">
        <v>60</v>
      </c>
      <c r="D19" s="31">
        <f t="shared" si="0"/>
        <v>2486</v>
      </c>
      <c r="E19" s="31">
        <f t="shared" si="1"/>
        <v>0</v>
      </c>
      <c r="F19" s="31">
        <v>0</v>
      </c>
      <c r="G19" s="31">
        <v>0</v>
      </c>
      <c r="H19" s="31">
        <f t="shared" si="2"/>
        <v>0</v>
      </c>
      <c r="I19" s="31">
        <v>0</v>
      </c>
      <c r="J19" s="31">
        <v>0</v>
      </c>
      <c r="K19" s="31">
        <f t="shared" si="3"/>
        <v>2486</v>
      </c>
      <c r="L19" s="31">
        <v>1497</v>
      </c>
      <c r="M19" s="31">
        <v>989</v>
      </c>
      <c r="N19" s="31">
        <f t="shared" si="4"/>
        <v>2580</v>
      </c>
      <c r="O19" s="31">
        <f t="shared" si="5"/>
        <v>1497</v>
      </c>
      <c r="P19" s="31">
        <v>1497</v>
      </c>
      <c r="Q19" s="31">
        <v>0</v>
      </c>
      <c r="R19" s="31">
        <v>0</v>
      </c>
      <c r="S19" s="31">
        <v>0</v>
      </c>
      <c r="T19" s="31">
        <v>0</v>
      </c>
      <c r="U19" s="31">
        <f t="shared" si="6"/>
        <v>989</v>
      </c>
      <c r="V19" s="31">
        <v>989</v>
      </c>
      <c r="W19" s="31">
        <v>0</v>
      </c>
      <c r="X19" s="31">
        <v>0</v>
      </c>
      <c r="Y19" s="31">
        <v>0</v>
      </c>
      <c r="Z19" s="31">
        <v>0</v>
      </c>
      <c r="AA19" s="31">
        <f t="shared" si="7"/>
        <v>94</v>
      </c>
      <c r="AB19" s="31">
        <v>94</v>
      </c>
      <c r="AC19" s="31">
        <v>0</v>
      </c>
    </row>
    <row r="20" spans="1:29" ht="13.5">
      <c r="A20" s="54" t="s">
        <v>40</v>
      </c>
      <c r="B20" s="54" t="s">
        <v>61</v>
      </c>
      <c r="C20" s="55" t="s">
        <v>62</v>
      </c>
      <c r="D20" s="31">
        <f t="shared" si="0"/>
        <v>3437</v>
      </c>
      <c r="E20" s="31">
        <f t="shared" si="1"/>
        <v>0</v>
      </c>
      <c r="F20" s="31">
        <v>0</v>
      </c>
      <c r="G20" s="31">
        <v>0</v>
      </c>
      <c r="H20" s="31">
        <f t="shared" si="2"/>
        <v>0</v>
      </c>
      <c r="I20" s="31">
        <v>0</v>
      </c>
      <c r="J20" s="31">
        <v>0</v>
      </c>
      <c r="K20" s="31">
        <f t="shared" si="3"/>
        <v>3437</v>
      </c>
      <c r="L20" s="31">
        <v>2582</v>
      </c>
      <c r="M20" s="31">
        <v>855</v>
      </c>
      <c r="N20" s="31">
        <f t="shared" si="4"/>
        <v>3500</v>
      </c>
      <c r="O20" s="31">
        <f t="shared" si="5"/>
        <v>2582</v>
      </c>
      <c r="P20" s="31">
        <v>2582</v>
      </c>
      <c r="Q20" s="31">
        <v>0</v>
      </c>
      <c r="R20" s="31">
        <v>0</v>
      </c>
      <c r="S20" s="31">
        <v>0</v>
      </c>
      <c r="T20" s="31">
        <v>0</v>
      </c>
      <c r="U20" s="31">
        <f t="shared" si="6"/>
        <v>855</v>
      </c>
      <c r="V20" s="31">
        <v>855</v>
      </c>
      <c r="W20" s="31">
        <v>0</v>
      </c>
      <c r="X20" s="31">
        <v>0</v>
      </c>
      <c r="Y20" s="31">
        <v>0</v>
      </c>
      <c r="Z20" s="31">
        <v>0</v>
      </c>
      <c r="AA20" s="31">
        <f t="shared" si="7"/>
        <v>63</v>
      </c>
      <c r="AB20" s="31">
        <v>63</v>
      </c>
      <c r="AC20" s="31">
        <v>0</v>
      </c>
    </row>
    <row r="21" spans="1:29" ht="13.5">
      <c r="A21" s="54" t="s">
        <v>40</v>
      </c>
      <c r="B21" s="54" t="s">
        <v>63</v>
      </c>
      <c r="C21" s="55" t="s">
        <v>142</v>
      </c>
      <c r="D21" s="31">
        <f t="shared" si="0"/>
        <v>2930</v>
      </c>
      <c r="E21" s="31">
        <f t="shared" si="1"/>
        <v>0</v>
      </c>
      <c r="F21" s="31">
        <v>0</v>
      </c>
      <c r="G21" s="31">
        <v>0</v>
      </c>
      <c r="H21" s="31">
        <f t="shared" si="2"/>
        <v>0</v>
      </c>
      <c r="I21" s="31">
        <v>0</v>
      </c>
      <c r="J21" s="31">
        <v>0</v>
      </c>
      <c r="K21" s="31">
        <f t="shared" si="3"/>
        <v>2930</v>
      </c>
      <c r="L21" s="31">
        <v>1338</v>
      </c>
      <c r="M21" s="31">
        <v>1592</v>
      </c>
      <c r="N21" s="31">
        <f t="shared" si="4"/>
        <v>3480</v>
      </c>
      <c r="O21" s="31">
        <f t="shared" si="5"/>
        <v>1338</v>
      </c>
      <c r="P21" s="31">
        <v>1338</v>
      </c>
      <c r="Q21" s="31">
        <v>0</v>
      </c>
      <c r="R21" s="31">
        <v>0</v>
      </c>
      <c r="S21" s="31">
        <v>0</v>
      </c>
      <c r="T21" s="31">
        <v>0</v>
      </c>
      <c r="U21" s="31">
        <f t="shared" si="6"/>
        <v>1592</v>
      </c>
      <c r="V21" s="31">
        <v>1592</v>
      </c>
      <c r="W21" s="31">
        <v>0</v>
      </c>
      <c r="X21" s="31">
        <v>0</v>
      </c>
      <c r="Y21" s="31">
        <v>0</v>
      </c>
      <c r="Z21" s="31">
        <v>0</v>
      </c>
      <c r="AA21" s="31">
        <f t="shared" si="7"/>
        <v>550</v>
      </c>
      <c r="AB21" s="31">
        <v>550</v>
      </c>
      <c r="AC21" s="31">
        <v>0</v>
      </c>
    </row>
    <row r="22" spans="1:29" ht="13.5">
      <c r="A22" s="54" t="s">
        <v>40</v>
      </c>
      <c r="B22" s="54" t="s">
        <v>33</v>
      </c>
      <c r="C22" s="55" t="s">
        <v>27</v>
      </c>
      <c r="D22" s="31">
        <f t="shared" si="0"/>
        <v>2937</v>
      </c>
      <c r="E22" s="31">
        <f t="shared" si="1"/>
        <v>0</v>
      </c>
      <c r="F22" s="31">
        <v>0</v>
      </c>
      <c r="G22" s="31">
        <v>0</v>
      </c>
      <c r="H22" s="31">
        <f t="shared" si="2"/>
        <v>0</v>
      </c>
      <c r="I22" s="31">
        <v>0</v>
      </c>
      <c r="J22" s="31">
        <v>0</v>
      </c>
      <c r="K22" s="31">
        <f t="shared" si="3"/>
        <v>2937</v>
      </c>
      <c r="L22" s="31">
        <v>1699</v>
      </c>
      <c r="M22" s="31">
        <v>1238</v>
      </c>
      <c r="N22" s="31">
        <f t="shared" si="4"/>
        <v>2962</v>
      </c>
      <c r="O22" s="31">
        <f t="shared" si="5"/>
        <v>1699</v>
      </c>
      <c r="P22" s="31">
        <v>1699</v>
      </c>
      <c r="Q22" s="31">
        <v>0</v>
      </c>
      <c r="R22" s="31">
        <v>0</v>
      </c>
      <c r="S22" s="31">
        <v>0</v>
      </c>
      <c r="T22" s="31">
        <v>0</v>
      </c>
      <c r="U22" s="31">
        <f t="shared" si="6"/>
        <v>1238</v>
      </c>
      <c r="V22" s="31">
        <v>1238</v>
      </c>
      <c r="W22" s="31">
        <v>0</v>
      </c>
      <c r="X22" s="31">
        <v>0</v>
      </c>
      <c r="Y22" s="31">
        <v>0</v>
      </c>
      <c r="Z22" s="31">
        <v>0</v>
      </c>
      <c r="AA22" s="31">
        <f t="shared" si="7"/>
        <v>25</v>
      </c>
      <c r="AB22" s="31">
        <v>25</v>
      </c>
      <c r="AC22" s="31">
        <v>0</v>
      </c>
    </row>
    <row r="23" spans="1:29" ht="13.5">
      <c r="A23" s="54" t="s">
        <v>40</v>
      </c>
      <c r="B23" s="54" t="s">
        <v>34</v>
      </c>
      <c r="C23" s="55" t="s">
        <v>35</v>
      </c>
      <c r="D23" s="31">
        <f t="shared" si="0"/>
        <v>6718</v>
      </c>
      <c r="E23" s="31">
        <f t="shared" si="1"/>
        <v>0</v>
      </c>
      <c r="F23" s="31">
        <v>0</v>
      </c>
      <c r="G23" s="31">
        <v>0</v>
      </c>
      <c r="H23" s="31">
        <f t="shared" si="2"/>
        <v>0</v>
      </c>
      <c r="I23" s="31">
        <v>0</v>
      </c>
      <c r="J23" s="31">
        <v>0</v>
      </c>
      <c r="K23" s="31">
        <f t="shared" si="3"/>
        <v>6718</v>
      </c>
      <c r="L23" s="31">
        <v>3495</v>
      </c>
      <c r="M23" s="31">
        <v>3223</v>
      </c>
      <c r="N23" s="31">
        <f t="shared" si="4"/>
        <v>6718</v>
      </c>
      <c r="O23" s="31">
        <f t="shared" si="5"/>
        <v>3495</v>
      </c>
      <c r="P23" s="31">
        <v>3495</v>
      </c>
      <c r="Q23" s="31">
        <v>0</v>
      </c>
      <c r="R23" s="31">
        <v>0</v>
      </c>
      <c r="S23" s="31">
        <v>0</v>
      </c>
      <c r="T23" s="31">
        <v>0</v>
      </c>
      <c r="U23" s="31">
        <f t="shared" si="6"/>
        <v>3223</v>
      </c>
      <c r="V23" s="31">
        <v>3223</v>
      </c>
      <c r="W23" s="31">
        <v>0</v>
      </c>
      <c r="X23" s="31">
        <v>0</v>
      </c>
      <c r="Y23" s="31">
        <v>0</v>
      </c>
      <c r="Z23" s="31">
        <v>0</v>
      </c>
      <c r="AA23" s="31">
        <f t="shared" si="7"/>
        <v>0</v>
      </c>
      <c r="AB23" s="31">
        <v>0</v>
      </c>
      <c r="AC23" s="31">
        <v>0</v>
      </c>
    </row>
    <row r="24" spans="1:29" ht="13.5">
      <c r="A24" s="54" t="s">
        <v>40</v>
      </c>
      <c r="B24" s="54" t="s">
        <v>65</v>
      </c>
      <c r="C24" s="55" t="s">
        <v>66</v>
      </c>
      <c r="D24" s="31">
        <f t="shared" si="0"/>
        <v>3051</v>
      </c>
      <c r="E24" s="31">
        <f t="shared" si="1"/>
        <v>0</v>
      </c>
      <c r="F24" s="31">
        <v>0</v>
      </c>
      <c r="G24" s="31">
        <v>0</v>
      </c>
      <c r="H24" s="31">
        <f t="shared" si="2"/>
        <v>0</v>
      </c>
      <c r="I24" s="31">
        <v>0</v>
      </c>
      <c r="J24" s="31">
        <v>0</v>
      </c>
      <c r="K24" s="31">
        <f t="shared" si="3"/>
        <v>3051</v>
      </c>
      <c r="L24" s="31">
        <v>1599</v>
      </c>
      <c r="M24" s="31">
        <v>1452</v>
      </c>
      <c r="N24" s="31">
        <f t="shared" si="4"/>
        <v>3087</v>
      </c>
      <c r="O24" s="31">
        <f t="shared" si="5"/>
        <v>1599</v>
      </c>
      <c r="P24" s="31">
        <v>1599</v>
      </c>
      <c r="Q24" s="31">
        <v>0</v>
      </c>
      <c r="R24" s="31">
        <v>0</v>
      </c>
      <c r="S24" s="31">
        <v>0</v>
      </c>
      <c r="T24" s="31">
        <v>0</v>
      </c>
      <c r="U24" s="31">
        <f t="shared" si="6"/>
        <v>1452</v>
      </c>
      <c r="V24" s="31">
        <v>1452</v>
      </c>
      <c r="W24" s="31">
        <v>0</v>
      </c>
      <c r="X24" s="31">
        <v>0</v>
      </c>
      <c r="Y24" s="31">
        <v>0</v>
      </c>
      <c r="Z24" s="31">
        <v>0</v>
      </c>
      <c r="AA24" s="31">
        <f t="shared" si="7"/>
        <v>36</v>
      </c>
      <c r="AB24" s="31">
        <v>36</v>
      </c>
      <c r="AC24" s="31">
        <v>0</v>
      </c>
    </row>
    <row r="25" spans="1:29" ht="13.5">
      <c r="A25" s="54" t="s">
        <v>40</v>
      </c>
      <c r="B25" s="54" t="s">
        <v>67</v>
      </c>
      <c r="C25" s="55" t="s">
        <v>38</v>
      </c>
      <c r="D25" s="31">
        <f t="shared" si="0"/>
        <v>1436</v>
      </c>
      <c r="E25" s="31">
        <f t="shared" si="1"/>
        <v>0</v>
      </c>
      <c r="F25" s="31">
        <v>0</v>
      </c>
      <c r="G25" s="31">
        <v>0</v>
      </c>
      <c r="H25" s="31">
        <f t="shared" si="2"/>
        <v>0</v>
      </c>
      <c r="I25" s="31">
        <v>0</v>
      </c>
      <c r="J25" s="31">
        <v>0</v>
      </c>
      <c r="K25" s="31">
        <f t="shared" si="3"/>
        <v>1436</v>
      </c>
      <c r="L25" s="31">
        <v>1291</v>
      </c>
      <c r="M25" s="31">
        <v>145</v>
      </c>
      <c r="N25" s="31">
        <f t="shared" si="4"/>
        <v>1622</v>
      </c>
      <c r="O25" s="31">
        <f t="shared" si="5"/>
        <v>1291</v>
      </c>
      <c r="P25" s="31">
        <v>1291</v>
      </c>
      <c r="Q25" s="31">
        <v>0</v>
      </c>
      <c r="R25" s="31">
        <v>0</v>
      </c>
      <c r="S25" s="31">
        <v>0</v>
      </c>
      <c r="T25" s="31">
        <v>0</v>
      </c>
      <c r="U25" s="31">
        <f t="shared" si="6"/>
        <v>145</v>
      </c>
      <c r="V25" s="31">
        <v>145</v>
      </c>
      <c r="W25" s="31">
        <v>0</v>
      </c>
      <c r="X25" s="31">
        <v>0</v>
      </c>
      <c r="Y25" s="31">
        <v>0</v>
      </c>
      <c r="Z25" s="31">
        <v>0</v>
      </c>
      <c r="AA25" s="31">
        <f t="shared" si="7"/>
        <v>186</v>
      </c>
      <c r="AB25" s="31">
        <v>186</v>
      </c>
      <c r="AC25" s="31">
        <v>0</v>
      </c>
    </row>
    <row r="26" spans="1:29" ht="13.5">
      <c r="A26" s="54" t="s">
        <v>40</v>
      </c>
      <c r="B26" s="54" t="s">
        <v>68</v>
      </c>
      <c r="C26" s="55" t="s">
        <v>69</v>
      </c>
      <c r="D26" s="31">
        <f t="shared" si="0"/>
        <v>630</v>
      </c>
      <c r="E26" s="31">
        <f t="shared" si="1"/>
        <v>0</v>
      </c>
      <c r="F26" s="31">
        <v>0</v>
      </c>
      <c r="G26" s="31">
        <v>0</v>
      </c>
      <c r="H26" s="31">
        <f t="shared" si="2"/>
        <v>0</v>
      </c>
      <c r="I26" s="31">
        <v>0</v>
      </c>
      <c r="J26" s="31">
        <v>0</v>
      </c>
      <c r="K26" s="31">
        <f t="shared" si="3"/>
        <v>630</v>
      </c>
      <c r="L26" s="31">
        <v>304</v>
      </c>
      <c r="M26" s="31">
        <v>326</v>
      </c>
      <c r="N26" s="31">
        <f t="shared" si="4"/>
        <v>856</v>
      </c>
      <c r="O26" s="31">
        <f t="shared" si="5"/>
        <v>304</v>
      </c>
      <c r="P26" s="31">
        <v>304</v>
      </c>
      <c r="Q26" s="31">
        <v>0</v>
      </c>
      <c r="R26" s="31">
        <v>0</v>
      </c>
      <c r="S26" s="31">
        <v>0</v>
      </c>
      <c r="T26" s="31">
        <v>0</v>
      </c>
      <c r="U26" s="31">
        <f t="shared" si="6"/>
        <v>326</v>
      </c>
      <c r="V26" s="31">
        <v>326</v>
      </c>
      <c r="W26" s="31">
        <v>0</v>
      </c>
      <c r="X26" s="31">
        <v>0</v>
      </c>
      <c r="Y26" s="31">
        <v>0</v>
      </c>
      <c r="Z26" s="31">
        <v>0</v>
      </c>
      <c r="AA26" s="31">
        <f t="shared" si="7"/>
        <v>226</v>
      </c>
      <c r="AB26" s="31">
        <v>226</v>
      </c>
      <c r="AC26" s="31">
        <v>0</v>
      </c>
    </row>
    <row r="27" spans="1:29" ht="13.5">
      <c r="A27" s="54" t="s">
        <v>40</v>
      </c>
      <c r="B27" s="54" t="s">
        <v>70</v>
      </c>
      <c r="C27" s="55" t="s">
        <v>71</v>
      </c>
      <c r="D27" s="31">
        <f t="shared" si="0"/>
        <v>3357</v>
      </c>
      <c r="E27" s="31">
        <f t="shared" si="1"/>
        <v>0</v>
      </c>
      <c r="F27" s="31">
        <v>0</v>
      </c>
      <c r="G27" s="31">
        <v>0</v>
      </c>
      <c r="H27" s="31">
        <f t="shared" si="2"/>
        <v>0</v>
      </c>
      <c r="I27" s="31">
        <v>0</v>
      </c>
      <c r="J27" s="31">
        <v>0</v>
      </c>
      <c r="K27" s="31">
        <f t="shared" si="3"/>
        <v>3357</v>
      </c>
      <c r="L27" s="31">
        <v>1526</v>
      </c>
      <c r="M27" s="31">
        <v>1831</v>
      </c>
      <c r="N27" s="31">
        <f t="shared" si="4"/>
        <v>3385</v>
      </c>
      <c r="O27" s="31">
        <f t="shared" si="5"/>
        <v>1526</v>
      </c>
      <c r="P27" s="31">
        <v>1526</v>
      </c>
      <c r="Q27" s="31">
        <v>0</v>
      </c>
      <c r="R27" s="31">
        <v>0</v>
      </c>
      <c r="S27" s="31">
        <v>0</v>
      </c>
      <c r="T27" s="31">
        <v>0</v>
      </c>
      <c r="U27" s="31">
        <f t="shared" si="6"/>
        <v>1831</v>
      </c>
      <c r="V27" s="31">
        <v>1831</v>
      </c>
      <c r="W27" s="31">
        <v>0</v>
      </c>
      <c r="X27" s="31">
        <v>0</v>
      </c>
      <c r="Y27" s="31">
        <v>0</v>
      </c>
      <c r="Z27" s="31">
        <v>0</v>
      </c>
      <c r="AA27" s="31">
        <f t="shared" si="7"/>
        <v>28</v>
      </c>
      <c r="AB27" s="31">
        <v>28</v>
      </c>
      <c r="AC27" s="31">
        <v>0</v>
      </c>
    </row>
    <row r="28" spans="1:29" ht="13.5">
      <c r="A28" s="54" t="s">
        <v>40</v>
      </c>
      <c r="B28" s="54" t="s">
        <v>72</v>
      </c>
      <c r="C28" s="55" t="s">
        <v>73</v>
      </c>
      <c r="D28" s="31">
        <f t="shared" si="0"/>
        <v>4586</v>
      </c>
      <c r="E28" s="31">
        <f t="shared" si="1"/>
        <v>0</v>
      </c>
      <c r="F28" s="31">
        <v>0</v>
      </c>
      <c r="G28" s="31">
        <v>0</v>
      </c>
      <c r="H28" s="31">
        <f t="shared" si="2"/>
        <v>0</v>
      </c>
      <c r="I28" s="31">
        <v>0</v>
      </c>
      <c r="J28" s="31">
        <v>0</v>
      </c>
      <c r="K28" s="31">
        <f t="shared" si="3"/>
        <v>4586</v>
      </c>
      <c r="L28" s="31">
        <v>1768</v>
      </c>
      <c r="M28" s="31">
        <v>2818</v>
      </c>
      <c r="N28" s="31">
        <f t="shared" si="4"/>
        <v>4967</v>
      </c>
      <c r="O28" s="31">
        <f t="shared" si="5"/>
        <v>1768</v>
      </c>
      <c r="P28" s="31">
        <v>1768</v>
      </c>
      <c r="Q28" s="31">
        <v>0</v>
      </c>
      <c r="R28" s="31">
        <v>0</v>
      </c>
      <c r="S28" s="31">
        <v>0</v>
      </c>
      <c r="T28" s="31">
        <v>0</v>
      </c>
      <c r="U28" s="31">
        <f t="shared" si="6"/>
        <v>2818</v>
      </c>
      <c r="V28" s="31">
        <v>2818</v>
      </c>
      <c r="W28" s="31">
        <v>0</v>
      </c>
      <c r="X28" s="31">
        <v>0</v>
      </c>
      <c r="Y28" s="31">
        <v>0</v>
      </c>
      <c r="Z28" s="31">
        <v>0</v>
      </c>
      <c r="AA28" s="31">
        <f t="shared" si="7"/>
        <v>381</v>
      </c>
      <c r="AB28" s="31">
        <v>381</v>
      </c>
      <c r="AC28" s="31">
        <v>0</v>
      </c>
    </row>
    <row r="29" spans="1:29" ht="13.5">
      <c r="A29" s="54" t="s">
        <v>40</v>
      </c>
      <c r="B29" s="54" t="s">
        <v>74</v>
      </c>
      <c r="C29" s="55" t="s">
        <v>75</v>
      </c>
      <c r="D29" s="31">
        <f t="shared" si="0"/>
        <v>3334</v>
      </c>
      <c r="E29" s="31">
        <f t="shared" si="1"/>
        <v>0</v>
      </c>
      <c r="F29" s="31">
        <v>0</v>
      </c>
      <c r="G29" s="31">
        <v>0</v>
      </c>
      <c r="H29" s="31">
        <f t="shared" si="2"/>
        <v>0</v>
      </c>
      <c r="I29" s="31">
        <v>0</v>
      </c>
      <c r="J29" s="31">
        <v>0</v>
      </c>
      <c r="K29" s="31">
        <f t="shared" si="3"/>
        <v>3334</v>
      </c>
      <c r="L29" s="31">
        <v>1048</v>
      </c>
      <c r="M29" s="31">
        <v>2286</v>
      </c>
      <c r="N29" s="31">
        <f t="shared" si="4"/>
        <v>4047</v>
      </c>
      <c r="O29" s="31">
        <f t="shared" si="5"/>
        <v>1048</v>
      </c>
      <c r="P29" s="31">
        <v>1048</v>
      </c>
      <c r="Q29" s="31">
        <v>0</v>
      </c>
      <c r="R29" s="31">
        <v>0</v>
      </c>
      <c r="S29" s="31">
        <v>0</v>
      </c>
      <c r="T29" s="31">
        <v>0</v>
      </c>
      <c r="U29" s="31">
        <f t="shared" si="6"/>
        <v>2286</v>
      </c>
      <c r="V29" s="31">
        <v>2286</v>
      </c>
      <c r="W29" s="31">
        <v>0</v>
      </c>
      <c r="X29" s="31">
        <v>0</v>
      </c>
      <c r="Y29" s="31">
        <v>0</v>
      </c>
      <c r="Z29" s="31">
        <v>0</v>
      </c>
      <c r="AA29" s="31">
        <f t="shared" si="7"/>
        <v>713</v>
      </c>
      <c r="AB29" s="31">
        <v>713</v>
      </c>
      <c r="AC29" s="31">
        <v>0</v>
      </c>
    </row>
    <row r="30" spans="1:29" ht="13.5">
      <c r="A30" s="54" t="s">
        <v>40</v>
      </c>
      <c r="B30" s="54" t="s">
        <v>76</v>
      </c>
      <c r="C30" s="55" t="s">
        <v>77</v>
      </c>
      <c r="D30" s="31">
        <f t="shared" si="0"/>
        <v>1170</v>
      </c>
      <c r="E30" s="31">
        <f t="shared" si="1"/>
        <v>1170</v>
      </c>
      <c r="F30" s="31">
        <v>578</v>
      </c>
      <c r="G30" s="31">
        <v>592</v>
      </c>
      <c r="H30" s="31">
        <f t="shared" si="2"/>
        <v>0</v>
      </c>
      <c r="I30" s="31">
        <v>0</v>
      </c>
      <c r="J30" s="31">
        <v>0</v>
      </c>
      <c r="K30" s="31">
        <f t="shared" si="3"/>
        <v>0</v>
      </c>
      <c r="L30" s="31">
        <v>0</v>
      </c>
      <c r="M30" s="31">
        <v>0</v>
      </c>
      <c r="N30" s="31">
        <f t="shared" si="4"/>
        <v>1373</v>
      </c>
      <c r="O30" s="31">
        <f t="shared" si="5"/>
        <v>578</v>
      </c>
      <c r="P30" s="31">
        <v>578</v>
      </c>
      <c r="Q30" s="31">
        <v>0</v>
      </c>
      <c r="R30" s="31">
        <v>0</v>
      </c>
      <c r="S30" s="31">
        <v>0</v>
      </c>
      <c r="T30" s="31">
        <v>0</v>
      </c>
      <c r="U30" s="31">
        <f t="shared" si="6"/>
        <v>592</v>
      </c>
      <c r="V30" s="31">
        <v>592</v>
      </c>
      <c r="W30" s="31">
        <v>0</v>
      </c>
      <c r="X30" s="31">
        <v>0</v>
      </c>
      <c r="Y30" s="31">
        <v>0</v>
      </c>
      <c r="Z30" s="31">
        <v>0</v>
      </c>
      <c r="AA30" s="31">
        <f t="shared" si="7"/>
        <v>203</v>
      </c>
      <c r="AB30" s="31">
        <v>203</v>
      </c>
      <c r="AC30" s="31">
        <v>0</v>
      </c>
    </row>
    <row r="31" spans="1:29" ht="13.5">
      <c r="A31" s="54" t="s">
        <v>40</v>
      </c>
      <c r="B31" s="54" t="s">
        <v>78</v>
      </c>
      <c r="C31" s="55" t="s">
        <v>79</v>
      </c>
      <c r="D31" s="31">
        <f t="shared" si="0"/>
        <v>3450</v>
      </c>
      <c r="E31" s="31">
        <f t="shared" si="1"/>
        <v>0</v>
      </c>
      <c r="F31" s="31">
        <v>0</v>
      </c>
      <c r="G31" s="31">
        <v>0</v>
      </c>
      <c r="H31" s="31">
        <f t="shared" si="2"/>
        <v>0</v>
      </c>
      <c r="I31" s="31">
        <v>0</v>
      </c>
      <c r="J31" s="31">
        <v>0</v>
      </c>
      <c r="K31" s="31">
        <f t="shared" si="3"/>
        <v>3450</v>
      </c>
      <c r="L31" s="31">
        <v>1834</v>
      </c>
      <c r="M31" s="31">
        <v>1616</v>
      </c>
      <c r="N31" s="31">
        <f t="shared" si="4"/>
        <v>483</v>
      </c>
      <c r="O31" s="31">
        <f t="shared" si="5"/>
        <v>0</v>
      </c>
      <c r="P31" s="31">
        <v>0</v>
      </c>
      <c r="Q31" s="31">
        <v>0</v>
      </c>
      <c r="R31" s="31">
        <v>0</v>
      </c>
      <c r="S31" s="31">
        <v>0</v>
      </c>
      <c r="T31" s="31">
        <v>0</v>
      </c>
      <c r="U31" s="31">
        <f t="shared" si="6"/>
        <v>0</v>
      </c>
      <c r="V31" s="31">
        <v>0</v>
      </c>
      <c r="W31" s="31">
        <v>0</v>
      </c>
      <c r="X31" s="31">
        <v>0</v>
      </c>
      <c r="Y31" s="31">
        <v>0</v>
      </c>
      <c r="Z31" s="31">
        <v>0</v>
      </c>
      <c r="AA31" s="31">
        <f t="shared" si="7"/>
        <v>483</v>
      </c>
      <c r="AB31" s="31">
        <v>483</v>
      </c>
      <c r="AC31" s="31">
        <v>0</v>
      </c>
    </row>
    <row r="32" spans="1:29" ht="13.5">
      <c r="A32" s="54" t="s">
        <v>40</v>
      </c>
      <c r="B32" s="54" t="s">
        <v>80</v>
      </c>
      <c r="C32" s="55" t="s">
        <v>81</v>
      </c>
      <c r="D32" s="31">
        <f t="shared" si="0"/>
        <v>1369</v>
      </c>
      <c r="E32" s="31">
        <f t="shared" si="1"/>
        <v>0</v>
      </c>
      <c r="F32" s="31">
        <v>0</v>
      </c>
      <c r="G32" s="31">
        <v>0</v>
      </c>
      <c r="H32" s="31">
        <f t="shared" si="2"/>
        <v>0</v>
      </c>
      <c r="I32" s="31">
        <v>0</v>
      </c>
      <c r="J32" s="31">
        <v>0</v>
      </c>
      <c r="K32" s="31">
        <f t="shared" si="3"/>
        <v>1369</v>
      </c>
      <c r="L32" s="31">
        <v>359</v>
      </c>
      <c r="M32" s="31">
        <v>1010</v>
      </c>
      <c r="N32" s="31">
        <f t="shared" si="4"/>
        <v>1401</v>
      </c>
      <c r="O32" s="31">
        <f t="shared" si="5"/>
        <v>359</v>
      </c>
      <c r="P32" s="31">
        <v>359</v>
      </c>
      <c r="Q32" s="31">
        <v>0</v>
      </c>
      <c r="R32" s="31">
        <v>0</v>
      </c>
      <c r="S32" s="31">
        <v>0</v>
      </c>
      <c r="T32" s="31">
        <v>0</v>
      </c>
      <c r="U32" s="31">
        <f t="shared" si="6"/>
        <v>1010</v>
      </c>
      <c r="V32" s="31">
        <v>1010</v>
      </c>
      <c r="W32" s="31">
        <v>0</v>
      </c>
      <c r="X32" s="31">
        <v>0</v>
      </c>
      <c r="Y32" s="31">
        <v>0</v>
      </c>
      <c r="Z32" s="31">
        <v>0</v>
      </c>
      <c r="AA32" s="31">
        <f t="shared" si="7"/>
        <v>32</v>
      </c>
      <c r="AB32" s="31">
        <v>32</v>
      </c>
      <c r="AC32" s="31">
        <v>0</v>
      </c>
    </row>
    <row r="33" spans="1:29" ht="13.5">
      <c r="A33" s="54" t="s">
        <v>40</v>
      </c>
      <c r="B33" s="54" t="s">
        <v>82</v>
      </c>
      <c r="C33" s="55" t="s">
        <v>83</v>
      </c>
      <c r="D33" s="31">
        <f t="shared" si="0"/>
        <v>2330</v>
      </c>
      <c r="E33" s="31">
        <f t="shared" si="1"/>
        <v>0</v>
      </c>
      <c r="F33" s="31">
        <v>0</v>
      </c>
      <c r="G33" s="31">
        <v>0</v>
      </c>
      <c r="H33" s="31">
        <f t="shared" si="2"/>
        <v>0</v>
      </c>
      <c r="I33" s="31">
        <v>0</v>
      </c>
      <c r="J33" s="31">
        <v>0</v>
      </c>
      <c r="K33" s="31">
        <f t="shared" si="3"/>
        <v>2330</v>
      </c>
      <c r="L33" s="31">
        <v>1144</v>
      </c>
      <c r="M33" s="31">
        <v>1186</v>
      </c>
      <c r="N33" s="31">
        <f t="shared" si="4"/>
        <v>2462</v>
      </c>
      <c r="O33" s="31">
        <f t="shared" si="5"/>
        <v>1210</v>
      </c>
      <c r="P33" s="31">
        <v>1144</v>
      </c>
      <c r="Q33" s="31">
        <v>0</v>
      </c>
      <c r="R33" s="31">
        <v>0</v>
      </c>
      <c r="S33" s="31">
        <v>66</v>
      </c>
      <c r="T33" s="31">
        <v>0</v>
      </c>
      <c r="U33" s="31">
        <f t="shared" si="6"/>
        <v>1186</v>
      </c>
      <c r="V33" s="31">
        <v>1186</v>
      </c>
      <c r="W33" s="31">
        <v>0</v>
      </c>
      <c r="X33" s="31">
        <v>0</v>
      </c>
      <c r="Y33" s="31">
        <v>0</v>
      </c>
      <c r="Z33" s="31">
        <v>0</v>
      </c>
      <c r="AA33" s="31">
        <f t="shared" si="7"/>
        <v>66</v>
      </c>
      <c r="AB33" s="31">
        <v>66</v>
      </c>
      <c r="AC33" s="31">
        <v>0</v>
      </c>
    </row>
    <row r="34" spans="1:29" ht="13.5">
      <c r="A34" s="54" t="s">
        <v>40</v>
      </c>
      <c r="B34" s="54" t="s">
        <v>84</v>
      </c>
      <c r="C34" s="55" t="s">
        <v>85</v>
      </c>
      <c r="D34" s="31">
        <f t="shared" si="0"/>
        <v>373</v>
      </c>
      <c r="E34" s="31">
        <f t="shared" si="1"/>
        <v>206</v>
      </c>
      <c r="F34" s="31">
        <v>206</v>
      </c>
      <c r="G34" s="31">
        <v>0</v>
      </c>
      <c r="H34" s="31">
        <f t="shared" si="2"/>
        <v>167</v>
      </c>
      <c r="I34" s="31">
        <v>0</v>
      </c>
      <c r="J34" s="31">
        <v>167</v>
      </c>
      <c r="K34" s="31">
        <f t="shared" si="3"/>
        <v>0</v>
      </c>
      <c r="L34" s="31">
        <v>0</v>
      </c>
      <c r="M34" s="31">
        <v>0</v>
      </c>
      <c r="N34" s="31">
        <f t="shared" si="4"/>
        <v>376</v>
      </c>
      <c r="O34" s="31">
        <f t="shared" si="5"/>
        <v>206</v>
      </c>
      <c r="P34" s="31">
        <v>0</v>
      </c>
      <c r="Q34" s="31">
        <v>0</v>
      </c>
      <c r="R34" s="31">
        <v>0</v>
      </c>
      <c r="S34" s="31">
        <v>206</v>
      </c>
      <c r="T34" s="31">
        <v>0</v>
      </c>
      <c r="U34" s="31">
        <f t="shared" si="6"/>
        <v>167</v>
      </c>
      <c r="V34" s="31">
        <v>0</v>
      </c>
      <c r="W34" s="31">
        <v>0</v>
      </c>
      <c r="X34" s="31">
        <v>0</v>
      </c>
      <c r="Y34" s="31">
        <v>167</v>
      </c>
      <c r="Z34" s="31">
        <v>0</v>
      </c>
      <c r="AA34" s="31">
        <f t="shared" si="7"/>
        <v>3</v>
      </c>
      <c r="AB34" s="31">
        <v>3</v>
      </c>
      <c r="AC34" s="31">
        <v>0</v>
      </c>
    </row>
    <row r="35" spans="1:29" ht="13.5">
      <c r="A35" s="54" t="s">
        <v>40</v>
      </c>
      <c r="B35" s="54" t="s">
        <v>36</v>
      </c>
      <c r="C35" s="55" t="s">
        <v>37</v>
      </c>
      <c r="D35" s="31">
        <f t="shared" si="0"/>
        <v>10506</v>
      </c>
      <c r="E35" s="31">
        <f t="shared" si="1"/>
        <v>0</v>
      </c>
      <c r="F35" s="31">
        <v>0</v>
      </c>
      <c r="G35" s="31">
        <v>0</v>
      </c>
      <c r="H35" s="31">
        <f t="shared" si="2"/>
        <v>10506</v>
      </c>
      <c r="I35" s="31">
        <v>7213</v>
      </c>
      <c r="J35" s="31">
        <v>3293</v>
      </c>
      <c r="K35" s="31">
        <f t="shared" si="3"/>
        <v>0</v>
      </c>
      <c r="L35" s="31">
        <v>0</v>
      </c>
      <c r="M35" s="31">
        <v>0</v>
      </c>
      <c r="N35" s="31">
        <f t="shared" si="4"/>
        <v>11386</v>
      </c>
      <c r="O35" s="31">
        <f t="shared" si="5"/>
        <v>7213</v>
      </c>
      <c r="P35" s="31">
        <v>7213</v>
      </c>
      <c r="Q35" s="31">
        <v>0</v>
      </c>
      <c r="R35" s="31">
        <v>0</v>
      </c>
      <c r="S35" s="31">
        <v>0</v>
      </c>
      <c r="T35" s="31">
        <v>0</v>
      </c>
      <c r="U35" s="31">
        <f t="shared" si="6"/>
        <v>3293</v>
      </c>
      <c r="V35" s="31">
        <v>3293</v>
      </c>
      <c r="W35" s="31">
        <v>0</v>
      </c>
      <c r="X35" s="31">
        <v>0</v>
      </c>
      <c r="Y35" s="31">
        <v>0</v>
      </c>
      <c r="Z35" s="31">
        <v>0</v>
      </c>
      <c r="AA35" s="31">
        <f t="shared" si="7"/>
        <v>880</v>
      </c>
      <c r="AB35" s="31">
        <v>880</v>
      </c>
      <c r="AC35" s="31">
        <v>0</v>
      </c>
    </row>
    <row r="36" spans="1:29" ht="13.5">
      <c r="A36" s="84" t="s">
        <v>86</v>
      </c>
      <c r="B36" s="85"/>
      <c r="C36" s="85"/>
      <c r="D36" s="31">
        <f aca="true" t="shared" si="8" ref="D36:AC36">SUM(D7:D35)</f>
        <v>316886</v>
      </c>
      <c r="E36" s="31">
        <f t="shared" si="8"/>
        <v>2909</v>
      </c>
      <c r="F36" s="31">
        <f t="shared" si="8"/>
        <v>2317</v>
      </c>
      <c r="G36" s="31">
        <f t="shared" si="8"/>
        <v>592</v>
      </c>
      <c r="H36" s="31">
        <f t="shared" si="8"/>
        <v>39577</v>
      </c>
      <c r="I36" s="31">
        <f t="shared" si="8"/>
        <v>36117</v>
      </c>
      <c r="J36" s="31">
        <f t="shared" si="8"/>
        <v>3460</v>
      </c>
      <c r="K36" s="31">
        <f t="shared" si="8"/>
        <v>274400</v>
      </c>
      <c r="L36" s="31">
        <f t="shared" si="8"/>
        <v>120033</v>
      </c>
      <c r="M36" s="31">
        <f t="shared" si="8"/>
        <v>154367</v>
      </c>
      <c r="N36" s="31">
        <f t="shared" si="8"/>
        <v>322948</v>
      </c>
      <c r="O36" s="31">
        <f t="shared" si="8"/>
        <v>156699</v>
      </c>
      <c r="P36" s="31">
        <f t="shared" si="8"/>
        <v>156427</v>
      </c>
      <c r="Q36" s="31">
        <f t="shared" si="8"/>
        <v>0</v>
      </c>
      <c r="R36" s="31">
        <f t="shared" si="8"/>
        <v>0</v>
      </c>
      <c r="S36" s="31">
        <f t="shared" si="8"/>
        <v>272</v>
      </c>
      <c r="T36" s="31">
        <f t="shared" si="8"/>
        <v>0</v>
      </c>
      <c r="U36" s="31">
        <f t="shared" si="8"/>
        <v>157588</v>
      </c>
      <c r="V36" s="31">
        <f t="shared" si="8"/>
        <v>156636</v>
      </c>
      <c r="W36" s="31">
        <f t="shared" si="8"/>
        <v>0</v>
      </c>
      <c r="X36" s="31">
        <f t="shared" si="8"/>
        <v>0</v>
      </c>
      <c r="Y36" s="31">
        <f t="shared" si="8"/>
        <v>952</v>
      </c>
      <c r="Z36" s="31">
        <f t="shared" si="8"/>
        <v>0</v>
      </c>
      <c r="AA36" s="31">
        <f t="shared" si="8"/>
        <v>8661</v>
      </c>
      <c r="AB36" s="31">
        <f t="shared" si="8"/>
        <v>8616</v>
      </c>
      <c r="AC36" s="31">
        <f t="shared" si="8"/>
        <v>45</v>
      </c>
    </row>
  </sheetData>
  <mergeCells count="7">
    <mergeCell ref="A36:C36"/>
    <mergeCell ref="H3:J3"/>
    <mergeCell ref="K3:M3"/>
    <mergeCell ref="A2:A6"/>
    <mergeCell ref="B2:B6"/>
    <mergeCell ref="C2:C6"/>
    <mergeCell ref="E3:G3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&amp;L&amp;16し尿処理の状況（平成１６年度実績）&amp;R&amp;D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K23"/>
  <sheetViews>
    <sheetView workbookViewId="0" topLeftCell="A1">
      <selection activeCell="A1" sqref="A1:B1"/>
    </sheetView>
  </sheetViews>
  <sheetFormatPr defaultColWidth="9.00390625" defaultRowHeight="13.5"/>
  <cols>
    <col min="1" max="1" width="4.75390625" style="36" customWidth="1"/>
    <col min="2" max="2" width="4.875" style="36" customWidth="1"/>
    <col min="3" max="3" width="13.375" style="36" customWidth="1"/>
    <col min="4" max="4" width="13.75390625" style="36" customWidth="1"/>
    <col min="5" max="5" width="3.375" style="36" customWidth="1"/>
    <col min="6" max="6" width="3.875" style="36" customWidth="1"/>
    <col min="7" max="9" width="13.00390625" style="36" customWidth="1"/>
    <col min="10" max="10" width="12.875" style="36" customWidth="1"/>
    <col min="11" max="16384" width="8.00390625" style="36" customWidth="1"/>
  </cols>
  <sheetData>
    <row r="1" spans="1:3" s="35" customFormat="1" ht="21" customHeight="1">
      <c r="A1" s="103" t="s">
        <v>64</v>
      </c>
      <c r="B1" s="92"/>
      <c r="C1" s="34" t="s">
        <v>107</v>
      </c>
    </row>
    <row r="2" ht="18" customHeight="1">
      <c r="J2" s="37" t="s">
        <v>108</v>
      </c>
    </row>
    <row r="3" spans="6:11" s="38" customFormat="1" ht="19.5" customHeight="1">
      <c r="F3" s="91" t="s">
        <v>109</v>
      </c>
      <c r="G3" s="91"/>
      <c r="H3" s="39" t="s">
        <v>110</v>
      </c>
      <c r="I3" s="39" t="s">
        <v>111</v>
      </c>
      <c r="J3" s="39" t="s">
        <v>100</v>
      </c>
      <c r="K3" s="39" t="s">
        <v>112</v>
      </c>
    </row>
    <row r="4" spans="2:11" s="38" customFormat="1" ht="19.5" customHeight="1">
      <c r="B4" s="93" t="s">
        <v>113</v>
      </c>
      <c r="C4" s="40" t="s">
        <v>114</v>
      </c>
      <c r="D4" s="41">
        <f>SUMIF('水洗化人口等'!$A$7:$C$36,$A$1,'水洗化人口等'!$G$7:$G$36)</f>
        <v>235200</v>
      </c>
      <c r="F4" s="101" t="s">
        <v>115</v>
      </c>
      <c r="G4" s="40" t="s">
        <v>116</v>
      </c>
      <c r="H4" s="41">
        <f>SUMIF('し尿処理の状況'!$A$7:$C$36,$A$1,'し尿処理の状況'!$P$7:$P$36)</f>
        <v>156427</v>
      </c>
      <c r="I4" s="41">
        <f>SUMIF('し尿処理の状況'!$A$7:$C$36,$A$1,'し尿処理の状況'!$V$7:$V$36)</f>
        <v>156636</v>
      </c>
      <c r="J4" s="41">
        <f aca="true" t="shared" si="0" ref="J4:J11">H4+I4</f>
        <v>313063</v>
      </c>
      <c r="K4" s="42">
        <f aca="true" t="shared" si="1" ref="K4:K9">J4/$J$9</f>
        <v>0.9961054704776208</v>
      </c>
    </row>
    <row r="5" spans="2:11" s="38" customFormat="1" ht="19.5" customHeight="1">
      <c r="B5" s="94"/>
      <c r="C5" s="40" t="s">
        <v>117</v>
      </c>
      <c r="D5" s="41">
        <f>SUMIF('水洗化人口等'!$A$7:$C$36,$A$1,'水洗化人口等'!$H$7:$H$36)</f>
        <v>14620</v>
      </c>
      <c r="F5" s="102"/>
      <c r="G5" s="40" t="s">
        <v>118</v>
      </c>
      <c r="H5" s="41">
        <f>SUMIF('し尿処理の状況'!$A$7:$C$36,$A$1,'し尿処理の状況'!$Q$7:$Q$36)</f>
        <v>0</v>
      </c>
      <c r="I5" s="41">
        <f>SUMIF('し尿処理の状況'!$A$7:$C$36,$A$1,'し尿処理の状況'!$W$7:$W$36)</f>
        <v>0</v>
      </c>
      <c r="J5" s="41">
        <f t="shared" si="0"/>
        <v>0</v>
      </c>
      <c r="K5" s="42">
        <f t="shared" si="1"/>
        <v>0</v>
      </c>
    </row>
    <row r="6" spans="2:11" s="38" customFormat="1" ht="19.5" customHeight="1">
      <c r="B6" s="95"/>
      <c r="C6" s="43" t="s">
        <v>119</v>
      </c>
      <c r="D6" s="44">
        <f>SUM(D4:D5)</f>
        <v>249820</v>
      </c>
      <c r="F6" s="102"/>
      <c r="G6" s="40" t="s">
        <v>120</v>
      </c>
      <c r="H6" s="41">
        <f>SUMIF('し尿処理の状況'!$A$7:$C$36,$A$1,'し尿処理の状況'!$R$7:$R$36)</f>
        <v>0</v>
      </c>
      <c r="I6" s="41">
        <f>SUMIF('し尿処理の状況'!$A$7:$C$36,$A$1,'し尿処理の状況'!$X$7:$X$36)</f>
        <v>0</v>
      </c>
      <c r="J6" s="41">
        <f t="shared" si="0"/>
        <v>0</v>
      </c>
      <c r="K6" s="42">
        <f t="shared" si="1"/>
        <v>0</v>
      </c>
    </row>
    <row r="7" spans="2:11" s="38" customFormat="1" ht="19.5" customHeight="1">
      <c r="B7" s="96" t="s">
        <v>121</v>
      </c>
      <c r="C7" s="45" t="s">
        <v>122</v>
      </c>
      <c r="D7" s="41">
        <f>SUMIF('水洗化人口等'!$A$7:$C$36,$A$1,'水洗化人口等'!$K$7:$K$36)</f>
        <v>222649</v>
      </c>
      <c r="F7" s="102"/>
      <c r="G7" s="40" t="s">
        <v>123</v>
      </c>
      <c r="H7" s="41">
        <f>SUMIF('し尿処理の状況'!$A$7:$C$36,$A$1,'し尿処理の状況'!$S$7:$S$36)</f>
        <v>272</v>
      </c>
      <c r="I7" s="41">
        <f>SUMIF('し尿処理の状況'!$A$7:$C$36,$A$1,'し尿処理の状況'!$Y$7:$Y$36)</f>
        <v>952</v>
      </c>
      <c r="J7" s="41">
        <f t="shared" si="0"/>
        <v>1224</v>
      </c>
      <c r="K7" s="42">
        <f t="shared" si="1"/>
        <v>0.0038945295223792266</v>
      </c>
    </row>
    <row r="8" spans="2:11" s="38" customFormat="1" ht="19.5" customHeight="1">
      <c r="B8" s="97"/>
      <c r="C8" s="40" t="s">
        <v>124</v>
      </c>
      <c r="D8" s="41">
        <f>SUMIF('水洗化人口等'!$A$7:$C$36,$A$1,'水洗化人口等'!$M$7:$M$36)</f>
        <v>4996</v>
      </c>
      <c r="F8" s="102"/>
      <c r="G8" s="40" t="s">
        <v>125</v>
      </c>
      <c r="H8" s="41">
        <f>SUMIF('し尿処理の状況'!$A$7:$C$36,$A$1,'し尿処理の状況'!$T$7:$T$36)</f>
        <v>0</v>
      </c>
      <c r="I8" s="41">
        <f>SUMIF('し尿処理の状況'!$A$7:$C$36,$A$1,'し尿処理の状況'!$Z$7:$Z$36)</f>
        <v>0</v>
      </c>
      <c r="J8" s="41">
        <f t="shared" si="0"/>
        <v>0</v>
      </c>
      <c r="K8" s="42">
        <f t="shared" si="1"/>
        <v>0</v>
      </c>
    </row>
    <row r="9" spans="2:11" s="38" customFormat="1" ht="19.5" customHeight="1">
      <c r="B9" s="97"/>
      <c r="C9" s="40" t="s">
        <v>126</v>
      </c>
      <c r="D9" s="41">
        <f>SUMIF('水洗化人口等'!$A$7:$C$36,$A$1,'水洗化人口等'!$O$7:$O$36)</f>
        <v>278062</v>
      </c>
      <c r="F9" s="102"/>
      <c r="G9" s="40" t="s">
        <v>119</v>
      </c>
      <c r="H9" s="41">
        <f>SUM(H4:H8)</f>
        <v>156699</v>
      </c>
      <c r="I9" s="41">
        <f>SUM(I4:I8)</f>
        <v>157588</v>
      </c>
      <c r="J9" s="41">
        <f t="shared" si="0"/>
        <v>314287</v>
      </c>
      <c r="K9" s="42">
        <f t="shared" si="1"/>
        <v>1</v>
      </c>
    </row>
    <row r="10" spans="2:10" s="38" customFormat="1" ht="19.5" customHeight="1">
      <c r="B10" s="98"/>
      <c r="C10" s="43" t="s">
        <v>119</v>
      </c>
      <c r="D10" s="44">
        <f>SUM(D7:D9)</f>
        <v>505707</v>
      </c>
      <c r="F10" s="91" t="s">
        <v>127</v>
      </c>
      <c r="G10" s="91"/>
      <c r="H10" s="41">
        <f>SUMIF('し尿処理の状況'!$A$7:$C$36,$A$1,'し尿処理の状況'!$AB$7:$AB$36)</f>
        <v>8616</v>
      </c>
      <c r="I10" s="41">
        <f>SUMIF('し尿処理の状況'!$A$7:$C$36,$A$1,'し尿処理の状況'!$AC$7:$AC$36)</f>
        <v>45</v>
      </c>
      <c r="J10" s="41">
        <f t="shared" si="0"/>
        <v>8661</v>
      </c>
    </row>
    <row r="11" spans="2:10" s="38" customFormat="1" ht="19.5" customHeight="1">
      <c r="B11" s="99" t="s">
        <v>128</v>
      </c>
      <c r="C11" s="100"/>
      <c r="D11" s="44">
        <f>D6+D10</f>
        <v>755527</v>
      </c>
      <c r="F11" s="91" t="s">
        <v>100</v>
      </c>
      <c r="G11" s="91"/>
      <c r="H11" s="41">
        <f>H9+H10</f>
        <v>165315</v>
      </c>
      <c r="I11" s="41">
        <f>I9+I10</f>
        <v>157633</v>
      </c>
      <c r="J11" s="41">
        <f t="shared" si="0"/>
        <v>322948</v>
      </c>
    </row>
    <row r="12" spans="6:10" s="38" customFormat="1" ht="19.5" customHeight="1">
      <c r="F12" s="46"/>
      <c r="G12" s="46"/>
      <c r="H12" s="47"/>
      <c r="I12" s="47"/>
      <c r="J12" s="47"/>
    </row>
    <row r="13" spans="2:10" s="38" customFormat="1" ht="19.5" customHeight="1">
      <c r="B13" s="48" t="s">
        <v>129</v>
      </c>
      <c r="J13" s="37" t="s">
        <v>108</v>
      </c>
    </row>
    <row r="14" spans="3:10" s="38" customFormat="1" ht="19.5" customHeight="1">
      <c r="C14" s="41">
        <f>SUMIF('水洗化人口等'!$A$7:$C$36,$A$1,'水洗化人口等'!$P$7:$P$36)</f>
        <v>148808</v>
      </c>
      <c r="D14" s="38" t="s">
        <v>130</v>
      </c>
      <c r="F14" s="91" t="s">
        <v>131</v>
      </c>
      <c r="G14" s="91"/>
      <c r="H14" s="39" t="s">
        <v>110</v>
      </c>
      <c r="I14" s="39" t="s">
        <v>111</v>
      </c>
      <c r="J14" s="39" t="s">
        <v>100</v>
      </c>
    </row>
    <row r="15" spans="6:10" s="38" customFormat="1" ht="15.75" customHeight="1">
      <c r="F15" s="91" t="s">
        <v>132</v>
      </c>
      <c r="G15" s="91"/>
      <c r="H15" s="41">
        <f>SUMIF('し尿処理の状況'!$A$7:$C$36,$A$1,'し尿処理の状況'!$F$7:$F$36)</f>
        <v>2317</v>
      </c>
      <c r="I15" s="41">
        <f>SUMIF('し尿処理の状況'!$A$7:$C$36,$A$1,'し尿処理の状況'!$G$7:$G$36)</f>
        <v>592</v>
      </c>
      <c r="J15" s="41">
        <f>H15+I15</f>
        <v>2909</v>
      </c>
    </row>
    <row r="16" spans="3:10" s="38" customFormat="1" ht="15.75" customHeight="1">
      <c r="C16" s="38" t="s">
        <v>133</v>
      </c>
      <c r="D16" s="49">
        <f>D10/D11</f>
        <v>0.6693433854779511</v>
      </c>
      <c r="F16" s="91" t="s">
        <v>134</v>
      </c>
      <c r="G16" s="91"/>
      <c r="H16" s="41">
        <f>SUMIF('し尿処理の状況'!$A$7:$C$36,$A$1,'し尿処理の状況'!$I$7:$I$36)</f>
        <v>36117</v>
      </c>
      <c r="I16" s="41">
        <f>SUMIF('し尿処理の状況'!$A$7:$C$36,$A$1,'し尿処理の状況'!$J$7:$J$36)</f>
        <v>3460</v>
      </c>
      <c r="J16" s="41">
        <f>H16+I16</f>
        <v>39577</v>
      </c>
    </row>
    <row r="17" spans="3:10" s="38" customFormat="1" ht="15.75" customHeight="1">
      <c r="C17" s="38" t="s">
        <v>135</v>
      </c>
      <c r="D17" s="49">
        <f>D6/D11</f>
        <v>0.33065661452204886</v>
      </c>
      <c r="F17" s="91" t="s">
        <v>136</v>
      </c>
      <c r="G17" s="91"/>
      <c r="H17" s="41">
        <f>SUMIF('し尿処理の状況'!$A$7:$C$36,$A$1,'し尿処理の状況'!$L$7:$L$36)</f>
        <v>120033</v>
      </c>
      <c r="I17" s="41">
        <f>SUMIF('し尿処理の状況'!$A$7:$C$36,$A$1,'し尿処理の状況'!$M$7:$M$36)</f>
        <v>154367</v>
      </c>
      <c r="J17" s="41">
        <f>H17+I17</f>
        <v>274400</v>
      </c>
    </row>
    <row r="18" spans="3:10" s="38" customFormat="1" ht="15.75" customHeight="1">
      <c r="C18" s="50" t="s">
        <v>137</v>
      </c>
      <c r="D18" s="49">
        <f>D7/D11</f>
        <v>0.29469363768601253</v>
      </c>
      <c r="F18" s="91" t="s">
        <v>100</v>
      </c>
      <c r="G18" s="91"/>
      <c r="H18" s="41">
        <f>SUM(H15:H17)</f>
        <v>158467</v>
      </c>
      <c r="I18" s="41">
        <f>SUM(I15:I17)</f>
        <v>158419</v>
      </c>
      <c r="J18" s="41">
        <f>SUM(J15:J17)</f>
        <v>316886</v>
      </c>
    </row>
    <row r="19" spans="3:10" ht="15.75" customHeight="1">
      <c r="C19" s="36" t="s">
        <v>138</v>
      </c>
      <c r="D19" s="49">
        <f>(D8+D9)/D11</f>
        <v>0.3746497477919386</v>
      </c>
      <c r="J19" s="51"/>
    </row>
    <row r="20" spans="3:10" ht="15.75" customHeight="1">
      <c r="C20" s="36" t="s">
        <v>139</v>
      </c>
      <c r="D20" s="49">
        <f>C14/D11</f>
        <v>0.19695920860538405</v>
      </c>
      <c r="J20" s="52"/>
    </row>
    <row r="21" spans="3:10" ht="15.75" customHeight="1">
      <c r="C21" s="36" t="s">
        <v>140</v>
      </c>
      <c r="D21" s="49">
        <f>D4/D6</f>
        <v>0.9414778640621247</v>
      </c>
      <c r="F21" s="53"/>
      <c r="J21" s="52"/>
    </row>
    <row r="22" spans="3:10" ht="15.75" customHeight="1">
      <c r="C22" s="36" t="s">
        <v>141</v>
      </c>
      <c r="D22" s="49">
        <f>D5/D6</f>
        <v>0.05852213593787527</v>
      </c>
      <c r="F22" s="53"/>
      <c r="J22" s="52"/>
    </row>
    <row r="23" spans="6:10" ht="15" customHeight="1">
      <c r="F23" s="53"/>
      <c r="J23" s="52"/>
    </row>
    <row r="24" ht="15" customHeight="1"/>
    <row r="25" ht="15" customHeight="1"/>
  </sheetData>
  <mergeCells count="13">
    <mergeCell ref="B11:C11"/>
    <mergeCell ref="F10:G10"/>
    <mergeCell ref="F4:F9"/>
    <mergeCell ref="F11:G11"/>
    <mergeCell ref="A1:B1"/>
    <mergeCell ref="F3:G3"/>
    <mergeCell ref="B4:B6"/>
    <mergeCell ref="B7:B10"/>
    <mergeCell ref="F14:G14"/>
    <mergeCell ref="F17:G17"/>
    <mergeCell ref="F18:G18"/>
    <mergeCell ref="F15:G15"/>
    <mergeCell ref="F16:G16"/>
  </mergeCells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110" r:id="rId1"/>
  <headerFooter alignWithMargins="0">
    <oddHeader>&amp;R&amp;F　　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2006-04-24T08:17:48Z</cp:lastPrinted>
  <dcterms:created xsi:type="dcterms:W3CDTF">2002-10-23T07:25:09Z</dcterms:created>
  <dcterms:modified xsi:type="dcterms:W3CDTF">2006-06-30T04:30:53Z</dcterms:modified>
  <cp:category/>
  <cp:version/>
  <cp:contentType/>
  <cp:contentStatus/>
</cp:coreProperties>
</file>