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'し尿処理の状況'!$A$2:$AC$35</definedName>
    <definedName name="_xlnm.Print_Area" localSheetId="0">'水洗化人口等'!$A$2:$U$35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<sst xmlns="http://schemas.openxmlformats.org/spreadsheetml/2006/main" count="346" uniqueCount="142">
  <si>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</si>
  <si>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</si>
  <si>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</si>
  <si>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</si>
  <si>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</si>
  <si>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</si>
  <si>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</si>
  <si>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</si>
  <si>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</si>
  <si>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</si>
  <si>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</si>
  <si>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</si>
  <si>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</si>
  <si>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</si>
  <si>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</si>
  <si>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</si>
  <si>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</si>
  <si>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</si>
  <si>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</si>
  <si>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</si>
  <si>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</si>
  <si>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</si>
  <si>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</si>
  <si>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</si>
  <si>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</si>
  <si>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</si>
  <si>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</si>
  <si>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</si>
  <si>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</si>
  <si>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</si>
  <si>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</si>
  <si>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</si>
  <si>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</si>
  <si>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</si>
  <si>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</si>
  <si>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</si>
  <si>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18423</t>
  </si>
  <si>
    <t>越前町</t>
  </si>
  <si>
    <t>18424</t>
  </si>
  <si>
    <t>越廼村</t>
  </si>
  <si>
    <t>18426</t>
  </si>
  <si>
    <t>18442</t>
  </si>
  <si>
    <t>美浜町</t>
  </si>
  <si>
    <t>18462</t>
  </si>
  <si>
    <t>名田庄村</t>
  </si>
  <si>
    <t>18481</t>
  </si>
  <si>
    <t>高浜町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</si>
  <si>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</si>
  <si>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</si>
  <si>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</si>
  <si>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</si>
  <si>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</si>
  <si>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</si>
  <si>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</si>
  <si>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</si>
  <si>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</si>
  <si>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</si>
  <si>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</si>
  <si>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</si>
  <si>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</si>
  <si>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</si>
  <si>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</si>
  <si>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</si>
  <si>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</si>
  <si>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</si>
  <si>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</si>
  <si>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</si>
  <si>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</si>
  <si>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</si>
  <si>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</si>
  <si>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</si>
  <si>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</si>
  <si>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</si>
  <si>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</si>
  <si>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18404</t>
  </si>
  <si>
    <t>南越前町</t>
  </si>
  <si>
    <t>18501</t>
  </si>
  <si>
    <t>若狭町</t>
  </si>
  <si>
    <t>福井県</t>
  </si>
  <si>
    <t>18208</t>
  </si>
  <si>
    <t>あらわ市</t>
  </si>
  <si>
    <t>18482</t>
  </si>
  <si>
    <t>大飯町</t>
  </si>
  <si>
    <t>福井県合計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</si>
  <si>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</si>
  <si>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</si>
  <si>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</si>
  <si>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</si>
  <si>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</si>
  <si>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</si>
  <si>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</si>
  <si>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</si>
  <si>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</si>
  <si>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</si>
  <si>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</si>
  <si>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</si>
  <si>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</si>
  <si>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</si>
  <si>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</si>
  <si>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</si>
  <si>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</si>
  <si>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</si>
  <si>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</si>
  <si>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</si>
  <si>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</si>
  <si>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</si>
  <si>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</si>
  <si>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</si>
  <si>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</si>
  <si>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</si>
  <si>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</si>
  <si>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</si>
  <si>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</si>
  <si>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</si>
  <si>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</si>
  <si>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</si>
  <si>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</si>
  <si>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</si>
  <si>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</si>
  <si>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</si>
  <si>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</si>
  <si>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</si>
  <si>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</si>
  <si>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</si>
  <si>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</si>
  <si>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</si>
  <si>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</si>
  <si>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</si>
  <si>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</si>
  <si>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</si>
  <si>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</si>
  <si>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</si>
  <si>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</si>
  <si>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</si>
  <si>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</si>
  <si>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</si>
  <si>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</si>
  <si>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</si>
  <si>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</si>
  <si>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清水町</t>
  </si>
  <si>
    <t>池田町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</si>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</sst>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3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47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93</v>
      </c>
      <c r="B2" s="65" t="s">
        <v>48</v>
      </c>
      <c r="C2" s="68" t="s">
        <v>49</v>
      </c>
      <c r="D2" s="5" t="s">
        <v>94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95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96</v>
      </c>
      <c r="F3" s="20"/>
      <c r="G3" s="20"/>
      <c r="H3" s="23"/>
      <c r="I3" s="7" t="s">
        <v>50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97</v>
      </c>
      <c r="F4" s="77" t="s">
        <v>51</v>
      </c>
      <c r="G4" s="77" t="s">
        <v>52</v>
      </c>
      <c r="H4" s="77" t="s">
        <v>53</v>
      </c>
      <c r="I4" s="6" t="s">
        <v>97</v>
      </c>
      <c r="J4" s="77" t="s">
        <v>54</v>
      </c>
      <c r="K4" s="77" t="s">
        <v>55</v>
      </c>
      <c r="L4" s="77" t="s">
        <v>56</v>
      </c>
      <c r="M4" s="77" t="s">
        <v>57</v>
      </c>
      <c r="N4" s="77" t="s">
        <v>58</v>
      </c>
      <c r="O4" s="81" t="s">
        <v>59</v>
      </c>
      <c r="P4" s="8"/>
      <c r="Q4" s="77" t="s">
        <v>60</v>
      </c>
      <c r="R4" s="77" t="s">
        <v>98</v>
      </c>
      <c r="S4" s="77" t="s">
        <v>99</v>
      </c>
      <c r="T4" s="79" t="s">
        <v>100</v>
      </c>
      <c r="U4" s="79" t="s">
        <v>101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102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103</v>
      </c>
      <c r="E6" s="10" t="s">
        <v>103</v>
      </c>
      <c r="F6" s="11" t="s">
        <v>61</v>
      </c>
      <c r="G6" s="10" t="s">
        <v>103</v>
      </c>
      <c r="H6" s="10" t="s">
        <v>103</v>
      </c>
      <c r="I6" s="10" t="s">
        <v>103</v>
      </c>
      <c r="J6" s="11" t="s">
        <v>61</v>
      </c>
      <c r="K6" s="10" t="s">
        <v>103</v>
      </c>
      <c r="L6" s="11" t="s">
        <v>61</v>
      </c>
      <c r="M6" s="10" t="s">
        <v>103</v>
      </c>
      <c r="N6" s="11" t="s">
        <v>61</v>
      </c>
      <c r="O6" s="10" t="s">
        <v>103</v>
      </c>
      <c r="P6" s="10" t="s">
        <v>103</v>
      </c>
      <c r="Q6" s="11" t="s">
        <v>61</v>
      </c>
      <c r="R6" s="83"/>
      <c r="S6" s="83"/>
      <c r="T6" s="83"/>
      <c r="U6" s="80"/>
    </row>
    <row r="7" spans="1:21" ht="13.5">
      <c r="A7" s="54" t="s">
        <v>0</v>
      </c>
      <c r="B7" s="54" t="s">
        <v>1</v>
      </c>
      <c r="C7" s="55" t="s">
        <v>2</v>
      </c>
      <c r="D7" s="31">
        <f aca="true" t="shared" si="0" ref="D7:D34">E7+I7</f>
        <v>249841</v>
      </c>
      <c r="E7" s="32">
        <f aca="true" t="shared" si="1" ref="E7:E22">G7+H7</f>
        <v>12309</v>
      </c>
      <c r="F7" s="33">
        <f aca="true" t="shared" si="2" ref="F7:F35">E7/D7*100</f>
        <v>4.926733402443954</v>
      </c>
      <c r="G7" s="31">
        <v>11966</v>
      </c>
      <c r="H7" s="31">
        <v>343</v>
      </c>
      <c r="I7" s="32">
        <f aca="true" t="shared" si="3" ref="I7:I22">K7+M7+O7</f>
        <v>237532</v>
      </c>
      <c r="J7" s="33">
        <f aca="true" t="shared" si="4" ref="J7:J35">I7/D7*100</f>
        <v>95.07326659755606</v>
      </c>
      <c r="K7" s="31">
        <v>182995</v>
      </c>
      <c r="L7" s="33">
        <f aca="true" t="shared" si="5" ref="L7:L35">K7/D7*100</f>
        <v>73.24458355514108</v>
      </c>
      <c r="M7" s="31">
        <v>0</v>
      </c>
      <c r="N7" s="33">
        <f aca="true" t="shared" si="6" ref="N7:N35">M7/D7*100</f>
        <v>0</v>
      </c>
      <c r="O7" s="31">
        <v>54537</v>
      </c>
      <c r="P7" s="31">
        <v>13050</v>
      </c>
      <c r="Q7" s="33">
        <f aca="true" t="shared" si="7" ref="Q7:Q35">O7/D7*100</f>
        <v>21.828683042414976</v>
      </c>
      <c r="R7" s="31" t="s">
        <v>141</v>
      </c>
      <c r="S7" s="31"/>
      <c r="T7" s="31"/>
      <c r="U7" s="31"/>
    </row>
    <row r="8" spans="1:21" ht="13.5">
      <c r="A8" s="54" t="s">
        <v>0</v>
      </c>
      <c r="B8" s="54" t="s">
        <v>3</v>
      </c>
      <c r="C8" s="55" t="s">
        <v>4</v>
      </c>
      <c r="D8" s="31">
        <f t="shared" si="0"/>
        <v>68133</v>
      </c>
      <c r="E8" s="32">
        <f t="shared" si="1"/>
        <v>16827</v>
      </c>
      <c r="F8" s="33">
        <f t="shared" si="2"/>
        <v>24.697283254810447</v>
      </c>
      <c r="G8" s="31">
        <v>16827</v>
      </c>
      <c r="H8" s="31">
        <v>0</v>
      </c>
      <c r="I8" s="32">
        <f t="shared" si="3"/>
        <v>51306</v>
      </c>
      <c r="J8" s="33">
        <f t="shared" si="4"/>
        <v>75.30271674518956</v>
      </c>
      <c r="K8" s="31">
        <v>38724</v>
      </c>
      <c r="L8" s="33">
        <f t="shared" si="5"/>
        <v>56.83589450046234</v>
      </c>
      <c r="M8" s="31">
        <v>0</v>
      </c>
      <c r="N8" s="33">
        <f t="shared" si="6"/>
        <v>0</v>
      </c>
      <c r="O8" s="31">
        <v>12582</v>
      </c>
      <c r="P8" s="31">
        <v>5540</v>
      </c>
      <c r="Q8" s="33">
        <f t="shared" si="7"/>
        <v>18.466822244727226</v>
      </c>
      <c r="R8" s="31" t="s">
        <v>141</v>
      </c>
      <c r="S8" s="31"/>
      <c r="T8" s="31"/>
      <c r="U8" s="31"/>
    </row>
    <row r="9" spans="1:21" ht="13.5">
      <c r="A9" s="54" t="s">
        <v>0</v>
      </c>
      <c r="B9" s="54" t="s">
        <v>5</v>
      </c>
      <c r="C9" s="55" t="s">
        <v>6</v>
      </c>
      <c r="D9" s="31">
        <f t="shared" si="0"/>
        <v>73997</v>
      </c>
      <c r="E9" s="32">
        <f t="shared" si="1"/>
        <v>13982</v>
      </c>
      <c r="F9" s="33">
        <f t="shared" si="2"/>
        <v>18.89536062272795</v>
      </c>
      <c r="G9" s="31">
        <v>13932</v>
      </c>
      <c r="H9" s="31">
        <v>50</v>
      </c>
      <c r="I9" s="32">
        <f t="shared" si="3"/>
        <v>60015</v>
      </c>
      <c r="J9" s="33">
        <f t="shared" si="4"/>
        <v>81.10463937727205</v>
      </c>
      <c r="K9" s="31">
        <v>32550</v>
      </c>
      <c r="L9" s="33">
        <f t="shared" si="5"/>
        <v>43.988269794721404</v>
      </c>
      <c r="M9" s="31">
        <v>0</v>
      </c>
      <c r="N9" s="33">
        <f t="shared" si="6"/>
        <v>0</v>
      </c>
      <c r="O9" s="31">
        <v>27465</v>
      </c>
      <c r="P9" s="31">
        <v>7750</v>
      </c>
      <c r="Q9" s="33">
        <f t="shared" si="7"/>
        <v>37.11636958255065</v>
      </c>
      <c r="R9" s="31" t="s">
        <v>141</v>
      </c>
      <c r="S9" s="31"/>
      <c r="T9" s="31"/>
      <c r="U9" s="31"/>
    </row>
    <row r="10" spans="1:21" ht="13.5">
      <c r="A10" s="54" t="s">
        <v>0</v>
      </c>
      <c r="B10" s="54" t="s">
        <v>7</v>
      </c>
      <c r="C10" s="55" t="s">
        <v>8</v>
      </c>
      <c r="D10" s="31">
        <f t="shared" si="0"/>
        <v>32889</v>
      </c>
      <c r="E10" s="32">
        <f t="shared" si="1"/>
        <v>9667</v>
      </c>
      <c r="F10" s="33">
        <f t="shared" si="2"/>
        <v>29.39280610538478</v>
      </c>
      <c r="G10" s="31">
        <v>9624</v>
      </c>
      <c r="H10" s="31">
        <v>43</v>
      </c>
      <c r="I10" s="32">
        <f t="shared" si="3"/>
        <v>23222</v>
      </c>
      <c r="J10" s="33">
        <f t="shared" si="4"/>
        <v>70.60719389461522</v>
      </c>
      <c r="K10" s="31">
        <v>18345</v>
      </c>
      <c r="L10" s="33">
        <f t="shared" si="5"/>
        <v>55.778527775244</v>
      </c>
      <c r="M10" s="31">
        <v>0</v>
      </c>
      <c r="N10" s="33">
        <f t="shared" si="6"/>
        <v>0</v>
      </c>
      <c r="O10" s="31">
        <v>4877</v>
      </c>
      <c r="P10" s="31">
        <v>2116</v>
      </c>
      <c r="Q10" s="33">
        <f t="shared" si="7"/>
        <v>14.828666119371217</v>
      </c>
      <c r="R10" s="31" t="s">
        <v>141</v>
      </c>
      <c r="S10" s="31"/>
      <c r="T10" s="31"/>
      <c r="U10" s="31"/>
    </row>
    <row r="11" spans="1:21" ht="13.5">
      <c r="A11" s="54" t="s">
        <v>0</v>
      </c>
      <c r="B11" s="54" t="s">
        <v>9</v>
      </c>
      <c r="C11" s="55" t="s">
        <v>10</v>
      </c>
      <c r="D11" s="31">
        <f t="shared" si="0"/>
        <v>38854</v>
      </c>
      <c r="E11" s="32">
        <f t="shared" si="1"/>
        <v>12063</v>
      </c>
      <c r="F11" s="33">
        <f t="shared" si="2"/>
        <v>31.046996448242137</v>
      </c>
      <c r="G11" s="31">
        <v>10890</v>
      </c>
      <c r="H11" s="31">
        <v>1173</v>
      </c>
      <c r="I11" s="32">
        <f t="shared" si="3"/>
        <v>26791</v>
      </c>
      <c r="J11" s="33">
        <f t="shared" si="4"/>
        <v>68.95300355175786</v>
      </c>
      <c r="K11" s="31">
        <v>547</v>
      </c>
      <c r="L11" s="33">
        <f t="shared" si="5"/>
        <v>1.407834457198744</v>
      </c>
      <c r="M11" s="31">
        <v>0</v>
      </c>
      <c r="N11" s="33">
        <f t="shared" si="6"/>
        <v>0</v>
      </c>
      <c r="O11" s="31">
        <v>26244</v>
      </c>
      <c r="P11" s="31">
        <v>8899</v>
      </c>
      <c r="Q11" s="33">
        <f t="shared" si="7"/>
        <v>67.54516909455913</v>
      </c>
      <c r="R11" s="31" t="s">
        <v>141</v>
      </c>
      <c r="S11" s="31"/>
      <c r="T11" s="31"/>
      <c r="U11" s="31"/>
    </row>
    <row r="12" spans="1:21" ht="13.5">
      <c r="A12" s="54" t="s">
        <v>0</v>
      </c>
      <c r="B12" s="54" t="s">
        <v>11</v>
      </c>
      <c r="C12" s="55" t="s">
        <v>12</v>
      </c>
      <c r="D12" s="31">
        <f t="shared" si="0"/>
        <v>27781</v>
      </c>
      <c r="E12" s="32">
        <f t="shared" si="1"/>
        <v>7978</v>
      </c>
      <c r="F12" s="33">
        <f t="shared" si="2"/>
        <v>28.71746877362226</v>
      </c>
      <c r="G12" s="31">
        <v>7587</v>
      </c>
      <c r="H12" s="31">
        <v>391</v>
      </c>
      <c r="I12" s="32">
        <f t="shared" si="3"/>
        <v>19803</v>
      </c>
      <c r="J12" s="33">
        <f t="shared" si="4"/>
        <v>71.28253122637774</v>
      </c>
      <c r="K12" s="31">
        <v>16812</v>
      </c>
      <c r="L12" s="33">
        <f t="shared" si="5"/>
        <v>60.51618012310572</v>
      </c>
      <c r="M12" s="31">
        <v>0</v>
      </c>
      <c r="N12" s="33">
        <f t="shared" si="6"/>
        <v>0</v>
      </c>
      <c r="O12" s="31">
        <v>2991</v>
      </c>
      <c r="P12" s="31">
        <v>613</v>
      </c>
      <c r="Q12" s="33">
        <f t="shared" si="7"/>
        <v>10.76635110327202</v>
      </c>
      <c r="R12" s="31" t="s">
        <v>141</v>
      </c>
      <c r="S12" s="31"/>
      <c r="T12" s="31"/>
      <c r="U12" s="31"/>
    </row>
    <row r="13" spans="1:21" ht="13.5">
      <c r="A13" s="54" t="s">
        <v>0</v>
      </c>
      <c r="B13" s="54" t="s">
        <v>13</v>
      </c>
      <c r="C13" s="55" t="s">
        <v>14</v>
      </c>
      <c r="D13" s="31">
        <f t="shared" si="0"/>
        <v>66796</v>
      </c>
      <c r="E13" s="32">
        <f t="shared" si="1"/>
        <v>7200</v>
      </c>
      <c r="F13" s="33">
        <f t="shared" si="2"/>
        <v>10.779088568177734</v>
      </c>
      <c r="G13" s="31">
        <v>6120</v>
      </c>
      <c r="H13" s="31">
        <v>1080</v>
      </c>
      <c r="I13" s="32">
        <f t="shared" si="3"/>
        <v>59596</v>
      </c>
      <c r="J13" s="33">
        <f t="shared" si="4"/>
        <v>89.22091143182227</v>
      </c>
      <c r="K13" s="31">
        <v>37385</v>
      </c>
      <c r="L13" s="33">
        <f t="shared" si="5"/>
        <v>55.96892029462842</v>
      </c>
      <c r="M13" s="31">
        <v>0</v>
      </c>
      <c r="N13" s="33">
        <f t="shared" si="6"/>
        <v>0</v>
      </c>
      <c r="O13" s="31">
        <v>22211</v>
      </c>
      <c r="P13" s="31">
        <v>8637</v>
      </c>
      <c r="Q13" s="33">
        <f t="shared" si="7"/>
        <v>33.25199113719384</v>
      </c>
      <c r="R13" s="31" t="s">
        <v>141</v>
      </c>
      <c r="S13" s="31"/>
      <c r="T13" s="31"/>
      <c r="U13" s="31"/>
    </row>
    <row r="14" spans="1:21" ht="13.5">
      <c r="A14" s="54" t="s">
        <v>0</v>
      </c>
      <c r="B14" s="54" t="s">
        <v>79</v>
      </c>
      <c r="C14" s="55" t="s">
        <v>80</v>
      </c>
      <c r="D14" s="31">
        <f t="shared" si="0"/>
        <v>31540</v>
      </c>
      <c r="E14" s="32">
        <f t="shared" si="1"/>
        <v>3007</v>
      </c>
      <c r="F14" s="33">
        <f t="shared" si="2"/>
        <v>9.533925174381737</v>
      </c>
      <c r="G14" s="31">
        <v>3007</v>
      </c>
      <c r="H14" s="31">
        <v>0</v>
      </c>
      <c r="I14" s="32">
        <f t="shared" si="3"/>
        <v>28533</v>
      </c>
      <c r="J14" s="33">
        <f t="shared" si="4"/>
        <v>90.46607482561826</v>
      </c>
      <c r="K14" s="31">
        <v>20543</v>
      </c>
      <c r="L14" s="33">
        <f t="shared" si="5"/>
        <v>65.13316423589093</v>
      </c>
      <c r="M14" s="31">
        <v>0</v>
      </c>
      <c r="N14" s="33">
        <f t="shared" si="6"/>
        <v>0</v>
      </c>
      <c r="O14" s="31">
        <v>7990</v>
      </c>
      <c r="P14" s="31">
        <v>925</v>
      </c>
      <c r="Q14" s="33">
        <f t="shared" si="7"/>
        <v>25.33291058972733</v>
      </c>
      <c r="R14" s="31" t="s">
        <v>141</v>
      </c>
      <c r="S14" s="31"/>
      <c r="T14" s="31"/>
      <c r="U14" s="31"/>
    </row>
    <row r="15" spans="1:21" ht="13.5">
      <c r="A15" s="54" t="s">
        <v>0</v>
      </c>
      <c r="B15" s="54" t="s">
        <v>15</v>
      </c>
      <c r="C15" s="55" t="s">
        <v>16</v>
      </c>
      <c r="D15" s="31">
        <f t="shared" si="0"/>
        <v>5215</v>
      </c>
      <c r="E15" s="32">
        <f t="shared" si="1"/>
        <v>1033</v>
      </c>
      <c r="F15" s="33">
        <f t="shared" si="2"/>
        <v>19.80824544582934</v>
      </c>
      <c r="G15" s="31">
        <v>1033</v>
      </c>
      <c r="H15" s="31">
        <v>0</v>
      </c>
      <c r="I15" s="32">
        <f t="shared" si="3"/>
        <v>4182</v>
      </c>
      <c r="J15" s="33">
        <f t="shared" si="4"/>
        <v>80.19175455417066</v>
      </c>
      <c r="K15" s="31">
        <v>932</v>
      </c>
      <c r="L15" s="33">
        <f t="shared" si="5"/>
        <v>17.871524448705657</v>
      </c>
      <c r="M15" s="31">
        <v>0</v>
      </c>
      <c r="N15" s="33">
        <f t="shared" si="6"/>
        <v>0</v>
      </c>
      <c r="O15" s="31">
        <v>3250</v>
      </c>
      <c r="P15" s="31">
        <v>2337</v>
      </c>
      <c r="Q15" s="33">
        <f t="shared" si="7"/>
        <v>62.320230105465</v>
      </c>
      <c r="R15" s="31" t="s">
        <v>141</v>
      </c>
      <c r="S15" s="31"/>
      <c r="T15" s="31"/>
      <c r="U15" s="31"/>
    </row>
    <row r="16" spans="1:21" ht="13.5">
      <c r="A16" s="54" t="s">
        <v>0</v>
      </c>
      <c r="B16" s="54" t="s">
        <v>17</v>
      </c>
      <c r="C16" s="55" t="s">
        <v>18</v>
      </c>
      <c r="D16" s="31">
        <f t="shared" si="0"/>
        <v>10386</v>
      </c>
      <c r="E16" s="32">
        <f t="shared" si="1"/>
        <v>665</v>
      </c>
      <c r="F16" s="33">
        <f t="shared" si="2"/>
        <v>6.402849990371654</v>
      </c>
      <c r="G16" s="31">
        <v>665</v>
      </c>
      <c r="H16" s="31">
        <v>0</v>
      </c>
      <c r="I16" s="32">
        <f t="shared" si="3"/>
        <v>9721</v>
      </c>
      <c r="J16" s="33">
        <f t="shared" si="4"/>
        <v>93.59715000962835</v>
      </c>
      <c r="K16" s="31">
        <v>8558</v>
      </c>
      <c r="L16" s="33">
        <f t="shared" si="5"/>
        <v>82.39938378586558</v>
      </c>
      <c r="M16" s="31">
        <v>0</v>
      </c>
      <c r="N16" s="33">
        <f t="shared" si="6"/>
        <v>0</v>
      </c>
      <c r="O16" s="31">
        <v>1163</v>
      </c>
      <c r="P16" s="31">
        <v>0</v>
      </c>
      <c r="Q16" s="33">
        <f t="shared" si="7"/>
        <v>11.197766223762757</v>
      </c>
      <c r="R16" s="31" t="s">
        <v>141</v>
      </c>
      <c r="S16" s="31"/>
      <c r="T16" s="31"/>
      <c r="U16" s="31"/>
    </row>
    <row r="17" spans="1:21" ht="13.5">
      <c r="A17" s="54" t="s">
        <v>0</v>
      </c>
      <c r="B17" s="54" t="s">
        <v>19</v>
      </c>
      <c r="C17" s="55" t="s">
        <v>20</v>
      </c>
      <c r="D17" s="31">
        <f t="shared" si="0"/>
        <v>6346</v>
      </c>
      <c r="E17" s="32">
        <f t="shared" si="1"/>
        <v>262</v>
      </c>
      <c r="F17" s="33">
        <f t="shared" si="2"/>
        <v>4.128584935392373</v>
      </c>
      <c r="G17" s="31">
        <v>262</v>
      </c>
      <c r="H17" s="31">
        <v>0</v>
      </c>
      <c r="I17" s="32">
        <f t="shared" si="3"/>
        <v>6084</v>
      </c>
      <c r="J17" s="33">
        <f t="shared" si="4"/>
        <v>95.87141506460762</v>
      </c>
      <c r="K17" s="31">
        <v>5419</v>
      </c>
      <c r="L17" s="33">
        <f t="shared" si="5"/>
        <v>85.39237314843996</v>
      </c>
      <c r="M17" s="31">
        <v>0</v>
      </c>
      <c r="N17" s="33">
        <f t="shared" si="6"/>
        <v>0</v>
      </c>
      <c r="O17" s="31">
        <v>665</v>
      </c>
      <c r="P17" s="31">
        <v>609</v>
      </c>
      <c r="Q17" s="33">
        <f t="shared" si="7"/>
        <v>10.479041916167663</v>
      </c>
      <c r="R17" s="31" t="s">
        <v>141</v>
      </c>
      <c r="S17" s="31"/>
      <c r="T17" s="31"/>
      <c r="U17" s="31"/>
    </row>
    <row r="18" spans="1:21" ht="13.5">
      <c r="A18" s="54" t="s">
        <v>0</v>
      </c>
      <c r="B18" s="54" t="s">
        <v>21</v>
      </c>
      <c r="C18" s="55" t="s">
        <v>22</v>
      </c>
      <c r="D18" s="31">
        <f t="shared" si="0"/>
        <v>3578</v>
      </c>
      <c r="E18" s="32">
        <f t="shared" si="1"/>
        <v>81</v>
      </c>
      <c r="F18" s="33">
        <f t="shared" si="2"/>
        <v>2.2638345444382337</v>
      </c>
      <c r="G18" s="31">
        <v>81</v>
      </c>
      <c r="H18" s="31">
        <v>0</v>
      </c>
      <c r="I18" s="32">
        <f t="shared" si="3"/>
        <v>3497</v>
      </c>
      <c r="J18" s="33">
        <f t="shared" si="4"/>
        <v>97.73616545556176</v>
      </c>
      <c r="K18" s="31">
        <v>0</v>
      </c>
      <c r="L18" s="33">
        <f t="shared" si="5"/>
        <v>0</v>
      </c>
      <c r="M18" s="31">
        <v>0</v>
      </c>
      <c r="N18" s="33">
        <f t="shared" si="6"/>
        <v>0</v>
      </c>
      <c r="O18" s="31">
        <v>3497</v>
      </c>
      <c r="P18" s="31">
        <v>3492</v>
      </c>
      <c r="Q18" s="33">
        <f t="shared" si="7"/>
        <v>97.73616545556176</v>
      </c>
      <c r="R18" s="31" t="s">
        <v>141</v>
      </c>
      <c r="S18" s="31"/>
      <c r="T18" s="31"/>
      <c r="U18" s="31"/>
    </row>
    <row r="19" spans="1:21" ht="13.5">
      <c r="A19" s="54" t="s">
        <v>0</v>
      </c>
      <c r="B19" s="54" t="s">
        <v>23</v>
      </c>
      <c r="C19" s="55" t="s">
        <v>24</v>
      </c>
      <c r="D19" s="31">
        <f t="shared" si="0"/>
        <v>752</v>
      </c>
      <c r="E19" s="32">
        <f t="shared" si="1"/>
        <v>157</v>
      </c>
      <c r="F19" s="33">
        <f t="shared" si="2"/>
        <v>20.877659574468087</v>
      </c>
      <c r="G19" s="31">
        <v>157</v>
      </c>
      <c r="H19" s="31">
        <v>0</v>
      </c>
      <c r="I19" s="32">
        <f t="shared" si="3"/>
        <v>595</v>
      </c>
      <c r="J19" s="33">
        <f t="shared" si="4"/>
        <v>79.12234042553192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595</v>
      </c>
      <c r="P19" s="31">
        <v>322</v>
      </c>
      <c r="Q19" s="33">
        <f t="shared" si="7"/>
        <v>79.12234042553192</v>
      </c>
      <c r="R19" s="31" t="s">
        <v>141</v>
      </c>
      <c r="S19" s="31"/>
      <c r="T19" s="31"/>
      <c r="U19" s="31"/>
    </row>
    <row r="20" spans="1:21" ht="13.5">
      <c r="A20" s="54" t="s">
        <v>0</v>
      </c>
      <c r="B20" s="54" t="s">
        <v>25</v>
      </c>
      <c r="C20" s="55" t="s">
        <v>26</v>
      </c>
      <c r="D20" s="31">
        <f t="shared" si="0"/>
        <v>23748</v>
      </c>
      <c r="E20" s="32">
        <f t="shared" si="1"/>
        <v>215</v>
      </c>
      <c r="F20" s="33">
        <f t="shared" si="2"/>
        <v>0.9053393970018527</v>
      </c>
      <c r="G20" s="31">
        <v>215</v>
      </c>
      <c r="H20" s="31">
        <v>0</v>
      </c>
      <c r="I20" s="32">
        <f t="shared" si="3"/>
        <v>23533</v>
      </c>
      <c r="J20" s="33">
        <f t="shared" si="4"/>
        <v>99.09466060299815</v>
      </c>
      <c r="K20" s="31">
        <v>23165</v>
      </c>
      <c r="L20" s="33">
        <f t="shared" si="5"/>
        <v>97.54505642580428</v>
      </c>
      <c r="M20" s="31">
        <v>0</v>
      </c>
      <c r="N20" s="33">
        <f t="shared" si="6"/>
        <v>0</v>
      </c>
      <c r="O20" s="31">
        <v>368</v>
      </c>
      <c r="P20" s="31">
        <v>44</v>
      </c>
      <c r="Q20" s="33">
        <f t="shared" si="7"/>
        <v>1.5496041771938691</v>
      </c>
      <c r="R20" s="31" t="s">
        <v>141</v>
      </c>
      <c r="S20" s="31"/>
      <c r="T20" s="31"/>
      <c r="U20" s="31"/>
    </row>
    <row r="21" spans="1:21" ht="13.5">
      <c r="A21" s="54" t="s">
        <v>0</v>
      </c>
      <c r="B21" s="54" t="s">
        <v>27</v>
      </c>
      <c r="C21" s="55" t="s">
        <v>28</v>
      </c>
      <c r="D21" s="31">
        <f t="shared" si="0"/>
        <v>32526</v>
      </c>
      <c r="E21" s="32">
        <f t="shared" si="1"/>
        <v>2658</v>
      </c>
      <c r="F21" s="33">
        <f t="shared" si="2"/>
        <v>8.171923999262129</v>
      </c>
      <c r="G21" s="31">
        <v>2658</v>
      </c>
      <c r="H21" s="31">
        <v>0</v>
      </c>
      <c r="I21" s="32">
        <f t="shared" si="3"/>
        <v>29868</v>
      </c>
      <c r="J21" s="33">
        <f t="shared" si="4"/>
        <v>91.82807600073787</v>
      </c>
      <c r="K21" s="31">
        <v>16714</v>
      </c>
      <c r="L21" s="33">
        <f t="shared" si="5"/>
        <v>51.38658304125931</v>
      </c>
      <c r="M21" s="31">
        <v>0</v>
      </c>
      <c r="N21" s="33">
        <f t="shared" si="6"/>
        <v>0</v>
      </c>
      <c r="O21" s="31">
        <v>13154</v>
      </c>
      <c r="P21" s="31">
        <v>2835</v>
      </c>
      <c r="Q21" s="33">
        <f t="shared" si="7"/>
        <v>40.44149295947857</v>
      </c>
      <c r="R21" s="31" t="s">
        <v>141</v>
      </c>
      <c r="S21" s="31"/>
      <c r="T21" s="31"/>
      <c r="U21" s="31"/>
    </row>
    <row r="22" spans="1:21" ht="13.5">
      <c r="A22" s="54" t="s">
        <v>0</v>
      </c>
      <c r="B22" s="54" t="s">
        <v>29</v>
      </c>
      <c r="C22" s="55" t="s">
        <v>30</v>
      </c>
      <c r="D22" s="31">
        <f t="shared" si="0"/>
        <v>24559</v>
      </c>
      <c r="E22" s="32">
        <f t="shared" si="1"/>
        <v>367</v>
      </c>
      <c r="F22" s="33">
        <f t="shared" si="2"/>
        <v>1.4943605195651288</v>
      </c>
      <c r="G22" s="31">
        <v>0</v>
      </c>
      <c r="H22" s="31">
        <v>367</v>
      </c>
      <c r="I22" s="32">
        <f t="shared" si="3"/>
        <v>24192</v>
      </c>
      <c r="J22" s="33">
        <f t="shared" si="4"/>
        <v>98.50563948043487</v>
      </c>
      <c r="K22" s="31">
        <v>17088</v>
      </c>
      <c r="L22" s="33">
        <f t="shared" si="5"/>
        <v>69.57938026792621</v>
      </c>
      <c r="M22" s="31">
        <v>0</v>
      </c>
      <c r="N22" s="33">
        <f t="shared" si="6"/>
        <v>0</v>
      </c>
      <c r="O22" s="31">
        <v>7104</v>
      </c>
      <c r="P22" s="31">
        <v>1578</v>
      </c>
      <c r="Q22" s="33">
        <f t="shared" si="7"/>
        <v>28.926259212508654</v>
      </c>
      <c r="R22" s="31"/>
      <c r="S22" s="31"/>
      <c r="T22" s="31"/>
      <c r="U22" s="31" t="s">
        <v>141</v>
      </c>
    </row>
    <row r="23" spans="1:21" ht="13.5">
      <c r="A23" s="54" t="s">
        <v>0</v>
      </c>
      <c r="B23" s="54" t="s">
        <v>31</v>
      </c>
      <c r="C23" s="55" t="s">
        <v>32</v>
      </c>
      <c r="D23" s="31">
        <f t="shared" si="0"/>
        <v>13347</v>
      </c>
      <c r="E23" s="32">
        <f aca="true" t="shared" si="8" ref="E23:E34">G23+H23</f>
        <v>300</v>
      </c>
      <c r="F23" s="33">
        <f t="shared" si="2"/>
        <v>2.247696111485727</v>
      </c>
      <c r="G23" s="31">
        <v>300</v>
      </c>
      <c r="H23" s="31">
        <v>0</v>
      </c>
      <c r="I23" s="32">
        <f aca="true" t="shared" si="9" ref="I23:I34">K23+M23+O23</f>
        <v>13047</v>
      </c>
      <c r="J23" s="33">
        <f t="shared" si="4"/>
        <v>97.75230388851426</v>
      </c>
      <c r="K23" s="31">
        <v>5966</v>
      </c>
      <c r="L23" s="33">
        <f t="shared" si="5"/>
        <v>44.699183337079496</v>
      </c>
      <c r="M23" s="31">
        <v>0</v>
      </c>
      <c r="N23" s="33">
        <f t="shared" si="6"/>
        <v>0</v>
      </c>
      <c r="O23" s="31">
        <v>7081</v>
      </c>
      <c r="P23" s="31">
        <v>623</v>
      </c>
      <c r="Q23" s="33">
        <f t="shared" si="7"/>
        <v>53.05312055143479</v>
      </c>
      <c r="R23" s="31" t="s">
        <v>141</v>
      </c>
      <c r="S23" s="31"/>
      <c r="T23" s="31"/>
      <c r="U23" s="31"/>
    </row>
    <row r="24" spans="1:21" ht="13.5">
      <c r="A24" s="54" t="s">
        <v>0</v>
      </c>
      <c r="B24" s="54" t="s">
        <v>33</v>
      </c>
      <c r="C24" s="55" t="s">
        <v>34</v>
      </c>
      <c r="D24" s="31">
        <f t="shared" si="0"/>
        <v>13811</v>
      </c>
      <c r="E24" s="32">
        <f t="shared" si="8"/>
        <v>3655</v>
      </c>
      <c r="F24" s="33">
        <f t="shared" si="2"/>
        <v>26.46441242487872</v>
      </c>
      <c r="G24" s="31">
        <v>3655</v>
      </c>
      <c r="H24" s="31">
        <v>0</v>
      </c>
      <c r="I24" s="32">
        <f t="shared" si="9"/>
        <v>10156</v>
      </c>
      <c r="J24" s="33">
        <f t="shared" si="4"/>
        <v>73.53558757512127</v>
      </c>
      <c r="K24" s="31">
        <v>370</v>
      </c>
      <c r="L24" s="33">
        <f t="shared" si="5"/>
        <v>2.6790239664035913</v>
      </c>
      <c r="M24" s="31">
        <v>0</v>
      </c>
      <c r="N24" s="33">
        <f t="shared" si="6"/>
        <v>0</v>
      </c>
      <c r="O24" s="31">
        <v>9786</v>
      </c>
      <c r="P24" s="31">
        <v>3407</v>
      </c>
      <c r="Q24" s="33">
        <f t="shared" si="7"/>
        <v>70.85656360871769</v>
      </c>
      <c r="R24" s="31" t="s">
        <v>141</v>
      </c>
      <c r="S24" s="31"/>
      <c r="T24" s="31"/>
      <c r="U24" s="31"/>
    </row>
    <row r="25" spans="1:21" ht="13.5">
      <c r="A25" s="54" t="s">
        <v>0</v>
      </c>
      <c r="B25" s="54" t="s">
        <v>35</v>
      </c>
      <c r="C25" s="55" t="s">
        <v>140</v>
      </c>
      <c r="D25" s="31">
        <f t="shared" si="0"/>
        <v>3734</v>
      </c>
      <c r="E25" s="32">
        <f t="shared" si="8"/>
        <v>692</v>
      </c>
      <c r="F25" s="33">
        <f t="shared" si="2"/>
        <v>18.532404927691484</v>
      </c>
      <c r="G25" s="31">
        <v>484</v>
      </c>
      <c r="H25" s="31">
        <v>208</v>
      </c>
      <c r="I25" s="32">
        <f t="shared" si="9"/>
        <v>3042</v>
      </c>
      <c r="J25" s="33">
        <f t="shared" si="4"/>
        <v>81.46759507230851</v>
      </c>
      <c r="K25" s="31">
        <v>2789</v>
      </c>
      <c r="L25" s="33">
        <f t="shared" si="5"/>
        <v>74.69201928227103</v>
      </c>
      <c r="M25" s="31">
        <v>0</v>
      </c>
      <c r="N25" s="33">
        <f t="shared" si="6"/>
        <v>0</v>
      </c>
      <c r="O25" s="31">
        <v>253</v>
      </c>
      <c r="P25" s="31">
        <v>30</v>
      </c>
      <c r="Q25" s="33">
        <f t="shared" si="7"/>
        <v>6.775575790037493</v>
      </c>
      <c r="R25" s="31" t="s">
        <v>141</v>
      </c>
      <c r="S25" s="31"/>
      <c r="T25" s="31"/>
      <c r="U25" s="31"/>
    </row>
    <row r="26" spans="1:21" ht="13.5">
      <c r="A26" s="54" t="s">
        <v>0</v>
      </c>
      <c r="B26" s="54" t="s">
        <v>74</v>
      </c>
      <c r="C26" s="55" t="s">
        <v>75</v>
      </c>
      <c r="D26" s="31">
        <f t="shared" si="0"/>
        <v>12808</v>
      </c>
      <c r="E26" s="32">
        <f t="shared" si="8"/>
        <v>153</v>
      </c>
      <c r="F26" s="33">
        <f t="shared" si="2"/>
        <v>1.1945658963148034</v>
      </c>
      <c r="G26" s="31">
        <v>153</v>
      </c>
      <c r="H26" s="31">
        <v>0</v>
      </c>
      <c r="I26" s="32">
        <f t="shared" si="9"/>
        <v>12655</v>
      </c>
      <c r="J26" s="33">
        <f t="shared" si="4"/>
        <v>98.8054341036852</v>
      </c>
      <c r="K26" s="31">
        <v>4841</v>
      </c>
      <c r="L26" s="33">
        <f t="shared" si="5"/>
        <v>37.796689569019364</v>
      </c>
      <c r="M26" s="31">
        <v>0</v>
      </c>
      <c r="N26" s="33">
        <f t="shared" si="6"/>
        <v>0</v>
      </c>
      <c r="O26" s="31">
        <v>7814</v>
      </c>
      <c r="P26" s="31">
        <v>7727</v>
      </c>
      <c r="Q26" s="33">
        <f t="shared" si="7"/>
        <v>61.00874453466584</v>
      </c>
      <c r="R26" s="31" t="s">
        <v>141</v>
      </c>
      <c r="S26" s="31"/>
      <c r="T26" s="31"/>
      <c r="U26" s="31"/>
    </row>
    <row r="27" spans="1:21" ht="13.5">
      <c r="A27" s="54" t="s">
        <v>0</v>
      </c>
      <c r="B27" s="54" t="s">
        <v>36</v>
      </c>
      <c r="C27" s="55" t="s">
        <v>37</v>
      </c>
      <c r="D27" s="31">
        <f t="shared" si="0"/>
        <v>25350</v>
      </c>
      <c r="E27" s="32">
        <f t="shared" si="8"/>
        <v>2667</v>
      </c>
      <c r="F27" s="33">
        <f t="shared" si="2"/>
        <v>10.520710059171599</v>
      </c>
      <c r="G27" s="31">
        <v>2667</v>
      </c>
      <c r="H27" s="31">
        <v>0</v>
      </c>
      <c r="I27" s="32">
        <f t="shared" si="9"/>
        <v>22683</v>
      </c>
      <c r="J27" s="33">
        <f t="shared" si="4"/>
        <v>89.4792899408284</v>
      </c>
      <c r="K27" s="31">
        <v>13221</v>
      </c>
      <c r="L27" s="33">
        <f t="shared" si="5"/>
        <v>52.15384615384615</v>
      </c>
      <c r="M27" s="31">
        <v>0</v>
      </c>
      <c r="N27" s="33">
        <f t="shared" si="6"/>
        <v>0</v>
      </c>
      <c r="O27" s="31">
        <v>9462</v>
      </c>
      <c r="P27" s="31">
        <v>3108</v>
      </c>
      <c r="Q27" s="33">
        <f t="shared" si="7"/>
        <v>37.32544378698225</v>
      </c>
      <c r="R27" s="31" t="s">
        <v>141</v>
      </c>
      <c r="S27" s="31"/>
      <c r="T27" s="31"/>
      <c r="U27" s="31"/>
    </row>
    <row r="28" spans="1:21" ht="13.5">
      <c r="A28" s="54" t="s">
        <v>0</v>
      </c>
      <c r="B28" s="54" t="s">
        <v>38</v>
      </c>
      <c r="C28" s="55" t="s">
        <v>39</v>
      </c>
      <c r="D28" s="31">
        <f t="shared" si="0"/>
        <v>1776</v>
      </c>
      <c r="E28" s="32">
        <f t="shared" si="8"/>
        <v>414</v>
      </c>
      <c r="F28" s="33">
        <f t="shared" si="2"/>
        <v>23.31081081081081</v>
      </c>
      <c r="G28" s="31">
        <v>414</v>
      </c>
      <c r="H28" s="31">
        <v>0</v>
      </c>
      <c r="I28" s="32">
        <f t="shared" si="9"/>
        <v>1362</v>
      </c>
      <c r="J28" s="33">
        <f t="shared" si="4"/>
        <v>76.6891891891892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1362</v>
      </c>
      <c r="P28" s="31">
        <v>1259</v>
      </c>
      <c r="Q28" s="33">
        <f t="shared" si="7"/>
        <v>76.6891891891892</v>
      </c>
      <c r="R28" s="31" t="s">
        <v>141</v>
      </c>
      <c r="S28" s="31"/>
      <c r="T28" s="31"/>
      <c r="U28" s="31"/>
    </row>
    <row r="29" spans="1:21" ht="13.5">
      <c r="A29" s="54" t="s">
        <v>0</v>
      </c>
      <c r="B29" s="54" t="s">
        <v>40</v>
      </c>
      <c r="C29" s="55" t="s">
        <v>139</v>
      </c>
      <c r="D29" s="31">
        <f t="shared" si="0"/>
        <v>10633</v>
      </c>
      <c r="E29" s="32">
        <f t="shared" si="8"/>
        <v>525</v>
      </c>
      <c r="F29" s="33">
        <f t="shared" si="2"/>
        <v>4.937458854509546</v>
      </c>
      <c r="G29" s="31">
        <v>525</v>
      </c>
      <c r="H29" s="31">
        <v>0</v>
      </c>
      <c r="I29" s="32">
        <f t="shared" si="9"/>
        <v>10108</v>
      </c>
      <c r="J29" s="33">
        <f t="shared" si="4"/>
        <v>95.06254114549046</v>
      </c>
      <c r="K29" s="31">
        <v>6982</v>
      </c>
      <c r="L29" s="33">
        <f t="shared" si="5"/>
        <v>65.66350042321076</v>
      </c>
      <c r="M29" s="31">
        <v>0</v>
      </c>
      <c r="N29" s="33">
        <f t="shared" si="6"/>
        <v>0</v>
      </c>
      <c r="O29" s="31">
        <v>3126</v>
      </c>
      <c r="P29" s="31">
        <v>223</v>
      </c>
      <c r="Q29" s="33">
        <f t="shared" si="7"/>
        <v>29.399040722279697</v>
      </c>
      <c r="R29" s="31" t="s">
        <v>141</v>
      </c>
      <c r="S29" s="31"/>
      <c r="T29" s="31"/>
      <c r="U29" s="31"/>
    </row>
    <row r="30" spans="1:21" ht="13.5">
      <c r="A30" s="54" t="s">
        <v>0</v>
      </c>
      <c r="B30" s="54" t="s">
        <v>41</v>
      </c>
      <c r="C30" s="55" t="s">
        <v>42</v>
      </c>
      <c r="D30" s="31">
        <f t="shared" si="0"/>
        <v>11478</v>
      </c>
      <c r="E30" s="32">
        <f t="shared" si="8"/>
        <v>2659</v>
      </c>
      <c r="F30" s="33">
        <f t="shared" si="2"/>
        <v>23.16605680432131</v>
      </c>
      <c r="G30" s="31">
        <v>2659</v>
      </c>
      <c r="H30" s="31">
        <v>0</v>
      </c>
      <c r="I30" s="32">
        <f t="shared" si="9"/>
        <v>8819</v>
      </c>
      <c r="J30" s="33">
        <f t="shared" si="4"/>
        <v>76.83394319567869</v>
      </c>
      <c r="K30" s="31">
        <v>3212</v>
      </c>
      <c r="L30" s="33">
        <f t="shared" si="5"/>
        <v>27.98396933263635</v>
      </c>
      <c r="M30" s="31">
        <v>0</v>
      </c>
      <c r="N30" s="33">
        <f t="shared" si="6"/>
        <v>0</v>
      </c>
      <c r="O30" s="31">
        <v>5607</v>
      </c>
      <c r="P30" s="31">
        <v>4770</v>
      </c>
      <c r="Q30" s="33">
        <f t="shared" si="7"/>
        <v>48.84997386304234</v>
      </c>
      <c r="R30" s="31"/>
      <c r="S30" s="31"/>
      <c r="T30" s="31"/>
      <c r="U30" s="31" t="s">
        <v>141</v>
      </c>
    </row>
    <row r="31" spans="1:21" ht="13.5">
      <c r="A31" s="54" t="s">
        <v>0</v>
      </c>
      <c r="B31" s="54" t="s">
        <v>43</v>
      </c>
      <c r="C31" s="55" t="s">
        <v>44</v>
      </c>
      <c r="D31" s="31">
        <f t="shared" si="0"/>
        <v>2963</v>
      </c>
      <c r="E31" s="32">
        <f t="shared" si="8"/>
        <v>786</v>
      </c>
      <c r="F31" s="33">
        <f t="shared" si="2"/>
        <v>26.527168410394868</v>
      </c>
      <c r="G31" s="31">
        <v>776</v>
      </c>
      <c r="H31" s="31">
        <v>10</v>
      </c>
      <c r="I31" s="32">
        <f t="shared" si="9"/>
        <v>2177</v>
      </c>
      <c r="J31" s="33">
        <f t="shared" si="4"/>
        <v>73.47283158960512</v>
      </c>
      <c r="K31" s="31">
        <v>1063</v>
      </c>
      <c r="L31" s="33">
        <f t="shared" si="5"/>
        <v>35.875801552480596</v>
      </c>
      <c r="M31" s="31">
        <v>0</v>
      </c>
      <c r="N31" s="33">
        <f t="shared" si="6"/>
        <v>0</v>
      </c>
      <c r="O31" s="31">
        <v>1114</v>
      </c>
      <c r="P31" s="31">
        <v>1003</v>
      </c>
      <c r="Q31" s="33">
        <f t="shared" si="7"/>
        <v>37.59703003712453</v>
      </c>
      <c r="R31" s="31" t="s">
        <v>141</v>
      </c>
      <c r="S31" s="31"/>
      <c r="T31" s="31"/>
      <c r="U31" s="31"/>
    </row>
    <row r="32" spans="1:21" ht="13.5">
      <c r="A32" s="54" t="s">
        <v>0</v>
      </c>
      <c r="B32" s="54" t="s">
        <v>45</v>
      </c>
      <c r="C32" s="55" t="s">
        <v>46</v>
      </c>
      <c r="D32" s="31">
        <f t="shared" si="0"/>
        <v>11799</v>
      </c>
      <c r="E32" s="32">
        <f t="shared" si="8"/>
        <v>4866</v>
      </c>
      <c r="F32" s="33">
        <f t="shared" si="2"/>
        <v>41.240783117213326</v>
      </c>
      <c r="G32" s="31">
        <v>4866</v>
      </c>
      <c r="H32" s="31">
        <v>0</v>
      </c>
      <c r="I32" s="32">
        <f t="shared" si="9"/>
        <v>6933</v>
      </c>
      <c r="J32" s="33">
        <f t="shared" si="4"/>
        <v>58.75921688278668</v>
      </c>
      <c r="K32" s="31">
        <v>4636</v>
      </c>
      <c r="L32" s="33">
        <f t="shared" si="5"/>
        <v>39.291465378421904</v>
      </c>
      <c r="M32" s="31">
        <v>0</v>
      </c>
      <c r="N32" s="33">
        <f t="shared" si="6"/>
        <v>0</v>
      </c>
      <c r="O32" s="31">
        <v>2297</v>
      </c>
      <c r="P32" s="31">
        <v>2297</v>
      </c>
      <c r="Q32" s="33">
        <f t="shared" si="7"/>
        <v>19.467751504364777</v>
      </c>
      <c r="R32" s="31" t="s">
        <v>141</v>
      </c>
      <c r="S32" s="31"/>
      <c r="T32" s="31"/>
      <c r="U32" s="31"/>
    </row>
    <row r="33" spans="1:21" ht="13.5">
      <c r="A33" s="54" t="s">
        <v>0</v>
      </c>
      <c r="B33" s="54" t="s">
        <v>81</v>
      </c>
      <c r="C33" s="55" t="s">
        <v>82</v>
      </c>
      <c r="D33" s="31">
        <f t="shared" si="0"/>
        <v>6380</v>
      </c>
      <c r="E33" s="32">
        <f t="shared" si="8"/>
        <v>155</v>
      </c>
      <c r="F33" s="33">
        <f t="shared" si="2"/>
        <v>2.4294670846394983</v>
      </c>
      <c r="G33" s="31">
        <v>155</v>
      </c>
      <c r="H33" s="31">
        <v>0</v>
      </c>
      <c r="I33" s="32">
        <f t="shared" si="9"/>
        <v>6225</v>
      </c>
      <c r="J33" s="33">
        <f t="shared" si="4"/>
        <v>97.5705329153605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6225</v>
      </c>
      <c r="P33" s="31">
        <v>6008</v>
      </c>
      <c r="Q33" s="33">
        <f t="shared" si="7"/>
        <v>97.5705329153605</v>
      </c>
      <c r="R33" s="31" t="s">
        <v>141</v>
      </c>
      <c r="S33" s="31"/>
      <c r="T33" s="31"/>
      <c r="U33" s="31"/>
    </row>
    <row r="34" spans="1:21" ht="13.5">
      <c r="A34" s="54" t="s">
        <v>0</v>
      </c>
      <c r="B34" s="54" t="s">
        <v>76</v>
      </c>
      <c r="C34" s="55" t="s">
        <v>77</v>
      </c>
      <c r="D34" s="31">
        <f t="shared" si="0"/>
        <v>17431</v>
      </c>
      <c r="E34" s="32">
        <f t="shared" si="8"/>
        <v>1414</v>
      </c>
      <c r="F34" s="33">
        <f t="shared" si="2"/>
        <v>8.111984395617004</v>
      </c>
      <c r="G34" s="31">
        <v>1329</v>
      </c>
      <c r="H34" s="31">
        <v>85</v>
      </c>
      <c r="I34" s="32">
        <f t="shared" si="9"/>
        <v>16017</v>
      </c>
      <c r="J34" s="33">
        <f t="shared" si="4"/>
        <v>91.888015604383</v>
      </c>
      <c r="K34" s="31">
        <v>6240</v>
      </c>
      <c r="L34" s="33">
        <f t="shared" si="5"/>
        <v>35.79829040215708</v>
      </c>
      <c r="M34" s="31">
        <v>186</v>
      </c>
      <c r="N34" s="33">
        <f t="shared" si="6"/>
        <v>1.067064425448913</v>
      </c>
      <c r="O34" s="31">
        <v>9591</v>
      </c>
      <c r="P34" s="31">
        <v>68</v>
      </c>
      <c r="Q34" s="33">
        <f t="shared" si="7"/>
        <v>55.02266077677701</v>
      </c>
      <c r="R34" s="31" t="s">
        <v>141</v>
      </c>
      <c r="S34" s="31"/>
      <c r="T34" s="31"/>
      <c r="U34" s="31"/>
    </row>
    <row r="35" spans="1:21" ht="13.5">
      <c r="A35" s="84" t="s">
        <v>83</v>
      </c>
      <c r="B35" s="85"/>
      <c r="C35" s="85"/>
      <c r="D35" s="31">
        <f>SUM(D7:D34)</f>
        <v>828451</v>
      </c>
      <c r="E35" s="31">
        <f>SUM(E7:E34)</f>
        <v>106757</v>
      </c>
      <c r="F35" s="33">
        <f t="shared" si="2"/>
        <v>12.886338479885955</v>
      </c>
      <c r="G35" s="31">
        <f>SUM(G7:G34)</f>
        <v>103007</v>
      </c>
      <c r="H35" s="31">
        <f>SUM(H7:H34)</f>
        <v>3750</v>
      </c>
      <c r="I35" s="31">
        <f>SUM(I7:I34)</f>
        <v>721694</v>
      </c>
      <c r="J35" s="33">
        <f t="shared" si="4"/>
        <v>87.11366152011405</v>
      </c>
      <c r="K35" s="31">
        <f>SUM(K7:K34)</f>
        <v>469097</v>
      </c>
      <c r="L35" s="33">
        <f t="shared" si="5"/>
        <v>56.62338508855683</v>
      </c>
      <c r="M35" s="31">
        <f>SUM(M7:M34)</f>
        <v>186</v>
      </c>
      <c r="N35" s="33">
        <f t="shared" si="6"/>
        <v>0.02245153907714518</v>
      </c>
      <c r="O35" s="31">
        <f>SUM(O7:O34)</f>
        <v>252411</v>
      </c>
      <c r="P35" s="31">
        <f>SUM(P7:P34)</f>
        <v>89270</v>
      </c>
      <c r="Q35" s="33">
        <f t="shared" si="7"/>
        <v>30.46782489248006</v>
      </c>
      <c r="R35" s="31">
        <f>COUNTIF(R7:R34,"○")</f>
        <v>26</v>
      </c>
      <c r="S35" s="31">
        <f>COUNTIF(S7:S34,"○")</f>
        <v>0</v>
      </c>
      <c r="T35" s="31">
        <f>COUNTIF(T7:T34,"○")</f>
        <v>0</v>
      </c>
      <c r="U35" s="31">
        <f>COUNTIF(U7:U34,"○")</f>
        <v>2</v>
      </c>
    </row>
  </sheetData>
  <mergeCells count="19">
    <mergeCell ref="A35:C3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3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62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84</v>
      </c>
      <c r="B2" s="65" t="s">
        <v>63</v>
      </c>
      <c r="C2" s="68" t="s">
        <v>64</v>
      </c>
      <c r="D2" s="14" t="s">
        <v>85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65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86</v>
      </c>
      <c r="E3" s="59" t="s">
        <v>87</v>
      </c>
      <c r="F3" s="89"/>
      <c r="G3" s="90"/>
      <c r="H3" s="86" t="s">
        <v>88</v>
      </c>
      <c r="I3" s="57"/>
      <c r="J3" s="58"/>
      <c r="K3" s="59" t="s">
        <v>89</v>
      </c>
      <c r="L3" s="57"/>
      <c r="M3" s="58"/>
      <c r="N3" s="26" t="s">
        <v>86</v>
      </c>
      <c r="O3" s="17" t="s">
        <v>90</v>
      </c>
      <c r="P3" s="24"/>
      <c r="Q3" s="24"/>
      <c r="R3" s="24"/>
      <c r="S3" s="24"/>
      <c r="T3" s="25"/>
      <c r="U3" s="17" t="s">
        <v>91</v>
      </c>
      <c r="V3" s="24"/>
      <c r="W3" s="24"/>
      <c r="X3" s="24"/>
      <c r="Y3" s="24"/>
      <c r="Z3" s="25"/>
      <c r="AA3" s="17" t="s">
        <v>92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86</v>
      </c>
      <c r="F4" s="18" t="s">
        <v>66</v>
      </c>
      <c r="G4" s="18" t="s">
        <v>67</v>
      </c>
      <c r="H4" s="26" t="s">
        <v>86</v>
      </c>
      <c r="I4" s="18" t="s">
        <v>66</v>
      </c>
      <c r="J4" s="18" t="s">
        <v>67</v>
      </c>
      <c r="K4" s="26" t="s">
        <v>86</v>
      </c>
      <c r="L4" s="18" t="s">
        <v>66</v>
      </c>
      <c r="M4" s="18" t="s">
        <v>67</v>
      </c>
      <c r="N4" s="27"/>
      <c r="O4" s="26" t="s">
        <v>86</v>
      </c>
      <c r="P4" s="18" t="s">
        <v>68</v>
      </c>
      <c r="Q4" s="18" t="s">
        <v>69</v>
      </c>
      <c r="R4" s="18" t="s">
        <v>70</v>
      </c>
      <c r="S4" s="18" t="s">
        <v>71</v>
      </c>
      <c r="T4" s="18" t="s">
        <v>72</v>
      </c>
      <c r="U4" s="26" t="s">
        <v>86</v>
      </c>
      <c r="V4" s="18" t="s">
        <v>68</v>
      </c>
      <c r="W4" s="18" t="s">
        <v>69</v>
      </c>
      <c r="X4" s="18" t="s">
        <v>70</v>
      </c>
      <c r="Y4" s="18" t="s">
        <v>71</v>
      </c>
      <c r="Z4" s="18" t="s">
        <v>72</v>
      </c>
      <c r="AA4" s="26" t="s">
        <v>86</v>
      </c>
      <c r="AB4" s="18" t="s">
        <v>66</v>
      </c>
      <c r="AC4" s="18" t="s">
        <v>67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73</v>
      </c>
      <c r="E6" s="19" t="s">
        <v>73</v>
      </c>
      <c r="F6" s="19" t="s">
        <v>73</v>
      </c>
      <c r="G6" s="19" t="s">
        <v>73</v>
      </c>
      <c r="H6" s="19" t="s">
        <v>73</v>
      </c>
      <c r="I6" s="19" t="s">
        <v>73</v>
      </c>
      <c r="J6" s="19" t="s">
        <v>73</v>
      </c>
      <c r="K6" s="19" t="s">
        <v>73</v>
      </c>
      <c r="L6" s="19" t="s">
        <v>73</v>
      </c>
      <c r="M6" s="19" t="s">
        <v>73</v>
      </c>
      <c r="N6" s="19" t="s">
        <v>73</v>
      </c>
      <c r="O6" s="19" t="s">
        <v>73</v>
      </c>
      <c r="P6" s="19" t="s">
        <v>73</v>
      </c>
      <c r="Q6" s="19" t="s">
        <v>73</v>
      </c>
      <c r="R6" s="19" t="s">
        <v>73</v>
      </c>
      <c r="S6" s="19" t="s">
        <v>73</v>
      </c>
      <c r="T6" s="19" t="s">
        <v>73</v>
      </c>
      <c r="U6" s="19" t="s">
        <v>73</v>
      </c>
      <c r="V6" s="19" t="s">
        <v>73</v>
      </c>
      <c r="W6" s="19" t="s">
        <v>73</v>
      </c>
      <c r="X6" s="19" t="s">
        <v>73</v>
      </c>
      <c r="Y6" s="19" t="s">
        <v>73</v>
      </c>
      <c r="Z6" s="19" t="s">
        <v>73</v>
      </c>
      <c r="AA6" s="19" t="s">
        <v>73</v>
      </c>
      <c r="AB6" s="19" t="s">
        <v>73</v>
      </c>
      <c r="AC6" s="19" t="s">
        <v>73</v>
      </c>
    </row>
    <row r="7" spans="1:29" ht="13.5">
      <c r="A7" s="54" t="s">
        <v>0</v>
      </c>
      <c r="B7" s="54" t="s">
        <v>1</v>
      </c>
      <c r="C7" s="55" t="s">
        <v>2</v>
      </c>
      <c r="D7" s="31">
        <f aca="true" t="shared" si="0" ref="D7:D34">E7+H7+K7</f>
        <v>48876</v>
      </c>
      <c r="E7" s="31">
        <f aca="true" t="shared" si="1" ref="E7:E34">F7+G7</f>
        <v>0</v>
      </c>
      <c r="F7" s="31">
        <v>0</v>
      </c>
      <c r="G7" s="31">
        <v>0</v>
      </c>
      <c r="H7" s="31">
        <f aca="true" t="shared" si="2" ref="H7:H34">I7+J7</f>
        <v>0</v>
      </c>
      <c r="I7" s="31">
        <v>0</v>
      </c>
      <c r="J7" s="31">
        <v>0</v>
      </c>
      <c r="K7" s="31">
        <f aca="true" t="shared" si="3" ref="K7:K34">L7+M7</f>
        <v>48876</v>
      </c>
      <c r="L7" s="31">
        <v>7238</v>
      </c>
      <c r="M7" s="31">
        <v>41638</v>
      </c>
      <c r="N7" s="31">
        <f aca="true" t="shared" si="4" ref="N7:N34">O7+U7+AA7</f>
        <v>49121</v>
      </c>
      <c r="O7" s="31">
        <f aca="true" t="shared" si="5" ref="O7:O34">SUM(P7:T7)</f>
        <v>7238</v>
      </c>
      <c r="P7" s="31">
        <v>7238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34">SUM(V7:Z7)</f>
        <v>41638</v>
      </c>
      <c r="V7" s="31">
        <v>41638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34">AB7+AC7</f>
        <v>245</v>
      </c>
      <c r="AB7" s="31">
        <v>245</v>
      </c>
      <c r="AC7" s="31">
        <v>0</v>
      </c>
    </row>
    <row r="8" spans="1:29" ht="13.5">
      <c r="A8" s="54" t="s">
        <v>0</v>
      </c>
      <c r="B8" s="54" t="s">
        <v>3</v>
      </c>
      <c r="C8" s="55" t="s">
        <v>4</v>
      </c>
      <c r="D8" s="31">
        <f t="shared" si="0"/>
        <v>23409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23409</v>
      </c>
      <c r="L8" s="31">
        <v>10048</v>
      </c>
      <c r="M8" s="31">
        <v>13361</v>
      </c>
      <c r="N8" s="31">
        <f t="shared" si="4"/>
        <v>23409</v>
      </c>
      <c r="O8" s="31">
        <f t="shared" si="5"/>
        <v>10048</v>
      </c>
      <c r="P8" s="31">
        <v>10048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13361</v>
      </c>
      <c r="V8" s="31">
        <v>13361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0</v>
      </c>
      <c r="B9" s="54" t="s">
        <v>5</v>
      </c>
      <c r="C9" s="55" t="s">
        <v>6</v>
      </c>
      <c r="D9" s="31">
        <f t="shared" si="0"/>
        <v>16283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16283</v>
      </c>
      <c r="L9" s="31">
        <v>4010</v>
      </c>
      <c r="M9" s="31">
        <v>12273</v>
      </c>
      <c r="N9" s="31">
        <f t="shared" si="4"/>
        <v>16307</v>
      </c>
      <c r="O9" s="31">
        <f t="shared" si="5"/>
        <v>4010</v>
      </c>
      <c r="P9" s="31">
        <v>4010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12273</v>
      </c>
      <c r="V9" s="31">
        <v>12273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24</v>
      </c>
      <c r="AB9" s="31">
        <v>24</v>
      </c>
      <c r="AC9" s="31">
        <v>0</v>
      </c>
    </row>
    <row r="10" spans="1:29" ht="13.5">
      <c r="A10" s="54" t="s">
        <v>0</v>
      </c>
      <c r="B10" s="54" t="s">
        <v>7</v>
      </c>
      <c r="C10" s="55" t="s">
        <v>8</v>
      </c>
      <c r="D10" s="31">
        <f t="shared" si="0"/>
        <v>13583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13583</v>
      </c>
      <c r="L10" s="31">
        <v>7823</v>
      </c>
      <c r="M10" s="31">
        <v>5760</v>
      </c>
      <c r="N10" s="31">
        <f t="shared" si="4"/>
        <v>13605</v>
      </c>
      <c r="O10" s="31">
        <f t="shared" si="5"/>
        <v>7823</v>
      </c>
      <c r="P10" s="31">
        <v>7823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5760</v>
      </c>
      <c r="V10" s="31">
        <v>5760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22</v>
      </c>
      <c r="AB10" s="31">
        <v>22</v>
      </c>
      <c r="AC10" s="31">
        <v>0</v>
      </c>
    </row>
    <row r="11" spans="1:29" ht="13.5">
      <c r="A11" s="54" t="s">
        <v>0</v>
      </c>
      <c r="B11" s="54" t="s">
        <v>9</v>
      </c>
      <c r="C11" s="55" t="s">
        <v>10</v>
      </c>
      <c r="D11" s="31">
        <f t="shared" si="0"/>
        <v>18747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18747</v>
      </c>
      <c r="L11" s="31">
        <v>7226</v>
      </c>
      <c r="M11" s="31">
        <v>11521</v>
      </c>
      <c r="N11" s="31">
        <f t="shared" si="4"/>
        <v>19548</v>
      </c>
      <c r="O11" s="31">
        <f t="shared" si="5"/>
        <v>7226</v>
      </c>
      <c r="P11" s="31">
        <v>7226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11521</v>
      </c>
      <c r="V11" s="31">
        <v>11521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801</v>
      </c>
      <c r="AB11" s="31">
        <v>801</v>
      </c>
      <c r="AC11" s="31">
        <v>0</v>
      </c>
    </row>
    <row r="12" spans="1:29" ht="13.5">
      <c r="A12" s="54" t="s">
        <v>0</v>
      </c>
      <c r="B12" s="54" t="s">
        <v>11</v>
      </c>
      <c r="C12" s="55" t="s">
        <v>12</v>
      </c>
      <c r="D12" s="31">
        <f t="shared" si="0"/>
        <v>7088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7088</v>
      </c>
      <c r="L12" s="31">
        <v>4609</v>
      </c>
      <c r="M12" s="31">
        <v>2479</v>
      </c>
      <c r="N12" s="31">
        <f t="shared" si="4"/>
        <v>7454</v>
      </c>
      <c r="O12" s="31">
        <f t="shared" si="5"/>
        <v>4609</v>
      </c>
      <c r="P12" s="31">
        <v>4609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2479</v>
      </c>
      <c r="V12" s="31">
        <v>2479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366</v>
      </c>
      <c r="AB12" s="31">
        <v>238</v>
      </c>
      <c r="AC12" s="31">
        <v>128</v>
      </c>
    </row>
    <row r="13" spans="1:29" ht="13.5">
      <c r="A13" s="54" t="s">
        <v>0</v>
      </c>
      <c r="B13" s="54" t="s">
        <v>13</v>
      </c>
      <c r="C13" s="55" t="s">
        <v>14</v>
      </c>
      <c r="D13" s="31">
        <f t="shared" si="0"/>
        <v>12488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12488</v>
      </c>
      <c r="L13" s="31">
        <v>3554</v>
      </c>
      <c r="M13" s="31">
        <v>8934</v>
      </c>
      <c r="N13" s="31">
        <f t="shared" si="4"/>
        <v>13115</v>
      </c>
      <c r="O13" s="31">
        <f t="shared" si="5"/>
        <v>3554</v>
      </c>
      <c r="P13" s="31">
        <v>0</v>
      </c>
      <c r="Q13" s="31">
        <v>3554</v>
      </c>
      <c r="R13" s="31">
        <v>0</v>
      </c>
      <c r="S13" s="31">
        <v>0</v>
      </c>
      <c r="T13" s="31">
        <v>0</v>
      </c>
      <c r="U13" s="31">
        <f t="shared" si="6"/>
        <v>8934</v>
      </c>
      <c r="V13" s="31">
        <v>0</v>
      </c>
      <c r="W13" s="31">
        <v>8934</v>
      </c>
      <c r="X13" s="31">
        <v>0</v>
      </c>
      <c r="Y13" s="31">
        <v>0</v>
      </c>
      <c r="Z13" s="31">
        <v>0</v>
      </c>
      <c r="AA13" s="31">
        <f t="shared" si="7"/>
        <v>627</v>
      </c>
      <c r="AB13" s="31">
        <v>627</v>
      </c>
      <c r="AC13" s="31">
        <v>0</v>
      </c>
    </row>
    <row r="14" spans="1:29" ht="13.5">
      <c r="A14" s="54" t="s">
        <v>0</v>
      </c>
      <c r="B14" s="54" t="s">
        <v>79</v>
      </c>
      <c r="C14" s="55" t="s">
        <v>80</v>
      </c>
      <c r="D14" s="31">
        <f t="shared" si="0"/>
        <v>8700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8700</v>
      </c>
      <c r="L14" s="31">
        <v>2530</v>
      </c>
      <c r="M14" s="31">
        <v>6170</v>
      </c>
      <c r="N14" s="31">
        <f t="shared" si="4"/>
        <v>8700</v>
      </c>
      <c r="O14" s="31">
        <f t="shared" si="5"/>
        <v>2530</v>
      </c>
      <c r="P14" s="31">
        <v>2530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6170</v>
      </c>
      <c r="V14" s="31">
        <v>6170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0</v>
      </c>
      <c r="B15" s="54" t="s">
        <v>15</v>
      </c>
      <c r="C15" s="55" t="s">
        <v>16</v>
      </c>
      <c r="D15" s="31">
        <f t="shared" si="0"/>
        <v>1968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1968</v>
      </c>
      <c r="L15" s="31">
        <v>596</v>
      </c>
      <c r="M15" s="31">
        <v>1372</v>
      </c>
      <c r="N15" s="31">
        <f t="shared" si="4"/>
        <v>1968</v>
      </c>
      <c r="O15" s="31">
        <f t="shared" si="5"/>
        <v>596</v>
      </c>
      <c r="P15" s="31">
        <v>596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1372</v>
      </c>
      <c r="V15" s="31">
        <v>1372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0</v>
      </c>
      <c r="B16" s="54" t="s">
        <v>17</v>
      </c>
      <c r="C16" s="55" t="s">
        <v>18</v>
      </c>
      <c r="D16" s="31">
        <f t="shared" si="0"/>
        <v>1114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1114</v>
      </c>
      <c r="L16" s="31">
        <v>426</v>
      </c>
      <c r="M16" s="31">
        <v>688</v>
      </c>
      <c r="N16" s="31">
        <f t="shared" si="4"/>
        <v>1114</v>
      </c>
      <c r="O16" s="31">
        <f t="shared" si="5"/>
        <v>426</v>
      </c>
      <c r="P16" s="31">
        <v>426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688</v>
      </c>
      <c r="V16" s="31">
        <v>688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0</v>
      </c>
      <c r="B17" s="54" t="s">
        <v>19</v>
      </c>
      <c r="C17" s="55" t="s">
        <v>20</v>
      </c>
      <c r="D17" s="31">
        <f t="shared" si="0"/>
        <v>379</v>
      </c>
      <c r="E17" s="31">
        <f t="shared" si="1"/>
        <v>0</v>
      </c>
      <c r="F17" s="31">
        <v>0</v>
      </c>
      <c r="G17" s="31">
        <v>0</v>
      </c>
      <c r="H17" s="31">
        <f t="shared" si="2"/>
        <v>379</v>
      </c>
      <c r="I17" s="31">
        <v>94</v>
      </c>
      <c r="J17" s="31">
        <v>285</v>
      </c>
      <c r="K17" s="31">
        <f t="shared" si="3"/>
        <v>0</v>
      </c>
      <c r="L17" s="31">
        <v>0</v>
      </c>
      <c r="M17" s="31">
        <v>0</v>
      </c>
      <c r="N17" s="31">
        <f t="shared" si="4"/>
        <v>379</v>
      </c>
      <c r="O17" s="31">
        <f t="shared" si="5"/>
        <v>94</v>
      </c>
      <c r="P17" s="31">
        <v>94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285</v>
      </c>
      <c r="V17" s="31">
        <v>285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0</v>
      </c>
      <c r="B18" s="54" t="s">
        <v>21</v>
      </c>
      <c r="C18" s="55" t="s">
        <v>22</v>
      </c>
      <c r="D18" s="31">
        <f t="shared" si="0"/>
        <v>152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152</v>
      </c>
      <c r="L18" s="31">
        <v>103</v>
      </c>
      <c r="M18" s="31">
        <v>49</v>
      </c>
      <c r="N18" s="31">
        <f t="shared" si="4"/>
        <v>152</v>
      </c>
      <c r="O18" s="31">
        <f t="shared" si="5"/>
        <v>103</v>
      </c>
      <c r="P18" s="31">
        <v>103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49</v>
      </c>
      <c r="V18" s="31">
        <v>49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0</v>
      </c>
      <c r="B19" s="54" t="s">
        <v>23</v>
      </c>
      <c r="C19" s="55" t="s">
        <v>24</v>
      </c>
      <c r="D19" s="31">
        <f t="shared" si="0"/>
        <v>880</v>
      </c>
      <c r="E19" s="31">
        <f t="shared" si="1"/>
        <v>0</v>
      </c>
      <c r="F19" s="31">
        <v>0</v>
      </c>
      <c r="G19" s="31">
        <v>0</v>
      </c>
      <c r="H19" s="31">
        <f t="shared" si="2"/>
        <v>135</v>
      </c>
      <c r="I19" s="31">
        <v>135</v>
      </c>
      <c r="J19" s="31">
        <v>0</v>
      </c>
      <c r="K19" s="31">
        <f t="shared" si="3"/>
        <v>745</v>
      </c>
      <c r="L19" s="31">
        <v>0</v>
      </c>
      <c r="M19" s="31">
        <v>745</v>
      </c>
      <c r="N19" s="31">
        <f t="shared" si="4"/>
        <v>880</v>
      </c>
      <c r="O19" s="31">
        <f t="shared" si="5"/>
        <v>135</v>
      </c>
      <c r="P19" s="31">
        <v>135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745</v>
      </c>
      <c r="V19" s="31">
        <v>745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0</v>
      </c>
      <c r="B20" s="54" t="s">
        <v>25</v>
      </c>
      <c r="C20" s="55" t="s">
        <v>26</v>
      </c>
      <c r="D20" s="31">
        <f t="shared" si="0"/>
        <v>1302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1302</v>
      </c>
      <c r="L20" s="31">
        <v>408</v>
      </c>
      <c r="M20" s="31">
        <v>894</v>
      </c>
      <c r="N20" s="31">
        <f t="shared" si="4"/>
        <v>1302</v>
      </c>
      <c r="O20" s="31">
        <f t="shared" si="5"/>
        <v>408</v>
      </c>
      <c r="P20" s="31">
        <v>408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894</v>
      </c>
      <c r="V20" s="31">
        <v>894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0</v>
      </c>
      <c r="B21" s="54" t="s">
        <v>27</v>
      </c>
      <c r="C21" s="55" t="s">
        <v>28</v>
      </c>
      <c r="D21" s="31">
        <f t="shared" si="0"/>
        <v>8363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8363</v>
      </c>
      <c r="L21" s="31">
        <v>2160</v>
      </c>
      <c r="M21" s="31">
        <v>6203</v>
      </c>
      <c r="N21" s="31">
        <f t="shared" si="4"/>
        <v>8463</v>
      </c>
      <c r="O21" s="31">
        <f t="shared" si="5"/>
        <v>2160</v>
      </c>
      <c r="P21" s="31">
        <v>2160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6203</v>
      </c>
      <c r="V21" s="31">
        <v>6203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100</v>
      </c>
      <c r="AB21" s="31">
        <v>100</v>
      </c>
      <c r="AC21" s="31">
        <v>0</v>
      </c>
    </row>
    <row r="22" spans="1:29" ht="13.5">
      <c r="A22" s="54" t="s">
        <v>0</v>
      </c>
      <c r="B22" s="54" t="s">
        <v>29</v>
      </c>
      <c r="C22" s="55" t="s">
        <v>30</v>
      </c>
      <c r="D22" s="31">
        <f t="shared" si="0"/>
        <v>3275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3275</v>
      </c>
      <c r="L22" s="31">
        <v>442</v>
      </c>
      <c r="M22" s="31">
        <v>2833</v>
      </c>
      <c r="N22" s="31">
        <f t="shared" si="4"/>
        <v>3884</v>
      </c>
      <c r="O22" s="31">
        <f t="shared" si="5"/>
        <v>747</v>
      </c>
      <c r="P22" s="31">
        <v>747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2833</v>
      </c>
      <c r="V22" s="31">
        <v>2833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304</v>
      </c>
      <c r="AB22" s="31">
        <v>304</v>
      </c>
      <c r="AC22" s="31">
        <v>0</v>
      </c>
    </row>
    <row r="23" spans="1:29" ht="13.5">
      <c r="A23" s="54" t="s">
        <v>0</v>
      </c>
      <c r="B23" s="54" t="s">
        <v>31</v>
      </c>
      <c r="C23" s="55" t="s">
        <v>32</v>
      </c>
      <c r="D23" s="31">
        <f t="shared" si="0"/>
        <v>3925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3925</v>
      </c>
      <c r="L23" s="31">
        <v>1139</v>
      </c>
      <c r="M23" s="31">
        <v>2786</v>
      </c>
      <c r="N23" s="31">
        <f t="shared" si="4"/>
        <v>3925</v>
      </c>
      <c r="O23" s="31">
        <f t="shared" si="5"/>
        <v>1139</v>
      </c>
      <c r="P23" s="31">
        <v>1139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2786</v>
      </c>
      <c r="V23" s="31">
        <v>2786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0</v>
      </c>
      <c r="B24" s="54" t="s">
        <v>33</v>
      </c>
      <c r="C24" s="55" t="s">
        <v>34</v>
      </c>
      <c r="D24" s="31">
        <f t="shared" si="0"/>
        <v>5032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5032</v>
      </c>
      <c r="L24" s="31">
        <v>2045</v>
      </c>
      <c r="M24" s="31">
        <v>2987</v>
      </c>
      <c r="N24" s="31">
        <f t="shared" si="4"/>
        <v>5032</v>
      </c>
      <c r="O24" s="31">
        <f t="shared" si="5"/>
        <v>2045</v>
      </c>
      <c r="P24" s="31">
        <v>0</v>
      </c>
      <c r="Q24" s="31">
        <v>2045</v>
      </c>
      <c r="R24" s="31">
        <v>0</v>
      </c>
      <c r="S24" s="31">
        <v>0</v>
      </c>
      <c r="T24" s="31">
        <v>0</v>
      </c>
      <c r="U24" s="31">
        <f t="shared" si="6"/>
        <v>2987</v>
      </c>
      <c r="V24" s="31">
        <v>0</v>
      </c>
      <c r="W24" s="31">
        <v>2987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0</v>
      </c>
      <c r="B25" s="54" t="s">
        <v>35</v>
      </c>
      <c r="C25" s="55" t="s">
        <v>140</v>
      </c>
      <c r="D25" s="31">
        <f t="shared" si="0"/>
        <v>232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232</v>
      </c>
      <c r="L25" s="31">
        <v>170</v>
      </c>
      <c r="M25" s="31">
        <v>62</v>
      </c>
      <c r="N25" s="31">
        <f t="shared" si="4"/>
        <v>248</v>
      </c>
      <c r="O25" s="31">
        <f t="shared" si="5"/>
        <v>170</v>
      </c>
      <c r="P25" s="31">
        <v>0</v>
      </c>
      <c r="Q25" s="31">
        <v>170</v>
      </c>
      <c r="R25" s="31">
        <v>0</v>
      </c>
      <c r="S25" s="31">
        <v>0</v>
      </c>
      <c r="T25" s="31">
        <v>0</v>
      </c>
      <c r="U25" s="31">
        <f t="shared" si="6"/>
        <v>62</v>
      </c>
      <c r="V25" s="31">
        <v>0</v>
      </c>
      <c r="W25" s="31">
        <v>62</v>
      </c>
      <c r="X25" s="31">
        <v>0</v>
      </c>
      <c r="Y25" s="31">
        <v>0</v>
      </c>
      <c r="Z25" s="31">
        <v>0</v>
      </c>
      <c r="AA25" s="31">
        <f t="shared" si="7"/>
        <v>16</v>
      </c>
      <c r="AB25" s="31">
        <v>16</v>
      </c>
      <c r="AC25" s="31">
        <v>0</v>
      </c>
    </row>
    <row r="26" spans="1:29" ht="13.5">
      <c r="A26" s="54" t="s">
        <v>0</v>
      </c>
      <c r="B26" s="54" t="s">
        <v>74</v>
      </c>
      <c r="C26" s="55" t="s">
        <v>75</v>
      </c>
      <c r="D26" s="31">
        <f t="shared" si="0"/>
        <v>3138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3138</v>
      </c>
      <c r="L26" s="31">
        <v>618</v>
      </c>
      <c r="M26" s="31">
        <v>2520</v>
      </c>
      <c r="N26" s="31">
        <f t="shared" si="4"/>
        <v>4187</v>
      </c>
      <c r="O26" s="31">
        <f t="shared" si="5"/>
        <v>618</v>
      </c>
      <c r="P26" s="31">
        <v>618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2520</v>
      </c>
      <c r="V26" s="31">
        <v>2520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1049</v>
      </c>
      <c r="AB26" s="31">
        <v>847</v>
      </c>
      <c r="AC26" s="31">
        <v>202</v>
      </c>
    </row>
    <row r="27" spans="1:29" ht="13.5">
      <c r="A27" s="54" t="s">
        <v>0</v>
      </c>
      <c r="B27" s="54" t="s">
        <v>36</v>
      </c>
      <c r="C27" s="55" t="s">
        <v>37</v>
      </c>
      <c r="D27" s="31">
        <f t="shared" si="0"/>
        <v>4951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4951</v>
      </c>
      <c r="L27" s="31">
        <v>2148</v>
      </c>
      <c r="M27" s="31">
        <v>2803</v>
      </c>
      <c r="N27" s="31">
        <f t="shared" si="4"/>
        <v>4951</v>
      </c>
      <c r="O27" s="31">
        <f t="shared" si="5"/>
        <v>2148</v>
      </c>
      <c r="P27" s="31">
        <v>2148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2803</v>
      </c>
      <c r="V27" s="31">
        <v>2803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0</v>
      </c>
      <c r="B28" s="54" t="s">
        <v>38</v>
      </c>
      <c r="C28" s="55" t="s">
        <v>39</v>
      </c>
      <c r="D28" s="31">
        <f t="shared" si="0"/>
        <v>1548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1548</v>
      </c>
      <c r="L28" s="31">
        <v>539</v>
      </c>
      <c r="M28" s="31">
        <v>1009</v>
      </c>
      <c r="N28" s="31">
        <f t="shared" si="4"/>
        <v>1548</v>
      </c>
      <c r="O28" s="31">
        <f t="shared" si="5"/>
        <v>539</v>
      </c>
      <c r="P28" s="31">
        <v>539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1009</v>
      </c>
      <c r="V28" s="31">
        <v>1009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0</v>
      </c>
      <c r="B29" s="54" t="s">
        <v>40</v>
      </c>
      <c r="C29" s="55" t="s">
        <v>139</v>
      </c>
      <c r="D29" s="31">
        <f t="shared" si="0"/>
        <v>578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578</v>
      </c>
      <c r="L29" s="31">
        <v>204</v>
      </c>
      <c r="M29" s="31">
        <v>374</v>
      </c>
      <c r="N29" s="31">
        <f t="shared" si="4"/>
        <v>578</v>
      </c>
      <c r="O29" s="31">
        <f t="shared" si="5"/>
        <v>204</v>
      </c>
      <c r="P29" s="31">
        <v>204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374</v>
      </c>
      <c r="V29" s="31">
        <v>374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0</v>
      </c>
      <c r="B30" s="54" t="s">
        <v>41</v>
      </c>
      <c r="C30" s="55" t="s">
        <v>42</v>
      </c>
      <c r="D30" s="31">
        <f t="shared" si="0"/>
        <v>5846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5846</v>
      </c>
      <c r="L30" s="31">
        <v>2709</v>
      </c>
      <c r="M30" s="31">
        <v>3137</v>
      </c>
      <c r="N30" s="31">
        <f t="shared" si="4"/>
        <v>5926</v>
      </c>
      <c r="O30" s="31">
        <f t="shared" si="5"/>
        <v>2744</v>
      </c>
      <c r="P30" s="31">
        <v>2709</v>
      </c>
      <c r="Q30" s="31">
        <v>0</v>
      </c>
      <c r="R30" s="31">
        <v>35</v>
      </c>
      <c r="S30" s="31">
        <v>0</v>
      </c>
      <c r="T30" s="31">
        <v>0</v>
      </c>
      <c r="U30" s="31">
        <f t="shared" si="6"/>
        <v>3182</v>
      </c>
      <c r="V30" s="31">
        <v>3137</v>
      </c>
      <c r="W30" s="31">
        <v>0</v>
      </c>
      <c r="X30" s="31">
        <v>45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0</v>
      </c>
      <c r="B31" s="54" t="s">
        <v>43</v>
      </c>
      <c r="C31" s="55" t="s">
        <v>44</v>
      </c>
      <c r="D31" s="31">
        <f t="shared" si="0"/>
        <v>490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490</v>
      </c>
      <c r="L31" s="31">
        <v>292</v>
      </c>
      <c r="M31" s="31">
        <v>198</v>
      </c>
      <c r="N31" s="31">
        <f t="shared" si="4"/>
        <v>497</v>
      </c>
      <c r="O31" s="31">
        <f t="shared" si="5"/>
        <v>292</v>
      </c>
      <c r="P31" s="31">
        <v>292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198</v>
      </c>
      <c r="V31" s="31">
        <v>198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7</v>
      </c>
      <c r="AB31" s="31">
        <v>7</v>
      </c>
      <c r="AC31" s="31">
        <v>0</v>
      </c>
    </row>
    <row r="32" spans="1:29" ht="13.5">
      <c r="A32" s="54" t="s">
        <v>0</v>
      </c>
      <c r="B32" s="54" t="s">
        <v>45</v>
      </c>
      <c r="C32" s="55" t="s">
        <v>46</v>
      </c>
      <c r="D32" s="31">
        <f t="shared" si="0"/>
        <v>7523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7523</v>
      </c>
      <c r="L32" s="31">
        <v>3657</v>
      </c>
      <c r="M32" s="31">
        <v>3866</v>
      </c>
      <c r="N32" s="31">
        <f t="shared" si="4"/>
        <v>7523</v>
      </c>
      <c r="O32" s="31">
        <f t="shared" si="5"/>
        <v>3657</v>
      </c>
      <c r="P32" s="31">
        <v>3657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3866</v>
      </c>
      <c r="V32" s="31">
        <v>3866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0</v>
      </c>
      <c r="B33" s="54" t="s">
        <v>81</v>
      </c>
      <c r="C33" s="55" t="s">
        <v>82</v>
      </c>
      <c r="D33" s="31">
        <f t="shared" si="0"/>
        <v>917</v>
      </c>
      <c r="E33" s="31">
        <f t="shared" si="1"/>
        <v>0</v>
      </c>
      <c r="F33" s="31">
        <v>0</v>
      </c>
      <c r="G33" s="31">
        <v>0</v>
      </c>
      <c r="H33" s="31">
        <f t="shared" si="2"/>
        <v>197</v>
      </c>
      <c r="I33" s="31">
        <v>197</v>
      </c>
      <c r="J33" s="31">
        <v>0</v>
      </c>
      <c r="K33" s="31">
        <f t="shared" si="3"/>
        <v>720</v>
      </c>
      <c r="L33" s="31">
        <v>0</v>
      </c>
      <c r="M33" s="31">
        <v>720</v>
      </c>
      <c r="N33" s="31">
        <f t="shared" si="4"/>
        <v>7355</v>
      </c>
      <c r="O33" s="31">
        <f t="shared" si="5"/>
        <v>3416</v>
      </c>
      <c r="P33" s="31">
        <v>197</v>
      </c>
      <c r="Q33" s="31">
        <v>2766</v>
      </c>
      <c r="R33" s="31">
        <v>0</v>
      </c>
      <c r="S33" s="31">
        <v>0</v>
      </c>
      <c r="T33" s="31">
        <v>453</v>
      </c>
      <c r="U33" s="31">
        <f t="shared" si="6"/>
        <v>720</v>
      </c>
      <c r="V33" s="31">
        <v>720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3219</v>
      </c>
      <c r="AB33" s="31">
        <v>3219</v>
      </c>
      <c r="AC33" s="31">
        <v>0</v>
      </c>
    </row>
    <row r="34" spans="1:29" ht="13.5">
      <c r="A34" s="54" t="s">
        <v>0</v>
      </c>
      <c r="B34" s="54" t="s">
        <v>76</v>
      </c>
      <c r="C34" s="55" t="s">
        <v>77</v>
      </c>
      <c r="D34" s="31">
        <f t="shared" si="0"/>
        <v>4311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4311</v>
      </c>
      <c r="L34" s="31">
        <v>1244</v>
      </c>
      <c r="M34" s="31">
        <v>3067</v>
      </c>
      <c r="N34" s="31">
        <f t="shared" si="4"/>
        <v>4312</v>
      </c>
      <c r="O34" s="31">
        <f t="shared" si="5"/>
        <v>1244</v>
      </c>
      <c r="P34" s="31">
        <v>1244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3067</v>
      </c>
      <c r="V34" s="31">
        <v>3067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1</v>
      </c>
      <c r="AB34" s="31">
        <v>1</v>
      </c>
      <c r="AC34" s="31">
        <v>0</v>
      </c>
    </row>
    <row r="35" spans="1:29" ht="13.5">
      <c r="A35" s="84" t="s">
        <v>83</v>
      </c>
      <c r="B35" s="85"/>
      <c r="C35" s="85"/>
      <c r="D35" s="31">
        <f aca="true" t="shared" si="8" ref="D35:AC35">SUM(D7:D34)</f>
        <v>205098</v>
      </c>
      <c r="E35" s="31">
        <f t="shared" si="8"/>
        <v>0</v>
      </c>
      <c r="F35" s="31">
        <f t="shared" si="8"/>
        <v>0</v>
      </c>
      <c r="G35" s="31">
        <f t="shared" si="8"/>
        <v>0</v>
      </c>
      <c r="H35" s="31">
        <f t="shared" si="8"/>
        <v>711</v>
      </c>
      <c r="I35" s="31">
        <f t="shared" si="8"/>
        <v>426</v>
      </c>
      <c r="J35" s="31">
        <f t="shared" si="8"/>
        <v>285</v>
      </c>
      <c r="K35" s="31">
        <f t="shared" si="8"/>
        <v>204387</v>
      </c>
      <c r="L35" s="31">
        <f t="shared" si="8"/>
        <v>65938</v>
      </c>
      <c r="M35" s="31">
        <f t="shared" si="8"/>
        <v>138449</v>
      </c>
      <c r="N35" s="31">
        <f t="shared" si="8"/>
        <v>215483</v>
      </c>
      <c r="O35" s="31">
        <f t="shared" si="8"/>
        <v>69923</v>
      </c>
      <c r="P35" s="31">
        <f t="shared" si="8"/>
        <v>60900</v>
      </c>
      <c r="Q35" s="31">
        <f t="shared" si="8"/>
        <v>8535</v>
      </c>
      <c r="R35" s="31">
        <f t="shared" si="8"/>
        <v>35</v>
      </c>
      <c r="S35" s="31">
        <f t="shared" si="8"/>
        <v>0</v>
      </c>
      <c r="T35" s="31">
        <f t="shared" si="8"/>
        <v>453</v>
      </c>
      <c r="U35" s="31">
        <f t="shared" si="8"/>
        <v>138779</v>
      </c>
      <c r="V35" s="31">
        <f t="shared" si="8"/>
        <v>126751</v>
      </c>
      <c r="W35" s="31">
        <f t="shared" si="8"/>
        <v>11983</v>
      </c>
      <c r="X35" s="31">
        <f t="shared" si="8"/>
        <v>45</v>
      </c>
      <c r="Y35" s="31">
        <f t="shared" si="8"/>
        <v>0</v>
      </c>
      <c r="Z35" s="31">
        <f t="shared" si="8"/>
        <v>0</v>
      </c>
      <c r="AA35" s="31">
        <f t="shared" si="8"/>
        <v>6781</v>
      </c>
      <c r="AB35" s="31">
        <f t="shared" si="8"/>
        <v>6451</v>
      </c>
      <c r="AC35" s="31">
        <f t="shared" si="8"/>
        <v>330</v>
      </c>
    </row>
  </sheetData>
  <mergeCells count="7">
    <mergeCell ref="A35:C3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78</v>
      </c>
      <c r="B1" s="92"/>
      <c r="C1" s="34" t="s">
        <v>104</v>
      </c>
    </row>
    <row r="2" ht="18" customHeight="1">
      <c r="J2" s="37" t="s">
        <v>105</v>
      </c>
    </row>
    <row r="3" spans="6:11" s="38" customFormat="1" ht="19.5" customHeight="1">
      <c r="F3" s="91" t="s">
        <v>106</v>
      </c>
      <c r="G3" s="91"/>
      <c r="H3" s="39" t="s">
        <v>107</v>
      </c>
      <c r="I3" s="39" t="s">
        <v>108</v>
      </c>
      <c r="J3" s="39" t="s">
        <v>97</v>
      </c>
      <c r="K3" s="39" t="s">
        <v>109</v>
      </c>
    </row>
    <row r="4" spans="2:11" s="38" customFormat="1" ht="19.5" customHeight="1">
      <c r="B4" s="93" t="s">
        <v>110</v>
      </c>
      <c r="C4" s="40" t="s">
        <v>111</v>
      </c>
      <c r="D4" s="41">
        <f>SUMIF('水洗化人口等'!$A$7:$C$35,$A$1,'水洗化人口等'!$G$7:$G$35)</f>
        <v>103007</v>
      </c>
      <c r="F4" s="101" t="s">
        <v>112</v>
      </c>
      <c r="G4" s="40" t="s">
        <v>113</v>
      </c>
      <c r="H4" s="41">
        <f>SUMIF('し尿処理の状況'!$A$7:$C$35,$A$1,'し尿処理の状況'!$P$7:$P$35)</f>
        <v>60900</v>
      </c>
      <c r="I4" s="41">
        <f>SUMIF('し尿処理の状況'!$A$7:$C$35,$A$1,'し尿処理の状況'!$V$7:$V$35)</f>
        <v>126751</v>
      </c>
      <c r="J4" s="41">
        <f aca="true" t="shared" si="0" ref="J4:J11">H4+I4</f>
        <v>187651</v>
      </c>
      <c r="K4" s="42">
        <f aca="true" t="shared" si="1" ref="K4:K9">J4/$J$9</f>
        <v>0.8991336930168374</v>
      </c>
    </row>
    <row r="5" spans="2:11" s="38" customFormat="1" ht="19.5" customHeight="1">
      <c r="B5" s="94"/>
      <c r="C5" s="40" t="s">
        <v>114</v>
      </c>
      <c r="D5" s="41">
        <f>SUMIF('水洗化人口等'!$A$7:$C$35,$A$1,'水洗化人口等'!$H$7:$H$35)</f>
        <v>3750</v>
      </c>
      <c r="F5" s="102"/>
      <c r="G5" s="40" t="s">
        <v>115</v>
      </c>
      <c r="H5" s="41">
        <f>SUMIF('し尿処理の状況'!$A$7:$C$35,$A$1,'し尿処理の状況'!$Q$7:$Q$35)</f>
        <v>8535</v>
      </c>
      <c r="I5" s="41">
        <f>SUMIF('し尿処理の状況'!$A$7:$C$35,$A$1,'し尿処理の状況'!$W$7:$W$35)</f>
        <v>11983</v>
      </c>
      <c r="J5" s="41">
        <f t="shared" si="0"/>
        <v>20518</v>
      </c>
      <c r="K5" s="42">
        <f t="shared" si="1"/>
        <v>0.09831242633036578</v>
      </c>
    </row>
    <row r="6" spans="2:11" s="38" customFormat="1" ht="19.5" customHeight="1">
      <c r="B6" s="95"/>
      <c r="C6" s="43" t="s">
        <v>116</v>
      </c>
      <c r="D6" s="44">
        <f>SUM(D4:D5)</f>
        <v>106757</v>
      </c>
      <c r="F6" s="102"/>
      <c r="G6" s="40" t="s">
        <v>117</v>
      </c>
      <c r="H6" s="41">
        <f>SUMIF('し尿処理の状況'!$A$7:$C$35,$A$1,'し尿処理の状況'!$R$7:$R$35)</f>
        <v>35</v>
      </c>
      <c r="I6" s="41">
        <f>SUMIF('し尿処理の状況'!$A$7:$C$35,$A$1,'し尿処理の状況'!$X$7:$X$35)</f>
        <v>45</v>
      </c>
      <c r="J6" s="41">
        <f t="shared" si="0"/>
        <v>80</v>
      </c>
      <c r="K6" s="42">
        <f t="shared" si="1"/>
        <v>0.00038332167396575023</v>
      </c>
    </row>
    <row r="7" spans="2:11" s="38" customFormat="1" ht="19.5" customHeight="1">
      <c r="B7" s="96" t="s">
        <v>118</v>
      </c>
      <c r="C7" s="45" t="s">
        <v>119</v>
      </c>
      <c r="D7" s="41">
        <f>SUMIF('水洗化人口等'!$A$7:$C$35,$A$1,'水洗化人口等'!$K$7:$K$35)</f>
        <v>469097</v>
      </c>
      <c r="F7" s="102"/>
      <c r="G7" s="40" t="s">
        <v>120</v>
      </c>
      <c r="H7" s="41">
        <f>SUMIF('し尿処理の状況'!$A$7:$C$35,$A$1,'し尿処理の状況'!$S$7:$S$35)</f>
        <v>0</v>
      </c>
      <c r="I7" s="41">
        <f>SUMIF('し尿処理の状況'!$A$7:$C$35,$A$1,'し尿処理の状況'!$Y$7:$Y$35)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121</v>
      </c>
      <c r="D8" s="41">
        <f>SUMIF('水洗化人口等'!$A$7:$C$35,$A$1,'水洗化人口等'!$M$7:$M$35)</f>
        <v>186</v>
      </c>
      <c r="F8" s="102"/>
      <c r="G8" s="40" t="s">
        <v>122</v>
      </c>
      <c r="H8" s="41">
        <f>SUMIF('し尿処理の状況'!$A$7:$C$35,$A$1,'し尿処理の状況'!$T$7:$T$35)</f>
        <v>453</v>
      </c>
      <c r="I8" s="41">
        <f>SUMIF('し尿処理の状況'!$A$7:$C$35,$A$1,'し尿処理の状況'!$Z$7:$Z$35)</f>
        <v>0</v>
      </c>
      <c r="J8" s="41">
        <f t="shared" si="0"/>
        <v>453</v>
      </c>
      <c r="K8" s="42">
        <f t="shared" si="1"/>
        <v>0.0021705589788310604</v>
      </c>
    </row>
    <row r="9" spans="2:11" s="38" customFormat="1" ht="19.5" customHeight="1">
      <c r="B9" s="97"/>
      <c r="C9" s="40" t="s">
        <v>123</v>
      </c>
      <c r="D9" s="41">
        <f>SUMIF('水洗化人口等'!$A$7:$C$35,$A$1,'水洗化人口等'!$O$7:$O$35)</f>
        <v>252411</v>
      </c>
      <c r="F9" s="102"/>
      <c r="G9" s="40" t="s">
        <v>116</v>
      </c>
      <c r="H9" s="41">
        <f>SUM(H4:H8)</f>
        <v>69923</v>
      </c>
      <c r="I9" s="41">
        <f>SUM(I4:I8)</f>
        <v>138779</v>
      </c>
      <c r="J9" s="41">
        <f t="shared" si="0"/>
        <v>208702</v>
      </c>
      <c r="K9" s="42">
        <f t="shared" si="1"/>
        <v>1</v>
      </c>
    </row>
    <row r="10" spans="2:10" s="38" customFormat="1" ht="19.5" customHeight="1">
      <c r="B10" s="98"/>
      <c r="C10" s="43" t="s">
        <v>116</v>
      </c>
      <c r="D10" s="44">
        <f>SUM(D7:D9)</f>
        <v>721694</v>
      </c>
      <c r="F10" s="91" t="s">
        <v>124</v>
      </c>
      <c r="G10" s="91"/>
      <c r="H10" s="41">
        <f>SUMIF('し尿処理の状況'!$A$7:$C$35,$A$1,'し尿処理の状況'!$AB$7:$AB$35)</f>
        <v>6451</v>
      </c>
      <c r="I10" s="41">
        <f>SUMIF('し尿処理の状況'!$A$7:$C$35,$A$1,'し尿処理の状況'!$AC$7:$AC$35)</f>
        <v>330</v>
      </c>
      <c r="J10" s="41">
        <f t="shared" si="0"/>
        <v>6781</v>
      </c>
    </row>
    <row r="11" spans="2:10" s="38" customFormat="1" ht="19.5" customHeight="1">
      <c r="B11" s="99" t="s">
        <v>125</v>
      </c>
      <c r="C11" s="100"/>
      <c r="D11" s="44">
        <f>D6+D10</f>
        <v>828451</v>
      </c>
      <c r="F11" s="91" t="s">
        <v>97</v>
      </c>
      <c r="G11" s="91"/>
      <c r="H11" s="41">
        <f>H9+H10</f>
        <v>76374</v>
      </c>
      <c r="I11" s="41">
        <f>I9+I10</f>
        <v>139109</v>
      </c>
      <c r="J11" s="41">
        <f t="shared" si="0"/>
        <v>215483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126</v>
      </c>
      <c r="J13" s="37" t="s">
        <v>105</v>
      </c>
    </row>
    <row r="14" spans="3:10" s="38" customFormat="1" ht="19.5" customHeight="1">
      <c r="C14" s="41">
        <f>SUMIF('水洗化人口等'!$A$7:$C$35,$A$1,'水洗化人口等'!$P$7:$P$35)</f>
        <v>89270</v>
      </c>
      <c r="D14" s="38" t="s">
        <v>127</v>
      </c>
      <c r="F14" s="91" t="s">
        <v>128</v>
      </c>
      <c r="G14" s="91"/>
      <c r="H14" s="39" t="s">
        <v>107</v>
      </c>
      <c r="I14" s="39" t="s">
        <v>108</v>
      </c>
      <c r="J14" s="39" t="s">
        <v>97</v>
      </c>
    </row>
    <row r="15" spans="6:10" s="38" customFormat="1" ht="15.75" customHeight="1">
      <c r="F15" s="91" t="s">
        <v>129</v>
      </c>
      <c r="G15" s="91"/>
      <c r="H15" s="41">
        <f>SUMIF('し尿処理の状況'!$A$7:$C$35,$A$1,'し尿処理の状況'!$F$7:$F$35)</f>
        <v>0</v>
      </c>
      <c r="I15" s="41">
        <f>SUMIF('し尿処理の状況'!$A$7:$C$35,$A$1,'し尿処理の状況'!$G$7:$G$35)</f>
        <v>0</v>
      </c>
      <c r="J15" s="41">
        <f>H15+I15</f>
        <v>0</v>
      </c>
    </row>
    <row r="16" spans="3:10" s="38" customFormat="1" ht="15.75" customHeight="1">
      <c r="C16" s="38" t="s">
        <v>130</v>
      </c>
      <c r="D16" s="49">
        <f>D10/D11</f>
        <v>0.8711366152011405</v>
      </c>
      <c r="F16" s="91" t="s">
        <v>131</v>
      </c>
      <c r="G16" s="91"/>
      <c r="H16" s="41">
        <f>SUMIF('し尿処理の状況'!$A$7:$C$35,$A$1,'し尿処理の状況'!$I$7:$I$35)</f>
        <v>426</v>
      </c>
      <c r="I16" s="41">
        <f>SUMIF('し尿処理の状況'!$A$7:$C$35,$A$1,'し尿処理の状況'!$J$7:$J$35)</f>
        <v>285</v>
      </c>
      <c r="J16" s="41">
        <f>H16+I16</f>
        <v>711</v>
      </c>
    </row>
    <row r="17" spans="3:10" s="38" customFormat="1" ht="15.75" customHeight="1">
      <c r="C17" s="38" t="s">
        <v>132</v>
      </c>
      <c r="D17" s="49">
        <f>D6/D11</f>
        <v>0.12886338479885956</v>
      </c>
      <c r="F17" s="91" t="s">
        <v>133</v>
      </c>
      <c r="G17" s="91"/>
      <c r="H17" s="41">
        <f>SUMIF('し尿処理の状況'!$A$7:$C$35,$A$1,'し尿処理の状況'!$L$7:$L$35)</f>
        <v>65938</v>
      </c>
      <c r="I17" s="41">
        <f>SUMIF('し尿処理の状況'!$A$7:$C$35,$A$1,'し尿処理の状況'!$M$7:$M$35)</f>
        <v>138449</v>
      </c>
      <c r="J17" s="41">
        <f>H17+I17</f>
        <v>204387</v>
      </c>
    </row>
    <row r="18" spans="3:10" s="38" customFormat="1" ht="15.75" customHeight="1">
      <c r="C18" s="50" t="s">
        <v>134</v>
      </c>
      <c r="D18" s="49">
        <f>D7/D11</f>
        <v>0.5662338508855683</v>
      </c>
      <c r="F18" s="91" t="s">
        <v>97</v>
      </c>
      <c r="G18" s="91"/>
      <c r="H18" s="41">
        <f>SUM(H15:H17)</f>
        <v>66364</v>
      </c>
      <c r="I18" s="41">
        <f>SUM(I15:I17)</f>
        <v>138734</v>
      </c>
      <c r="J18" s="41">
        <f>SUM(J15:J17)</f>
        <v>205098</v>
      </c>
    </row>
    <row r="19" spans="3:10" ht="15.75" customHeight="1">
      <c r="C19" s="36" t="s">
        <v>135</v>
      </c>
      <c r="D19" s="49">
        <f>(D8+D9)/D11</f>
        <v>0.30490276431557206</v>
      </c>
      <c r="J19" s="51"/>
    </row>
    <row r="20" spans="3:10" ht="15.75" customHeight="1">
      <c r="C20" s="36" t="s">
        <v>136</v>
      </c>
      <c r="D20" s="49">
        <f>C14/D11</f>
        <v>0.10775531685036291</v>
      </c>
      <c r="J20" s="52"/>
    </row>
    <row r="21" spans="3:10" ht="15.75" customHeight="1">
      <c r="C21" s="36" t="s">
        <v>137</v>
      </c>
      <c r="D21" s="49">
        <f>D4/D6</f>
        <v>0.9648734977565874</v>
      </c>
      <c r="F21" s="53"/>
      <c r="J21" s="52"/>
    </row>
    <row r="22" spans="3:10" ht="15.75" customHeight="1">
      <c r="C22" s="36" t="s">
        <v>138</v>
      </c>
      <c r="D22" s="49">
        <f>D5/D6</f>
        <v>0.03512650224341261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2006-06-30T04:21:52Z</dcterms:modified>
  <cp:category/>
  <cp:version/>
  <cp:contentType/>
  <cp:contentStatus/>
</cp:coreProperties>
</file>