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'し尿処理の状況'!$A$2:$AC$51</definedName>
    <definedName name="_xlnm.Print_Area" localSheetId="0">'水洗化人口等'!$A$2:$U$51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<sst xmlns="http://schemas.openxmlformats.org/spreadsheetml/2006/main" count="458" uniqueCount="174">
  <si>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</si>
  <si>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</si>
  <si>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</si>
  <si>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</si>
  <si>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</si>
  <si>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</si>
  <si>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</si>
  <si>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</si>
  <si>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</si>
  <si>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</si>
  <si>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</si>
  <si>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</si>
  <si>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</si>
  <si>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</si>
  <si>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</si>
  <si>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</si>
  <si>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</si>
  <si>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</si>
  <si>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</si>
  <si>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</si>
  <si>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</si>
  <si>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</si>
  <si>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</si>
  <si>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</si>
  <si>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</si>
  <si>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</si>
  <si>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</si>
  <si>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山形県</t>
  </si>
  <si>
    <t>山形県合計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</si>
  <si>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</si>
  <si>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</si>
  <si>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</si>
  <si>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</si>
  <si>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</si>
  <si>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</si>
  <si>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</si>
  <si>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</si>
  <si>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</si>
  <si>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</si>
  <si>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</si>
  <si>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</si>
  <si>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</si>
  <si>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</si>
  <si>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</si>
  <si>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</si>
  <si>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</si>
  <si>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</si>
  <si>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</si>
  <si>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</si>
  <si>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</si>
  <si>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</si>
  <si>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</si>
  <si>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</si>
  <si>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</si>
  <si>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</si>
  <si>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</si>
  <si>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</si>
  <si>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</si>
  <si>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</si>
  <si>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</si>
  <si>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</si>
  <si>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</si>
  <si>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</si>
  <si>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</si>
  <si>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</si>
  <si>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</si>
  <si>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</si>
  <si>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</si>
  <si>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</si>
  <si>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</si>
  <si>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</si>
  <si>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</si>
  <si>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</si>
  <si>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</si>
  <si>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</si>
  <si>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</si>
  <si>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</si>
  <si>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</si>
  <si>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</si>
  <si>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</si>
  <si>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</si>
  <si>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</si>
  <si>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</si>
  <si>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</si>
  <si>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朝日町</t>
  </si>
  <si>
    <t>松山町</t>
  </si>
  <si>
    <t>河北町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</si>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</sst>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38</v>
      </c>
      <c r="B2" s="65" t="s">
        <v>1</v>
      </c>
      <c r="C2" s="68" t="s">
        <v>2</v>
      </c>
      <c r="D2" s="5" t="s">
        <v>39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40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41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42</v>
      </c>
      <c r="F4" s="77" t="s">
        <v>4</v>
      </c>
      <c r="G4" s="77" t="s">
        <v>5</v>
      </c>
      <c r="H4" s="77" t="s">
        <v>6</v>
      </c>
      <c r="I4" s="6" t="s">
        <v>42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43</v>
      </c>
      <c r="S4" s="77" t="s">
        <v>44</v>
      </c>
      <c r="T4" s="79" t="s">
        <v>45</v>
      </c>
      <c r="U4" s="79" t="s">
        <v>46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47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48</v>
      </c>
      <c r="E6" s="10" t="s">
        <v>48</v>
      </c>
      <c r="F6" s="11" t="s">
        <v>14</v>
      </c>
      <c r="G6" s="10" t="s">
        <v>48</v>
      </c>
      <c r="H6" s="10" t="s">
        <v>48</v>
      </c>
      <c r="I6" s="10" t="s">
        <v>48</v>
      </c>
      <c r="J6" s="11" t="s">
        <v>14</v>
      </c>
      <c r="K6" s="10" t="s">
        <v>48</v>
      </c>
      <c r="L6" s="11" t="s">
        <v>14</v>
      </c>
      <c r="M6" s="10" t="s">
        <v>48</v>
      </c>
      <c r="N6" s="11" t="s">
        <v>14</v>
      </c>
      <c r="O6" s="10" t="s">
        <v>48</v>
      </c>
      <c r="P6" s="10" t="s">
        <v>48</v>
      </c>
      <c r="Q6" s="11" t="s">
        <v>14</v>
      </c>
      <c r="R6" s="83"/>
      <c r="S6" s="83"/>
      <c r="T6" s="83"/>
      <c r="U6" s="80"/>
    </row>
    <row r="7" spans="1:21" ht="13.5">
      <c r="A7" s="54" t="s">
        <v>87</v>
      </c>
      <c r="B7" s="54" t="s">
        <v>88</v>
      </c>
      <c r="C7" s="55" t="s">
        <v>89</v>
      </c>
      <c r="D7" s="31">
        <f aca="true" t="shared" si="0" ref="D7:D50">E7+I7</f>
        <v>251391</v>
      </c>
      <c r="E7" s="32">
        <f aca="true" t="shared" si="1" ref="E7:E37">G7+H7</f>
        <v>13405</v>
      </c>
      <c r="F7" s="33">
        <f aca="true" t="shared" si="2" ref="F7:F36">E7/D7*100</f>
        <v>5.3323309108122405</v>
      </c>
      <c r="G7" s="31">
        <v>13377</v>
      </c>
      <c r="H7" s="31">
        <v>28</v>
      </c>
      <c r="I7" s="32">
        <f aca="true" t="shared" si="3" ref="I7:I37">K7+M7+O7</f>
        <v>237986</v>
      </c>
      <c r="J7" s="33">
        <f aca="true" t="shared" si="4" ref="J7:J36">I7/D7*100</f>
        <v>94.66766908918775</v>
      </c>
      <c r="K7" s="31">
        <v>183036</v>
      </c>
      <c r="L7" s="33">
        <f aca="true" t="shared" si="5" ref="L7:L36">K7/D7*100</f>
        <v>72.80928911536213</v>
      </c>
      <c r="M7" s="31">
        <v>0</v>
      </c>
      <c r="N7" s="33">
        <f aca="true" t="shared" si="6" ref="N7:N36">M7/D7*100</f>
        <v>0</v>
      </c>
      <c r="O7" s="31">
        <v>54950</v>
      </c>
      <c r="P7" s="31">
        <v>11467</v>
      </c>
      <c r="Q7" s="33">
        <f aca="true" t="shared" si="7" ref="Q7:Q36">O7/D7*100</f>
        <v>21.858379973825635</v>
      </c>
      <c r="R7" s="31" t="s">
        <v>173</v>
      </c>
      <c r="S7" s="31"/>
      <c r="T7" s="31"/>
      <c r="U7" s="31"/>
    </row>
    <row r="8" spans="1:21" ht="13.5">
      <c r="A8" s="54" t="s">
        <v>87</v>
      </c>
      <c r="B8" s="54" t="s">
        <v>90</v>
      </c>
      <c r="C8" s="55" t="s">
        <v>91</v>
      </c>
      <c r="D8" s="31">
        <f t="shared" si="0"/>
        <v>92184</v>
      </c>
      <c r="E8" s="32">
        <f t="shared" si="1"/>
        <v>29599</v>
      </c>
      <c r="F8" s="33">
        <f t="shared" si="2"/>
        <v>32.10860886921809</v>
      </c>
      <c r="G8" s="31">
        <v>29599</v>
      </c>
      <c r="H8" s="31">
        <v>0</v>
      </c>
      <c r="I8" s="32">
        <f t="shared" si="3"/>
        <v>62585</v>
      </c>
      <c r="J8" s="33">
        <f t="shared" si="4"/>
        <v>67.89139113078193</v>
      </c>
      <c r="K8" s="31">
        <v>34566</v>
      </c>
      <c r="L8" s="33">
        <f t="shared" si="5"/>
        <v>37.49674563915647</v>
      </c>
      <c r="M8" s="31">
        <v>0</v>
      </c>
      <c r="N8" s="33">
        <f t="shared" si="6"/>
        <v>0</v>
      </c>
      <c r="O8" s="31">
        <v>28019</v>
      </c>
      <c r="P8" s="31">
        <v>11207</v>
      </c>
      <c r="Q8" s="33">
        <f t="shared" si="7"/>
        <v>30.394645491625443</v>
      </c>
      <c r="R8" s="31" t="s">
        <v>173</v>
      </c>
      <c r="S8" s="31"/>
      <c r="T8" s="31"/>
      <c r="U8" s="31"/>
    </row>
    <row r="9" spans="1:21" ht="13.5">
      <c r="A9" s="54" t="s">
        <v>87</v>
      </c>
      <c r="B9" s="54" t="s">
        <v>92</v>
      </c>
      <c r="C9" s="55" t="s">
        <v>93</v>
      </c>
      <c r="D9" s="31">
        <f t="shared" si="0"/>
        <v>98883</v>
      </c>
      <c r="E9" s="32">
        <f t="shared" si="1"/>
        <v>11669</v>
      </c>
      <c r="F9" s="33">
        <f t="shared" si="2"/>
        <v>11.80081510471972</v>
      </c>
      <c r="G9" s="31">
        <v>11459</v>
      </c>
      <c r="H9" s="31">
        <v>210</v>
      </c>
      <c r="I9" s="32">
        <f t="shared" si="3"/>
        <v>87214</v>
      </c>
      <c r="J9" s="33">
        <f t="shared" si="4"/>
        <v>88.19918489528028</v>
      </c>
      <c r="K9" s="31">
        <v>64001</v>
      </c>
      <c r="L9" s="33">
        <f t="shared" si="5"/>
        <v>64.72396670812981</v>
      </c>
      <c r="M9" s="31">
        <v>0</v>
      </c>
      <c r="N9" s="33">
        <f t="shared" si="6"/>
        <v>0</v>
      </c>
      <c r="O9" s="31">
        <v>23213</v>
      </c>
      <c r="P9" s="31">
        <v>4257</v>
      </c>
      <c r="Q9" s="33">
        <f t="shared" si="7"/>
        <v>23.47521818715047</v>
      </c>
      <c r="R9" s="31" t="s">
        <v>173</v>
      </c>
      <c r="S9" s="31"/>
      <c r="T9" s="31"/>
      <c r="U9" s="31"/>
    </row>
    <row r="10" spans="1:21" ht="13.5">
      <c r="A10" s="54" t="s">
        <v>87</v>
      </c>
      <c r="B10" s="54" t="s">
        <v>94</v>
      </c>
      <c r="C10" s="55" t="s">
        <v>95</v>
      </c>
      <c r="D10" s="31">
        <f t="shared" si="0"/>
        <v>99507</v>
      </c>
      <c r="E10" s="32">
        <f t="shared" si="1"/>
        <v>12965</v>
      </c>
      <c r="F10" s="33">
        <f t="shared" si="2"/>
        <v>13.029234124232467</v>
      </c>
      <c r="G10" s="31">
        <v>12834</v>
      </c>
      <c r="H10" s="31">
        <v>131</v>
      </c>
      <c r="I10" s="32">
        <f t="shared" si="3"/>
        <v>86542</v>
      </c>
      <c r="J10" s="33">
        <f t="shared" si="4"/>
        <v>86.97076587576753</v>
      </c>
      <c r="K10" s="31">
        <v>45025</v>
      </c>
      <c r="L10" s="33">
        <f t="shared" si="5"/>
        <v>45.24807299988945</v>
      </c>
      <c r="M10" s="31">
        <v>0</v>
      </c>
      <c r="N10" s="33">
        <f t="shared" si="6"/>
        <v>0</v>
      </c>
      <c r="O10" s="31">
        <v>41517</v>
      </c>
      <c r="P10" s="31">
        <v>9321</v>
      </c>
      <c r="Q10" s="33">
        <f t="shared" si="7"/>
        <v>41.72269287587808</v>
      </c>
      <c r="R10" s="31" t="s">
        <v>173</v>
      </c>
      <c r="S10" s="31"/>
      <c r="T10" s="31"/>
      <c r="U10" s="31"/>
    </row>
    <row r="11" spans="1:21" ht="13.5">
      <c r="A11" s="54" t="s">
        <v>87</v>
      </c>
      <c r="B11" s="54" t="s">
        <v>96</v>
      </c>
      <c r="C11" s="55" t="s">
        <v>97</v>
      </c>
      <c r="D11" s="31">
        <f t="shared" si="0"/>
        <v>41353</v>
      </c>
      <c r="E11" s="32">
        <f t="shared" si="1"/>
        <v>10547</v>
      </c>
      <c r="F11" s="33">
        <f t="shared" si="2"/>
        <v>25.504800135419437</v>
      </c>
      <c r="G11" s="31">
        <v>10547</v>
      </c>
      <c r="H11" s="31">
        <v>0</v>
      </c>
      <c r="I11" s="32">
        <f t="shared" si="3"/>
        <v>30806</v>
      </c>
      <c r="J11" s="33">
        <f t="shared" si="4"/>
        <v>74.49519986458057</v>
      </c>
      <c r="K11" s="31">
        <v>15147</v>
      </c>
      <c r="L11" s="33">
        <f t="shared" si="5"/>
        <v>36.62853964645854</v>
      </c>
      <c r="M11" s="31">
        <v>0</v>
      </c>
      <c r="N11" s="33">
        <f t="shared" si="6"/>
        <v>0</v>
      </c>
      <c r="O11" s="31">
        <v>15659</v>
      </c>
      <c r="P11" s="31">
        <v>6151</v>
      </c>
      <c r="Q11" s="33">
        <f t="shared" si="7"/>
        <v>37.86666021812202</v>
      </c>
      <c r="R11" s="31"/>
      <c r="S11" s="31" t="s">
        <v>173</v>
      </c>
      <c r="T11" s="31"/>
      <c r="U11" s="31"/>
    </row>
    <row r="12" spans="1:21" ht="13.5">
      <c r="A12" s="54" t="s">
        <v>87</v>
      </c>
      <c r="B12" s="54" t="s">
        <v>98</v>
      </c>
      <c r="C12" s="55" t="s">
        <v>99</v>
      </c>
      <c r="D12" s="31">
        <f t="shared" si="0"/>
        <v>44170</v>
      </c>
      <c r="E12" s="32">
        <f t="shared" si="1"/>
        <v>10756</v>
      </c>
      <c r="F12" s="33">
        <f t="shared" si="2"/>
        <v>24.35136970794657</v>
      </c>
      <c r="G12" s="31">
        <v>10756</v>
      </c>
      <c r="H12" s="31">
        <v>0</v>
      </c>
      <c r="I12" s="32">
        <f t="shared" si="3"/>
        <v>33414</v>
      </c>
      <c r="J12" s="33">
        <f t="shared" si="4"/>
        <v>75.64863029205343</v>
      </c>
      <c r="K12" s="31">
        <v>24036</v>
      </c>
      <c r="L12" s="33">
        <f t="shared" si="5"/>
        <v>54.41702513017886</v>
      </c>
      <c r="M12" s="31">
        <v>0</v>
      </c>
      <c r="N12" s="33">
        <f t="shared" si="6"/>
        <v>0</v>
      </c>
      <c r="O12" s="31">
        <v>9378</v>
      </c>
      <c r="P12" s="31">
        <v>4659</v>
      </c>
      <c r="Q12" s="33">
        <f t="shared" si="7"/>
        <v>21.231605161874576</v>
      </c>
      <c r="R12" s="31" t="s">
        <v>173</v>
      </c>
      <c r="S12" s="31"/>
      <c r="T12" s="31"/>
      <c r="U12" s="31"/>
    </row>
    <row r="13" spans="1:21" ht="13.5">
      <c r="A13" s="54" t="s">
        <v>87</v>
      </c>
      <c r="B13" s="54" t="s">
        <v>100</v>
      </c>
      <c r="C13" s="55" t="s">
        <v>101</v>
      </c>
      <c r="D13" s="31">
        <f t="shared" si="0"/>
        <v>36521</v>
      </c>
      <c r="E13" s="32">
        <f t="shared" si="1"/>
        <v>5250</v>
      </c>
      <c r="F13" s="33">
        <f t="shared" si="2"/>
        <v>14.375290928506887</v>
      </c>
      <c r="G13" s="31">
        <v>5250</v>
      </c>
      <c r="H13" s="31">
        <v>0</v>
      </c>
      <c r="I13" s="32">
        <f t="shared" si="3"/>
        <v>31271</v>
      </c>
      <c r="J13" s="33">
        <f t="shared" si="4"/>
        <v>85.62470907149311</v>
      </c>
      <c r="K13" s="31">
        <v>20305</v>
      </c>
      <c r="L13" s="33">
        <f t="shared" si="5"/>
        <v>55.59814901015854</v>
      </c>
      <c r="M13" s="31">
        <v>0</v>
      </c>
      <c r="N13" s="33">
        <f t="shared" si="6"/>
        <v>0</v>
      </c>
      <c r="O13" s="31">
        <v>10966</v>
      </c>
      <c r="P13" s="31">
        <v>3498</v>
      </c>
      <c r="Q13" s="33">
        <f t="shared" si="7"/>
        <v>30.02656006133457</v>
      </c>
      <c r="R13" s="31" t="s">
        <v>173</v>
      </c>
      <c r="S13" s="31"/>
      <c r="T13" s="31"/>
      <c r="U13" s="31"/>
    </row>
    <row r="14" spans="1:21" ht="13.5">
      <c r="A14" s="54" t="s">
        <v>87</v>
      </c>
      <c r="B14" s="54" t="s">
        <v>102</v>
      </c>
      <c r="C14" s="55" t="s">
        <v>103</v>
      </c>
      <c r="D14" s="31">
        <f t="shared" si="0"/>
        <v>29122</v>
      </c>
      <c r="E14" s="32">
        <f t="shared" si="1"/>
        <v>5649</v>
      </c>
      <c r="F14" s="33">
        <f t="shared" si="2"/>
        <v>19.39770620149715</v>
      </c>
      <c r="G14" s="31">
        <v>5649</v>
      </c>
      <c r="H14" s="31">
        <v>0</v>
      </c>
      <c r="I14" s="32">
        <f t="shared" si="3"/>
        <v>23473</v>
      </c>
      <c r="J14" s="33">
        <f t="shared" si="4"/>
        <v>80.60229379850286</v>
      </c>
      <c r="K14" s="31">
        <v>13931</v>
      </c>
      <c r="L14" s="33">
        <f t="shared" si="5"/>
        <v>47.836687040725224</v>
      </c>
      <c r="M14" s="31">
        <v>0</v>
      </c>
      <c r="N14" s="33">
        <f t="shared" si="6"/>
        <v>0</v>
      </c>
      <c r="O14" s="31">
        <v>9542</v>
      </c>
      <c r="P14" s="31">
        <v>2595</v>
      </c>
      <c r="Q14" s="33">
        <f t="shared" si="7"/>
        <v>32.765606757777626</v>
      </c>
      <c r="R14" s="31" t="s">
        <v>173</v>
      </c>
      <c r="S14" s="31"/>
      <c r="T14" s="31"/>
      <c r="U14" s="31"/>
    </row>
    <row r="15" spans="1:21" ht="13.5">
      <c r="A15" s="54" t="s">
        <v>87</v>
      </c>
      <c r="B15" s="54" t="s">
        <v>104</v>
      </c>
      <c r="C15" s="55" t="s">
        <v>105</v>
      </c>
      <c r="D15" s="31">
        <f t="shared" si="0"/>
        <v>31635</v>
      </c>
      <c r="E15" s="32">
        <f t="shared" si="1"/>
        <v>7315</v>
      </c>
      <c r="F15" s="33">
        <f t="shared" si="2"/>
        <v>23.123123123123122</v>
      </c>
      <c r="G15" s="31">
        <v>7315</v>
      </c>
      <c r="H15" s="31">
        <v>0</v>
      </c>
      <c r="I15" s="32">
        <f t="shared" si="3"/>
        <v>24320</v>
      </c>
      <c r="J15" s="33">
        <f t="shared" si="4"/>
        <v>76.87687687687688</v>
      </c>
      <c r="K15" s="31">
        <v>12651</v>
      </c>
      <c r="L15" s="33">
        <f t="shared" si="5"/>
        <v>39.9905168326221</v>
      </c>
      <c r="M15" s="31">
        <v>0</v>
      </c>
      <c r="N15" s="33">
        <f t="shared" si="6"/>
        <v>0</v>
      </c>
      <c r="O15" s="31">
        <v>11669</v>
      </c>
      <c r="P15" s="31">
        <v>6300</v>
      </c>
      <c r="Q15" s="33">
        <f t="shared" si="7"/>
        <v>36.88636004425478</v>
      </c>
      <c r="R15" s="31" t="s">
        <v>173</v>
      </c>
      <c r="S15" s="31"/>
      <c r="T15" s="31"/>
      <c r="U15" s="31"/>
    </row>
    <row r="16" spans="1:21" ht="13.5">
      <c r="A16" s="54" t="s">
        <v>87</v>
      </c>
      <c r="B16" s="54" t="s">
        <v>106</v>
      </c>
      <c r="C16" s="55" t="s">
        <v>107</v>
      </c>
      <c r="D16" s="31">
        <f t="shared" si="0"/>
        <v>63402</v>
      </c>
      <c r="E16" s="32">
        <f t="shared" si="1"/>
        <v>8094</v>
      </c>
      <c r="F16" s="33">
        <f t="shared" si="2"/>
        <v>12.766158796252483</v>
      </c>
      <c r="G16" s="31">
        <v>8094</v>
      </c>
      <c r="H16" s="31">
        <v>0</v>
      </c>
      <c r="I16" s="32">
        <f t="shared" si="3"/>
        <v>55308</v>
      </c>
      <c r="J16" s="33">
        <f t="shared" si="4"/>
        <v>87.23384120374752</v>
      </c>
      <c r="K16" s="31">
        <v>46008</v>
      </c>
      <c r="L16" s="33">
        <f t="shared" si="5"/>
        <v>72.56553421027728</v>
      </c>
      <c r="M16" s="31">
        <v>0</v>
      </c>
      <c r="N16" s="33">
        <f t="shared" si="6"/>
        <v>0</v>
      </c>
      <c r="O16" s="31">
        <v>9300</v>
      </c>
      <c r="P16" s="31">
        <v>599</v>
      </c>
      <c r="Q16" s="33">
        <f t="shared" si="7"/>
        <v>14.668306993470237</v>
      </c>
      <c r="R16" s="31" t="s">
        <v>173</v>
      </c>
      <c r="S16" s="31"/>
      <c r="T16" s="31"/>
      <c r="U16" s="31"/>
    </row>
    <row r="17" spans="1:21" ht="13.5">
      <c r="A17" s="54" t="s">
        <v>87</v>
      </c>
      <c r="B17" s="54" t="s">
        <v>108</v>
      </c>
      <c r="C17" s="55" t="s">
        <v>109</v>
      </c>
      <c r="D17" s="31">
        <f t="shared" si="0"/>
        <v>46122</v>
      </c>
      <c r="E17" s="32">
        <f t="shared" si="1"/>
        <v>558</v>
      </c>
      <c r="F17" s="33">
        <f t="shared" si="2"/>
        <v>1.2098347860023415</v>
      </c>
      <c r="G17" s="31">
        <v>558</v>
      </c>
      <c r="H17" s="31">
        <v>0</v>
      </c>
      <c r="I17" s="32">
        <f t="shared" si="3"/>
        <v>45564</v>
      </c>
      <c r="J17" s="33">
        <f t="shared" si="4"/>
        <v>98.79016521399765</v>
      </c>
      <c r="K17" s="31">
        <v>19751</v>
      </c>
      <c r="L17" s="33">
        <f t="shared" si="5"/>
        <v>42.82338146654525</v>
      </c>
      <c r="M17" s="31">
        <v>0</v>
      </c>
      <c r="N17" s="33">
        <f t="shared" si="6"/>
        <v>0</v>
      </c>
      <c r="O17" s="31">
        <v>25813</v>
      </c>
      <c r="P17" s="31">
        <v>3182</v>
      </c>
      <c r="Q17" s="33">
        <f t="shared" si="7"/>
        <v>55.96678374745241</v>
      </c>
      <c r="R17" s="31" t="s">
        <v>173</v>
      </c>
      <c r="S17" s="31"/>
      <c r="T17" s="31"/>
      <c r="U17" s="31"/>
    </row>
    <row r="18" spans="1:21" ht="13.5">
      <c r="A18" s="54" t="s">
        <v>87</v>
      </c>
      <c r="B18" s="54" t="s">
        <v>110</v>
      </c>
      <c r="C18" s="55" t="s">
        <v>111</v>
      </c>
      <c r="D18" s="31">
        <f t="shared" si="0"/>
        <v>21459</v>
      </c>
      <c r="E18" s="32">
        <f t="shared" si="1"/>
        <v>8785</v>
      </c>
      <c r="F18" s="33">
        <f t="shared" si="2"/>
        <v>40.938533948459856</v>
      </c>
      <c r="G18" s="31">
        <v>8785</v>
      </c>
      <c r="H18" s="31">
        <v>0</v>
      </c>
      <c r="I18" s="32">
        <f t="shared" si="3"/>
        <v>12674</v>
      </c>
      <c r="J18" s="33">
        <f t="shared" si="4"/>
        <v>59.061466051540144</v>
      </c>
      <c r="K18" s="31">
        <v>809</v>
      </c>
      <c r="L18" s="33">
        <f t="shared" si="5"/>
        <v>3.769979961787595</v>
      </c>
      <c r="M18" s="31">
        <v>0</v>
      </c>
      <c r="N18" s="33">
        <f t="shared" si="6"/>
        <v>0</v>
      </c>
      <c r="O18" s="31">
        <v>11865</v>
      </c>
      <c r="P18" s="31">
        <v>3303</v>
      </c>
      <c r="Q18" s="33">
        <f t="shared" si="7"/>
        <v>55.29148608975255</v>
      </c>
      <c r="R18" s="31" t="s">
        <v>173</v>
      </c>
      <c r="S18" s="31"/>
      <c r="T18" s="31"/>
      <c r="U18" s="31"/>
    </row>
    <row r="19" spans="1:21" ht="13.5">
      <c r="A19" s="54" t="s">
        <v>87</v>
      </c>
      <c r="B19" s="54" t="s">
        <v>112</v>
      </c>
      <c r="C19" s="55" t="s">
        <v>113</v>
      </c>
      <c r="D19" s="31">
        <f t="shared" si="0"/>
        <v>35903</v>
      </c>
      <c r="E19" s="32">
        <f t="shared" si="1"/>
        <v>9374</v>
      </c>
      <c r="F19" s="33">
        <f t="shared" si="2"/>
        <v>26.109238782274463</v>
      </c>
      <c r="G19" s="31">
        <v>9374</v>
      </c>
      <c r="H19" s="31">
        <v>0</v>
      </c>
      <c r="I19" s="32">
        <f t="shared" si="3"/>
        <v>26529</v>
      </c>
      <c r="J19" s="33">
        <f t="shared" si="4"/>
        <v>73.89076121772554</v>
      </c>
      <c r="K19" s="31">
        <v>14313</v>
      </c>
      <c r="L19" s="33">
        <f t="shared" si="5"/>
        <v>39.86574938027463</v>
      </c>
      <c r="M19" s="31">
        <v>0</v>
      </c>
      <c r="N19" s="33">
        <f t="shared" si="6"/>
        <v>0</v>
      </c>
      <c r="O19" s="31">
        <v>12216</v>
      </c>
      <c r="P19" s="31">
        <v>5193</v>
      </c>
      <c r="Q19" s="33">
        <f t="shared" si="7"/>
        <v>34.02501183745091</v>
      </c>
      <c r="R19" s="31" t="s">
        <v>173</v>
      </c>
      <c r="S19" s="31"/>
      <c r="T19" s="31"/>
      <c r="U19" s="31"/>
    </row>
    <row r="20" spans="1:21" ht="13.5">
      <c r="A20" s="54" t="s">
        <v>87</v>
      </c>
      <c r="B20" s="54" t="s">
        <v>114</v>
      </c>
      <c r="C20" s="55" t="s">
        <v>115</v>
      </c>
      <c r="D20" s="31">
        <f t="shared" si="0"/>
        <v>15594</v>
      </c>
      <c r="E20" s="32">
        <f t="shared" si="1"/>
        <v>2031</v>
      </c>
      <c r="F20" s="33">
        <f t="shared" si="2"/>
        <v>13.02424009234321</v>
      </c>
      <c r="G20" s="31">
        <v>2031</v>
      </c>
      <c r="H20" s="31">
        <v>0</v>
      </c>
      <c r="I20" s="32">
        <f t="shared" si="3"/>
        <v>13563</v>
      </c>
      <c r="J20" s="33">
        <f t="shared" si="4"/>
        <v>86.9757599076568</v>
      </c>
      <c r="K20" s="31">
        <v>10015</v>
      </c>
      <c r="L20" s="33">
        <f t="shared" si="5"/>
        <v>64.22341926381941</v>
      </c>
      <c r="M20" s="31">
        <v>0</v>
      </c>
      <c r="N20" s="33">
        <f t="shared" si="6"/>
        <v>0</v>
      </c>
      <c r="O20" s="31">
        <v>3548</v>
      </c>
      <c r="P20" s="31">
        <v>741</v>
      </c>
      <c r="Q20" s="33">
        <f t="shared" si="7"/>
        <v>22.752340643837375</v>
      </c>
      <c r="R20" s="31" t="s">
        <v>173</v>
      </c>
      <c r="S20" s="31"/>
      <c r="T20" s="31"/>
      <c r="U20" s="31"/>
    </row>
    <row r="21" spans="1:21" ht="13.5">
      <c r="A21" s="54" t="s">
        <v>87</v>
      </c>
      <c r="B21" s="54" t="s">
        <v>116</v>
      </c>
      <c r="C21" s="55" t="s">
        <v>117</v>
      </c>
      <c r="D21" s="31">
        <f t="shared" si="0"/>
        <v>12946</v>
      </c>
      <c r="E21" s="32">
        <f t="shared" si="1"/>
        <v>1789</v>
      </c>
      <c r="F21" s="33">
        <f t="shared" si="2"/>
        <v>13.818940213193265</v>
      </c>
      <c r="G21" s="31">
        <v>1789</v>
      </c>
      <c r="H21" s="31">
        <v>0</v>
      </c>
      <c r="I21" s="32">
        <f t="shared" si="3"/>
        <v>11157</v>
      </c>
      <c r="J21" s="33">
        <f t="shared" si="4"/>
        <v>86.18105978680674</v>
      </c>
      <c r="K21" s="31">
        <v>6117</v>
      </c>
      <c r="L21" s="33">
        <f t="shared" si="5"/>
        <v>47.250115865904526</v>
      </c>
      <c r="M21" s="31">
        <v>0</v>
      </c>
      <c r="N21" s="33">
        <f t="shared" si="6"/>
        <v>0</v>
      </c>
      <c r="O21" s="31">
        <v>5040</v>
      </c>
      <c r="P21" s="31">
        <v>2407</v>
      </c>
      <c r="Q21" s="33">
        <f t="shared" si="7"/>
        <v>38.93094392090221</v>
      </c>
      <c r="R21" s="31" t="s">
        <v>173</v>
      </c>
      <c r="S21" s="31"/>
      <c r="T21" s="31"/>
      <c r="U21" s="31"/>
    </row>
    <row r="22" spans="1:21" ht="13.5">
      <c r="A22" s="54" t="s">
        <v>87</v>
      </c>
      <c r="B22" s="54" t="s">
        <v>118</v>
      </c>
      <c r="C22" s="55" t="s">
        <v>86</v>
      </c>
      <c r="D22" s="31">
        <f t="shared" si="0"/>
        <v>21371</v>
      </c>
      <c r="E22" s="32">
        <f t="shared" si="1"/>
        <v>4195</v>
      </c>
      <c r="F22" s="33">
        <f t="shared" si="2"/>
        <v>19.62940433297459</v>
      </c>
      <c r="G22" s="31">
        <v>4195</v>
      </c>
      <c r="H22" s="31">
        <v>0</v>
      </c>
      <c r="I22" s="32">
        <f t="shared" si="3"/>
        <v>17176</v>
      </c>
      <c r="J22" s="33">
        <f t="shared" si="4"/>
        <v>80.37059566702541</v>
      </c>
      <c r="K22" s="31">
        <v>9198</v>
      </c>
      <c r="L22" s="33">
        <f t="shared" si="5"/>
        <v>43.03963314772355</v>
      </c>
      <c r="M22" s="31">
        <v>0</v>
      </c>
      <c r="N22" s="33">
        <f t="shared" si="6"/>
        <v>0</v>
      </c>
      <c r="O22" s="31">
        <v>7978</v>
      </c>
      <c r="P22" s="31">
        <v>1424</v>
      </c>
      <c r="Q22" s="33">
        <f t="shared" si="7"/>
        <v>37.330962519301856</v>
      </c>
      <c r="R22" s="31" t="s">
        <v>173</v>
      </c>
      <c r="S22" s="31"/>
      <c r="T22" s="31"/>
      <c r="U22" s="31"/>
    </row>
    <row r="23" spans="1:21" ht="13.5">
      <c r="A23" s="54" t="s">
        <v>87</v>
      </c>
      <c r="B23" s="54" t="s">
        <v>119</v>
      </c>
      <c r="C23" s="55" t="s">
        <v>120</v>
      </c>
      <c r="D23" s="31">
        <f t="shared" si="0"/>
        <v>7144</v>
      </c>
      <c r="E23" s="32">
        <f t="shared" si="1"/>
        <v>2005</v>
      </c>
      <c r="F23" s="33">
        <f t="shared" si="2"/>
        <v>28.065509518477043</v>
      </c>
      <c r="G23" s="31">
        <v>2005</v>
      </c>
      <c r="H23" s="31">
        <v>0</v>
      </c>
      <c r="I23" s="32">
        <f t="shared" si="3"/>
        <v>5139</v>
      </c>
      <c r="J23" s="33">
        <f t="shared" si="4"/>
        <v>71.93449048152296</v>
      </c>
      <c r="K23" s="31">
        <v>1114</v>
      </c>
      <c r="L23" s="33">
        <f t="shared" si="5"/>
        <v>15.593505039193728</v>
      </c>
      <c r="M23" s="31">
        <v>0</v>
      </c>
      <c r="N23" s="33">
        <f t="shared" si="6"/>
        <v>0</v>
      </c>
      <c r="O23" s="31">
        <v>4025</v>
      </c>
      <c r="P23" s="31">
        <v>1643</v>
      </c>
      <c r="Q23" s="33">
        <f t="shared" si="7"/>
        <v>56.34098544232923</v>
      </c>
      <c r="R23" s="31" t="s">
        <v>173</v>
      </c>
      <c r="S23" s="31"/>
      <c r="T23" s="31"/>
      <c r="U23" s="31"/>
    </row>
    <row r="24" spans="1:21" ht="13.5">
      <c r="A24" s="54" t="s">
        <v>87</v>
      </c>
      <c r="B24" s="54" t="s">
        <v>121</v>
      </c>
      <c r="C24" s="55" t="s">
        <v>84</v>
      </c>
      <c r="D24" s="31">
        <f t="shared" si="0"/>
        <v>8963</v>
      </c>
      <c r="E24" s="32">
        <f t="shared" si="1"/>
        <v>3262</v>
      </c>
      <c r="F24" s="33">
        <f t="shared" si="2"/>
        <v>36.39406448733683</v>
      </c>
      <c r="G24" s="31">
        <v>3262</v>
      </c>
      <c r="H24" s="31">
        <v>0</v>
      </c>
      <c r="I24" s="32">
        <f t="shared" si="3"/>
        <v>5701</v>
      </c>
      <c r="J24" s="33">
        <f t="shared" si="4"/>
        <v>63.60593551266317</v>
      </c>
      <c r="K24" s="31">
        <v>0</v>
      </c>
      <c r="L24" s="33">
        <f t="shared" si="5"/>
        <v>0</v>
      </c>
      <c r="M24" s="31">
        <v>0</v>
      </c>
      <c r="N24" s="33">
        <f t="shared" si="6"/>
        <v>0</v>
      </c>
      <c r="O24" s="31">
        <v>5701</v>
      </c>
      <c r="P24" s="31">
        <v>4016</v>
      </c>
      <c r="Q24" s="33">
        <f t="shared" si="7"/>
        <v>63.60593551266317</v>
      </c>
      <c r="R24" s="31" t="s">
        <v>173</v>
      </c>
      <c r="S24" s="31"/>
      <c r="T24" s="31"/>
      <c r="U24" s="31"/>
    </row>
    <row r="25" spans="1:21" ht="13.5">
      <c r="A25" s="54" t="s">
        <v>87</v>
      </c>
      <c r="B25" s="54" t="s">
        <v>122</v>
      </c>
      <c r="C25" s="55" t="s">
        <v>123</v>
      </c>
      <c r="D25" s="31">
        <f t="shared" si="0"/>
        <v>10131</v>
      </c>
      <c r="E25" s="32">
        <f t="shared" si="1"/>
        <v>3682</v>
      </c>
      <c r="F25" s="33">
        <f t="shared" si="2"/>
        <v>36.343894975816795</v>
      </c>
      <c r="G25" s="31">
        <v>3682</v>
      </c>
      <c r="H25" s="31">
        <v>0</v>
      </c>
      <c r="I25" s="32">
        <f t="shared" si="3"/>
        <v>6449</v>
      </c>
      <c r="J25" s="33">
        <f t="shared" si="4"/>
        <v>63.6561050241832</v>
      </c>
      <c r="K25" s="31">
        <v>1640</v>
      </c>
      <c r="L25" s="33">
        <f t="shared" si="5"/>
        <v>16.187938012042245</v>
      </c>
      <c r="M25" s="31">
        <v>0</v>
      </c>
      <c r="N25" s="33">
        <f t="shared" si="6"/>
        <v>0</v>
      </c>
      <c r="O25" s="31">
        <v>4809</v>
      </c>
      <c r="P25" s="31">
        <v>2365</v>
      </c>
      <c r="Q25" s="33">
        <f t="shared" si="7"/>
        <v>47.46816701214095</v>
      </c>
      <c r="R25" s="31" t="s">
        <v>173</v>
      </c>
      <c r="S25" s="31"/>
      <c r="T25" s="31"/>
      <c r="U25" s="31"/>
    </row>
    <row r="26" spans="1:21" ht="13.5">
      <c r="A26" s="54" t="s">
        <v>87</v>
      </c>
      <c r="B26" s="54" t="s">
        <v>124</v>
      </c>
      <c r="C26" s="55" t="s">
        <v>125</v>
      </c>
      <c r="D26" s="31">
        <f t="shared" si="0"/>
        <v>9279</v>
      </c>
      <c r="E26" s="32">
        <f t="shared" si="1"/>
        <v>1793</v>
      </c>
      <c r="F26" s="33">
        <f t="shared" si="2"/>
        <v>19.323202931350362</v>
      </c>
      <c r="G26" s="31">
        <v>1793</v>
      </c>
      <c r="H26" s="31">
        <v>0</v>
      </c>
      <c r="I26" s="32">
        <f t="shared" si="3"/>
        <v>7486</v>
      </c>
      <c r="J26" s="33">
        <f t="shared" si="4"/>
        <v>80.67679706864965</v>
      </c>
      <c r="K26" s="31">
        <v>1824</v>
      </c>
      <c r="L26" s="33">
        <f t="shared" si="5"/>
        <v>19.657290656320725</v>
      </c>
      <c r="M26" s="31">
        <v>0</v>
      </c>
      <c r="N26" s="33">
        <f t="shared" si="6"/>
        <v>0</v>
      </c>
      <c r="O26" s="31">
        <v>5662</v>
      </c>
      <c r="P26" s="31">
        <v>2632</v>
      </c>
      <c r="Q26" s="33">
        <f t="shared" si="7"/>
        <v>61.019506412328916</v>
      </c>
      <c r="R26" s="31" t="s">
        <v>173</v>
      </c>
      <c r="S26" s="31"/>
      <c r="T26" s="31"/>
      <c r="U26" s="31"/>
    </row>
    <row r="27" spans="1:21" ht="13.5">
      <c r="A27" s="54" t="s">
        <v>87</v>
      </c>
      <c r="B27" s="54" t="s">
        <v>126</v>
      </c>
      <c r="C27" s="55" t="s">
        <v>127</v>
      </c>
      <c r="D27" s="31">
        <f t="shared" si="0"/>
        <v>7188</v>
      </c>
      <c r="E27" s="32">
        <f t="shared" si="1"/>
        <v>2366</v>
      </c>
      <c r="F27" s="33">
        <f t="shared" si="2"/>
        <v>32.91597106288258</v>
      </c>
      <c r="G27" s="31">
        <v>2366</v>
      </c>
      <c r="H27" s="31">
        <v>0</v>
      </c>
      <c r="I27" s="32">
        <f t="shared" si="3"/>
        <v>4822</v>
      </c>
      <c r="J27" s="33">
        <f t="shared" si="4"/>
        <v>67.08402893711741</v>
      </c>
      <c r="K27" s="31">
        <v>1724</v>
      </c>
      <c r="L27" s="33">
        <f t="shared" si="5"/>
        <v>23.984418475236506</v>
      </c>
      <c r="M27" s="31">
        <v>0</v>
      </c>
      <c r="N27" s="33">
        <f t="shared" si="6"/>
        <v>0</v>
      </c>
      <c r="O27" s="31">
        <v>3098</v>
      </c>
      <c r="P27" s="31">
        <v>1041</v>
      </c>
      <c r="Q27" s="33">
        <f t="shared" si="7"/>
        <v>43.099610461880914</v>
      </c>
      <c r="R27" s="31"/>
      <c r="S27" s="31"/>
      <c r="T27" s="31"/>
      <c r="U27" s="31" t="s">
        <v>173</v>
      </c>
    </row>
    <row r="28" spans="1:21" ht="13.5">
      <c r="A28" s="54" t="s">
        <v>87</v>
      </c>
      <c r="B28" s="54" t="s">
        <v>128</v>
      </c>
      <c r="C28" s="55" t="s">
        <v>129</v>
      </c>
      <c r="D28" s="31">
        <f t="shared" si="0"/>
        <v>11260</v>
      </c>
      <c r="E28" s="32">
        <f t="shared" si="1"/>
        <v>6059</v>
      </c>
      <c r="F28" s="33">
        <f t="shared" si="2"/>
        <v>53.80994671403197</v>
      </c>
      <c r="G28" s="31">
        <v>5747</v>
      </c>
      <c r="H28" s="31">
        <v>312</v>
      </c>
      <c r="I28" s="32">
        <f t="shared" si="3"/>
        <v>5201</v>
      </c>
      <c r="J28" s="33">
        <f t="shared" si="4"/>
        <v>46.19005328596803</v>
      </c>
      <c r="K28" s="31">
        <v>1916</v>
      </c>
      <c r="L28" s="33">
        <f t="shared" si="5"/>
        <v>17.015985790408525</v>
      </c>
      <c r="M28" s="31">
        <v>0</v>
      </c>
      <c r="N28" s="33">
        <f t="shared" si="6"/>
        <v>0</v>
      </c>
      <c r="O28" s="31">
        <v>3285</v>
      </c>
      <c r="P28" s="31">
        <v>1659</v>
      </c>
      <c r="Q28" s="33">
        <f t="shared" si="7"/>
        <v>29.174067495559502</v>
      </c>
      <c r="R28" s="31" t="s">
        <v>173</v>
      </c>
      <c r="S28" s="31"/>
      <c r="T28" s="31"/>
      <c r="U28" s="31"/>
    </row>
    <row r="29" spans="1:21" ht="13.5">
      <c r="A29" s="54" t="s">
        <v>87</v>
      </c>
      <c r="B29" s="54" t="s">
        <v>130</v>
      </c>
      <c r="C29" s="55" t="s">
        <v>131</v>
      </c>
      <c r="D29" s="31">
        <f t="shared" si="0"/>
        <v>6826</v>
      </c>
      <c r="E29" s="32">
        <f t="shared" si="1"/>
        <v>1319</v>
      </c>
      <c r="F29" s="33">
        <f t="shared" si="2"/>
        <v>19.323176091415178</v>
      </c>
      <c r="G29" s="31">
        <v>1319</v>
      </c>
      <c r="H29" s="31">
        <v>0</v>
      </c>
      <c r="I29" s="32">
        <f t="shared" si="3"/>
        <v>5507</v>
      </c>
      <c r="J29" s="33">
        <f t="shared" si="4"/>
        <v>80.67682390858482</v>
      </c>
      <c r="K29" s="31">
        <v>1286</v>
      </c>
      <c r="L29" s="33">
        <f t="shared" si="5"/>
        <v>18.839730442426017</v>
      </c>
      <c r="M29" s="31">
        <v>0</v>
      </c>
      <c r="N29" s="33">
        <f t="shared" si="6"/>
        <v>0</v>
      </c>
      <c r="O29" s="31">
        <v>4221</v>
      </c>
      <c r="P29" s="31">
        <v>3232</v>
      </c>
      <c r="Q29" s="33">
        <f t="shared" si="7"/>
        <v>61.83709346615881</v>
      </c>
      <c r="R29" s="31" t="s">
        <v>173</v>
      </c>
      <c r="S29" s="31"/>
      <c r="T29" s="31"/>
      <c r="U29" s="31"/>
    </row>
    <row r="30" spans="1:21" ht="13.5">
      <c r="A30" s="54" t="s">
        <v>87</v>
      </c>
      <c r="B30" s="54" t="s">
        <v>132</v>
      </c>
      <c r="C30" s="55" t="s">
        <v>133</v>
      </c>
      <c r="D30" s="31">
        <f t="shared" si="0"/>
        <v>10263</v>
      </c>
      <c r="E30" s="32">
        <f t="shared" si="1"/>
        <v>6152</v>
      </c>
      <c r="F30" s="33">
        <f t="shared" si="2"/>
        <v>59.94348631004579</v>
      </c>
      <c r="G30" s="31">
        <v>5534</v>
      </c>
      <c r="H30" s="31">
        <v>618</v>
      </c>
      <c r="I30" s="32">
        <f t="shared" si="3"/>
        <v>4111</v>
      </c>
      <c r="J30" s="33">
        <f t="shared" si="4"/>
        <v>40.0565136899542</v>
      </c>
      <c r="K30" s="31">
        <v>347</v>
      </c>
      <c r="L30" s="33">
        <f t="shared" si="5"/>
        <v>3.381077657604989</v>
      </c>
      <c r="M30" s="31">
        <v>0</v>
      </c>
      <c r="N30" s="33">
        <f t="shared" si="6"/>
        <v>0</v>
      </c>
      <c r="O30" s="31">
        <v>3764</v>
      </c>
      <c r="P30" s="31">
        <v>2276</v>
      </c>
      <c r="Q30" s="33">
        <f t="shared" si="7"/>
        <v>36.67543603234922</v>
      </c>
      <c r="R30" s="31" t="s">
        <v>173</v>
      </c>
      <c r="S30" s="31"/>
      <c r="T30" s="31"/>
      <c r="U30" s="31"/>
    </row>
    <row r="31" spans="1:21" ht="13.5">
      <c r="A31" s="54" t="s">
        <v>87</v>
      </c>
      <c r="B31" s="54" t="s">
        <v>134</v>
      </c>
      <c r="C31" s="55" t="s">
        <v>135</v>
      </c>
      <c r="D31" s="31">
        <f t="shared" si="0"/>
        <v>4317</v>
      </c>
      <c r="E31" s="32">
        <f t="shared" si="1"/>
        <v>1943</v>
      </c>
      <c r="F31" s="33">
        <f t="shared" si="2"/>
        <v>45.00810748204771</v>
      </c>
      <c r="G31" s="31">
        <v>1943</v>
      </c>
      <c r="H31" s="31">
        <v>0</v>
      </c>
      <c r="I31" s="32">
        <f t="shared" si="3"/>
        <v>2374</v>
      </c>
      <c r="J31" s="33">
        <f t="shared" si="4"/>
        <v>54.99189251795228</v>
      </c>
      <c r="K31" s="31">
        <v>847</v>
      </c>
      <c r="L31" s="33">
        <f t="shared" si="5"/>
        <v>19.62010655547834</v>
      </c>
      <c r="M31" s="31">
        <v>0</v>
      </c>
      <c r="N31" s="33">
        <f t="shared" si="6"/>
        <v>0</v>
      </c>
      <c r="O31" s="31">
        <v>1527</v>
      </c>
      <c r="P31" s="31">
        <v>463</v>
      </c>
      <c r="Q31" s="33">
        <f t="shared" si="7"/>
        <v>35.371785962473936</v>
      </c>
      <c r="R31" s="31" t="s">
        <v>173</v>
      </c>
      <c r="S31" s="31"/>
      <c r="T31" s="31"/>
      <c r="U31" s="31"/>
    </row>
    <row r="32" spans="1:21" ht="13.5">
      <c r="A32" s="54" t="s">
        <v>87</v>
      </c>
      <c r="B32" s="54" t="s">
        <v>136</v>
      </c>
      <c r="C32" s="55" t="s">
        <v>137</v>
      </c>
      <c r="D32" s="31">
        <f t="shared" si="0"/>
        <v>5715</v>
      </c>
      <c r="E32" s="32">
        <f t="shared" si="1"/>
        <v>3112</v>
      </c>
      <c r="F32" s="33">
        <f t="shared" si="2"/>
        <v>54.45319335083114</v>
      </c>
      <c r="G32" s="31">
        <v>3112</v>
      </c>
      <c r="H32" s="31">
        <v>0</v>
      </c>
      <c r="I32" s="32">
        <f t="shared" si="3"/>
        <v>2603</v>
      </c>
      <c r="J32" s="33">
        <f t="shared" si="4"/>
        <v>45.54680664916885</v>
      </c>
      <c r="K32" s="31">
        <v>0</v>
      </c>
      <c r="L32" s="33">
        <f t="shared" si="5"/>
        <v>0</v>
      </c>
      <c r="M32" s="31">
        <v>0</v>
      </c>
      <c r="N32" s="33">
        <f t="shared" si="6"/>
        <v>0</v>
      </c>
      <c r="O32" s="31">
        <v>2603</v>
      </c>
      <c r="P32" s="31">
        <v>1235</v>
      </c>
      <c r="Q32" s="33">
        <f t="shared" si="7"/>
        <v>45.54680664916885</v>
      </c>
      <c r="R32" s="31" t="s">
        <v>173</v>
      </c>
      <c r="S32" s="31"/>
      <c r="T32" s="31"/>
      <c r="U32" s="31"/>
    </row>
    <row r="33" spans="1:21" ht="13.5">
      <c r="A33" s="54" t="s">
        <v>87</v>
      </c>
      <c r="B33" s="54" t="s">
        <v>138</v>
      </c>
      <c r="C33" s="55" t="s">
        <v>139</v>
      </c>
      <c r="D33" s="31">
        <f t="shared" si="0"/>
        <v>6290</v>
      </c>
      <c r="E33" s="32">
        <f t="shared" si="1"/>
        <v>3937</v>
      </c>
      <c r="F33" s="33">
        <f t="shared" si="2"/>
        <v>62.59141494435612</v>
      </c>
      <c r="G33" s="31">
        <v>3937</v>
      </c>
      <c r="H33" s="31">
        <v>0</v>
      </c>
      <c r="I33" s="32">
        <f t="shared" si="3"/>
        <v>2353</v>
      </c>
      <c r="J33" s="33">
        <f t="shared" si="4"/>
        <v>37.408585055643876</v>
      </c>
      <c r="K33" s="31">
        <v>520</v>
      </c>
      <c r="L33" s="33">
        <f t="shared" si="5"/>
        <v>8.267090620031796</v>
      </c>
      <c r="M33" s="31">
        <v>0</v>
      </c>
      <c r="N33" s="33">
        <f t="shared" si="6"/>
        <v>0</v>
      </c>
      <c r="O33" s="31">
        <v>1833</v>
      </c>
      <c r="P33" s="31">
        <v>693</v>
      </c>
      <c r="Q33" s="33">
        <f t="shared" si="7"/>
        <v>29.14149443561208</v>
      </c>
      <c r="R33" s="31" t="s">
        <v>173</v>
      </c>
      <c r="S33" s="31"/>
      <c r="T33" s="31"/>
      <c r="U33" s="31"/>
    </row>
    <row r="34" spans="1:21" ht="13.5">
      <c r="A34" s="54" t="s">
        <v>87</v>
      </c>
      <c r="B34" s="54" t="s">
        <v>140</v>
      </c>
      <c r="C34" s="55" t="s">
        <v>141</v>
      </c>
      <c r="D34" s="31">
        <f t="shared" si="0"/>
        <v>26713</v>
      </c>
      <c r="E34" s="32">
        <f t="shared" si="1"/>
        <v>4765</v>
      </c>
      <c r="F34" s="33">
        <f t="shared" si="2"/>
        <v>17.837756897390783</v>
      </c>
      <c r="G34" s="31">
        <v>4765</v>
      </c>
      <c r="H34" s="31">
        <v>0</v>
      </c>
      <c r="I34" s="32">
        <f t="shared" si="3"/>
        <v>21948</v>
      </c>
      <c r="J34" s="33">
        <f t="shared" si="4"/>
        <v>82.16224310260921</v>
      </c>
      <c r="K34" s="31">
        <v>14318</v>
      </c>
      <c r="L34" s="33">
        <f t="shared" si="5"/>
        <v>53.599371092726386</v>
      </c>
      <c r="M34" s="31">
        <v>0</v>
      </c>
      <c r="N34" s="33">
        <f t="shared" si="6"/>
        <v>0</v>
      </c>
      <c r="O34" s="31">
        <v>7630</v>
      </c>
      <c r="P34" s="31">
        <v>3924</v>
      </c>
      <c r="Q34" s="33">
        <f t="shared" si="7"/>
        <v>28.562872009882827</v>
      </c>
      <c r="R34" s="31" t="s">
        <v>173</v>
      </c>
      <c r="S34" s="31"/>
      <c r="T34" s="31"/>
      <c r="U34" s="31"/>
    </row>
    <row r="35" spans="1:21" ht="13.5">
      <c r="A35" s="54" t="s">
        <v>87</v>
      </c>
      <c r="B35" s="54" t="s">
        <v>142</v>
      </c>
      <c r="C35" s="55" t="s">
        <v>143</v>
      </c>
      <c r="D35" s="31">
        <f t="shared" si="0"/>
        <v>19380</v>
      </c>
      <c r="E35" s="32">
        <f t="shared" si="1"/>
        <v>7745</v>
      </c>
      <c r="F35" s="33">
        <f t="shared" si="2"/>
        <v>39.96388028895769</v>
      </c>
      <c r="G35" s="31">
        <v>7745</v>
      </c>
      <c r="H35" s="31">
        <v>0</v>
      </c>
      <c r="I35" s="32">
        <f t="shared" si="3"/>
        <v>11635</v>
      </c>
      <c r="J35" s="33">
        <f t="shared" si="4"/>
        <v>60.03611971104231</v>
      </c>
      <c r="K35" s="31">
        <v>4128</v>
      </c>
      <c r="L35" s="33">
        <f t="shared" si="5"/>
        <v>21.30030959752322</v>
      </c>
      <c r="M35" s="31">
        <v>0</v>
      </c>
      <c r="N35" s="33">
        <f t="shared" si="6"/>
        <v>0</v>
      </c>
      <c r="O35" s="31">
        <v>7507</v>
      </c>
      <c r="P35" s="31">
        <v>3596</v>
      </c>
      <c r="Q35" s="33">
        <f t="shared" si="7"/>
        <v>38.73581011351909</v>
      </c>
      <c r="R35" s="31"/>
      <c r="S35" s="31"/>
      <c r="T35" s="31"/>
      <c r="U35" s="31" t="s">
        <v>173</v>
      </c>
    </row>
    <row r="36" spans="1:21" ht="13.5">
      <c r="A36" s="54" t="s">
        <v>87</v>
      </c>
      <c r="B36" s="54" t="s">
        <v>144</v>
      </c>
      <c r="C36" s="55" t="s">
        <v>145</v>
      </c>
      <c r="D36" s="31">
        <f t="shared" si="0"/>
        <v>10086</v>
      </c>
      <c r="E36" s="32">
        <f t="shared" si="1"/>
        <v>4108</v>
      </c>
      <c r="F36" s="33">
        <f t="shared" si="2"/>
        <v>40.72972437041444</v>
      </c>
      <c r="G36" s="31">
        <v>4108</v>
      </c>
      <c r="H36" s="31">
        <v>0</v>
      </c>
      <c r="I36" s="32">
        <f t="shared" si="3"/>
        <v>5978</v>
      </c>
      <c r="J36" s="33">
        <f t="shared" si="4"/>
        <v>59.27027562958557</v>
      </c>
      <c r="K36" s="31">
        <v>2886</v>
      </c>
      <c r="L36" s="33">
        <f t="shared" si="5"/>
        <v>28.61392028554432</v>
      </c>
      <c r="M36" s="31">
        <v>0</v>
      </c>
      <c r="N36" s="33">
        <f t="shared" si="6"/>
        <v>0</v>
      </c>
      <c r="O36" s="31">
        <v>3092</v>
      </c>
      <c r="P36" s="31">
        <v>1102</v>
      </c>
      <c r="Q36" s="33">
        <f t="shared" si="7"/>
        <v>30.65635534404125</v>
      </c>
      <c r="R36" s="31" t="s">
        <v>173</v>
      </c>
      <c r="S36" s="31"/>
      <c r="T36" s="31"/>
      <c r="U36" s="31"/>
    </row>
    <row r="37" spans="1:21" ht="13.5">
      <c r="A37" s="54" t="s">
        <v>87</v>
      </c>
      <c r="B37" s="54" t="s">
        <v>146</v>
      </c>
      <c r="C37" s="55" t="s">
        <v>147</v>
      </c>
      <c r="D37" s="31">
        <f t="shared" si="0"/>
        <v>17027</v>
      </c>
      <c r="E37" s="32">
        <f t="shared" si="1"/>
        <v>5703</v>
      </c>
      <c r="F37" s="33">
        <f aca="true" t="shared" si="8" ref="F37:F51">E37/D37*100</f>
        <v>33.49386268867093</v>
      </c>
      <c r="G37" s="31">
        <v>5703</v>
      </c>
      <c r="H37" s="31">
        <v>0</v>
      </c>
      <c r="I37" s="32">
        <f t="shared" si="3"/>
        <v>11324</v>
      </c>
      <c r="J37" s="33">
        <f aca="true" t="shared" si="9" ref="J37:J51">I37/D37*100</f>
        <v>66.50613731132906</v>
      </c>
      <c r="K37" s="31">
        <v>6761</v>
      </c>
      <c r="L37" s="33">
        <f aca="true" t="shared" si="10" ref="L37:L51">K37/D37*100</f>
        <v>39.707523345275156</v>
      </c>
      <c r="M37" s="31">
        <v>0</v>
      </c>
      <c r="N37" s="33">
        <f aca="true" t="shared" si="11" ref="N37:N51">M37/D37*100</f>
        <v>0</v>
      </c>
      <c r="O37" s="31">
        <v>4563</v>
      </c>
      <c r="P37" s="31">
        <v>2700</v>
      </c>
      <c r="Q37" s="33">
        <f aca="true" t="shared" si="12" ref="Q37:Q51">O37/D37*100</f>
        <v>26.798613966053914</v>
      </c>
      <c r="R37" s="31"/>
      <c r="S37" s="31"/>
      <c r="T37" s="31"/>
      <c r="U37" s="31" t="s">
        <v>173</v>
      </c>
    </row>
    <row r="38" spans="1:21" ht="13.5">
      <c r="A38" s="54" t="s">
        <v>87</v>
      </c>
      <c r="B38" s="54" t="s">
        <v>148</v>
      </c>
      <c r="C38" s="55" t="s">
        <v>149</v>
      </c>
      <c r="D38" s="31">
        <f t="shared" si="0"/>
        <v>9074</v>
      </c>
      <c r="E38" s="32">
        <f aca="true" t="shared" si="13" ref="E38:E50">G38+H38</f>
        <v>3496</v>
      </c>
      <c r="F38" s="33">
        <f t="shared" si="8"/>
        <v>38.52766145029755</v>
      </c>
      <c r="G38" s="31">
        <v>3496</v>
      </c>
      <c r="H38" s="31">
        <v>0</v>
      </c>
      <c r="I38" s="32">
        <f aca="true" t="shared" si="14" ref="I38:I50">K38+M38+O38</f>
        <v>5578</v>
      </c>
      <c r="J38" s="33">
        <f t="shared" si="9"/>
        <v>61.47233854970244</v>
      </c>
      <c r="K38" s="31">
        <v>0</v>
      </c>
      <c r="L38" s="33">
        <f t="shared" si="10"/>
        <v>0</v>
      </c>
      <c r="M38" s="31">
        <v>0</v>
      </c>
      <c r="N38" s="33">
        <f t="shared" si="11"/>
        <v>0</v>
      </c>
      <c r="O38" s="31">
        <v>5578</v>
      </c>
      <c r="P38" s="31">
        <v>4771</v>
      </c>
      <c r="Q38" s="33">
        <f t="shared" si="12"/>
        <v>61.47233854970244</v>
      </c>
      <c r="R38" s="31" t="s">
        <v>173</v>
      </c>
      <c r="S38" s="31"/>
      <c r="T38" s="31"/>
      <c r="U38" s="31"/>
    </row>
    <row r="39" spans="1:21" ht="13.5">
      <c r="A39" s="54" t="s">
        <v>87</v>
      </c>
      <c r="B39" s="54" t="s">
        <v>150</v>
      </c>
      <c r="C39" s="55" t="s">
        <v>151</v>
      </c>
      <c r="D39" s="31">
        <f t="shared" si="0"/>
        <v>6782</v>
      </c>
      <c r="E39" s="32">
        <f t="shared" si="13"/>
        <v>1156</v>
      </c>
      <c r="F39" s="33">
        <f t="shared" si="8"/>
        <v>17.045119433795342</v>
      </c>
      <c r="G39" s="31">
        <v>966</v>
      </c>
      <c r="H39" s="31">
        <v>190</v>
      </c>
      <c r="I39" s="32">
        <f t="shared" si="14"/>
        <v>5626</v>
      </c>
      <c r="J39" s="33">
        <f t="shared" si="9"/>
        <v>82.95488056620466</v>
      </c>
      <c r="K39" s="31">
        <v>2668</v>
      </c>
      <c r="L39" s="33">
        <f t="shared" si="10"/>
        <v>39.33942789737541</v>
      </c>
      <c r="M39" s="31">
        <v>0</v>
      </c>
      <c r="N39" s="33">
        <f t="shared" si="11"/>
        <v>0</v>
      </c>
      <c r="O39" s="31">
        <v>2958</v>
      </c>
      <c r="P39" s="31">
        <v>2095</v>
      </c>
      <c r="Q39" s="33">
        <f t="shared" si="12"/>
        <v>43.61545266882925</v>
      </c>
      <c r="R39" s="31" t="s">
        <v>173</v>
      </c>
      <c r="S39" s="31"/>
      <c r="T39" s="31"/>
      <c r="U39" s="31"/>
    </row>
    <row r="40" spans="1:21" ht="13.5">
      <c r="A40" s="54" t="s">
        <v>87</v>
      </c>
      <c r="B40" s="54" t="s">
        <v>152</v>
      </c>
      <c r="C40" s="55" t="s">
        <v>153</v>
      </c>
      <c r="D40" s="31">
        <f t="shared" si="0"/>
        <v>18269</v>
      </c>
      <c r="E40" s="32">
        <f t="shared" si="13"/>
        <v>5640</v>
      </c>
      <c r="F40" s="33">
        <f t="shared" si="8"/>
        <v>30.871968909080955</v>
      </c>
      <c r="G40" s="31">
        <v>5640</v>
      </c>
      <c r="H40" s="31">
        <v>0</v>
      </c>
      <c r="I40" s="32">
        <f t="shared" si="14"/>
        <v>12629</v>
      </c>
      <c r="J40" s="33">
        <f t="shared" si="9"/>
        <v>69.12803109091904</v>
      </c>
      <c r="K40" s="31">
        <v>7348</v>
      </c>
      <c r="L40" s="33">
        <f t="shared" si="10"/>
        <v>40.221139635448026</v>
      </c>
      <c r="M40" s="31">
        <v>0</v>
      </c>
      <c r="N40" s="33">
        <f t="shared" si="11"/>
        <v>0</v>
      </c>
      <c r="O40" s="31">
        <v>5281</v>
      </c>
      <c r="P40" s="31">
        <v>4008</v>
      </c>
      <c r="Q40" s="33">
        <f t="shared" si="12"/>
        <v>28.90689145547102</v>
      </c>
      <c r="R40" s="31" t="s">
        <v>173</v>
      </c>
      <c r="S40" s="31"/>
      <c r="T40" s="31"/>
      <c r="U40" s="31"/>
    </row>
    <row r="41" spans="1:21" ht="13.5">
      <c r="A41" s="54" t="s">
        <v>87</v>
      </c>
      <c r="B41" s="54" t="s">
        <v>154</v>
      </c>
      <c r="C41" s="55" t="s">
        <v>155</v>
      </c>
      <c r="D41" s="31">
        <f t="shared" si="0"/>
        <v>12096</v>
      </c>
      <c r="E41" s="32">
        <f t="shared" si="13"/>
        <v>2316</v>
      </c>
      <c r="F41" s="33">
        <f t="shared" si="8"/>
        <v>19.1468253968254</v>
      </c>
      <c r="G41" s="31">
        <v>2316</v>
      </c>
      <c r="H41" s="31">
        <v>0</v>
      </c>
      <c r="I41" s="32">
        <f t="shared" si="14"/>
        <v>9780</v>
      </c>
      <c r="J41" s="33">
        <f t="shared" si="9"/>
        <v>80.85317460317461</v>
      </c>
      <c r="K41" s="31">
        <v>4808</v>
      </c>
      <c r="L41" s="33">
        <f t="shared" si="10"/>
        <v>39.74867724867725</v>
      </c>
      <c r="M41" s="31">
        <v>0</v>
      </c>
      <c r="N41" s="33">
        <f t="shared" si="11"/>
        <v>0</v>
      </c>
      <c r="O41" s="31">
        <v>4972</v>
      </c>
      <c r="P41" s="31">
        <v>3061</v>
      </c>
      <c r="Q41" s="33">
        <f t="shared" si="12"/>
        <v>41.104497354497354</v>
      </c>
      <c r="R41" s="31" t="s">
        <v>173</v>
      </c>
      <c r="S41" s="31"/>
      <c r="T41" s="31"/>
      <c r="U41" s="31"/>
    </row>
    <row r="42" spans="1:21" ht="13.5">
      <c r="A42" s="54" t="s">
        <v>87</v>
      </c>
      <c r="B42" s="54" t="s">
        <v>156</v>
      </c>
      <c r="C42" s="55" t="s">
        <v>157</v>
      </c>
      <c r="D42" s="31">
        <f t="shared" si="0"/>
        <v>9658</v>
      </c>
      <c r="E42" s="32">
        <f t="shared" si="13"/>
        <v>1153</v>
      </c>
      <c r="F42" s="33">
        <f t="shared" si="8"/>
        <v>11.93828950093187</v>
      </c>
      <c r="G42" s="31">
        <v>1153</v>
      </c>
      <c r="H42" s="31">
        <v>0</v>
      </c>
      <c r="I42" s="32">
        <f t="shared" si="14"/>
        <v>8505</v>
      </c>
      <c r="J42" s="33">
        <f t="shared" si="9"/>
        <v>88.06171049906814</v>
      </c>
      <c r="K42" s="31">
        <v>3667</v>
      </c>
      <c r="L42" s="33">
        <f t="shared" si="10"/>
        <v>37.96852350383102</v>
      </c>
      <c r="M42" s="31">
        <v>0</v>
      </c>
      <c r="N42" s="33">
        <f t="shared" si="11"/>
        <v>0</v>
      </c>
      <c r="O42" s="31">
        <v>4838</v>
      </c>
      <c r="P42" s="31">
        <v>98</v>
      </c>
      <c r="Q42" s="33">
        <f t="shared" si="12"/>
        <v>50.093186995237104</v>
      </c>
      <c r="R42" s="31"/>
      <c r="S42" s="31"/>
      <c r="T42" s="31"/>
      <c r="U42" s="31" t="s">
        <v>173</v>
      </c>
    </row>
    <row r="43" spans="1:21" ht="13.5">
      <c r="A43" s="54" t="s">
        <v>87</v>
      </c>
      <c r="B43" s="54" t="s">
        <v>158</v>
      </c>
      <c r="C43" s="55" t="s">
        <v>159</v>
      </c>
      <c r="D43" s="31">
        <f t="shared" si="0"/>
        <v>8441</v>
      </c>
      <c r="E43" s="32">
        <f t="shared" si="13"/>
        <v>341</v>
      </c>
      <c r="F43" s="33">
        <f t="shared" si="8"/>
        <v>4.0398057102239076</v>
      </c>
      <c r="G43" s="31">
        <v>341</v>
      </c>
      <c r="H43" s="31">
        <v>0</v>
      </c>
      <c r="I43" s="32">
        <f t="shared" si="14"/>
        <v>8100</v>
      </c>
      <c r="J43" s="33">
        <f t="shared" si="9"/>
        <v>95.9601942897761</v>
      </c>
      <c r="K43" s="31">
        <v>4680</v>
      </c>
      <c r="L43" s="33">
        <f t="shared" si="10"/>
        <v>55.44366781187063</v>
      </c>
      <c r="M43" s="31">
        <v>0</v>
      </c>
      <c r="N43" s="33">
        <f t="shared" si="11"/>
        <v>0</v>
      </c>
      <c r="O43" s="31">
        <v>3420</v>
      </c>
      <c r="P43" s="31">
        <v>2868</v>
      </c>
      <c r="Q43" s="33">
        <f t="shared" si="12"/>
        <v>40.516526477905465</v>
      </c>
      <c r="R43" s="31" t="s">
        <v>173</v>
      </c>
      <c r="S43" s="31"/>
      <c r="T43" s="31"/>
      <c r="U43" s="31"/>
    </row>
    <row r="44" spans="1:21" ht="13.5">
      <c r="A44" s="54" t="s">
        <v>87</v>
      </c>
      <c r="B44" s="54" t="s">
        <v>160</v>
      </c>
      <c r="C44" s="55" t="s">
        <v>161</v>
      </c>
      <c r="D44" s="31">
        <f t="shared" si="0"/>
        <v>7823</v>
      </c>
      <c r="E44" s="32">
        <f t="shared" si="13"/>
        <v>1754</v>
      </c>
      <c r="F44" s="33">
        <f t="shared" si="8"/>
        <v>22.421066087178833</v>
      </c>
      <c r="G44" s="31">
        <v>1754</v>
      </c>
      <c r="H44" s="31">
        <v>0</v>
      </c>
      <c r="I44" s="32">
        <f t="shared" si="14"/>
        <v>6069</v>
      </c>
      <c r="J44" s="33">
        <f t="shared" si="9"/>
        <v>77.57893391282117</v>
      </c>
      <c r="K44" s="31">
        <v>3211</v>
      </c>
      <c r="L44" s="33">
        <f t="shared" si="10"/>
        <v>41.04563466700754</v>
      </c>
      <c r="M44" s="31">
        <v>0</v>
      </c>
      <c r="N44" s="33">
        <f t="shared" si="11"/>
        <v>0</v>
      </c>
      <c r="O44" s="31">
        <v>2858</v>
      </c>
      <c r="P44" s="31">
        <v>2858</v>
      </c>
      <c r="Q44" s="33">
        <f t="shared" si="12"/>
        <v>36.53329924581363</v>
      </c>
      <c r="R44" s="31" t="s">
        <v>173</v>
      </c>
      <c r="S44" s="31"/>
      <c r="T44" s="31"/>
      <c r="U44" s="31"/>
    </row>
    <row r="45" spans="1:21" ht="13.5">
      <c r="A45" s="54" t="s">
        <v>87</v>
      </c>
      <c r="B45" s="54" t="s">
        <v>162</v>
      </c>
      <c r="C45" s="55" t="s">
        <v>163</v>
      </c>
      <c r="D45" s="31">
        <f t="shared" si="0"/>
        <v>5638</v>
      </c>
      <c r="E45" s="32">
        <f t="shared" si="13"/>
        <v>873</v>
      </c>
      <c r="F45" s="33">
        <f t="shared" si="8"/>
        <v>15.48421426037602</v>
      </c>
      <c r="G45" s="31">
        <v>813</v>
      </c>
      <c r="H45" s="31">
        <v>60</v>
      </c>
      <c r="I45" s="32">
        <f t="shared" si="14"/>
        <v>4765</v>
      </c>
      <c r="J45" s="33">
        <f t="shared" si="9"/>
        <v>84.51578573962398</v>
      </c>
      <c r="K45" s="31">
        <v>1689</v>
      </c>
      <c r="L45" s="33">
        <f t="shared" si="10"/>
        <v>29.957431713373538</v>
      </c>
      <c r="M45" s="31">
        <v>0</v>
      </c>
      <c r="N45" s="33">
        <f t="shared" si="11"/>
        <v>0</v>
      </c>
      <c r="O45" s="31">
        <v>3076</v>
      </c>
      <c r="P45" s="31">
        <v>2337</v>
      </c>
      <c r="Q45" s="33">
        <f t="shared" si="12"/>
        <v>54.55835402625044</v>
      </c>
      <c r="R45" s="31" t="s">
        <v>173</v>
      </c>
      <c r="S45" s="31"/>
      <c r="T45" s="31"/>
      <c r="U45" s="31"/>
    </row>
    <row r="46" spans="1:21" ht="13.5">
      <c r="A46" s="54" t="s">
        <v>87</v>
      </c>
      <c r="B46" s="54" t="s">
        <v>164</v>
      </c>
      <c r="C46" s="55" t="s">
        <v>165</v>
      </c>
      <c r="D46" s="31">
        <f t="shared" si="0"/>
        <v>10365</v>
      </c>
      <c r="E46" s="32">
        <f t="shared" si="13"/>
        <v>2351</v>
      </c>
      <c r="F46" s="33">
        <f t="shared" si="8"/>
        <v>22.682103232030872</v>
      </c>
      <c r="G46" s="31">
        <v>2351</v>
      </c>
      <c r="H46" s="31">
        <v>0</v>
      </c>
      <c r="I46" s="32">
        <f t="shared" si="14"/>
        <v>8014</v>
      </c>
      <c r="J46" s="33">
        <f t="shared" si="9"/>
        <v>77.31789676796913</v>
      </c>
      <c r="K46" s="31">
        <v>3493</v>
      </c>
      <c r="L46" s="33">
        <f t="shared" si="10"/>
        <v>33.699951760733235</v>
      </c>
      <c r="M46" s="31">
        <v>0</v>
      </c>
      <c r="N46" s="33">
        <f t="shared" si="11"/>
        <v>0</v>
      </c>
      <c r="O46" s="31">
        <v>4521</v>
      </c>
      <c r="P46" s="31">
        <v>1621</v>
      </c>
      <c r="Q46" s="33">
        <f t="shared" si="12"/>
        <v>43.61794500723589</v>
      </c>
      <c r="R46" s="31" t="s">
        <v>173</v>
      </c>
      <c r="S46" s="31"/>
      <c r="T46" s="31"/>
      <c r="U46" s="31"/>
    </row>
    <row r="47" spans="1:21" ht="13.5">
      <c r="A47" s="54" t="s">
        <v>87</v>
      </c>
      <c r="B47" s="54" t="s">
        <v>166</v>
      </c>
      <c r="C47" s="55" t="s">
        <v>167</v>
      </c>
      <c r="D47" s="31">
        <f t="shared" si="0"/>
        <v>17545</v>
      </c>
      <c r="E47" s="32">
        <f t="shared" si="13"/>
        <v>4372</v>
      </c>
      <c r="F47" s="33">
        <f t="shared" si="8"/>
        <v>24.918780279281847</v>
      </c>
      <c r="G47" s="31">
        <v>4372</v>
      </c>
      <c r="H47" s="31">
        <v>0</v>
      </c>
      <c r="I47" s="32">
        <f t="shared" si="14"/>
        <v>13173</v>
      </c>
      <c r="J47" s="33">
        <f t="shared" si="9"/>
        <v>75.08121972071815</v>
      </c>
      <c r="K47" s="31">
        <v>4652</v>
      </c>
      <c r="L47" s="33">
        <f t="shared" si="10"/>
        <v>26.514676546024507</v>
      </c>
      <c r="M47" s="31">
        <v>0</v>
      </c>
      <c r="N47" s="33">
        <f t="shared" si="11"/>
        <v>0</v>
      </c>
      <c r="O47" s="31">
        <v>8521</v>
      </c>
      <c r="P47" s="31">
        <v>1051</v>
      </c>
      <c r="Q47" s="33">
        <f t="shared" si="12"/>
        <v>48.56654317469364</v>
      </c>
      <c r="R47" s="31" t="s">
        <v>173</v>
      </c>
      <c r="S47" s="31"/>
      <c r="T47" s="31"/>
      <c r="U47" s="31"/>
    </row>
    <row r="48" spans="1:21" ht="13.5">
      <c r="A48" s="54" t="s">
        <v>87</v>
      </c>
      <c r="B48" s="54" t="s">
        <v>168</v>
      </c>
      <c r="C48" s="55" t="s">
        <v>169</v>
      </c>
      <c r="D48" s="31">
        <f t="shared" si="0"/>
        <v>7348</v>
      </c>
      <c r="E48" s="32">
        <f t="shared" si="13"/>
        <v>1249</v>
      </c>
      <c r="F48" s="33">
        <f t="shared" si="8"/>
        <v>16.997822536744692</v>
      </c>
      <c r="G48" s="31">
        <v>1249</v>
      </c>
      <c r="H48" s="31">
        <v>0</v>
      </c>
      <c r="I48" s="32">
        <f t="shared" si="14"/>
        <v>6099</v>
      </c>
      <c r="J48" s="33">
        <f t="shared" si="9"/>
        <v>83.00217746325531</v>
      </c>
      <c r="K48" s="31">
        <v>3012</v>
      </c>
      <c r="L48" s="33">
        <f t="shared" si="10"/>
        <v>40.99074578116495</v>
      </c>
      <c r="M48" s="31">
        <v>0</v>
      </c>
      <c r="N48" s="33">
        <f t="shared" si="11"/>
        <v>0</v>
      </c>
      <c r="O48" s="31">
        <v>3087</v>
      </c>
      <c r="P48" s="31">
        <v>1834</v>
      </c>
      <c r="Q48" s="33">
        <f t="shared" si="12"/>
        <v>42.01143168209037</v>
      </c>
      <c r="R48" s="31" t="s">
        <v>173</v>
      </c>
      <c r="S48" s="31"/>
      <c r="T48" s="31"/>
      <c r="U48" s="31"/>
    </row>
    <row r="49" spans="1:21" ht="13.5">
      <c r="A49" s="54" t="s">
        <v>87</v>
      </c>
      <c r="B49" s="54" t="s">
        <v>170</v>
      </c>
      <c r="C49" s="55" t="s">
        <v>85</v>
      </c>
      <c r="D49" s="31">
        <f t="shared" si="0"/>
        <v>5508</v>
      </c>
      <c r="E49" s="32">
        <f t="shared" si="13"/>
        <v>1294</v>
      </c>
      <c r="F49" s="33">
        <f t="shared" si="8"/>
        <v>23.493100944081334</v>
      </c>
      <c r="G49" s="31">
        <v>1294</v>
      </c>
      <c r="H49" s="31">
        <v>0</v>
      </c>
      <c r="I49" s="32">
        <f t="shared" si="14"/>
        <v>4214</v>
      </c>
      <c r="J49" s="33">
        <f t="shared" si="9"/>
        <v>76.50689905591867</v>
      </c>
      <c r="K49" s="31">
        <v>2604</v>
      </c>
      <c r="L49" s="33">
        <f t="shared" si="10"/>
        <v>47.276688453159046</v>
      </c>
      <c r="M49" s="31">
        <v>0</v>
      </c>
      <c r="N49" s="33">
        <f t="shared" si="11"/>
        <v>0</v>
      </c>
      <c r="O49" s="31">
        <v>1610</v>
      </c>
      <c r="P49" s="31">
        <v>8</v>
      </c>
      <c r="Q49" s="33">
        <f t="shared" si="12"/>
        <v>29.23021060275962</v>
      </c>
      <c r="R49" s="31" t="s">
        <v>173</v>
      </c>
      <c r="S49" s="31"/>
      <c r="T49" s="31"/>
      <c r="U49" s="31"/>
    </row>
    <row r="50" spans="1:21" ht="13.5">
      <c r="A50" s="54" t="s">
        <v>87</v>
      </c>
      <c r="B50" s="54" t="s">
        <v>171</v>
      </c>
      <c r="C50" s="55" t="s">
        <v>172</v>
      </c>
      <c r="D50" s="31">
        <f t="shared" si="0"/>
        <v>7212</v>
      </c>
      <c r="E50" s="32">
        <f t="shared" si="13"/>
        <v>1002</v>
      </c>
      <c r="F50" s="33">
        <f t="shared" si="8"/>
        <v>13.893510815307819</v>
      </c>
      <c r="G50" s="31">
        <v>925</v>
      </c>
      <c r="H50" s="31">
        <v>77</v>
      </c>
      <c r="I50" s="32">
        <f t="shared" si="14"/>
        <v>6210</v>
      </c>
      <c r="J50" s="33">
        <f t="shared" si="9"/>
        <v>86.10648918469218</v>
      </c>
      <c r="K50" s="31">
        <v>0</v>
      </c>
      <c r="L50" s="33">
        <f t="shared" si="10"/>
        <v>0</v>
      </c>
      <c r="M50" s="31">
        <v>0</v>
      </c>
      <c r="N50" s="33">
        <f t="shared" si="11"/>
        <v>0</v>
      </c>
      <c r="O50" s="31">
        <v>6210</v>
      </c>
      <c r="P50" s="31">
        <v>1191</v>
      </c>
      <c r="Q50" s="33">
        <f t="shared" si="12"/>
        <v>86.10648918469218</v>
      </c>
      <c r="R50" s="31" t="s">
        <v>173</v>
      </c>
      <c r="S50" s="31"/>
      <c r="T50" s="31"/>
      <c r="U50" s="31"/>
    </row>
    <row r="51" spans="1:21" ht="13.5">
      <c r="A51" s="84" t="s">
        <v>28</v>
      </c>
      <c r="B51" s="85"/>
      <c r="C51" s="85"/>
      <c r="D51" s="31">
        <f>SUM(D7:D50)</f>
        <v>1227904</v>
      </c>
      <c r="E51" s="31">
        <f aca="true" t="shared" si="15" ref="E51:P51">SUM(E7:E50)</f>
        <v>226929</v>
      </c>
      <c r="F51" s="33">
        <f t="shared" si="8"/>
        <v>18.481005029709163</v>
      </c>
      <c r="G51" s="31">
        <f t="shared" si="15"/>
        <v>225303</v>
      </c>
      <c r="H51" s="31">
        <f t="shared" si="15"/>
        <v>1626</v>
      </c>
      <c r="I51" s="31">
        <f t="shared" si="15"/>
        <v>1000975</v>
      </c>
      <c r="J51" s="33">
        <f t="shared" si="9"/>
        <v>81.51899497029083</v>
      </c>
      <c r="K51" s="31">
        <f t="shared" si="15"/>
        <v>600052</v>
      </c>
      <c r="L51" s="33">
        <f t="shared" si="10"/>
        <v>48.86798967997498</v>
      </c>
      <c r="M51" s="31">
        <f t="shared" si="15"/>
        <v>0</v>
      </c>
      <c r="N51" s="33">
        <f t="shared" si="11"/>
        <v>0</v>
      </c>
      <c r="O51" s="31">
        <f t="shared" si="15"/>
        <v>400923</v>
      </c>
      <c r="P51" s="31">
        <f t="shared" si="15"/>
        <v>136682</v>
      </c>
      <c r="Q51" s="33">
        <f t="shared" si="12"/>
        <v>32.65100529031585</v>
      </c>
      <c r="R51" s="31">
        <f>COUNTIF(R7:R50,"○")</f>
        <v>39</v>
      </c>
      <c r="S51" s="31">
        <f>COUNTIF(S7:S50,"○")</f>
        <v>1</v>
      </c>
      <c r="T51" s="31">
        <f>COUNTIF(T7:T50,"○")</f>
        <v>0</v>
      </c>
      <c r="U51" s="31">
        <f>COUNTIF(U7:U50,"○")</f>
        <v>4</v>
      </c>
    </row>
  </sheetData>
  <mergeCells count="19">
    <mergeCell ref="A51:C5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29</v>
      </c>
      <c r="B2" s="65" t="s">
        <v>16</v>
      </c>
      <c r="C2" s="68" t="s">
        <v>17</v>
      </c>
      <c r="D2" s="14" t="s">
        <v>30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31</v>
      </c>
      <c r="E3" s="59" t="s">
        <v>32</v>
      </c>
      <c r="F3" s="89"/>
      <c r="G3" s="90"/>
      <c r="H3" s="86" t="s">
        <v>33</v>
      </c>
      <c r="I3" s="57"/>
      <c r="J3" s="58"/>
      <c r="K3" s="59" t="s">
        <v>34</v>
      </c>
      <c r="L3" s="57"/>
      <c r="M3" s="58"/>
      <c r="N3" s="26" t="s">
        <v>31</v>
      </c>
      <c r="O3" s="17" t="s">
        <v>35</v>
      </c>
      <c r="P3" s="24"/>
      <c r="Q3" s="24"/>
      <c r="R3" s="24"/>
      <c r="S3" s="24"/>
      <c r="T3" s="25"/>
      <c r="U3" s="17" t="s">
        <v>36</v>
      </c>
      <c r="V3" s="24"/>
      <c r="W3" s="24"/>
      <c r="X3" s="24"/>
      <c r="Y3" s="24"/>
      <c r="Z3" s="25"/>
      <c r="AA3" s="17" t="s">
        <v>37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31</v>
      </c>
      <c r="F4" s="18" t="s">
        <v>19</v>
      </c>
      <c r="G4" s="18" t="s">
        <v>20</v>
      </c>
      <c r="H4" s="26" t="s">
        <v>31</v>
      </c>
      <c r="I4" s="18" t="s">
        <v>19</v>
      </c>
      <c r="J4" s="18" t="s">
        <v>20</v>
      </c>
      <c r="K4" s="26" t="s">
        <v>31</v>
      </c>
      <c r="L4" s="18" t="s">
        <v>19</v>
      </c>
      <c r="M4" s="18" t="s">
        <v>20</v>
      </c>
      <c r="N4" s="27"/>
      <c r="O4" s="26" t="s">
        <v>31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31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31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87</v>
      </c>
      <c r="B7" s="54" t="s">
        <v>88</v>
      </c>
      <c r="C7" s="55" t="s">
        <v>89</v>
      </c>
      <c r="D7" s="31">
        <f aca="true" t="shared" si="0" ref="D7:D50">E7+H7+K7</f>
        <v>45626</v>
      </c>
      <c r="E7" s="31">
        <f aca="true" t="shared" si="1" ref="E7:E50">F7+G7</f>
        <v>3</v>
      </c>
      <c r="F7" s="31">
        <v>3</v>
      </c>
      <c r="G7" s="31">
        <v>0</v>
      </c>
      <c r="H7" s="31">
        <f aca="true" t="shared" si="2" ref="H7:H50">I7+J7</f>
        <v>15096</v>
      </c>
      <c r="I7" s="31">
        <v>15096</v>
      </c>
      <c r="J7" s="31">
        <v>0</v>
      </c>
      <c r="K7" s="31">
        <f aca="true" t="shared" si="3" ref="K7:K50">L7+M7</f>
        <v>30527</v>
      </c>
      <c r="L7" s="31">
        <v>0</v>
      </c>
      <c r="M7" s="31">
        <v>30527</v>
      </c>
      <c r="N7" s="31">
        <f aca="true" t="shared" si="4" ref="N7:N50">O7+U7+AA7</f>
        <v>45658</v>
      </c>
      <c r="O7" s="31">
        <f aca="true" t="shared" si="5" ref="O7:O50">SUM(P7:T7)</f>
        <v>15099</v>
      </c>
      <c r="P7" s="31">
        <v>15099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50">SUM(V7:Z7)</f>
        <v>30527</v>
      </c>
      <c r="V7" s="31">
        <v>30527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50">AB7+AC7</f>
        <v>32</v>
      </c>
      <c r="AB7" s="31">
        <v>32</v>
      </c>
      <c r="AC7" s="31">
        <v>0</v>
      </c>
    </row>
    <row r="8" spans="1:29" ht="13.5">
      <c r="A8" s="54" t="s">
        <v>87</v>
      </c>
      <c r="B8" s="54" t="s">
        <v>90</v>
      </c>
      <c r="C8" s="55" t="s">
        <v>91</v>
      </c>
      <c r="D8" s="31">
        <f t="shared" si="0"/>
        <v>29896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29896</v>
      </c>
      <c r="L8" s="31">
        <v>18345</v>
      </c>
      <c r="M8" s="31">
        <v>11551</v>
      </c>
      <c r="N8" s="31">
        <f t="shared" si="4"/>
        <v>29896</v>
      </c>
      <c r="O8" s="31">
        <f t="shared" si="5"/>
        <v>18345</v>
      </c>
      <c r="P8" s="31">
        <v>18345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11551</v>
      </c>
      <c r="V8" s="31">
        <v>11551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87</v>
      </c>
      <c r="B9" s="54" t="s">
        <v>92</v>
      </c>
      <c r="C9" s="55" t="s">
        <v>93</v>
      </c>
      <c r="D9" s="31">
        <f t="shared" si="0"/>
        <v>21339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21339</v>
      </c>
      <c r="L9" s="31">
        <v>5615</v>
      </c>
      <c r="M9" s="31">
        <v>15724</v>
      </c>
      <c r="N9" s="31">
        <f t="shared" si="4"/>
        <v>21387</v>
      </c>
      <c r="O9" s="31">
        <f t="shared" si="5"/>
        <v>5615</v>
      </c>
      <c r="P9" s="31">
        <v>5615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15665</v>
      </c>
      <c r="V9" s="31">
        <v>15665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107</v>
      </c>
      <c r="AB9" s="31">
        <v>107</v>
      </c>
      <c r="AC9" s="31">
        <v>0</v>
      </c>
    </row>
    <row r="10" spans="1:29" ht="13.5">
      <c r="A10" s="54" t="s">
        <v>87</v>
      </c>
      <c r="B10" s="54" t="s">
        <v>94</v>
      </c>
      <c r="C10" s="55" t="s">
        <v>95</v>
      </c>
      <c r="D10" s="31">
        <f t="shared" si="0"/>
        <v>31980</v>
      </c>
      <c r="E10" s="31">
        <f t="shared" si="1"/>
        <v>0</v>
      </c>
      <c r="F10" s="31">
        <v>0</v>
      </c>
      <c r="G10" s="31">
        <v>0</v>
      </c>
      <c r="H10" s="31">
        <f t="shared" si="2"/>
        <v>210</v>
      </c>
      <c r="I10" s="31">
        <v>210</v>
      </c>
      <c r="J10" s="31">
        <v>0</v>
      </c>
      <c r="K10" s="31">
        <f t="shared" si="3"/>
        <v>31770</v>
      </c>
      <c r="L10" s="31">
        <v>7321</v>
      </c>
      <c r="M10" s="31">
        <v>24449</v>
      </c>
      <c r="N10" s="31">
        <f t="shared" si="4"/>
        <v>32047</v>
      </c>
      <c r="O10" s="31">
        <f t="shared" si="5"/>
        <v>7531</v>
      </c>
      <c r="P10" s="31">
        <v>7531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24449</v>
      </c>
      <c r="V10" s="31">
        <v>24449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67</v>
      </c>
      <c r="AB10" s="31">
        <v>67</v>
      </c>
      <c r="AC10" s="31">
        <v>0</v>
      </c>
    </row>
    <row r="11" spans="1:29" ht="13.5">
      <c r="A11" s="54" t="s">
        <v>87</v>
      </c>
      <c r="B11" s="54" t="s">
        <v>96</v>
      </c>
      <c r="C11" s="55" t="s">
        <v>97</v>
      </c>
      <c r="D11" s="31">
        <f t="shared" si="0"/>
        <v>13489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13489</v>
      </c>
      <c r="L11" s="31">
        <v>6656</v>
      </c>
      <c r="M11" s="31">
        <v>6833</v>
      </c>
      <c r="N11" s="31">
        <f t="shared" si="4"/>
        <v>13489</v>
      </c>
      <c r="O11" s="31">
        <f t="shared" si="5"/>
        <v>6656</v>
      </c>
      <c r="P11" s="31">
        <v>6656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6833</v>
      </c>
      <c r="V11" s="31">
        <v>6833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87</v>
      </c>
      <c r="B12" s="54" t="s">
        <v>98</v>
      </c>
      <c r="C12" s="55" t="s">
        <v>99</v>
      </c>
      <c r="D12" s="31">
        <f t="shared" si="0"/>
        <v>12794</v>
      </c>
      <c r="E12" s="31">
        <f t="shared" si="1"/>
        <v>73</v>
      </c>
      <c r="F12" s="31">
        <v>73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12721</v>
      </c>
      <c r="L12" s="31">
        <v>5126</v>
      </c>
      <c r="M12" s="31">
        <v>7595</v>
      </c>
      <c r="N12" s="31">
        <f t="shared" si="4"/>
        <v>12794</v>
      </c>
      <c r="O12" s="31">
        <f t="shared" si="5"/>
        <v>5199</v>
      </c>
      <c r="P12" s="31">
        <v>5199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7595</v>
      </c>
      <c r="V12" s="31">
        <v>7595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87</v>
      </c>
      <c r="B13" s="54" t="s">
        <v>100</v>
      </c>
      <c r="C13" s="55" t="s">
        <v>101</v>
      </c>
      <c r="D13" s="31">
        <f t="shared" si="0"/>
        <v>7615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7615</v>
      </c>
      <c r="L13" s="31">
        <v>3068</v>
      </c>
      <c r="M13" s="31">
        <v>4547</v>
      </c>
      <c r="N13" s="31">
        <f t="shared" si="4"/>
        <v>7615</v>
      </c>
      <c r="O13" s="31">
        <f t="shared" si="5"/>
        <v>3068</v>
      </c>
      <c r="P13" s="31">
        <v>3068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4547</v>
      </c>
      <c r="V13" s="31">
        <v>4547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87</v>
      </c>
      <c r="B14" s="54" t="s">
        <v>102</v>
      </c>
      <c r="C14" s="55" t="s">
        <v>103</v>
      </c>
      <c r="D14" s="31">
        <f t="shared" si="0"/>
        <v>5831</v>
      </c>
      <c r="E14" s="31">
        <f t="shared" si="1"/>
        <v>5831</v>
      </c>
      <c r="F14" s="31">
        <v>2890</v>
      </c>
      <c r="G14" s="31">
        <v>2941</v>
      </c>
      <c r="H14" s="31">
        <f t="shared" si="2"/>
        <v>0</v>
      </c>
      <c r="I14" s="31">
        <v>0</v>
      </c>
      <c r="J14" s="31">
        <v>0</v>
      </c>
      <c r="K14" s="31">
        <f t="shared" si="3"/>
        <v>0</v>
      </c>
      <c r="L14" s="31">
        <v>0</v>
      </c>
      <c r="M14" s="31">
        <v>0</v>
      </c>
      <c r="N14" s="31">
        <f t="shared" si="4"/>
        <v>5831</v>
      </c>
      <c r="O14" s="31">
        <f t="shared" si="5"/>
        <v>2890</v>
      </c>
      <c r="P14" s="31">
        <v>2890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2941</v>
      </c>
      <c r="V14" s="31">
        <v>2941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87</v>
      </c>
      <c r="B15" s="54" t="s">
        <v>104</v>
      </c>
      <c r="C15" s="55" t="s">
        <v>105</v>
      </c>
      <c r="D15" s="31">
        <f t="shared" si="0"/>
        <v>9858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9858</v>
      </c>
      <c r="L15" s="31">
        <v>5529</v>
      </c>
      <c r="M15" s="31">
        <v>4329</v>
      </c>
      <c r="N15" s="31">
        <f t="shared" si="4"/>
        <v>9858</v>
      </c>
      <c r="O15" s="31">
        <f t="shared" si="5"/>
        <v>5529</v>
      </c>
      <c r="P15" s="31">
        <v>5529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4329</v>
      </c>
      <c r="V15" s="31">
        <v>4329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87</v>
      </c>
      <c r="B16" s="54" t="s">
        <v>106</v>
      </c>
      <c r="C16" s="55" t="s">
        <v>107</v>
      </c>
      <c r="D16" s="31">
        <f t="shared" si="0"/>
        <v>7369</v>
      </c>
      <c r="E16" s="31">
        <f t="shared" si="1"/>
        <v>7369</v>
      </c>
      <c r="F16" s="31">
        <v>3267</v>
      </c>
      <c r="G16" s="31">
        <v>4102</v>
      </c>
      <c r="H16" s="31">
        <f t="shared" si="2"/>
        <v>0</v>
      </c>
      <c r="I16" s="31">
        <v>0</v>
      </c>
      <c r="J16" s="31">
        <v>0</v>
      </c>
      <c r="K16" s="31">
        <f t="shared" si="3"/>
        <v>0</v>
      </c>
      <c r="L16" s="31">
        <v>0</v>
      </c>
      <c r="M16" s="31">
        <v>0</v>
      </c>
      <c r="N16" s="31">
        <f t="shared" si="4"/>
        <v>7369</v>
      </c>
      <c r="O16" s="31">
        <f t="shared" si="5"/>
        <v>3267</v>
      </c>
      <c r="P16" s="31">
        <v>3267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4102</v>
      </c>
      <c r="V16" s="31">
        <v>4102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87</v>
      </c>
      <c r="B17" s="54" t="s">
        <v>108</v>
      </c>
      <c r="C17" s="55" t="s">
        <v>109</v>
      </c>
      <c r="D17" s="31">
        <f t="shared" si="0"/>
        <v>11359</v>
      </c>
      <c r="E17" s="31">
        <f t="shared" si="1"/>
        <v>11359</v>
      </c>
      <c r="F17" s="31">
        <v>4252</v>
      </c>
      <c r="G17" s="31">
        <v>7107</v>
      </c>
      <c r="H17" s="31">
        <f t="shared" si="2"/>
        <v>0</v>
      </c>
      <c r="I17" s="31">
        <v>0</v>
      </c>
      <c r="J17" s="31">
        <v>0</v>
      </c>
      <c r="K17" s="31">
        <f t="shared" si="3"/>
        <v>0</v>
      </c>
      <c r="L17" s="31">
        <v>0</v>
      </c>
      <c r="M17" s="31">
        <v>0</v>
      </c>
      <c r="N17" s="31">
        <f t="shared" si="4"/>
        <v>11359</v>
      </c>
      <c r="O17" s="31">
        <f t="shared" si="5"/>
        <v>4252</v>
      </c>
      <c r="P17" s="31">
        <v>4252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7107</v>
      </c>
      <c r="V17" s="31">
        <v>7107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87</v>
      </c>
      <c r="B18" s="54" t="s">
        <v>110</v>
      </c>
      <c r="C18" s="55" t="s">
        <v>111</v>
      </c>
      <c r="D18" s="31">
        <f t="shared" si="0"/>
        <v>10833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10833</v>
      </c>
      <c r="L18" s="31">
        <v>3966</v>
      </c>
      <c r="M18" s="31">
        <v>6867</v>
      </c>
      <c r="N18" s="31">
        <f t="shared" si="4"/>
        <v>10833</v>
      </c>
      <c r="O18" s="31">
        <f t="shared" si="5"/>
        <v>3966</v>
      </c>
      <c r="P18" s="31">
        <v>3966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6867</v>
      </c>
      <c r="V18" s="31">
        <v>6867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87</v>
      </c>
      <c r="B19" s="54" t="s">
        <v>112</v>
      </c>
      <c r="C19" s="55" t="s">
        <v>113</v>
      </c>
      <c r="D19" s="31">
        <f t="shared" si="0"/>
        <v>12827</v>
      </c>
      <c r="E19" s="31">
        <f t="shared" si="1"/>
        <v>0</v>
      </c>
      <c r="F19" s="31">
        <v>0</v>
      </c>
      <c r="G19" s="31">
        <v>0</v>
      </c>
      <c r="H19" s="31">
        <f t="shared" si="2"/>
        <v>5983</v>
      </c>
      <c r="I19" s="31">
        <v>5983</v>
      </c>
      <c r="J19" s="31">
        <v>0</v>
      </c>
      <c r="K19" s="31">
        <f t="shared" si="3"/>
        <v>6844</v>
      </c>
      <c r="L19" s="31">
        <v>0</v>
      </c>
      <c r="M19" s="31">
        <v>6844</v>
      </c>
      <c r="N19" s="31">
        <f t="shared" si="4"/>
        <v>12827</v>
      </c>
      <c r="O19" s="31">
        <f t="shared" si="5"/>
        <v>5983</v>
      </c>
      <c r="P19" s="31">
        <v>5983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6844</v>
      </c>
      <c r="V19" s="31">
        <v>6844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87</v>
      </c>
      <c r="B20" s="54" t="s">
        <v>114</v>
      </c>
      <c r="C20" s="55" t="s">
        <v>115</v>
      </c>
      <c r="D20" s="31">
        <f t="shared" si="0"/>
        <v>2804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2804</v>
      </c>
      <c r="L20" s="31">
        <v>1152</v>
      </c>
      <c r="M20" s="31">
        <v>1652</v>
      </c>
      <c r="N20" s="31">
        <f t="shared" si="4"/>
        <v>2804</v>
      </c>
      <c r="O20" s="31">
        <f t="shared" si="5"/>
        <v>1152</v>
      </c>
      <c r="P20" s="31">
        <v>1152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1652</v>
      </c>
      <c r="V20" s="31">
        <v>1652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87</v>
      </c>
      <c r="B21" s="54" t="s">
        <v>116</v>
      </c>
      <c r="C21" s="55" t="s">
        <v>117</v>
      </c>
      <c r="D21" s="31">
        <f t="shared" si="0"/>
        <v>2846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2846</v>
      </c>
      <c r="L21" s="31">
        <v>903</v>
      </c>
      <c r="M21" s="31">
        <v>1943</v>
      </c>
      <c r="N21" s="31">
        <f t="shared" si="4"/>
        <v>2846</v>
      </c>
      <c r="O21" s="31">
        <f t="shared" si="5"/>
        <v>903</v>
      </c>
      <c r="P21" s="31">
        <v>903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1943</v>
      </c>
      <c r="V21" s="31">
        <v>1943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87</v>
      </c>
      <c r="B22" s="54" t="s">
        <v>118</v>
      </c>
      <c r="C22" s="55" t="s">
        <v>86</v>
      </c>
      <c r="D22" s="31">
        <f t="shared" si="0"/>
        <v>4763</v>
      </c>
      <c r="E22" s="31">
        <f t="shared" si="1"/>
        <v>4763</v>
      </c>
      <c r="F22" s="31">
        <v>2293</v>
      </c>
      <c r="G22" s="31">
        <v>2470</v>
      </c>
      <c r="H22" s="31">
        <f t="shared" si="2"/>
        <v>0</v>
      </c>
      <c r="I22" s="31">
        <v>0</v>
      </c>
      <c r="J22" s="31">
        <v>0</v>
      </c>
      <c r="K22" s="31">
        <f t="shared" si="3"/>
        <v>0</v>
      </c>
      <c r="L22" s="31">
        <v>0</v>
      </c>
      <c r="M22" s="31">
        <v>0</v>
      </c>
      <c r="N22" s="31">
        <f t="shared" si="4"/>
        <v>4763</v>
      </c>
      <c r="O22" s="31">
        <f t="shared" si="5"/>
        <v>2293</v>
      </c>
      <c r="P22" s="31">
        <v>2293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2470</v>
      </c>
      <c r="V22" s="31">
        <v>2470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87</v>
      </c>
      <c r="B23" s="54" t="s">
        <v>119</v>
      </c>
      <c r="C23" s="55" t="s">
        <v>120</v>
      </c>
      <c r="D23" s="31">
        <f t="shared" si="0"/>
        <v>3678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3678</v>
      </c>
      <c r="L23" s="31">
        <v>1175</v>
      </c>
      <c r="M23" s="31">
        <v>2503</v>
      </c>
      <c r="N23" s="31">
        <f t="shared" si="4"/>
        <v>3678</v>
      </c>
      <c r="O23" s="31">
        <f t="shared" si="5"/>
        <v>1175</v>
      </c>
      <c r="P23" s="31">
        <v>1175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2503</v>
      </c>
      <c r="V23" s="31">
        <v>2503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87</v>
      </c>
      <c r="B24" s="54" t="s">
        <v>121</v>
      </c>
      <c r="C24" s="55" t="s">
        <v>84</v>
      </c>
      <c r="D24" s="31">
        <f t="shared" si="0"/>
        <v>4414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4414</v>
      </c>
      <c r="L24" s="31">
        <v>1972</v>
      </c>
      <c r="M24" s="31">
        <v>2442</v>
      </c>
      <c r="N24" s="31">
        <f t="shared" si="4"/>
        <v>4414</v>
      </c>
      <c r="O24" s="31">
        <f t="shared" si="5"/>
        <v>1972</v>
      </c>
      <c r="P24" s="31">
        <v>1972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2442</v>
      </c>
      <c r="V24" s="31">
        <v>2442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87</v>
      </c>
      <c r="B25" s="54" t="s">
        <v>122</v>
      </c>
      <c r="C25" s="55" t="s">
        <v>123</v>
      </c>
      <c r="D25" s="31">
        <f t="shared" si="0"/>
        <v>4661</v>
      </c>
      <c r="E25" s="31">
        <f t="shared" si="1"/>
        <v>17</v>
      </c>
      <c r="F25" s="31">
        <v>17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4644</v>
      </c>
      <c r="L25" s="31">
        <v>1900</v>
      </c>
      <c r="M25" s="31">
        <v>2744</v>
      </c>
      <c r="N25" s="31">
        <f t="shared" si="4"/>
        <v>4661</v>
      </c>
      <c r="O25" s="31">
        <f t="shared" si="5"/>
        <v>1917</v>
      </c>
      <c r="P25" s="31">
        <v>1917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2744</v>
      </c>
      <c r="V25" s="31">
        <v>2744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87</v>
      </c>
      <c r="B26" s="54" t="s">
        <v>124</v>
      </c>
      <c r="C26" s="55" t="s">
        <v>125</v>
      </c>
      <c r="D26" s="31">
        <f t="shared" si="0"/>
        <v>4460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4460</v>
      </c>
      <c r="L26" s="31">
        <v>1063</v>
      </c>
      <c r="M26" s="31">
        <v>3397</v>
      </c>
      <c r="N26" s="31">
        <f t="shared" si="4"/>
        <v>4460</v>
      </c>
      <c r="O26" s="31">
        <f t="shared" si="5"/>
        <v>1063</v>
      </c>
      <c r="P26" s="31">
        <v>1063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3397</v>
      </c>
      <c r="V26" s="31">
        <v>3397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87</v>
      </c>
      <c r="B27" s="54" t="s">
        <v>126</v>
      </c>
      <c r="C27" s="55" t="s">
        <v>127</v>
      </c>
      <c r="D27" s="31">
        <f t="shared" si="0"/>
        <v>2527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2527</v>
      </c>
      <c r="L27" s="31">
        <v>1163</v>
      </c>
      <c r="M27" s="31">
        <v>1364</v>
      </c>
      <c r="N27" s="31">
        <f t="shared" si="4"/>
        <v>2527</v>
      </c>
      <c r="O27" s="31">
        <f t="shared" si="5"/>
        <v>1163</v>
      </c>
      <c r="P27" s="31">
        <v>1163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1364</v>
      </c>
      <c r="V27" s="31">
        <v>1364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87</v>
      </c>
      <c r="B28" s="54" t="s">
        <v>128</v>
      </c>
      <c r="C28" s="55" t="s">
        <v>129</v>
      </c>
      <c r="D28" s="31">
        <f t="shared" si="0"/>
        <v>4522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4522</v>
      </c>
      <c r="L28" s="31">
        <v>2581</v>
      </c>
      <c r="M28" s="31">
        <v>1941</v>
      </c>
      <c r="N28" s="31">
        <f t="shared" si="4"/>
        <v>4647</v>
      </c>
      <c r="O28" s="31">
        <f t="shared" si="5"/>
        <v>2581</v>
      </c>
      <c r="P28" s="31">
        <v>2581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1941</v>
      </c>
      <c r="V28" s="31">
        <v>1941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125</v>
      </c>
      <c r="AB28" s="31">
        <v>125</v>
      </c>
      <c r="AC28" s="31">
        <v>0</v>
      </c>
    </row>
    <row r="29" spans="1:29" ht="13.5">
      <c r="A29" s="54" t="s">
        <v>87</v>
      </c>
      <c r="B29" s="54" t="s">
        <v>130</v>
      </c>
      <c r="C29" s="55" t="s">
        <v>131</v>
      </c>
      <c r="D29" s="31">
        <f t="shared" si="0"/>
        <v>2150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2150</v>
      </c>
      <c r="L29" s="31">
        <v>1084</v>
      </c>
      <c r="M29" s="31">
        <v>1066</v>
      </c>
      <c r="N29" s="31">
        <f t="shared" si="4"/>
        <v>2150</v>
      </c>
      <c r="O29" s="31">
        <f t="shared" si="5"/>
        <v>1084</v>
      </c>
      <c r="P29" s="31">
        <v>1084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1066</v>
      </c>
      <c r="V29" s="31">
        <v>1066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87</v>
      </c>
      <c r="B30" s="54" t="s">
        <v>132</v>
      </c>
      <c r="C30" s="55" t="s">
        <v>133</v>
      </c>
      <c r="D30" s="31">
        <f t="shared" si="0"/>
        <v>5659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5659</v>
      </c>
      <c r="L30" s="31">
        <v>3078</v>
      </c>
      <c r="M30" s="31">
        <v>2581</v>
      </c>
      <c r="N30" s="31">
        <f t="shared" si="4"/>
        <v>5981</v>
      </c>
      <c r="O30" s="31">
        <f t="shared" si="5"/>
        <v>3078</v>
      </c>
      <c r="P30" s="31">
        <v>3078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2581</v>
      </c>
      <c r="V30" s="31">
        <v>2581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322</v>
      </c>
      <c r="AB30" s="31">
        <v>322</v>
      </c>
      <c r="AC30" s="31">
        <v>0</v>
      </c>
    </row>
    <row r="31" spans="1:29" ht="13.5">
      <c r="A31" s="54" t="s">
        <v>87</v>
      </c>
      <c r="B31" s="54" t="s">
        <v>134</v>
      </c>
      <c r="C31" s="55" t="s">
        <v>135</v>
      </c>
      <c r="D31" s="31">
        <f t="shared" si="0"/>
        <v>1588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1588</v>
      </c>
      <c r="L31" s="31">
        <v>886</v>
      </c>
      <c r="M31" s="31">
        <v>702</v>
      </c>
      <c r="N31" s="31">
        <f t="shared" si="4"/>
        <v>1588</v>
      </c>
      <c r="O31" s="31">
        <f t="shared" si="5"/>
        <v>886</v>
      </c>
      <c r="P31" s="31">
        <v>886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702</v>
      </c>
      <c r="V31" s="31">
        <v>702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87</v>
      </c>
      <c r="B32" s="54" t="s">
        <v>136</v>
      </c>
      <c r="C32" s="55" t="s">
        <v>137</v>
      </c>
      <c r="D32" s="31">
        <f t="shared" si="0"/>
        <v>2138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2138</v>
      </c>
      <c r="L32" s="31">
        <v>1616</v>
      </c>
      <c r="M32" s="31">
        <v>522</v>
      </c>
      <c r="N32" s="31">
        <f t="shared" si="4"/>
        <v>2138</v>
      </c>
      <c r="O32" s="31">
        <f t="shared" si="5"/>
        <v>1616</v>
      </c>
      <c r="P32" s="31">
        <v>1616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522</v>
      </c>
      <c r="V32" s="31">
        <v>522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87</v>
      </c>
      <c r="B33" s="54" t="s">
        <v>138</v>
      </c>
      <c r="C33" s="55" t="s">
        <v>139</v>
      </c>
      <c r="D33" s="31">
        <f t="shared" si="0"/>
        <v>2589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2589</v>
      </c>
      <c r="L33" s="31">
        <v>1188</v>
      </c>
      <c r="M33" s="31">
        <v>1401</v>
      </c>
      <c r="N33" s="31">
        <f t="shared" si="4"/>
        <v>2589</v>
      </c>
      <c r="O33" s="31">
        <f t="shared" si="5"/>
        <v>1188</v>
      </c>
      <c r="P33" s="31">
        <v>1188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1401</v>
      </c>
      <c r="V33" s="31">
        <v>1401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87</v>
      </c>
      <c r="B34" s="54" t="s">
        <v>140</v>
      </c>
      <c r="C34" s="55" t="s">
        <v>141</v>
      </c>
      <c r="D34" s="31">
        <f t="shared" si="0"/>
        <v>5905</v>
      </c>
      <c r="E34" s="31">
        <f t="shared" si="1"/>
        <v>0</v>
      </c>
      <c r="F34" s="31">
        <v>0</v>
      </c>
      <c r="G34" s="31">
        <v>0</v>
      </c>
      <c r="H34" s="31">
        <f t="shared" si="2"/>
        <v>2752</v>
      </c>
      <c r="I34" s="31">
        <v>2752</v>
      </c>
      <c r="J34" s="31">
        <v>0</v>
      </c>
      <c r="K34" s="31">
        <f t="shared" si="3"/>
        <v>3153</v>
      </c>
      <c r="L34" s="31">
        <v>0</v>
      </c>
      <c r="M34" s="31">
        <v>3153</v>
      </c>
      <c r="N34" s="31">
        <f t="shared" si="4"/>
        <v>5905</v>
      </c>
      <c r="O34" s="31">
        <f t="shared" si="5"/>
        <v>2752</v>
      </c>
      <c r="P34" s="31">
        <v>2752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3153</v>
      </c>
      <c r="V34" s="31">
        <v>3153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87</v>
      </c>
      <c r="B35" s="54" t="s">
        <v>142</v>
      </c>
      <c r="C35" s="55" t="s">
        <v>143</v>
      </c>
      <c r="D35" s="31">
        <f t="shared" si="0"/>
        <v>7076</v>
      </c>
      <c r="E35" s="31">
        <f t="shared" si="1"/>
        <v>0</v>
      </c>
      <c r="F35" s="31">
        <v>0</v>
      </c>
      <c r="G35" s="31">
        <v>0</v>
      </c>
      <c r="H35" s="31">
        <f t="shared" si="2"/>
        <v>3663</v>
      </c>
      <c r="I35" s="31">
        <v>3663</v>
      </c>
      <c r="J35" s="31">
        <v>0</v>
      </c>
      <c r="K35" s="31">
        <f t="shared" si="3"/>
        <v>3413</v>
      </c>
      <c r="L35" s="31">
        <v>0</v>
      </c>
      <c r="M35" s="31">
        <v>3413</v>
      </c>
      <c r="N35" s="31">
        <f t="shared" si="4"/>
        <v>7076</v>
      </c>
      <c r="O35" s="31">
        <f t="shared" si="5"/>
        <v>3663</v>
      </c>
      <c r="P35" s="31">
        <v>3663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3413</v>
      </c>
      <c r="V35" s="31">
        <v>3413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87</v>
      </c>
      <c r="B36" s="54" t="s">
        <v>144</v>
      </c>
      <c r="C36" s="55" t="s">
        <v>145</v>
      </c>
      <c r="D36" s="31">
        <f t="shared" si="0"/>
        <v>4402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4402</v>
      </c>
      <c r="L36" s="31">
        <v>3256</v>
      </c>
      <c r="M36" s="31">
        <v>1146</v>
      </c>
      <c r="N36" s="31">
        <f t="shared" si="4"/>
        <v>4402</v>
      </c>
      <c r="O36" s="31">
        <f t="shared" si="5"/>
        <v>3256</v>
      </c>
      <c r="P36" s="31">
        <v>3256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1146</v>
      </c>
      <c r="V36" s="31">
        <v>1146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87</v>
      </c>
      <c r="B37" s="54" t="s">
        <v>146</v>
      </c>
      <c r="C37" s="55" t="s">
        <v>147</v>
      </c>
      <c r="D37" s="31">
        <f t="shared" si="0"/>
        <v>5388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5388</v>
      </c>
      <c r="L37" s="31">
        <v>3534</v>
      </c>
      <c r="M37" s="31">
        <v>1854</v>
      </c>
      <c r="N37" s="31">
        <f t="shared" si="4"/>
        <v>5388</v>
      </c>
      <c r="O37" s="31">
        <f t="shared" si="5"/>
        <v>3534</v>
      </c>
      <c r="P37" s="31">
        <v>3534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1854</v>
      </c>
      <c r="V37" s="31">
        <v>1854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87</v>
      </c>
      <c r="B38" s="54" t="s">
        <v>148</v>
      </c>
      <c r="C38" s="55" t="s">
        <v>149</v>
      </c>
      <c r="D38" s="31">
        <f t="shared" si="0"/>
        <v>3910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3910</v>
      </c>
      <c r="L38" s="31">
        <v>1615</v>
      </c>
      <c r="M38" s="31">
        <v>2295</v>
      </c>
      <c r="N38" s="31">
        <f t="shared" si="4"/>
        <v>3910</v>
      </c>
      <c r="O38" s="31">
        <f t="shared" si="5"/>
        <v>1615</v>
      </c>
      <c r="P38" s="31">
        <v>1615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2295</v>
      </c>
      <c r="V38" s="31">
        <v>2295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87</v>
      </c>
      <c r="B39" s="54" t="s">
        <v>150</v>
      </c>
      <c r="C39" s="55" t="s">
        <v>151</v>
      </c>
      <c r="D39" s="31">
        <f t="shared" si="0"/>
        <v>1665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1665</v>
      </c>
      <c r="L39" s="31">
        <v>770</v>
      </c>
      <c r="M39" s="31">
        <v>895</v>
      </c>
      <c r="N39" s="31">
        <f t="shared" si="4"/>
        <v>1780</v>
      </c>
      <c r="O39" s="31">
        <f t="shared" si="5"/>
        <v>770</v>
      </c>
      <c r="P39" s="31">
        <v>770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859</v>
      </c>
      <c r="V39" s="31">
        <v>859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151</v>
      </c>
      <c r="AB39" s="31">
        <v>151</v>
      </c>
      <c r="AC39" s="31">
        <v>0</v>
      </c>
    </row>
    <row r="40" spans="1:29" ht="13.5">
      <c r="A40" s="54" t="s">
        <v>87</v>
      </c>
      <c r="B40" s="54" t="s">
        <v>152</v>
      </c>
      <c r="C40" s="55" t="s">
        <v>153</v>
      </c>
      <c r="D40" s="31">
        <f t="shared" si="0"/>
        <v>5010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5010</v>
      </c>
      <c r="L40" s="31">
        <v>1617</v>
      </c>
      <c r="M40" s="31">
        <v>3393</v>
      </c>
      <c r="N40" s="31">
        <f t="shared" si="4"/>
        <v>5010</v>
      </c>
      <c r="O40" s="31">
        <f t="shared" si="5"/>
        <v>1617</v>
      </c>
      <c r="P40" s="31">
        <v>1617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3393</v>
      </c>
      <c r="V40" s="31">
        <v>3393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87</v>
      </c>
      <c r="B41" s="54" t="s">
        <v>154</v>
      </c>
      <c r="C41" s="55" t="s">
        <v>155</v>
      </c>
      <c r="D41" s="31">
        <f t="shared" si="0"/>
        <v>3807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3807</v>
      </c>
      <c r="L41" s="31">
        <v>751</v>
      </c>
      <c r="M41" s="31">
        <v>3056</v>
      </c>
      <c r="N41" s="31">
        <f t="shared" si="4"/>
        <v>3807</v>
      </c>
      <c r="O41" s="31">
        <f t="shared" si="5"/>
        <v>751</v>
      </c>
      <c r="P41" s="31">
        <v>751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3056</v>
      </c>
      <c r="V41" s="31">
        <v>3056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87</v>
      </c>
      <c r="B42" s="54" t="s">
        <v>156</v>
      </c>
      <c r="C42" s="55" t="s">
        <v>157</v>
      </c>
      <c r="D42" s="31">
        <f t="shared" si="0"/>
        <v>830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830</v>
      </c>
      <c r="L42" s="31">
        <v>359</v>
      </c>
      <c r="M42" s="31">
        <v>471</v>
      </c>
      <c r="N42" s="31">
        <f t="shared" si="4"/>
        <v>830</v>
      </c>
      <c r="O42" s="31">
        <f t="shared" si="5"/>
        <v>359</v>
      </c>
      <c r="P42" s="31">
        <v>359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471</v>
      </c>
      <c r="V42" s="31">
        <v>471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87</v>
      </c>
      <c r="B43" s="54" t="s">
        <v>158</v>
      </c>
      <c r="C43" s="55" t="s">
        <v>159</v>
      </c>
      <c r="D43" s="31">
        <f t="shared" si="0"/>
        <v>1382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1382</v>
      </c>
      <c r="L43" s="31">
        <v>275</v>
      </c>
      <c r="M43" s="31">
        <v>1107</v>
      </c>
      <c r="N43" s="31">
        <f t="shared" si="4"/>
        <v>1382</v>
      </c>
      <c r="O43" s="31">
        <f t="shared" si="5"/>
        <v>275</v>
      </c>
      <c r="P43" s="31">
        <v>275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1107</v>
      </c>
      <c r="V43" s="31">
        <v>1107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87</v>
      </c>
      <c r="B44" s="54" t="s">
        <v>160</v>
      </c>
      <c r="C44" s="55" t="s">
        <v>161</v>
      </c>
      <c r="D44" s="31">
        <f t="shared" si="0"/>
        <v>2363</v>
      </c>
      <c r="E44" s="31">
        <f t="shared" si="1"/>
        <v>2363</v>
      </c>
      <c r="F44" s="31">
        <v>454</v>
      </c>
      <c r="G44" s="31">
        <v>1909</v>
      </c>
      <c r="H44" s="31">
        <f t="shared" si="2"/>
        <v>0</v>
      </c>
      <c r="I44" s="31">
        <v>0</v>
      </c>
      <c r="J44" s="31">
        <v>0</v>
      </c>
      <c r="K44" s="31">
        <f t="shared" si="3"/>
        <v>0</v>
      </c>
      <c r="L44" s="31">
        <v>0</v>
      </c>
      <c r="M44" s="31">
        <v>0</v>
      </c>
      <c r="N44" s="31">
        <f t="shared" si="4"/>
        <v>2363</v>
      </c>
      <c r="O44" s="31">
        <f t="shared" si="5"/>
        <v>454</v>
      </c>
      <c r="P44" s="31">
        <v>454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1909</v>
      </c>
      <c r="V44" s="31">
        <v>1909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87</v>
      </c>
      <c r="B45" s="54" t="s">
        <v>162</v>
      </c>
      <c r="C45" s="55" t="s">
        <v>163</v>
      </c>
      <c r="D45" s="31">
        <f t="shared" si="0"/>
        <v>1630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1630</v>
      </c>
      <c r="L45" s="31">
        <v>422</v>
      </c>
      <c r="M45" s="31">
        <v>1208</v>
      </c>
      <c r="N45" s="31">
        <f t="shared" si="4"/>
        <v>1661</v>
      </c>
      <c r="O45" s="31">
        <f t="shared" si="5"/>
        <v>422</v>
      </c>
      <c r="P45" s="31">
        <v>422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1208</v>
      </c>
      <c r="V45" s="31">
        <v>1208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31</v>
      </c>
      <c r="AB45" s="31">
        <v>31</v>
      </c>
      <c r="AC45" s="31">
        <v>0</v>
      </c>
    </row>
    <row r="46" spans="1:29" ht="13.5">
      <c r="A46" s="54" t="s">
        <v>87</v>
      </c>
      <c r="B46" s="54" t="s">
        <v>164</v>
      </c>
      <c r="C46" s="55" t="s">
        <v>165</v>
      </c>
      <c r="D46" s="31">
        <f t="shared" si="0"/>
        <v>3789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3789</v>
      </c>
      <c r="L46" s="31">
        <v>857</v>
      </c>
      <c r="M46" s="31">
        <v>2932</v>
      </c>
      <c r="N46" s="31">
        <f t="shared" si="4"/>
        <v>3789</v>
      </c>
      <c r="O46" s="31">
        <f t="shared" si="5"/>
        <v>857</v>
      </c>
      <c r="P46" s="31">
        <v>857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2932</v>
      </c>
      <c r="V46" s="31">
        <v>2932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87</v>
      </c>
      <c r="B47" s="54" t="s">
        <v>166</v>
      </c>
      <c r="C47" s="55" t="s">
        <v>167</v>
      </c>
      <c r="D47" s="31">
        <f t="shared" si="0"/>
        <v>6480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6480</v>
      </c>
      <c r="L47" s="31">
        <v>2621</v>
      </c>
      <c r="M47" s="31">
        <v>3859</v>
      </c>
      <c r="N47" s="31">
        <f t="shared" si="4"/>
        <v>6480</v>
      </c>
      <c r="O47" s="31">
        <f t="shared" si="5"/>
        <v>2621</v>
      </c>
      <c r="P47" s="31">
        <v>2621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3859</v>
      </c>
      <c r="V47" s="31">
        <v>3859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87</v>
      </c>
      <c r="B48" s="54" t="s">
        <v>168</v>
      </c>
      <c r="C48" s="55" t="s">
        <v>169</v>
      </c>
      <c r="D48" s="31">
        <f t="shared" si="0"/>
        <v>1720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1720</v>
      </c>
      <c r="L48" s="31">
        <v>475</v>
      </c>
      <c r="M48" s="31">
        <v>1245</v>
      </c>
      <c r="N48" s="31">
        <f t="shared" si="4"/>
        <v>1720</v>
      </c>
      <c r="O48" s="31">
        <f t="shared" si="5"/>
        <v>475</v>
      </c>
      <c r="P48" s="31">
        <v>475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1245</v>
      </c>
      <c r="V48" s="31">
        <v>1245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87</v>
      </c>
      <c r="B49" s="54" t="s">
        <v>170</v>
      </c>
      <c r="C49" s="55" t="s">
        <v>85</v>
      </c>
      <c r="D49" s="31">
        <f t="shared" si="0"/>
        <v>1172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1172</v>
      </c>
      <c r="L49" s="31">
        <v>461</v>
      </c>
      <c r="M49" s="31">
        <v>711</v>
      </c>
      <c r="N49" s="31">
        <f t="shared" si="4"/>
        <v>1172</v>
      </c>
      <c r="O49" s="31">
        <f t="shared" si="5"/>
        <v>461</v>
      </c>
      <c r="P49" s="31">
        <v>461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711</v>
      </c>
      <c r="V49" s="31">
        <v>711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87</v>
      </c>
      <c r="B50" s="54" t="s">
        <v>171</v>
      </c>
      <c r="C50" s="55" t="s">
        <v>172</v>
      </c>
      <c r="D50" s="31">
        <f t="shared" si="0"/>
        <v>1447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1447</v>
      </c>
      <c r="L50" s="31">
        <v>403</v>
      </c>
      <c r="M50" s="31">
        <v>1044</v>
      </c>
      <c r="N50" s="31">
        <f t="shared" si="4"/>
        <v>1664</v>
      </c>
      <c r="O50" s="31">
        <f t="shared" si="5"/>
        <v>403</v>
      </c>
      <c r="P50" s="31">
        <v>403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1044</v>
      </c>
      <c r="V50" s="31">
        <v>1044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217</v>
      </c>
      <c r="AB50" s="31">
        <v>217</v>
      </c>
      <c r="AC50" s="31">
        <v>0</v>
      </c>
    </row>
    <row r="51" spans="1:29" ht="13.5">
      <c r="A51" s="84" t="s">
        <v>28</v>
      </c>
      <c r="B51" s="85"/>
      <c r="C51" s="85"/>
      <c r="D51" s="31">
        <f>SUM(D7:D50)</f>
        <v>327591</v>
      </c>
      <c r="E51" s="31">
        <f aca="true" t="shared" si="8" ref="E51:AC51">SUM(E7:E50)</f>
        <v>31778</v>
      </c>
      <c r="F51" s="31">
        <f t="shared" si="8"/>
        <v>13249</v>
      </c>
      <c r="G51" s="31">
        <f t="shared" si="8"/>
        <v>18529</v>
      </c>
      <c r="H51" s="31">
        <f t="shared" si="8"/>
        <v>27704</v>
      </c>
      <c r="I51" s="31">
        <f t="shared" si="8"/>
        <v>27704</v>
      </c>
      <c r="J51" s="31">
        <f t="shared" si="8"/>
        <v>0</v>
      </c>
      <c r="K51" s="31">
        <f t="shared" si="8"/>
        <v>268109</v>
      </c>
      <c r="L51" s="31">
        <f t="shared" si="8"/>
        <v>92803</v>
      </c>
      <c r="M51" s="31">
        <f t="shared" si="8"/>
        <v>175306</v>
      </c>
      <c r="N51" s="31">
        <f t="shared" si="8"/>
        <v>328548</v>
      </c>
      <c r="O51" s="31">
        <f t="shared" si="8"/>
        <v>133756</v>
      </c>
      <c r="P51" s="31">
        <f t="shared" si="8"/>
        <v>133756</v>
      </c>
      <c r="Q51" s="31">
        <f t="shared" si="8"/>
        <v>0</v>
      </c>
      <c r="R51" s="31">
        <f t="shared" si="8"/>
        <v>0</v>
      </c>
      <c r="S51" s="31">
        <f t="shared" si="8"/>
        <v>0</v>
      </c>
      <c r="T51" s="31">
        <f t="shared" si="8"/>
        <v>0</v>
      </c>
      <c r="U51" s="31">
        <f t="shared" si="8"/>
        <v>193740</v>
      </c>
      <c r="V51" s="31">
        <f t="shared" si="8"/>
        <v>193740</v>
      </c>
      <c r="W51" s="31">
        <f t="shared" si="8"/>
        <v>0</v>
      </c>
      <c r="X51" s="31">
        <f t="shared" si="8"/>
        <v>0</v>
      </c>
      <c r="Y51" s="31">
        <f t="shared" si="8"/>
        <v>0</v>
      </c>
      <c r="Z51" s="31">
        <f t="shared" si="8"/>
        <v>0</v>
      </c>
      <c r="AA51" s="31">
        <f t="shared" si="8"/>
        <v>1052</v>
      </c>
      <c r="AB51" s="31">
        <f t="shared" si="8"/>
        <v>1052</v>
      </c>
      <c r="AC51" s="31">
        <f t="shared" si="8"/>
        <v>0</v>
      </c>
    </row>
  </sheetData>
  <mergeCells count="7">
    <mergeCell ref="A51:C5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27</v>
      </c>
      <c r="B1" s="92"/>
      <c r="C1" s="34" t="s">
        <v>49</v>
      </c>
    </row>
    <row r="2" ht="18" customHeight="1">
      <c r="J2" s="37" t="s">
        <v>50</v>
      </c>
    </row>
    <row r="3" spans="6:11" s="38" customFormat="1" ht="19.5" customHeight="1">
      <c r="F3" s="91" t="s">
        <v>51</v>
      </c>
      <c r="G3" s="91"/>
      <c r="H3" s="39" t="s">
        <v>52</v>
      </c>
      <c r="I3" s="39" t="s">
        <v>53</v>
      </c>
      <c r="J3" s="39" t="s">
        <v>42</v>
      </c>
      <c r="K3" s="39" t="s">
        <v>54</v>
      </c>
    </row>
    <row r="4" spans="2:11" s="38" customFormat="1" ht="19.5" customHeight="1">
      <c r="B4" s="93" t="s">
        <v>55</v>
      </c>
      <c r="C4" s="40" t="s">
        <v>56</v>
      </c>
      <c r="D4" s="41">
        <f>SUMIF('水洗化人口等'!$A$7:$C$51,$A$1,'水洗化人口等'!$G$7:$G$51)</f>
        <v>225303</v>
      </c>
      <c r="F4" s="101" t="s">
        <v>57</v>
      </c>
      <c r="G4" s="40" t="s">
        <v>58</v>
      </c>
      <c r="H4" s="41">
        <f>SUMIF('し尿処理の状況'!$A$7:$C$51,$A$1,'し尿処理の状況'!$P$7:$P$51)</f>
        <v>133756</v>
      </c>
      <c r="I4" s="41">
        <f>SUMIF('し尿処理の状況'!$A$7:$C$51,$A$1,'し尿処理の状況'!$V$7:$V$51)</f>
        <v>193740</v>
      </c>
      <c r="J4" s="41">
        <f aca="true" t="shared" si="0" ref="J4:J11">H4+I4</f>
        <v>327496</v>
      </c>
      <c r="K4" s="42">
        <f aca="true" t="shared" si="1" ref="K4:K9">J4/$J$9</f>
        <v>1</v>
      </c>
    </row>
    <row r="5" spans="2:11" s="38" customFormat="1" ht="19.5" customHeight="1">
      <c r="B5" s="94"/>
      <c r="C5" s="40" t="s">
        <v>59</v>
      </c>
      <c r="D5" s="41">
        <f>SUMIF('水洗化人口等'!$A$7:$C$51,$A$1,'水洗化人口等'!$H$7:$H$51)</f>
        <v>1626</v>
      </c>
      <c r="F5" s="102"/>
      <c r="G5" s="40" t="s">
        <v>60</v>
      </c>
      <c r="H5" s="41">
        <f>SUMIF('し尿処理の状況'!$A$7:$C$51,$A$1,'し尿処理の状況'!$Q$7:$Q$51)</f>
        <v>0</v>
      </c>
      <c r="I5" s="41">
        <f>SUMIF('し尿処理の状況'!$A$7:$C$51,$A$1,'し尿処理の状況'!$W$7:$W$51)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61</v>
      </c>
      <c r="D6" s="44">
        <f>SUM(D4:D5)</f>
        <v>226929</v>
      </c>
      <c r="F6" s="102"/>
      <c r="G6" s="40" t="s">
        <v>62</v>
      </c>
      <c r="H6" s="41">
        <f>SUMIF('し尿処理の状況'!$A$7:$C$51,$A$1,'し尿処理の状況'!$R$7:$R$51)</f>
        <v>0</v>
      </c>
      <c r="I6" s="41">
        <f>SUMIF('し尿処理の状況'!$A$7:$C$51,$A$1,'し尿処理の状況'!$X$7:$X$51)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63</v>
      </c>
      <c r="C7" s="45" t="s">
        <v>64</v>
      </c>
      <c r="D7" s="41">
        <f>SUMIF('水洗化人口等'!$A$7:$C$51,$A$1,'水洗化人口等'!$K$7:$K$51)</f>
        <v>600052</v>
      </c>
      <c r="F7" s="102"/>
      <c r="G7" s="40" t="s">
        <v>65</v>
      </c>
      <c r="H7" s="41">
        <f>SUMIF('し尿処理の状況'!$A$7:$C$51,$A$1,'し尿処理の状況'!$S$7:$S$51)</f>
        <v>0</v>
      </c>
      <c r="I7" s="41">
        <f>SUMIF('し尿処理の状況'!$A$7:$C$51,$A$1,'し尿処理の状況'!$Y$7:$Y$51)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66</v>
      </c>
      <c r="D8" s="41">
        <f>SUMIF('水洗化人口等'!$A$7:$C$51,$A$1,'水洗化人口等'!$M$7:$M$51)</f>
        <v>0</v>
      </c>
      <c r="F8" s="102"/>
      <c r="G8" s="40" t="s">
        <v>67</v>
      </c>
      <c r="H8" s="41">
        <f>SUMIF('し尿処理の状況'!$A$7:$C$51,$A$1,'し尿処理の状況'!$T$7:$T$51)</f>
        <v>0</v>
      </c>
      <c r="I8" s="41">
        <f>SUMIF('し尿処理の状況'!$A$7:$C$51,$A$1,'し尿処理の状況'!$Z$7:$Z$51)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68</v>
      </c>
      <c r="D9" s="41">
        <f>SUMIF('水洗化人口等'!$A$7:$C$51,$A$1,'水洗化人口等'!$O$7:$O$51)</f>
        <v>400923</v>
      </c>
      <c r="F9" s="102"/>
      <c r="G9" s="40" t="s">
        <v>61</v>
      </c>
      <c r="H9" s="41">
        <f>SUM(H4:H8)</f>
        <v>133756</v>
      </c>
      <c r="I9" s="41">
        <f>SUM(I4:I8)</f>
        <v>193740</v>
      </c>
      <c r="J9" s="41">
        <f t="shared" si="0"/>
        <v>327496</v>
      </c>
      <c r="K9" s="42">
        <f t="shared" si="1"/>
        <v>1</v>
      </c>
    </row>
    <row r="10" spans="2:10" s="38" customFormat="1" ht="19.5" customHeight="1">
      <c r="B10" s="98"/>
      <c r="C10" s="43" t="s">
        <v>61</v>
      </c>
      <c r="D10" s="44">
        <f>SUM(D7:D9)</f>
        <v>1000975</v>
      </c>
      <c r="F10" s="91" t="s">
        <v>69</v>
      </c>
      <c r="G10" s="91"/>
      <c r="H10" s="41">
        <f>SUMIF('し尿処理の状況'!$A$7:$C$51,$A$1,'し尿処理の状況'!$AB$7:$AB$51)</f>
        <v>1052</v>
      </c>
      <c r="I10" s="41">
        <f>SUMIF('し尿処理の状況'!$A$7:$C$51,$A$1,'し尿処理の状況'!$AC$7:$AC$51)</f>
        <v>0</v>
      </c>
      <c r="J10" s="41">
        <f t="shared" si="0"/>
        <v>1052</v>
      </c>
    </row>
    <row r="11" spans="2:10" s="38" customFormat="1" ht="19.5" customHeight="1">
      <c r="B11" s="99" t="s">
        <v>70</v>
      </c>
      <c r="C11" s="100"/>
      <c r="D11" s="44">
        <f>D6+D10</f>
        <v>1227904</v>
      </c>
      <c r="F11" s="91" t="s">
        <v>42</v>
      </c>
      <c r="G11" s="91"/>
      <c r="H11" s="41">
        <f>H9+H10</f>
        <v>134808</v>
      </c>
      <c r="I11" s="41">
        <f>I9+I10</f>
        <v>193740</v>
      </c>
      <c r="J11" s="41">
        <f t="shared" si="0"/>
        <v>328548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71</v>
      </c>
      <c r="J13" s="37" t="s">
        <v>50</v>
      </c>
    </row>
    <row r="14" spans="3:10" s="38" customFormat="1" ht="19.5" customHeight="1">
      <c r="C14" s="41">
        <f>SUMIF('水洗化人口等'!$A$7:$C$51,$A$1,'水洗化人口等'!$P$7:$P$51)</f>
        <v>136682</v>
      </c>
      <c r="D14" s="38" t="s">
        <v>72</v>
      </c>
      <c r="F14" s="91" t="s">
        <v>73</v>
      </c>
      <c r="G14" s="91"/>
      <c r="H14" s="39" t="s">
        <v>52</v>
      </c>
      <c r="I14" s="39" t="s">
        <v>53</v>
      </c>
      <c r="J14" s="39" t="s">
        <v>42</v>
      </c>
    </row>
    <row r="15" spans="6:10" s="38" customFormat="1" ht="15.75" customHeight="1">
      <c r="F15" s="91" t="s">
        <v>74</v>
      </c>
      <c r="G15" s="91"/>
      <c r="H15" s="41">
        <f>SUMIF('し尿処理の状況'!$A$7:$C$51,$A$1,'し尿処理の状況'!$F$7:$F$51)</f>
        <v>13249</v>
      </c>
      <c r="I15" s="41">
        <f>SUMIF('し尿処理の状況'!$A$7:$C$51,$A$1,'し尿処理の状況'!$G$7:$G$51)</f>
        <v>18529</v>
      </c>
      <c r="J15" s="41">
        <f>H15+I15</f>
        <v>31778</v>
      </c>
    </row>
    <row r="16" spans="3:10" s="38" customFormat="1" ht="15.75" customHeight="1">
      <c r="C16" s="38" t="s">
        <v>75</v>
      </c>
      <c r="D16" s="49">
        <f>D10/D11</f>
        <v>0.8151899497029084</v>
      </c>
      <c r="F16" s="91" t="s">
        <v>76</v>
      </c>
      <c r="G16" s="91"/>
      <c r="H16" s="41">
        <f>SUMIF('し尿処理の状況'!$A$7:$C$51,$A$1,'し尿処理の状況'!$I$7:$I$51)</f>
        <v>27704</v>
      </c>
      <c r="I16" s="41">
        <f>SUMIF('し尿処理の状況'!$A$7:$C$51,$A$1,'し尿処理の状況'!$J$7:$J$51)</f>
        <v>0</v>
      </c>
      <c r="J16" s="41">
        <f>H16+I16</f>
        <v>27704</v>
      </c>
    </row>
    <row r="17" spans="3:10" s="38" customFormat="1" ht="15.75" customHeight="1">
      <c r="C17" s="38" t="s">
        <v>77</v>
      </c>
      <c r="D17" s="49">
        <f>D6/D11</f>
        <v>0.18481005029709163</v>
      </c>
      <c r="F17" s="91" t="s">
        <v>78</v>
      </c>
      <c r="G17" s="91"/>
      <c r="H17" s="41">
        <f>SUMIF('し尿処理の状況'!$A$7:$C$51,$A$1,'し尿処理の状況'!$L$7:$L$51)</f>
        <v>92803</v>
      </c>
      <c r="I17" s="41">
        <f>SUMIF('し尿処理の状況'!$A$7:$C$51,$A$1,'し尿処理の状況'!$M$7:$M$51)</f>
        <v>175306</v>
      </c>
      <c r="J17" s="41">
        <f>H17+I17</f>
        <v>268109</v>
      </c>
    </row>
    <row r="18" spans="3:10" s="38" customFormat="1" ht="15.75" customHeight="1">
      <c r="C18" s="50" t="s">
        <v>79</v>
      </c>
      <c r="D18" s="49">
        <f>D7/D11</f>
        <v>0.4886798967997498</v>
      </c>
      <c r="F18" s="91" t="s">
        <v>42</v>
      </c>
      <c r="G18" s="91"/>
      <c r="H18" s="41">
        <f>SUM(H15:H17)</f>
        <v>133756</v>
      </c>
      <c r="I18" s="41">
        <f>SUM(I15:I17)</f>
        <v>193835</v>
      </c>
      <c r="J18" s="41">
        <f>SUM(J15:J17)</f>
        <v>327591</v>
      </c>
    </row>
    <row r="19" spans="3:10" ht="15.75" customHeight="1">
      <c r="C19" s="36" t="s">
        <v>80</v>
      </c>
      <c r="D19" s="49">
        <f>(D8+D9)/D11</f>
        <v>0.32651005290315854</v>
      </c>
      <c r="J19" s="51"/>
    </row>
    <row r="20" spans="3:10" ht="15.75" customHeight="1">
      <c r="C20" s="36" t="s">
        <v>81</v>
      </c>
      <c r="D20" s="49">
        <f>C14/D11</f>
        <v>0.1113132622745752</v>
      </c>
      <c r="J20" s="52"/>
    </row>
    <row r="21" spans="3:10" ht="15.75" customHeight="1">
      <c r="C21" s="36" t="s">
        <v>82</v>
      </c>
      <c r="D21" s="49">
        <f>D4/D6</f>
        <v>0.9928347632960088</v>
      </c>
      <c r="F21" s="53"/>
      <c r="J21" s="52"/>
    </row>
    <row r="22" spans="3:10" ht="15.75" customHeight="1">
      <c r="C22" s="36" t="s">
        <v>83</v>
      </c>
      <c r="D22" s="49">
        <f>D5/D6</f>
        <v>0.0071652367039911164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2006-06-30T04:13:55Z</dcterms:modified>
  <cp:category/>
  <cp:version/>
  <cp:contentType/>
  <cp:contentStatus/>
</cp:coreProperties>
</file>