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'し尿処理の状況'!$A$2:$AC$76</definedName>
    <definedName name="_xlnm.Print_Area" localSheetId="0">'水洗化人口等'!$A$2:$U$76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<sst xmlns="http://schemas.openxmlformats.org/spreadsheetml/2006/main" count="633" uniqueCount="224">
  <si>
    <t>04581</t>
  </si>
  <si>
    <t>女川町</t>
  </si>
  <si>
    <t>04582</t>
  </si>
  <si>
    <t>牡鹿町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</si>
  <si>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</si>
  <si>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</si>
  <si>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</si>
  <si>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</si>
  <si>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</si>
  <si>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</si>
  <si>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</si>
  <si>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</si>
  <si>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</si>
  <si>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</si>
  <si>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</si>
  <si>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</si>
  <si>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</si>
  <si>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</si>
  <si>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</si>
  <si>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</si>
  <si>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</si>
  <si>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</si>
  <si>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</si>
  <si>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</si>
  <si>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</si>
  <si>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</si>
  <si>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</si>
  <si>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</si>
  <si>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</si>
  <si>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</si>
  <si>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</si>
  <si>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加美町</t>
  </si>
  <si>
    <t>宮城県</t>
  </si>
  <si>
    <t>鶯沢町</t>
  </si>
  <si>
    <t>宮城県合計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</si>
  <si>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</si>
  <si>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</si>
  <si>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</si>
  <si>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</si>
  <si>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</si>
  <si>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</si>
  <si>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</si>
  <si>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</si>
  <si>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</si>
  <si>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</si>
  <si>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</si>
  <si>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</si>
  <si>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</si>
  <si>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</si>
  <si>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</si>
  <si>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</si>
  <si>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</si>
  <si>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</si>
  <si>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</si>
  <si>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</si>
  <si>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</si>
  <si>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</si>
  <si>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</si>
  <si>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</si>
  <si>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</si>
  <si>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</si>
  <si>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</si>
  <si>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</si>
  <si>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</si>
  <si>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</si>
  <si>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</si>
  <si>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</si>
  <si>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</si>
  <si>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</si>
  <si>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</si>
  <si>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</si>
  <si>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</si>
  <si>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</si>
  <si>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</si>
  <si>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</si>
  <si>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</si>
  <si>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</si>
  <si>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</si>
  <si>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</si>
  <si>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</si>
  <si>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</si>
  <si>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</si>
  <si>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</si>
  <si>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</si>
  <si>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</si>
  <si>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</si>
  <si>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</si>
  <si>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</si>
  <si>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</si>
  <si>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</si>
  <si>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東和町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</si>
  <si>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</si>
  <si>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</si>
  <si>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</si>
  <si>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</si>
  <si>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</si>
  <si>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</si>
  <si>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</si>
  <si>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</si>
  <si>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</si>
  <si>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</si>
  <si>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</si>
  <si>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</si>
  <si>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</si>
  <si>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</si>
  <si>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</si>
  <si>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</si>
  <si>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</si>
  <si>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</si>
  <si>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</si>
  <si>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</si>
  <si>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</si>
  <si>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</si>
  <si>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</si>
  <si>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</si>
  <si>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</si>
  <si>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</si>
  <si>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</si>
  <si>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</si>
  <si>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</si>
  <si>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</si>
  <si>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</si>
  <si>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</si>
  <si>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</si>
  <si>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</si>
  <si>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</si>
  <si>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</si>
  <si>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</si>
  <si>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</si>
  <si>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</si>
  <si>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</si>
  <si>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</si>
  <si>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</si>
  <si>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</si>
  <si>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</si>
  <si>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</si>
  <si>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</si>
  <si>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</si>
  <si>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</si>
  <si>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</si>
  <si>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</si>
  <si>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</si>
  <si>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</si>
  <si>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</si>
  <si>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</si>
  <si>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</si>
  <si>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</si>
  <si>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</si>
  <si>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</si>
  <si>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</si>
  <si>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</si>
  <si>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</si>
  <si>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</si>
  <si>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</si>
  <si>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</si>
  <si>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</si>
  <si>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</si>
  <si>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</si>
  <si>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</si>
  <si>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</si>
  <si>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</si>
  <si>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</si>
  <si>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</si>
  <si>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</si>
  <si>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</si>
  <si>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</si>
  <si>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</si>
  <si>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</si>
  <si>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</si>
  <si>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</si>
  <si>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</si>
  <si>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</si>
  <si>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</si>
  <si>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</si>
  <si>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</si>
  <si>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</si>
  <si>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</si>
  <si>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</si>
  <si>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</si>
  <si>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</si>
  <si>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</si>
  <si>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</si>
  <si>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</si>
  <si>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</si>
  <si>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</si>
  <si>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</si>
  <si>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</si>
  <si>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</si>
  <si>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</si>
  <si>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</si>
  <si>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</si>
  <si>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</si>
  <si>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</si>
  <si>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</si>
  <si>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</si>
  <si>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</si>
  <si>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</si>
  <si>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</si>
  <si>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</si>
  <si>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</si>
  <si>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</si>
  <si>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</si>
  <si>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</si>
  <si>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</si>
  <si>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</si>
  <si>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</si>
  <si>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</si>
  <si>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</si>
  <si>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</si>
  <si>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</si>
  <si>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</si>
  <si>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</si>
  <si>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</si>
  <si>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</si>
  <si>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</si>
  <si>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</si>
  <si>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</si>
  <si>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</si>
  <si>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</si>
  <si>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</si>
  <si>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</si>
  <si>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</si>
  <si>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○</t>
  </si>
  <si>
    <t>04445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</si>
</sst>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3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3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3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vertical="center"/>
    </xf>
    <xf numFmtId="38" fontId="4" fillId="0" borderId="7" xfId="21" applyNumberFormat="1" applyFont="1" applyBorder="1" applyAlignment="1">
      <alignment vertical="center"/>
      <protection/>
    </xf>
    <xf numFmtId="177" fontId="4" fillId="0" borderId="7" xfId="17" applyNumberFormat="1" applyFont="1" applyBorder="1" applyAlignment="1">
      <alignment vertical="center"/>
    </xf>
    <xf numFmtId="38" fontId="4" fillId="0" borderId="7" xfId="17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76" t="s">
        <v>44</v>
      </c>
      <c r="B2" s="79" t="s">
        <v>5</v>
      </c>
      <c r="C2" s="82" t="s">
        <v>6</v>
      </c>
      <c r="D2" s="5" t="s">
        <v>45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85" t="s">
        <v>46</v>
      </c>
      <c r="S2" s="86"/>
      <c r="T2" s="86"/>
      <c r="U2" s="87"/>
    </row>
    <row r="3" spans="1:21" s="30" customFormat="1" ht="22.5" customHeight="1">
      <c r="A3" s="77"/>
      <c r="B3" s="80"/>
      <c r="C3" s="83"/>
      <c r="D3" s="22"/>
      <c r="E3" s="7" t="s">
        <v>47</v>
      </c>
      <c r="F3" s="20"/>
      <c r="G3" s="20"/>
      <c r="H3" s="23"/>
      <c r="I3" s="7" t="s">
        <v>7</v>
      </c>
      <c r="J3" s="20"/>
      <c r="K3" s="20"/>
      <c r="L3" s="20"/>
      <c r="M3" s="20"/>
      <c r="N3" s="20"/>
      <c r="O3" s="20"/>
      <c r="P3" s="20"/>
      <c r="Q3" s="21"/>
      <c r="R3" s="88"/>
      <c r="S3" s="89"/>
      <c r="T3" s="89"/>
      <c r="U3" s="90"/>
    </row>
    <row r="4" spans="1:21" s="30" customFormat="1" ht="22.5" customHeight="1">
      <c r="A4" s="77"/>
      <c r="B4" s="80"/>
      <c r="C4" s="83"/>
      <c r="D4" s="22"/>
      <c r="E4" s="6" t="s">
        <v>48</v>
      </c>
      <c r="F4" s="70" t="s">
        <v>8</v>
      </c>
      <c r="G4" s="70" t="s">
        <v>9</v>
      </c>
      <c r="H4" s="70" t="s">
        <v>10</v>
      </c>
      <c r="I4" s="6" t="s">
        <v>48</v>
      </c>
      <c r="J4" s="70" t="s">
        <v>11</v>
      </c>
      <c r="K4" s="70" t="s">
        <v>12</v>
      </c>
      <c r="L4" s="70" t="s">
        <v>13</v>
      </c>
      <c r="M4" s="70" t="s">
        <v>14</v>
      </c>
      <c r="N4" s="70" t="s">
        <v>15</v>
      </c>
      <c r="O4" s="74" t="s">
        <v>16</v>
      </c>
      <c r="P4" s="8"/>
      <c r="Q4" s="70" t="s">
        <v>17</v>
      </c>
      <c r="R4" s="70" t="s">
        <v>49</v>
      </c>
      <c r="S4" s="70" t="s">
        <v>50</v>
      </c>
      <c r="T4" s="75" t="s">
        <v>51</v>
      </c>
      <c r="U4" s="75" t="s">
        <v>52</v>
      </c>
    </row>
    <row r="5" spans="1:21" s="30" customFormat="1" ht="22.5" customHeight="1">
      <c r="A5" s="77"/>
      <c r="B5" s="80"/>
      <c r="C5" s="83"/>
      <c r="D5" s="22"/>
      <c r="E5" s="6"/>
      <c r="F5" s="71"/>
      <c r="G5" s="71"/>
      <c r="H5" s="71"/>
      <c r="I5" s="6"/>
      <c r="J5" s="71"/>
      <c r="K5" s="71"/>
      <c r="L5" s="71"/>
      <c r="M5" s="71"/>
      <c r="N5" s="71"/>
      <c r="O5" s="71"/>
      <c r="P5" s="9" t="s">
        <v>53</v>
      </c>
      <c r="Q5" s="71"/>
      <c r="R5" s="72"/>
      <c r="S5" s="72"/>
      <c r="T5" s="72"/>
      <c r="U5" s="71"/>
    </row>
    <row r="6" spans="1:21" s="30" customFormat="1" ht="22.5" customHeight="1">
      <c r="A6" s="78"/>
      <c r="B6" s="81"/>
      <c r="C6" s="84"/>
      <c r="D6" s="10" t="s">
        <v>54</v>
      </c>
      <c r="E6" s="10" t="s">
        <v>54</v>
      </c>
      <c r="F6" s="11" t="s">
        <v>18</v>
      </c>
      <c r="G6" s="10" t="s">
        <v>54</v>
      </c>
      <c r="H6" s="10" t="s">
        <v>54</v>
      </c>
      <c r="I6" s="10" t="s">
        <v>54</v>
      </c>
      <c r="J6" s="11" t="s">
        <v>18</v>
      </c>
      <c r="K6" s="10" t="s">
        <v>54</v>
      </c>
      <c r="L6" s="11" t="s">
        <v>18</v>
      </c>
      <c r="M6" s="10" t="s">
        <v>54</v>
      </c>
      <c r="N6" s="11" t="s">
        <v>18</v>
      </c>
      <c r="O6" s="10" t="s">
        <v>54</v>
      </c>
      <c r="P6" s="10" t="s">
        <v>54</v>
      </c>
      <c r="Q6" s="11" t="s">
        <v>18</v>
      </c>
      <c r="R6" s="73"/>
      <c r="S6" s="73"/>
      <c r="T6" s="73"/>
      <c r="U6" s="59"/>
    </row>
    <row r="7" spans="1:21" ht="13.5">
      <c r="A7" s="54" t="s">
        <v>91</v>
      </c>
      <c r="B7" s="54" t="s">
        <v>92</v>
      </c>
      <c r="C7" s="55" t="s">
        <v>93</v>
      </c>
      <c r="D7" s="31">
        <f aca="true" t="shared" si="0" ref="D7:D70">E7+I7</f>
        <v>1001201</v>
      </c>
      <c r="E7" s="32">
        <f aca="true" t="shared" si="1" ref="E7:E51">G7+H7</f>
        <v>17125</v>
      </c>
      <c r="F7" s="33">
        <f aca="true" t="shared" si="2" ref="F7:F50">E7/D7*100</f>
        <v>1.7104457546486669</v>
      </c>
      <c r="G7" s="31">
        <v>17125</v>
      </c>
      <c r="H7" s="31">
        <v>0</v>
      </c>
      <c r="I7" s="32">
        <f aca="true" t="shared" si="3" ref="I7:I51">K7+M7+O7</f>
        <v>984076</v>
      </c>
      <c r="J7" s="33">
        <f aca="true" t="shared" si="4" ref="J7:J50">I7/D7*100</f>
        <v>98.28955424535133</v>
      </c>
      <c r="K7" s="31">
        <v>960676</v>
      </c>
      <c r="L7" s="33">
        <f aca="true" t="shared" si="5" ref="L7:L50">K7/D7*100</f>
        <v>95.95236121418176</v>
      </c>
      <c r="M7" s="31">
        <v>4366</v>
      </c>
      <c r="N7" s="33">
        <f aca="true" t="shared" si="6" ref="N7:N50">M7/D7*100</f>
        <v>0.4360762723968513</v>
      </c>
      <c r="O7" s="31">
        <v>19034</v>
      </c>
      <c r="P7" s="31">
        <v>14604</v>
      </c>
      <c r="Q7" s="33">
        <f aca="true" t="shared" si="7" ref="Q7:Q50">O7/D7*100</f>
        <v>1.901116758772714</v>
      </c>
      <c r="R7" s="31" t="s">
        <v>222</v>
      </c>
      <c r="S7" s="31"/>
      <c r="T7" s="31"/>
      <c r="U7" s="31"/>
    </row>
    <row r="8" spans="1:21" ht="13.5">
      <c r="A8" s="54" t="s">
        <v>91</v>
      </c>
      <c r="B8" s="54" t="s">
        <v>94</v>
      </c>
      <c r="C8" s="55" t="s">
        <v>95</v>
      </c>
      <c r="D8" s="31">
        <f t="shared" si="0"/>
        <v>117870</v>
      </c>
      <c r="E8" s="32">
        <f t="shared" si="1"/>
        <v>28728</v>
      </c>
      <c r="F8" s="33">
        <f t="shared" si="2"/>
        <v>24.37261389666582</v>
      </c>
      <c r="G8" s="31">
        <v>28728</v>
      </c>
      <c r="H8" s="31">
        <v>0</v>
      </c>
      <c r="I8" s="32">
        <f t="shared" si="3"/>
        <v>89142</v>
      </c>
      <c r="J8" s="33">
        <f t="shared" si="4"/>
        <v>75.62738610333419</v>
      </c>
      <c r="K8" s="31">
        <v>38907</v>
      </c>
      <c r="L8" s="33">
        <f t="shared" si="5"/>
        <v>33.008399083736315</v>
      </c>
      <c r="M8" s="31">
        <v>0</v>
      </c>
      <c r="N8" s="33">
        <f t="shared" si="6"/>
        <v>0</v>
      </c>
      <c r="O8" s="31">
        <v>50235</v>
      </c>
      <c r="P8" s="31">
        <v>13585</v>
      </c>
      <c r="Q8" s="33">
        <f t="shared" si="7"/>
        <v>42.61898701959786</v>
      </c>
      <c r="R8" s="31" t="s">
        <v>222</v>
      </c>
      <c r="S8" s="31"/>
      <c r="T8" s="31"/>
      <c r="U8" s="31"/>
    </row>
    <row r="9" spans="1:21" ht="13.5">
      <c r="A9" s="54" t="s">
        <v>91</v>
      </c>
      <c r="B9" s="54" t="s">
        <v>96</v>
      </c>
      <c r="C9" s="55" t="s">
        <v>97</v>
      </c>
      <c r="D9" s="31">
        <f t="shared" si="0"/>
        <v>60593</v>
      </c>
      <c r="E9" s="32">
        <f t="shared" si="1"/>
        <v>2193</v>
      </c>
      <c r="F9" s="33">
        <f t="shared" si="2"/>
        <v>3.6192299440529436</v>
      </c>
      <c r="G9" s="31">
        <v>1981</v>
      </c>
      <c r="H9" s="31">
        <v>212</v>
      </c>
      <c r="I9" s="32">
        <f t="shared" si="3"/>
        <v>58400</v>
      </c>
      <c r="J9" s="33">
        <f t="shared" si="4"/>
        <v>96.38077005594705</v>
      </c>
      <c r="K9" s="31">
        <v>55672</v>
      </c>
      <c r="L9" s="33">
        <f t="shared" si="5"/>
        <v>91.87859983826515</v>
      </c>
      <c r="M9" s="31">
        <v>0</v>
      </c>
      <c r="N9" s="33">
        <f t="shared" si="6"/>
        <v>0</v>
      </c>
      <c r="O9" s="31">
        <v>2728</v>
      </c>
      <c r="P9" s="31">
        <v>494</v>
      </c>
      <c r="Q9" s="33">
        <f t="shared" si="7"/>
        <v>4.50217021768191</v>
      </c>
      <c r="R9" s="31" t="s">
        <v>222</v>
      </c>
      <c r="S9" s="31"/>
      <c r="T9" s="31"/>
      <c r="U9" s="31"/>
    </row>
    <row r="10" spans="1:21" ht="13.5">
      <c r="A10" s="54" t="s">
        <v>91</v>
      </c>
      <c r="B10" s="54" t="s">
        <v>98</v>
      </c>
      <c r="C10" s="55" t="s">
        <v>99</v>
      </c>
      <c r="D10" s="31">
        <f t="shared" si="0"/>
        <v>73776</v>
      </c>
      <c r="E10" s="32">
        <f t="shared" si="1"/>
        <v>38960</v>
      </c>
      <c r="F10" s="33">
        <f t="shared" si="2"/>
        <v>52.80850140967252</v>
      </c>
      <c r="G10" s="31">
        <v>38960</v>
      </c>
      <c r="H10" s="31">
        <v>0</v>
      </c>
      <c r="I10" s="32">
        <f t="shared" si="3"/>
        <v>34816</v>
      </c>
      <c r="J10" s="33">
        <f t="shared" si="4"/>
        <v>47.19149859032748</v>
      </c>
      <c r="K10" s="31">
        <v>19387</v>
      </c>
      <c r="L10" s="33">
        <f t="shared" si="5"/>
        <v>26.278193450444586</v>
      </c>
      <c r="M10" s="31">
        <v>0</v>
      </c>
      <c r="N10" s="33">
        <f t="shared" si="6"/>
        <v>0</v>
      </c>
      <c r="O10" s="31">
        <v>15429</v>
      </c>
      <c r="P10" s="31">
        <v>13489</v>
      </c>
      <c r="Q10" s="33">
        <f t="shared" si="7"/>
        <v>20.91330513988289</v>
      </c>
      <c r="R10" s="31" t="s">
        <v>222</v>
      </c>
      <c r="S10" s="31"/>
      <c r="T10" s="31"/>
      <c r="U10" s="31"/>
    </row>
    <row r="11" spans="1:21" ht="13.5">
      <c r="A11" s="54" t="s">
        <v>91</v>
      </c>
      <c r="B11" s="54" t="s">
        <v>100</v>
      </c>
      <c r="C11" s="55" t="s">
        <v>101</v>
      </c>
      <c r="D11" s="31">
        <f t="shared" si="0"/>
        <v>60012</v>
      </c>
      <c r="E11" s="32">
        <f t="shared" si="1"/>
        <v>33423</v>
      </c>
      <c r="F11" s="33">
        <f t="shared" si="2"/>
        <v>55.69386122775445</v>
      </c>
      <c r="G11" s="31">
        <v>30108</v>
      </c>
      <c r="H11" s="31">
        <v>3315</v>
      </c>
      <c r="I11" s="32">
        <f t="shared" si="3"/>
        <v>26589</v>
      </c>
      <c r="J11" s="33">
        <f t="shared" si="4"/>
        <v>44.30613877224555</v>
      </c>
      <c r="K11" s="31">
        <v>10603</v>
      </c>
      <c r="L11" s="33">
        <f t="shared" si="5"/>
        <v>17.668133040058656</v>
      </c>
      <c r="M11" s="31">
        <v>0</v>
      </c>
      <c r="N11" s="33">
        <f t="shared" si="6"/>
        <v>0</v>
      </c>
      <c r="O11" s="31">
        <v>15986</v>
      </c>
      <c r="P11" s="31">
        <v>9521</v>
      </c>
      <c r="Q11" s="33">
        <f t="shared" si="7"/>
        <v>26.638005732186897</v>
      </c>
      <c r="R11" s="31" t="s">
        <v>222</v>
      </c>
      <c r="S11" s="31"/>
      <c r="T11" s="31"/>
      <c r="U11" s="31"/>
    </row>
    <row r="12" spans="1:21" ht="13.5">
      <c r="A12" s="54" t="s">
        <v>91</v>
      </c>
      <c r="B12" s="54" t="s">
        <v>102</v>
      </c>
      <c r="C12" s="55" t="s">
        <v>103</v>
      </c>
      <c r="D12" s="31">
        <f t="shared" si="0"/>
        <v>40219</v>
      </c>
      <c r="E12" s="32">
        <f t="shared" si="1"/>
        <v>13296</v>
      </c>
      <c r="F12" s="33">
        <f t="shared" si="2"/>
        <v>33.05900196424575</v>
      </c>
      <c r="G12" s="31">
        <v>13296</v>
      </c>
      <c r="H12" s="31">
        <v>0</v>
      </c>
      <c r="I12" s="32">
        <f t="shared" si="3"/>
        <v>26923</v>
      </c>
      <c r="J12" s="33">
        <f t="shared" si="4"/>
        <v>66.94099803575423</v>
      </c>
      <c r="K12" s="31">
        <v>19019</v>
      </c>
      <c r="L12" s="33">
        <f t="shared" si="5"/>
        <v>47.288594942688775</v>
      </c>
      <c r="M12" s="31">
        <v>0</v>
      </c>
      <c r="N12" s="33">
        <f t="shared" si="6"/>
        <v>0</v>
      </c>
      <c r="O12" s="31">
        <v>7904</v>
      </c>
      <c r="P12" s="31">
        <v>6679</v>
      </c>
      <c r="Q12" s="33">
        <f t="shared" si="7"/>
        <v>19.652403093065466</v>
      </c>
      <c r="R12" s="31" t="s">
        <v>222</v>
      </c>
      <c r="S12" s="31"/>
      <c r="T12" s="31"/>
      <c r="U12" s="31"/>
    </row>
    <row r="13" spans="1:21" ht="13.5">
      <c r="A13" s="54" t="s">
        <v>91</v>
      </c>
      <c r="B13" s="54" t="s">
        <v>104</v>
      </c>
      <c r="C13" s="55" t="s">
        <v>105</v>
      </c>
      <c r="D13" s="31">
        <f t="shared" si="0"/>
        <v>68519</v>
      </c>
      <c r="E13" s="32">
        <f t="shared" si="1"/>
        <v>8737</v>
      </c>
      <c r="F13" s="33">
        <f t="shared" si="2"/>
        <v>12.751207694216202</v>
      </c>
      <c r="G13" s="31">
        <v>8737</v>
      </c>
      <c r="H13" s="31">
        <v>0</v>
      </c>
      <c r="I13" s="32">
        <f t="shared" si="3"/>
        <v>59782</v>
      </c>
      <c r="J13" s="33">
        <f t="shared" si="4"/>
        <v>87.2487923057838</v>
      </c>
      <c r="K13" s="31">
        <v>55165</v>
      </c>
      <c r="L13" s="33">
        <f t="shared" si="5"/>
        <v>80.51051533151389</v>
      </c>
      <c r="M13" s="31">
        <v>0</v>
      </c>
      <c r="N13" s="33">
        <f t="shared" si="6"/>
        <v>0</v>
      </c>
      <c r="O13" s="31">
        <v>4617</v>
      </c>
      <c r="P13" s="31">
        <v>3072</v>
      </c>
      <c r="Q13" s="33">
        <f t="shared" si="7"/>
        <v>6.738276974269911</v>
      </c>
      <c r="R13" s="31" t="s">
        <v>222</v>
      </c>
      <c r="S13" s="31"/>
      <c r="T13" s="31"/>
      <c r="U13" s="31"/>
    </row>
    <row r="14" spans="1:21" ht="13.5">
      <c r="A14" s="54" t="s">
        <v>91</v>
      </c>
      <c r="B14" s="54" t="s">
        <v>106</v>
      </c>
      <c r="C14" s="55" t="s">
        <v>107</v>
      </c>
      <c r="D14" s="31">
        <f t="shared" si="0"/>
        <v>33714</v>
      </c>
      <c r="E14" s="32">
        <f t="shared" si="1"/>
        <v>11424</v>
      </c>
      <c r="F14" s="33">
        <f t="shared" si="2"/>
        <v>33.88503292400783</v>
      </c>
      <c r="G14" s="31">
        <v>11424</v>
      </c>
      <c r="H14" s="31">
        <v>0</v>
      </c>
      <c r="I14" s="32">
        <f t="shared" si="3"/>
        <v>22290</v>
      </c>
      <c r="J14" s="33">
        <f t="shared" si="4"/>
        <v>66.11496707599217</v>
      </c>
      <c r="K14" s="31">
        <v>9701</v>
      </c>
      <c r="L14" s="33">
        <f t="shared" si="5"/>
        <v>28.77439639318977</v>
      </c>
      <c r="M14" s="31">
        <v>0</v>
      </c>
      <c r="N14" s="33">
        <f t="shared" si="6"/>
        <v>0</v>
      </c>
      <c r="O14" s="31">
        <v>12589</v>
      </c>
      <c r="P14" s="31">
        <v>5366</v>
      </c>
      <c r="Q14" s="33">
        <f t="shared" si="7"/>
        <v>37.3405706828024</v>
      </c>
      <c r="R14" s="31"/>
      <c r="S14" s="31"/>
      <c r="T14" s="31"/>
      <c r="U14" s="31" t="s">
        <v>222</v>
      </c>
    </row>
    <row r="15" spans="1:21" ht="13.5">
      <c r="A15" s="54" t="s">
        <v>91</v>
      </c>
      <c r="B15" s="54" t="s">
        <v>108</v>
      </c>
      <c r="C15" s="55" t="s">
        <v>109</v>
      </c>
      <c r="D15" s="31">
        <f t="shared" si="0"/>
        <v>62244</v>
      </c>
      <c r="E15" s="32">
        <f t="shared" si="1"/>
        <v>3644</v>
      </c>
      <c r="F15" s="33">
        <f t="shared" si="2"/>
        <v>5.854379538590065</v>
      </c>
      <c r="G15" s="31">
        <v>3644</v>
      </c>
      <c r="H15" s="31">
        <v>0</v>
      </c>
      <c r="I15" s="32">
        <f t="shared" si="3"/>
        <v>58600</v>
      </c>
      <c r="J15" s="33">
        <f t="shared" si="4"/>
        <v>94.14562046140993</v>
      </c>
      <c r="K15" s="31">
        <v>57615</v>
      </c>
      <c r="L15" s="33">
        <f t="shared" si="5"/>
        <v>92.56313861577019</v>
      </c>
      <c r="M15" s="31">
        <v>0</v>
      </c>
      <c r="N15" s="33">
        <f t="shared" si="6"/>
        <v>0</v>
      </c>
      <c r="O15" s="31">
        <v>985</v>
      </c>
      <c r="P15" s="31">
        <v>186</v>
      </c>
      <c r="Q15" s="33">
        <f t="shared" si="7"/>
        <v>1.5824818456397403</v>
      </c>
      <c r="R15" s="31" t="s">
        <v>222</v>
      </c>
      <c r="S15" s="31"/>
      <c r="T15" s="31"/>
      <c r="U15" s="31"/>
    </row>
    <row r="16" spans="1:21" ht="13.5">
      <c r="A16" s="54" t="s">
        <v>91</v>
      </c>
      <c r="B16" s="54" t="s">
        <v>110</v>
      </c>
      <c r="C16" s="55" t="s">
        <v>111</v>
      </c>
      <c r="D16" s="31">
        <f t="shared" si="0"/>
        <v>43270</v>
      </c>
      <c r="E16" s="32">
        <f t="shared" si="1"/>
        <v>6973</v>
      </c>
      <c r="F16" s="33">
        <f t="shared" si="2"/>
        <v>16.115091287266004</v>
      </c>
      <c r="G16" s="31">
        <v>6973</v>
      </c>
      <c r="H16" s="31">
        <v>0</v>
      </c>
      <c r="I16" s="32">
        <f t="shared" si="3"/>
        <v>36297</v>
      </c>
      <c r="J16" s="33">
        <f t="shared" si="4"/>
        <v>83.884908712734</v>
      </c>
      <c r="K16" s="31">
        <v>32840</v>
      </c>
      <c r="L16" s="33">
        <f t="shared" si="5"/>
        <v>75.89553963485093</v>
      </c>
      <c r="M16" s="31">
        <v>0</v>
      </c>
      <c r="N16" s="33">
        <f t="shared" si="6"/>
        <v>0</v>
      </c>
      <c r="O16" s="31">
        <v>3457</v>
      </c>
      <c r="P16" s="31">
        <v>2057</v>
      </c>
      <c r="Q16" s="33">
        <f t="shared" si="7"/>
        <v>7.98936907788306</v>
      </c>
      <c r="R16" s="31" t="s">
        <v>222</v>
      </c>
      <c r="S16" s="31"/>
      <c r="T16" s="31"/>
      <c r="U16" s="31"/>
    </row>
    <row r="17" spans="1:21" ht="13.5">
      <c r="A17" s="54" t="s">
        <v>91</v>
      </c>
      <c r="B17" s="54" t="s">
        <v>112</v>
      </c>
      <c r="C17" s="55" t="s">
        <v>113</v>
      </c>
      <c r="D17" s="31">
        <f t="shared" si="0"/>
        <v>13886</v>
      </c>
      <c r="E17" s="32">
        <f t="shared" si="1"/>
        <v>4267</v>
      </c>
      <c r="F17" s="33">
        <f t="shared" si="2"/>
        <v>30.728791588650438</v>
      </c>
      <c r="G17" s="31">
        <v>4267</v>
      </c>
      <c r="H17" s="31">
        <v>0</v>
      </c>
      <c r="I17" s="32">
        <f t="shared" si="3"/>
        <v>9619</v>
      </c>
      <c r="J17" s="33">
        <f t="shared" si="4"/>
        <v>69.27120841134956</v>
      </c>
      <c r="K17" s="31">
        <v>4918</v>
      </c>
      <c r="L17" s="33">
        <f t="shared" si="5"/>
        <v>35.41696672907965</v>
      </c>
      <c r="M17" s="31">
        <v>0</v>
      </c>
      <c r="N17" s="33">
        <f t="shared" si="6"/>
        <v>0</v>
      </c>
      <c r="O17" s="31">
        <v>4701</v>
      </c>
      <c r="P17" s="31">
        <v>3401</v>
      </c>
      <c r="Q17" s="33">
        <f t="shared" si="7"/>
        <v>33.854241682269915</v>
      </c>
      <c r="R17" s="31" t="s">
        <v>222</v>
      </c>
      <c r="S17" s="31"/>
      <c r="T17" s="31"/>
      <c r="U17" s="31"/>
    </row>
    <row r="18" spans="1:21" ht="13.5">
      <c r="A18" s="54" t="s">
        <v>91</v>
      </c>
      <c r="B18" s="54" t="s">
        <v>114</v>
      </c>
      <c r="C18" s="55" t="s">
        <v>115</v>
      </c>
      <c r="D18" s="31">
        <f t="shared" si="0"/>
        <v>1961</v>
      </c>
      <c r="E18" s="32">
        <f t="shared" si="1"/>
        <v>314</v>
      </c>
      <c r="F18" s="33">
        <f t="shared" si="2"/>
        <v>16.01223865374809</v>
      </c>
      <c r="G18" s="31">
        <v>314</v>
      </c>
      <c r="H18" s="31">
        <v>0</v>
      </c>
      <c r="I18" s="32">
        <f t="shared" si="3"/>
        <v>1647</v>
      </c>
      <c r="J18" s="33">
        <f t="shared" si="4"/>
        <v>83.98776134625192</v>
      </c>
      <c r="K18" s="31">
        <v>1548</v>
      </c>
      <c r="L18" s="33">
        <f t="shared" si="5"/>
        <v>78.93931667516573</v>
      </c>
      <c r="M18" s="31">
        <v>0</v>
      </c>
      <c r="N18" s="33">
        <f t="shared" si="6"/>
        <v>0</v>
      </c>
      <c r="O18" s="31">
        <v>99</v>
      </c>
      <c r="P18" s="31">
        <v>92</v>
      </c>
      <c r="Q18" s="33">
        <f t="shared" si="7"/>
        <v>5.04844467108618</v>
      </c>
      <c r="R18" s="31" t="s">
        <v>222</v>
      </c>
      <c r="S18" s="31"/>
      <c r="T18" s="31"/>
      <c r="U18" s="31"/>
    </row>
    <row r="19" spans="1:21" ht="13.5">
      <c r="A19" s="54" t="s">
        <v>91</v>
      </c>
      <c r="B19" s="54" t="s">
        <v>116</v>
      </c>
      <c r="C19" s="55" t="s">
        <v>117</v>
      </c>
      <c r="D19" s="31">
        <f t="shared" si="0"/>
        <v>23259</v>
      </c>
      <c r="E19" s="32">
        <f t="shared" si="1"/>
        <v>1988</v>
      </c>
      <c r="F19" s="33">
        <f t="shared" si="2"/>
        <v>8.547229029622942</v>
      </c>
      <c r="G19" s="31">
        <v>1988</v>
      </c>
      <c r="H19" s="31">
        <v>0</v>
      </c>
      <c r="I19" s="32">
        <f t="shared" si="3"/>
        <v>21271</v>
      </c>
      <c r="J19" s="33">
        <f t="shared" si="4"/>
        <v>91.45277097037706</v>
      </c>
      <c r="K19" s="31">
        <v>17622</v>
      </c>
      <c r="L19" s="33">
        <f t="shared" si="5"/>
        <v>75.76422030181865</v>
      </c>
      <c r="M19" s="31">
        <v>0</v>
      </c>
      <c r="N19" s="33">
        <f t="shared" si="6"/>
        <v>0</v>
      </c>
      <c r="O19" s="31">
        <v>3649</v>
      </c>
      <c r="P19" s="31">
        <v>2174</v>
      </c>
      <c r="Q19" s="33">
        <f t="shared" si="7"/>
        <v>15.688550668558406</v>
      </c>
      <c r="R19" s="31" t="s">
        <v>222</v>
      </c>
      <c r="S19" s="31"/>
      <c r="T19" s="31"/>
      <c r="U19" s="31"/>
    </row>
    <row r="20" spans="1:21" ht="13.5">
      <c r="A20" s="54" t="s">
        <v>91</v>
      </c>
      <c r="B20" s="54" t="s">
        <v>118</v>
      </c>
      <c r="C20" s="55" t="s">
        <v>119</v>
      </c>
      <c r="D20" s="31">
        <f t="shared" si="0"/>
        <v>13031</v>
      </c>
      <c r="E20" s="32">
        <f t="shared" si="1"/>
        <v>3327</v>
      </c>
      <c r="F20" s="33">
        <f t="shared" si="2"/>
        <v>25.531425063310564</v>
      </c>
      <c r="G20" s="31">
        <v>3327</v>
      </c>
      <c r="H20" s="31">
        <v>0</v>
      </c>
      <c r="I20" s="32">
        <f t="shared" si="3"/>
        <v>9704</v>
      </c>
      <c r="J20" s="33">
        <f t="shared" si="4"/>
        <v>74.46857493668944</v>
      </c>
      <c r="K20" s="31">
        <v>6220</v>
      </c>
      <c r="L20" s="33">
        <f t="shared" si="5"/>
        <v>47.73233059627044</v>
      </c>
      <c r="M20" s="31">
        <v>0</v>
      </c>
      <c r="N20" s="33">
        <f t="shared" si="6"/>
        <v>0</v>
      </c>
      <c r="O20" s="31">
        <v>3484</v>
      </c>
      <c r="P20" s="31">
        <v>2210</v>
      </c>
      <c r="Q20" s="33">
        <f t="shared" si="7"/>
        <v>26.736244340419002</v>
      </c>
      <c r="R20" s="31" t="s">
        <v>222</v>
      </c>
      <c r="S20" s="31"/>
      <c r="T20" s="31"/>
      <c r="U20" s="31"/>
    </row>
    <row r="21" spans="1:21" ht="13.5">
      <c r="A21" s="54" t="s">
        <v>91</v>
      </c>
      <c r="B21" s="54" t="s">
        <v>120</v>
      </c>
      <c r="C21" s="55" t="s">
        <v>121</v>
      </c>
      <c r="D21" s="31">
        <f t="shared" si="0"/>
        <v>39569</v>
      </c>
      <c r="E21" s="32">
        <f t="shared" si="1"/>
        <v>9499</v>
      </c>
      <c r="F21" s="33">
        <f t="shared" si="2"/>
        <v>24.006166443427936</v>
      </c>
      <c r="G21" s="31">
        <v>9499</v>
      </c>
      <c r="H21" s="31">
        <v>0</v>
      </c>
      <c r="I21" s="32">
        <f t="shared" si="3"/>
        <v>30070</v>
      </c>
      <c r="J21" s="33">
        <f t="shared" si="4"/>
        <v>75.99383355657207</v>
      </c>
      <c r="K21" s="31">
        <v>23453</v>
      </c>
      <c r="L21" s="33">
        <f t="shared" si="5"/>
        <v>59.27114660466527</v>
      </c>
      <c r="M21" s="31">
        <v>0</v>
      </c>
      <c r="N21" s="33">
        <f t="shared" si="6"/>
        <v>0</v>
      </c>
      <c r="O21" s="31">
        <v>6617</v>
      </c>
      <c r="P21" s="31">
        <v>3471</v>
      </c>
      <c r="Q21" s="33">
        <f t="shared" si="7"/>
        <v>16.722686951906795</v>
      </c>
      <c r="R21" s="31" t="s">
        <v>222</v>
      </c>
      <c r="S21" s="31"/>
      <c r="T21" s="31"/>
      <c r="U21" s="31"/>
    </row>
    <row r="22" spans="1:21" ht="13.5">
      <c r="A22" s="54" t="s">
        <v>91</v>
      </c>
      <c r="B22" s="54" t="s">
        <v>122</v>
      </c>
      <c r="C22" s="55" t="s">
        <v>123</v>
      </c>
      <c r="D22" s="31">
        <f t="shared" si="0"/>
        <v>10866</v>
      </c>
      <c r="E22" s="32">
        <f t="shared" si="1"/>
        <v>2808</v>
      </c>
      <c r="F22" s="33">
        <f t="shared" si="2"/>
        <v>25.842076200993922</v>
      </c>
      <c r="G22" s="31">
        <v>2808</v>
      </c>
      <c r="H22" s="31">
        <v>0</v>
      </c>
      <c r="I22" s="32">
        <f t="shared" si="3"/>
        <v>8058</v>
      </c>
      <c r="J22" s="33">
        <f t="shared" si="4"/>
        <v>74.15792379900607</v>
      </c>
      <c r="K22" s="31">
        <v>6451</v>
      </c>
      <c r="L22" s="33">
        <f t="shared" si="5"/>
        <v>59.36867292471931</v>
      </c>
      <c r="M22" s="31">
        <v>0</v>
      </c>
      <c r="N22" s="33">
        <f t="shared" si="6"/>
        <v>0</v>
      </c>
      <c r="O22" s="31">
        <v>1607</v>
      </c>
      <c r="P22" s="31">
        <v>1486</v>
      </c>
      <c r="Q22" s="33">
        <f t="shared" si="7"/>
        <v>14.789250874286767</v>
      </c>
      <c r="R22" s="31" t="s">
        <v>222</v>
      </c>
      <c r="S22" s="31"/>
      <c r="T22" s="31"/>
      <c r="U22" s="31"/>
    </row>
    <row r="23" spans="1:21" ht="13.5">
      <c r="A23" s="54" t="s">
        <v>91</v>
      </c>
      <c r="B23" s="54" t="s">
        <v>124</v>
      </c>
      <c r="C23" s="55" t="s">
        <v>125</v>
      </c>
      <c r="D23" s="31">
        <f t="shared" si="0"/>
        <v>17470</v>
      </c>
      <c r="E23" s="32">
        <f t="shared" si="1"/>
        <v>6893</v>
      </c>
      <c r="F23" s="33">
        <f t="shared" si="2"/>
        <v>39.45621064682312</v>
      </c>
      <c r="G23" s="31">
        <v>6893</v>
      </c>
      <c r="H23" s="31">
        <v>0</v>
      </c>
      <c r="I23" s="32">
        <f t="shared" si="3"/>
        <v>10577</v>
      </c>
      <c r="J23" s="33">
        <f t="shared" si="4"/>
        <v>60.54378935317688</v>
      </c>
      <c r="K23" s="31">
        <v>4587</v>
      </c>
      <c r="L23" s="33">
        <f t="shared" si="5"/>
        <v>26.256439610761305</v>
      </c>
      <c r="M23" s="31">
        <v>0</v>
      </c>
      <c r="N23" s="33">
        <f t="shared" si="6"/>
        <v>0</v>
      </c>
      <c r="O23" s="31">
        <v>5990</v>
      </c>
      <c r="P23" s="31">
        <v>4676</v>
      </c>
      <c r="Q23" s="33">
        <f t="shared" si="7"/>
        <v>34.28734974241557</v>
      </c>
      <c r="R23" s="31"/>
      <c r="S23" s="31"/>
      <c r="T23" s="31"/>
      <c r="U23" s="31" t="s">
        <v>222</v>
      </c>
    </row>
    <row r="24" spans="1:21" ht="13.5">
      <c r="A24" s="54" t="s">
        <v>91</v>
      </c>
      <c r="B24" s="54" t="s">
        <v>126</v>
      </c>
      <c r="C24" s="55" t="s">
        <v>127</v>
      </c>
      <c r="D24" s="31">
        <f t="shared" si="0"/>
        <v>35919</v>
      </c>
      <c r="E24" s="32">
        <f t="shared" si="1"/>
        <v>6172</v>
      </c>
      <c r="F24" s="33">
        <f t="shared" si="2"/>
        <v>17.183106433920766</v>
      </c>
      <c r="G24" s="31">
        <v>6172</v>
      </c>
      <c r="H24" s="31">
        <v>0</v>
      </c>
      <c r="I24" s="32">
        <f t="shared" si="3"/>
        <v>29747</v>
      </c>
      <c r="J24" s="33">
        <f t="shared" si="4"/>
        <v>82.81689356607923</v>
      </c>
      <c r="K24" s="31">
        <v>16957</v>
      </c>
      <c r="L24" s="33">
        <f t="shared" si="5"/>
        <v>47.208998023330274</v>
      </c>
      <c r="M24" s="31">
        <v>0</v>
      </c>
      <c r="N24" s="33">
        <f t="shared" si="6"/>
        <v>0</v>
      </c>
      <c r="O24" s="31">
        <v>12790</v>
      </c>
      <c r="P24" s="31">
        <v>7907</v>
      </c>
      <c r="Q24" s="33">
        <f t="shared" si="7"/>
        <v>35.60789554274896</v>
      </c>
      <c r="R24" s="31" t="s">
        <v>222</v>
      </c>
      <c r="S24" s="31"/>
      <c r="T24" s="31"/>
      <c r="U24" s="31"/>
    </row>
    <row r="25" spans="1:21" ht="13.5">
      <c r="A25" s="54" t="s">
        <v>91</v>
      </c>
      <c r="B25" s="54" t="s">
        <v>128</v>
      </c>
      <c r="C25" s="55" t="s">
        <v>129</v>
      </c>
      <c r="D25" s="31">
        <f t="shared" si="0"/>
        <v>17952</v>
      </c>
      <c r="E25" s="32">
        <f t="shared" si="1"/>
        <v>5333</v>
      </c>
      <c r="F25" s="33">
        <f t="shared" si="2"/>
        <v>29.70699643493761</v>
      </c>
      <c r="G25" s="31">
        <v>5333</v>
      </c>
      <c r="H25" s="31">
        <v>0</v>
      </c>
      <c r="I25" s="32">
        <f t="shared" si="3"/>
        <v>12619</v>
      </c>
      <c r="J25" s="33">
        <f t="shared" si="4"/>
        <v>70.29300356506238</v>
      </c>
      <c r="K25" s="31">
        <v>4371</v>
      </c>
      <c r="L25" s="33">
        <f t="shared" si="5"/>
        <v>24.34826203208556</v>
      </c>
      <c r="M25" s="31">
        <v>0</v>
      </c>
      <c r="N25" s="33">
        <f t="shared" si="6"/>
        <v>0</v>
      </c>
      <c r="O25" s="31">
        <v>8248</v>
      </c>
      <c r="P25" s="31">
        <v>1975</v>
      </c>
      <c r="Q25" s="33">
        <f t="shared" si="7"/>
        <v>45.94474153297683</v>
      </c>
      <c r="R25" s="31" t="s">
        <v>222</v>
      </c>
      <c r="S25" s="31"/>
      <c r="T25" s="31"/>
      <c r="U25" s="31"/>
    </row>
    <row r="26" spans="1:21" ht="13.5">
      <c r="A26" s="54" t="s">
        <v>91</v>
      </c>
      <c r="B26" s="54" t="s">
        <v>130</v>
      </c>
      <c r="C26" s="55" t="s">
        <v>131</v>
      </c>
      <c r="D26" s="31">
        <f t="shared" si="0"/>
        <v>16643</v>
      </c>
      <c r="E26" s="32">
        <f t="shared" si="1"/>
        <v>4628</v>
      </c>
      <c r="F26" s="33">
        <f t="shared" si="2"/>
        <v>27.807486631016044</v>
      </c>
      <c r="G26" s="31">
        <v>4628</v>
      </c>
      <c r="H26" s="31">
        <v>0</v>
      </c>
      <c r="I26" s="32">
        <f t="shared" si="3"/>
        <v>12015</v>
      </c>
      <c r="J26" s="33">
        <f t="shared" si="4"/>
        <v>72.19251336898395</v>
      </c>
      <c r="K26" s="31">
        <v>8806</v>
      </c>
      <c r="L26" s="33">
        <f t="shared" si="5"/>
        <v>52.91113381001021</v>
      </c>
      <c r="M26" s="31">
        <v>0</v>
      </c>
      <c r="N26" s="33">
        <f t="shared" si="6"/>
        <v>0</v>
      </c>
      <c r="O26" s="31">
        <v>3209</v>
      </c>
      <c r="P26" s="31">
        <v>1390</v>
      </c>
      <c r="Q26" s="33">
        <f t="shared" si="7"/>
        <v>19.281379558973743</v>
      </c>
      <c r="R26" s="31" t="s">
        <v>222</v>
      </c>
      <c r="S26" s="31"/>
      <c r="T26" s="31"/>
      <c r="U26" s="31"/>
    </row>
    <row r="27" spans="1:21" ht="13.5">
      <c r="A27" s="54" t="s">
        <v>91</v>
      </c>
      <c r="B27" s="54" t="s">
        <v>132</v>
      </c>
      <c r="C27" s="55" t="s">
        <v>133</v>
      </c>
      <c r="D27" s="31">
        <f t="shared" si="0"/>
        <v>21666</v>
      </c>
      <c r="E27" s="32">
        <f t="shared" si="1"/>
        <v>1706</v>
      </c>
      <c r="F27" s="33">
        <f t="shared" si="2"/>
        <v>7.874088433490262</v>
      </c>
      <c r="G27" s="31">
        <v>1706</v>
      </c>
      <c r="H27" s="31">
        <v>0</v>
      </c>
      <c r="I27" s="32">
        <f t="shared" si="3"/>
        <v>19960</v>
      </c>
      <c r="J27" s="33">
        <f t="shared" si="4"/>
        <v>92.12591156650974</v>
      </c>
      <c r="K27" s="31">
        <v>19720</v>
      </c>
      <c r="L27" s="33">
        <f t="shared" si="5"/>
        <v>91.01818517492846</v>
      </c>
      <c r="M27" s="31">
        <v>0</v>
      </c>
      <c r="N27" s="33">
        <f t="shared" si="6"/>
        <v>0</v>
      </c>
      <c r="O27" s="31">
        <v>240</v>
      </c>
      <c r="P27" s="31">
        <v>47</v>
      </c>
      <c r="Q27" s="33">
        <f t="shared" si="7"/>
        <v>1.1077263915812794</v>
      </c>
      <c r="R27" s="31" t="s">
        <v>222</v>
      </c>
      <c r="S27" s="31"/>
      <c r="T27" s="31"/>
      <c r="U27" s="31"/>
    </row>
    <row r="28" spans="1:21" ht="13.5">
      <c r="A28" s="54" t="s">
        <v>91</v>
      </c>
      <c r="B28" s="54" t="s">
        <v>134</v>
      </c>
      <c r="C28" s="55" t="s">
        <v>135</v>
      </c>
      <c r="D28" s="31">
        <f t="shared" si="0"/>
        <v>32376</v>
      </c>
      <c r="E28" s="32">
        <f t="shared" si="1"/>
        <v>2283</v>
      </c>
      <c r="F28" s="33">
        <f t="shared" si="2"/>
        <v>7.051519644180875</v>
      </c>
      <c r="G28" s="31">
        <v>2283</v>
      </c>
      <c r="H28" s="31">
        <v>0</v>
      </c>
      <c r="I28" s="32">
        <f t="shared" si="3"/>
        <v>30093</v>
      </c>
      <c r="J28" s="33">
        <f t="shared" si="4"/>
        <v>92.94848035581913</v>
      </c>
      <c r="K28" s="31">
        <v>29111</v>
      </c>
      <c r="L28" s="33">
        <f t="shared" si="5"/>
        <v>89.9153694094391</v>
      </c>
      <c r="M28" s="31">
        <v>0</v>
      </c>
      <c r="N28" s="33">
        <f t="shared" si="6"/>
        <v>0</v>
      </c>
      <c r="O28" s="31">
        <v>982</v>
      </c>
      <c r="P28" s="31">
        <v>667</v>
      </c>
      <c r="Q28" s="33">
        <f t="shared" si="7"/>
        <v>3.0331109463800345</v>
      </c>
      <c r="R28" s="31" t="s">
        <v>222</v>
      </c>
      <c r="S28" s="31"/>
      <c r="T28" s="31"/>
      <c r="U28" s="31"/>
    </row>
    <row r="29" spans="1:21" ht="13.5">
      <c r="A29" s="54" t="s">
        <v>91</v>
      </c>
      <c r="B29" s="54" t="s">
        <v>136</v>
      </c>
      <c r="C29" s="55" t="s">
        <v>137</v>
      </c>
      <c r="D29" s="31">
        <f t="shared" si="0"/>
        <v>24209</v>
      </c>
      <c r="E29" s="32">
        <f t="shared" si="1"/>
        <v>7057</v>
      </c>
      <c r="F29" s="33">
        <f t="shared" si="2"/>
        <v>29.150315998182496</v>
      </c>
      <c r="G29" s="31">
        <v>6904</v>
      </c>
      <c r="H29" s="31">
        <v>153</v>
      </c>
      <c r="I29" s="32">
        <f t="shared" si="3"/>
        <v>17152</v>
      </c>
      <c r="J29" s="33">
        <f t="shared" si="4"/>
        <v>70.84968400181751</v>
      </c>
      <c r="K29" s="31">
        <v>15675</v>
      </c>
      <c r="L29" s="33">
        <f t="shared" si="5"/>
        <v>64.74864719732331</v>
      </c>
      <c r="M29" s="31">
        <v>0</v>
      </c>
      <c r="N29" s="33">
        <f t="shared" si="6"/>
        <v>0</v>
      </c>
      <c r="O29" s="31">
        <v>1477</v>
      </c>
      <c r="P29" s="31">
        <v>1420</v>
      </c>
      <c r="Q29" s="33">
        <f t="shared" si="7"/>
        <v>6.101036804494196</v>
      </c>
      <c r="R29" s="31" t="s">
        <v>222</v>
      </c>
      <c r="S29" s="31"/>
      <c r="T29" s="31"/>
      <c r="U29" s="31"/>
    </row>
    <row r="30" spans="1:21" ht="13.5">
      <c r="A30" s="54" t="s">
        <v>91</v>
      </c>
      <c r="B30" s="54" t="s">
        <v>138</v>
      </c>
      <c r="C30" s="55" t="s">
        <v>139</v>
      </c>
      <c r="D30" s="31">
        <f t="shared" si="0"/>
        <v>9706</v>
      </c>
      <c r="E30" s="32">
        <f t="shared" si="1"/>
        <v>5199</v>
      </c>
      <c r="F30" s="33">
        <f t="shared" si="2"/>
        <v>53.56480527508758</v>
      </c>
      <c r="G30" s="31">
        <v>5199</v>
      </c>
      <c r="H30" s="31">
        <v>0</v>
      </c>
      <c r="I30" s="32">
        <f t="shared" si="3"/>
        <v>4507</v>
      </c>
      <c r="J30" s="33">
        <f t="shared" si="4"/>
        <v>46.43519472491243</v>
      </c>
      <c r="K30" s="31">
        <v>3044</v>
      </c>
      <c r="L30" s="33">
        <f t="shared" si="5"/>
        <v>31.36204409643519</v>
      </c>
      <c r="M30" s="31">
        <v>0</v>
      </c>
      <c r="N30" s="33">
        <f t="shared" si="6"/>
        <v>0</v>
      </c>
      <c r="O30" s="31">
        <v>1463</v>
      </c>
      <c r="P30" s="31">
        <v>1395</v>
      </c>
      <c r="Q30" s="33">
        <f t="shared" si="7"/>
        <v>15.073150628477231</v>
      </c>
      <c r="R30" s="31" t="s">
        <v>222</v>
      </c>
      <c r="S30" s="31"/>
      <c r="T30" s="31"/>
      <c r="U30" s="31"/>
    </row>
    <row r="31" spans="1:21" ht="13.5">
      <c r="A31" s="54" t="s">
        <v>91</v>
      </c>
      <c r="B31" s="54" t="s">
        <v>140</v>
      </c>
      <c r="C31" s="55" t="s">
        <v>141</v>
      </c>
      <c r="D31" s="31">
        <f t="shared" si="0"/>
        <v>40701</v>
      </c>
      <c r="E31" s="32">
        <f t="shared" si="1"/>
        <v>1012</v>
      </c>
      <c r="F31" s="33">
        <f t="shared" si="2"/>
        <v>2.4864253949534407</v>
      </c>
      <c r="G31" s="31">
        <v>932</v>
      </c>
      <c r="H31" s="31">
        <v>80</v>
      </c>
      <c r="I31" s="32">
        <f t="shared" si="3"/>
        <v>39689</v>
      </c>
      <c r="J31" s="33">
        <f t="shared" si="4"/>
        <v>97.51357460504656</v>
      </c>
      <c r="K31" s="31">
        <v>38315</v>
      </c>
      <c r="L31" s="33">
        <f t="shared" si="5"/>
        <v>94.13773617355838</v>
      </c>
      <c r="M31" s="31">
        <v>0</v>
      </c>
      <c r="N31" s="33">
        <f t="shared" si="6"/>
        <v>0</v>
      </c>
      <c r="O31" s="31">
        <v>1374</v>
      </c>
      <c r="P31" s="31">
        <v>1226</v>
      </c>
      <c r="Q31" s="33">
        <f t="shared" si="7"/>
        <v>3.37583843148817</v>
      </c>
      <c r="R31" s="31" t="s">
        <v>222</v>
      </c>
      <c r="S31" s="31"/>
      <c r="T31" s="31"/>
      <c r="U31" s="31"/>
    </row>
    <row r="32" spans="1:21" ht="13.5">
      <c r="A32" s="54" t="s">
        <v>91</v>
      </c>
      <c r="B32" s="54" t="s">
        <v>142</v>
      </c>
      <c r="C32" s="55" t="s">
        <v>143</v>
      </c>
      <c r="D32" s="31">
        <f t="shared" si="0"/>
        <v>5774</v>
      </c>
      <c r="E32" s="32">
        <f t="shared" si="1"/>
        <v>1460</v>
      </c>
      <c r="F32" s="33">
        <f t="shared" si="2"/>
        <v>25.28576376861794</v>
      </c>
      <c r="G32" s="31">
        <v>1460</v>
      </c>
      <c r="H32" s="31">
        <v>0</v>
      </c>
      <c r="I32" s="32">
        <f t="shared" si="3"/>
        <v>4314</v>
      </c>
      <c r="J32" s="33">
        <f t="shared" si="4"/>
        <v>74.71423623138206</v>
      </c>
      <c r="K32" s="31">
        <v>2237</v>
      </c>
      <c r="L32" s="33">
        <f t="shared" si="5"/>
        <v>38.742639418081055</v>
      </c>
      <c r="M32" s="31">
        <v>0</v>
      </c>
      <c r="N32" s="33">
        <f t="shared" si="6"/>
        <v>0</v>
      </c>
      <c r="O32" s="31">
        <v>2077</v>
      </c>
      <c r="P32" s="31">
        <v>1674</v>
      </c>
      <c r="Q32" s="33">
        <f t="shared" si="7"/>
        <v>35.971596813301005</v>
      </c>
      <c r="R32" s="31" t="s">
        <v>222</v>
      </c>
      <c r="S32" s="31"/>
      <c r="T32" s="31"/>
      <c r="U32" s="31"/>
    </row>
    <row r="33" spans="1:21" ht="13.5">
      <c r="A33" s="54" t="s">
        <v>91</v>
      </c>
      <c r="B33" s="54" t="s">
        <v>144</v>
      </c>
      <c r="C33" s="55" t="s">
        <v>145</v>
      </c>
      <c r="D33" s="31">
        <f t="shared" si="0"/>
        <v>7979</v>
      </c>
      <c r="E33" s="32">
        <f t="shared" si="1"/>
        <v>4966</v>
      </c>
      <c r="F33" s="33">
        <f t="shared" si="2"/>
        <v>62.2383757363078</v>
      </c>
      <c r="G33" s="31">
        <v>4966</v>
      </c>
      <c r="H33" s="31">
        <v>0</v>
      </c>
      <c r="I33" s="32">
        <f t="shared" si="3"/>
        <v>3013</v>
      </c>
      <c r="J33" s="33">
        <f t="shared" si="4"/>
        <v>37.76162426369219</v>
      </c>
      <c r="K33" s="31">
        <v>2009</v>
      </c>
      <c r="L33" s="33">
        <f t="shared" si="5"/>
        <v>25.178593808747962</v>
      </c>
      <c r="M33" s="31">
        <v>0</v>
      </c>
      <c r="N33" s="33">
        <f t="shared" si="6"/>
        <v>0</v>
      </c>
      <c r="O33" s="31">
        <v>1004</v>
      </c>
      <c r="P33" s="31">
        <v>411</v>
      </c>
      <c r="Q33" s="33">
        <f t="shared" si="7"/>
        <v>12.583030454944227</v>
      </c>
      <c r="R33" s="31" t="s">
        <v>222</v>
      </c>
      <c r="S33" s="31"/>
      <c r="T33" s="31"/>
      <c r="U33" s="31"/>
    </row>
    <row r="34" spans="1:21" ht="13.5">
      <c r="A34" s="54" t="s">
        <v>91</v>
      </c>
      <c r="B34" s="54" t="s">
        <v>223</v>
      </c>
      <c r="C34" s="55" t="s">
        <v>31</v>
      </c>
      <c r="D34" s="31">
        <f t="shared" si="0"/>
        <v>28072</v>
      </c>
      <c r="E34" s="32">
        <f t="shared" si="1"/>
        <v>15015</v>
      </c>
      <c r="F34" s="33">
        <f t="shared" si="2"/>
        <v>53.487460815047015</v>
      </c>
      <c r="G34" s="31">
        <v>15015</v>
      </c>
      <c r="H34" s="31">
        <v>0</v>
      </c>
      <c r="I34" s="32">
        <f t="shared" si="3"/>
        <v>13057</v>
      </c>
      <c r="J34" s="33">
        <f t="shared" si="4"/>
        <v>46.51253918495298</v>
      </c>
      <c r="K34" s="31">
        <v>11074</v>
      </c>
      <c r="L34" s="33">
        <f t="shared" si="5"/>
        <v>39.448560843545174</v>
      </c>
      <c r="M34" s="31">
        <v>0</v>
      </c>
      <c r="N34" s="33">
        <f t="shared" si="6"/>
        <v>0</v>
      </c>
      <c r="O34" s="31">
        <v>1983</v>
      </c>
      <c r="P34" s="31">
        <v>279</v>
      </c>
      <c r="Q34" s="33">
        <f t="shared" si="7"/>
        <v>7.063978341407809</v>
      </c>
      <c r="R34" s="31" t="s">
        <v>222</v>
      </c>
      <c r="S34" s="31"/>
      <c r="T34" s="31"/>
      <c r="U34" s="31"/>
    </row>
    <row r="35" spans="1:21" ht="13.5">
      <c r="A35" s="54" t="s">
        <v>91</v>
      </c>
      <c r="B35" s="54" t="s">
        <v>146</v>
      </c>
      <c r="C35" s="55" t="s">
        <v>147</v>
      </c>
      <c r="D35" s="31">
        <f t="shared" si="0"/>
        <v>7149</v>
      </c>
      <c r="E35" s="32">
        <f t="shared" si="1"/>
        <v>606</v>
      </c>
      <c r="F35" s="33">
        <f t="shared" si="2"/>
        <v>8.476710029374738</v>
      </c>
      <c r="G35" s="31">
        <v>606</v>
      </c>
      <c r="H35" s="31">
        <v>0</v>
      </c>
      <c r="I35" s="32">
        <f t="shared" si="3"/>
        <v>6543</v>
      </c>
      <c r="J35" s="33">
        <f t="shared" si="4"/>
        <v>91.52328997062527</v>
      </c>
      <c r="K35" s="31">
        <v>5500</v>
      </c>
      <c r="L35" s="33">
        <f t="shared" si="5"/>
        <v>76.93383690026577</v>
      </c>
      <c r="M35" s="31">
        <v>0</v>
      </c>
      <c r="N35" s="33">
        <f t="shared" si="6"/>
        <v>0</v>
      </c>
      <c r="O35" s="31">
        <v>1043</v>
      </c>
      <c r="P35" s="31">
        <v>231</v>
      </c>
      <c r="Q35" s="33">
        <f t="shared" si="7"/>
        <v>14.58945307035949</v>
      </c>
      <c r="R35" s="31" t="s">
        <v>222</v>
      </c>
      <c r="S35" s="31"/>
      <c r="T35" s="31"/>
      <c r="U35" s="31"/>
    </row>
    <row r="36" spans="1:21" ht="13.5">
      <c r="A36" s="61" t="s">
        <v>91</v>
      </c>
      <c r="B36" s="62" t="s">
        <v>148</v>
      </c>
      <c r="C36" s="63" t="s">
        <v>149</v>
      </c>
      <c r="D36" s="64">
        <f t="shared" si="0"/>
        <v>8566</v>
      </c>
      <c r="E36" s="65">
        <f t="shared" si="1"/>
        <v>3821</v>
      </c>
      <c r="F36" s="66">
        <f t="shared" si="2"/>
        <v>44.60658416997432</v>
      </c>
      <c r="G36" s="64">
        <v>3821</v>
      </c>
      <c r="H36" s="64">
        <v>0</v>
      </c>
      <c r="I36" s="65">
        <f t="shared" si="3"/>
        <v>4745</v>
      </c>
      <c r="J36" s="66">
        <f t="shared" si="4"/>
        <v>55.39341583002568</v>
      </c>
      <c r="K36" s="64">
        <v>3533</v>
      </c>
      <c r="L36" s="66">
        <f t="shared" si="5"/>
        <v>41.24445482138688</v>
      </c>
      <c r="M36" s="64">
        <v>0</v>
      </c>
      <c r="N36" s="66">
        <f t="shared" si="6"/>
        <v>0</v>
      </c>
      <c r="O36" s="64">
        <v>1212</v>
      </c>
      <c r="P36" s="64">
        <v>753</v>
      </c>
      <c r="Q36" s="66">
        <f t="shared" si="7"/>
        <v>14.148961008638805</v>
      </c>
      <c r="R36" s="31" t="s">
        <v>222</v>
      </c>
      <c r="S36" s="67"/>
      <c r="T36" s="67"/>
      <c r="U36" s="67"/>
    </row>
    <row r="37" spans="1:21" ht="13.5">
      <c r="A37" s="54" t="s">
        <v>91</v>
      </c>
      <c r="B37" s="54" t="s">
        <v>150</v>
      </c>
      <c r="C37" s="55" t="s">
        <v>151</v>
      </c>
      <c r="D37" s="31">
        <f t="shared" si="0"/>
        <v>13838</v>
      </c>
      <c r="E37" s="32">
        <f t="shared" si="1"/>
        <v>4361</v>
      </c>
      <c r="F37" s="33">
        <f t="shared" si="2"/>
        <v>31.51466974996387</v>
      </c>
      <c r="G37" s="31">
        <v>4361</v>
      </c>
      <c r="H37" s="31">
        <v>0</v>
      </c>
      <c r="I37" s="32">
        <f t="shared" si="3"/>
        <v>9477</v>
      </c>
      <c r="J37" s="33">
        <f t="shared" si="4"/>
        <v>68.48533025003614</v>
      </c>
      <c r="K37" s="31">
        <v>4787</v>
      </c>
      <c r="L37" s="33">
        <f t="shared" si="5"/>
        <v>34.59314929903165</v>
      </c>
      <c r="M37" s="31">
        <v>0</v>
      </c>
      <c r="N37" s="33">
        <f t="shared" si="6"/>
        <v>0</v>
      </c>
      <c r="O37" s="31">
        <v>4690</v>
      </c>
      <c r="P37" s="31">
        <v>529</v>
      </c>
      <c r="Q37" s="33">
        <f t="shared" si="7"/>
        <v>33.89218095100448</v>
      </c>
      <c r="R37" s="31" t="s">
        <v>222</v>
      </c>
      <c r="S37" s="31"/>
      <c r="T37" s="31"/>
      <c r="U37" s="31"/>
    </row>
    <row r="38" spans="1:21" ht="13.5">
      <c r="A38" s="54" t="s">
        <v>91</v>
      </c>
      <c r="B38" s="54" t="s">
        <v>152</v>
      </c>
      <c r="C38" s="55" t="s">
        <v>153</v>
      </c>
      <c r="D38" s="31">
        <f t="shared" si="0"/>
        <v>13894</v>
      </c>
      <c r="E38" s="32">
        <f t="shared" si="1"/>
        <v>10028</v>
      </c>
      <c r="F38" s="33">
        <f t="shared" si="2"/>
        <v>72.17503958543257</v>
      </c>
      <c r="G38" s="31">
        <v>10028</v>
      </c>
      <c r="H38" s="31">
        <v>0</v>
      </c>
      <c r="I38" s="32">
        <f t="shared" si="3"/>
        <v>3866</v>
      </c>
      <c r="J38" s="33">
        <f t="shared" si="4"/>
        <v>27.82496041456744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3866</v>
      </c>
      <c r="P38" s="31">
        <v>414</v>
      </c>
      <c r="Q38" s="33">
        <f t="shared" si="7"/>
        <v>27.82496041456744</v>
      </c>
      <c r="R38" s="31" t="s">
        <v>222</v>
      </c>
      <c r="S38" s="31"/>
      <c r="T38" s="31"/>
      <c r="U38" s="31"/>
    </row>
    <row r="39" spans="1:21" ht="13.5">
      <c r="A39" s="54" t="s">
        <v>91</v>
      </c>
      <c r="B39" s="54" t="s">
        <v>154</v>
      </c>
      <c r="C39" s="55" t="s">
        <v>155</v>
      </c>
      <c r="D39" s="31">
        <f t="shared" si="0"/>
        <v>8899</v>
      </c>
      <c r="E39" s="32">
        <f t="shared" si="1"/>
        <v>4252</v>
      </c>
      <c r="F39" s="33">
        <f t="shared" si="2"/>
        <v>47.78064951118103</v>
      </c>
      <c r="G39" s="31">
        <v>4252</v>
      </c>
      <c r="H39" s="31">
        <v>0</v>
      </c>
      <c r="I39" s="32">
        <f t="shared" si="3"/>
        <v>4647</v>
      </c>
      <c r="J39" s="33">
        <f t="shared" si="4"/>
        <v>52.219350488818975</v>
      </c>
      <c r="K39" s="31">
        <v>623</v>
      </c>
      <c r="L39" s="33">
        <f t="shared" si="5"/>
        <v>7.000786605236543</v>
      </c>
      <c r="M39" s="31">
        <v>0</v>
      </c>
      <c r="N39" s="33">
        <f t="shared" si="6"/>
        <v>0</v>
      </c>
      <c r="O39" s="31">
        <v>4024</v>
      </c>
      <c r="P39" s="31">
        <v>391</v>
      </c>
      <c r="Q39" s="33">
        <f t="shared" si="7"/>
        <v>45.218563883582426</v>
      </c>
      <c r="R39" s="31" t="s">
        <v>222</v>
      </c>
      <c r="S39" s="31"/>
      <c r="T39" s="31"/>
      <c r="U39" s="31"/>
    </row>
    <row r="40" spans="1:21" ht="13.5">
      <c r="A40" s="54" t="s">
        <v>91</v>
      </c>
      <c r="B40" s="54" t="s">
        <v>156</v>
      </c>
      <c r="C40" s="55" t="s">
        <v>157</v>
      </c>
      <c r="D40" s="31">
        <f t="shared" si="0"/>
        <v>18988</v>
      </c>
      <c r="E40" s="32">
        <f t="shared" si="1"/>
        <v>8052</v>
      </c>
      <c r="F40" s="33">
        <f t="shared" si="2"/>
        <v>42.40572993469559</v>
      </c>
      <c r="G40" s="31">
        <v>8052</v>
      </c>
      <c r="H40" s="31">
        <v>0</v>
      </c>
      <c r="I40" s="32">
        <f t="shared" si="3"/>
        <v>10936</v>
      </c>
      <c r="J40" s="33">
        <f t="shared" si="4"/>
        <v>57.5942700653044</v>
      </c>
      <c r="K40" s="31">
        <v>2369</v>
      </c>
      <c r="L40" s="33">
        <f t="shared" si="5"/>
        <v>12.476300821571519</v>
      </c>
      <c r="M40" s="31">
        <v>0</v>
      </c>
      <c r="N40" s="33">
        <f t="shared" si="6"/>
        <v>0</v>
      </c>
      <c r="O40" s="31">
        <v>8567</v>
      </c>
      <c r="P40" s="31">
        <v>2496</v>
      </c>
      <c r="Q40" s="33">
        <f t="shared" si="7"/>
        <v>45.11796924373289</v>
      </c>
      <c r="R40" s="31" t="s">
        <v>222</v>
      </c>
      <c r="S40" s="31"/>
      <c r="T40" s="31"/>
      <c r="U40" s="31"/>
    </row>
    <row r="41" spans="1:21" ht="13.5">
      <c r="A41" s="54" t="s">
        <v>91</v>
      </c>
      <c r="B41" s="54" t="s">
        <v>158</v>
      </c>
      <c r="C41" s="55" t="s">
        <v>159</v>
      </c>
      <c r="D41" s="31">
        <f t="shared" si="0"/>
        <v>13256</v>
      </c>
      <c r="E41" s="32">
        <f t="shared" si="1"/>
        <v>4604</v>
      </c>
      <c r="F41" s="33">
        <f t="shared" si="2"/>
        <v>34.73144236572118</v>
      </c>
      <c r="G41" s="31">
        <v>4604</v>
      </c>
      <c r="H41" s="31">
        <v>0</v>
      </c>
      <c r="I41" s="32">
        <f t="shared" si="3"/>
        <v>8652</v>
      </c>
      <c r="J41" s="33">
        <f t="shared" si="4"/>
        <v>65.2685576342788</v>
      </c>
      <c r="K41" s="31">
        <v>3942</v>
      </c>
      <c r="L41" s="33">
        <f t="shared" si="5"/>
        <v>29.737477368738684</v>
      </c>
      <c r="M41" s="31">
        <v>0</v>
      </c>
      <c r="N41" s="33">
        <f t="shared" si="6"/>
        <v>0</v>
      </c>
      <c r="O41" s="31">
        <v>4710</v>
      </c>
      <c r="P41" s="31">
        <v>957</v>
      </c>
      <c r="Q41" s="33">
        <f t="shared" si="7"/>
        <v>35.53108026554013</v>
      </c>
      <c r="R41" s="31" t="s">
        <v>222</v>
      </c>
      <c r="S41" s="31"/>
      <c r="T41" s="31"/>
      <c r="U41" s="31"/>
    </row>
    <row r="42" spans="1:21" ht="13.5">
      <c r="A42" s="54" t="s">
        <v>91</v>
      </c>
      <c r="B42" s="54" t="s">
        <v>160</v>
      </c>
      <c r="C42" s="55" t="s">
        <v>161</v>
      </c>
      <c r="D42" s="31">
        <f t="shared" si="0"/>
        <v>20099</v>
      </c>
      <c r="E42" s="32">
        <f t="shared" si="1"/>
        <v>2197</v>
      </c>
      <c r="F42" s="33">
        <f t="shared" si="2"/>
        <v>10.930892084183293</v>
      </c>
      <c r="G42" s="31">
        <v>2197</v>
      </c>
      <c r="H42" s="31">
        <v>0</v>
      </c>
      <c r="I42" s="32">
        <f t="shared" si="3"/>
        <v>17902</v>
      </c>
      <c r="J42" s="33">
        <f t="shared" si="4"/>
        <v>89.0691079158167</v>
      </c>
      <c r="K42" s="31">
        <v>4769</v>
      </c>
      <c r="L42" s="33">
        <f t="shared" si="5"/>
        <v>23.727548634260412</v>
      </c>
      <c r="M42" s="31">
        <v>1616</v>
      </c>
      <c r="N42" s="33">
        <f t="shared" si="6"/>
        <v>8.040201005025125</v>
      </c>
      <c r="O42" s="31">
        <v>11517</v>
      </c>
      <c r="P42" s="31">
        <v>1701</v>
      </c>
      <c r="Q42" s="33">
        <f t="shared" si="7"/>
        <v>57.30135827653117</v>
      </c>
      <c r="R42" s="31" t="s">
        <v>222</v>
      </c>
      <c r="S42" s="31"/>
      <c r="T42" s="31"/>
      <c r="U42" s="31"/>
    </row>
    <row r="43" spans="1:21" ht="13.5">
      <c r="A43" s="54" t="s">
        <v>91</v>
      </c>
      <c r="B43" s="54" t="s">
        <v>162</v>
      </c>
      <c r="C43" s="55" t="s">
        <v>163</v>
      </c>
      <c r="D43" s="31">
        <f t="shared" si="0"/>
        <v>7013</v>
      </c>
      <c r="E43" s="32">
        <f t="shared" si="1"/>
        <v>3163</v>
      </c>
      <c r="F43" s="33">
        <f t="shared" si="2"/>
        <v>45.1019535149009</v>
      </c>
      <c r="G43" s="31">
        <v>3163</v>
      </c>
      <c r="H43" s="31">
        <v>0</v>
      </c>
      <c r="I43" s="32">
        <f t="shared" si="3"/>
        <v>3850</v>
      </c>
      <c r="J43" s="33">
        <f t="shared" si="4"/>
        <v>54.89804648509911</v>
      </c>
      <c r="K43" s="31">
        <v>0</v>
      </c>
      <c r="L43" s="33">
        <f t="shared" si="5"/>
        <v>0</v>
      </c>
      <c r="M43" s="31">
        <v>0</v>
      </c>
      <c r="N43" s="33">
        <f t="shared" si="6"/>
        <v>0</v>
      </c>
      <c r="O43" s="31">
        <v>3850</v>
      </c>
      <c r="P43" s="31">
        <v>3678</v>
      </c>
      <c r="Q43" s="33">
        <f t="shared" si="7"/>
        <v>54.89804648509911</v>
      </c>
      <c r="R43" s="31" t="s">
        <v>222</v>
      </c>
      <c r="S43" s="31"/>
      <c r="T43" s="31"/>
      <c r="U43" s="31"/>
    </row>
    <row r="44" spans="1:21" ht="13.5">
      <c r="A44" s="54" t="s">
        <v>91</v>
      </c>
      <c r="B44" s="54" t="s">
        <v>164</v>
      </c>
      <c r="C44" s="55" t="s">
        <v>165</v>
      </c>
      <c r="D44" s="31">
        <f t="shared" si="0"/>
        <v>15479</v>
      </c>
      <c r="E44" s="32">
        <f t="shared" si="1"/>
        <v>10787</v>
      </c>
      <c r="F44" s="33">
        <f t="shared" si="2"/>
        <v>69.68796433878157</v>
      </c>
      <c r="G44" s="31">
        <v>10787</v>
      </c>
      <c r="H44" s="31">
        <v>0</v>
      </c>
      <c r="I44" s="32">
        <f t="shared" si="3"/>
        <v>4692</v>
      </c>
      <c r="J44" s="33">
        <f t="shared" si="4"/>
        <v>30.312035661218424</v>
      </c>
      <c r="K44" s="31">
        <v>2391</v>
      </c>
      <c r="L44" s="33">
        <f t="shared" si="5"/>
        <v>15.44673428516054</v>
      </c>
      <c r="M44" s="31">
        <v>0</v>
      </c>
      <c r="N44" s="33">
        <f t="shared" si="6"/>
        <v>0</v>
      </c>
      <c r="O44" s="31">
        <v>2301</v>
      </c>
      <c r="P44" s="31">
        <v>791</v>
      </c>
      <c r="Q44" s="33">
        <f t="shared" si="7"/>
        <v>14.865301376057886</v>
      </c>
      <c r="R44" s="31" t="s">
        <v>222</v>
      </c>
      <c r="S44" s="31"/>
      <c r="T44" s="31"/>
      <c r="U44" s="31"/>
    </row>
    <row r="45" spans="1:21" ht="13.5">
      <c r="A45" s="54" t="s">
        <v>91</v>
      </c>
      <c r="B45" s="54" t="s">
        <v>166</v>
      </c>
      <c r="C45" s="55" t="s">
        <v>167</v>
      </c>
      <c r="D45" s="31">
        <f t="shared" si="0"/>
        <v>14347</v>
      </c>
      <c r="E45" s="32">
        <f t="shared" si="1"/>
        <v>9465</v>
      </c>
      <c r="F45" s="33">
        <f t="shared" si="2"/>
        <v>65.97198020492088</v>
      </c>
      <c r="G45" s="31">
        <v>9465</v>
      </c>
      <c r="H45" s="31">
        <v>0</v>
      </c>
      <c r="I45" s="32">
        <f t="shared" si="3"/>
        <v>4882</v>
      </c>
      <c r="J45" s="33">
        <f t="shared" si="4"/>
        <v>34.02801979507911</v>
      </c>
      <c r="K45" s="31">
        <v>1613</v>
      </c>
      <c r="L45" s="33">
        <f t="shared" si="5"/>
        <v>11.242768523036174</v>
      </c>
      <c r="M45" s="31">
        <v>0</v>
      </c>
      <c r="N45" s="33">
        <f t="shared" si="6"/>
        <v>0</v>
      </c>
      <c r="O45" s="31">
        <v>3269</v>
      </c>
      <c r="P45" s="31">
        <v>1309</v>
      </c>
      <c r="Q45" s="33">
        <f t="shared" si="7"/>
        <v>22.785251272042935</v>
      </c>
      <c r="R45" s="31" t="s">
        <v>222</v>
      </c>
      <c r="S45" s="31"/>
      <c r="T45" s="31"/>
      <c r="U45" s="31"/>
    </row>
    <row r="46" spans="1:21" ht="13.5">
      <c r="A46" s="54" t="s">
        <v>91</v>
      </c>
      <c r="B46" s="54" t="s">
        <v>168</v>
      </c>
      <c r="C46" s="55" t="s">
        <v>169</v>
      </c>
      <c r="D46" s="31">
        <f t="shared" si="0"/>
        <v>13800</v>
      </c>
      <c r="E46" s="32">
        <f t="shared" si="1"/>
        <v>10132</v>
      </c>
      <c r="F46" s="33">
        <f t="shared" si="2"/>
        <v>73.42028985507247</v>
      </c>
      <c r="G46" s="31">
        <v>10132</v>
      </c>
      <c r="H46" s="31">
        <v>0</v>
      </c>
      <c r="I46" s="32">
        <f t="shared" si="3"/>
        <v>3668</v>
      </c>
      <c r="J46" s="33">
        <f t="shared" si="4"/>
        <v>26.57971014492754</v>
      </c>
      <c r="K46" s="31">
        <v>935</v>
      </c>
      <c r="L46" s="33">
        <f t="shared" si="5"/>
        <v>6.77536231884058</v>
      </c>
      <c r="M46" s="31">
        <v>0</v>
      </c>
      <c r="N46" s="33">
        <f t="shared" si="6"/>
        <v>0</v>
      </c>
      <c r="O46" s="31">
        <v>2733</v>
      </c>
      <c r="P46" s="31">
        <v>1386</v>
      </c>
      <c r="Q46" s="33">
        <f t="shared" si="7"/>
        <v>19.804347826086957</v>
      </c>
      <c r="R46" s="31" t="s">
        <v>222</v>
      </c>
      <c r="S46" s="31"/>
      <c r="T46" s="31"/>
      <c r="U46" s="31"/>
    </row>
    <row r="47" spans="1:21" ht="13.5">
      <c r="A47" s="54" t="s">
        <v>91</v>
      </c>
      <c r="B47" s="54" t="s">
        <v>170</v>
      </c>
      <c r="C47" s="55" t="s">
        <v>171</v>
      </c>
      <c r="D47" s="31">
        <f t="shared" si="0"/>
        <v>4445</v>
      </c>
      <c r="E47" s="32">
        <f t="shared" si="1"/>
        <v>2998</v>
      </c>
      <c r="F47" s="33">
        <f t="shared" si="2"/>
        <v>67.44656917885264</v>
      </c>
      <c r="G47" s="31">
        <v>2998</v>
      </c>
      <c r="H47" s="31">
        <v>0</v>
      </c>
      <c r="I47" s="32">
        <f t="shared" si="3"/>
        <v>1447</v>
      </c>
      <c r="J47" s="33">
        <f t="shared" si="4"/>
        <v>32.55343082114736</v>
      </c>
      <c r="K47" s="31">
        <v>1062</v>
      </c>
      <c r="L47" s="33">
        <f t="shared" si="5"/>
        <v>23.89201349831271</v>
      </c>
      <c r="M47" s="31">
        <v>0</v>
      </c>
      <c r="N47" s="33">
        <f t="shared" si="6"/>
        <v>0</v>
      </c>
      <c r="O47" s="31">
        <v>385</v>
      </c>
      <c r="P47" s="31">
        <v>144</v>
      </c>
      <c r="Q47" s="33">
        <f t="shared" si="7"/>
        <v>8.661417322834646</v>
      </c>
      <c r="R47" s="31" t="s">
        <v>222</v>
      </c>
      <c r="S47" s="31"/>
      <c r="T47" s="31"/>
      <c r="U47" s="31"/>
    </row>
    <row r="48" spans="1:21" ht="13.5">
      <c r="A48" s="54" t="s">
        <v>91</v>
      </c>
      <c r="B48" s="54" t="s">
        <v>172</v>
      </c>
      <c r="C48" s="55" t="s">
        <v>173</v>
      </c>
      <c r="D48" s="31">
        <f t="shared" si="0"/>
        <v>9319</v>
      </c>
      <c r="E48" s="32">
        <f t="shared" si="1"/>
        <v>5722</v>
      </c>
      <c r="F48" s="33">
        <f t="shared" si="2"/>
        <v>61.40143792252387</v>
      </c>
      <c r="G48" s="31">
        <v>5722</v>
      </c>
      <c r="H48" s="31">
        <v>0</v>
      </c>
      <c r="I48" s="32">
        <f t="shared" si="3"/>
        <v>3597</v>
      </c>
      <c r="J48" s="33">
        <f t="shared" si="4"/>
        <v>38.598562077476124</v>
      </c>
      <c r="K48" s="31">
        <v>953</v>
      </c>
      <c r="L48" s="33">
        <f t="shared" si="5"/>
        <v>10.226419143684945</v>
      </c>
      <c r="M48" s="31">
        <v>0</v>
      </c>
      <c r="N48" s="33">
        <f t="shared" si="6"/>
        <v>0</v>
      </c>
      <c r="O48" s="31">
        <v>2644</v>
      </c>
      <c r="P48" s="31">
        <v>969</v>
      </c>
      <c r="Q48" s="33">
        <f t="shared" si="7"/>
        <v>28.372142933791178</v>
      </c>
      <c r="R48" s="31" t="s">
        <v>222</v>
      </c>
      <c r="S48" s="31"/>
      <c r="T48" s="31"/>
      <c r="U48" s="31"/>
    </row>
    <row r="49" spans="1:21" ht="13.5">
      <c r="A49" s="54" t="s">
        <v>91</v>
      </c>
      <c r="B49" s="54" t="s">
        <v>174</v>
      </c>
      <c r="C49" s="55" t="s">
        <v>175</v>
      </c>
      <c r="D49" s="31">
        <f t="shared" si="0"/>
        <v>5471</v>
      </c>
      <c r="E49" s="32">
        <f t="shared" si="1"/>
        <v>3193</v>
      </c>
      <c r="F49" s="33">
        <f t="shared" si="2"/>
        <v>58.36227380734783</v>
      </c>
      <c r="G49" s="31">
        <v>3193</v>
      </c>
      <c r="H49" s="31">
        <v>0</v>
      </c>
      <c r="I49" s="32">
        <f t="shared" si="3"/>
        <v>2278</v>
      </c>
      <c r="J49" s="33">
        <f t="shared" si="4"/>
        <v>41.63772619265217</v>
      </c>
      <c r="K49" s="31">
        <v>1712</v>
      </c>
      <c r="L49" s="33">
        <f t="shared" si="5"/>
        <v>31.292268323889598</v>
      </c>
      <c r="M49" s="31">
        <v>0</v>
      </c>
      <c r="N49" s="33">
        <f t="shared" si="6"/>
        <v>0</v>
      </c>
      <c r="O49" s="31">
        <v>566</v>
      </c>
      <c r="P49" s="31">
        <v>343</v>
      </c>
      <c r="Q49" s="33">
        <f t="shared" si="7"/>
        <v>10.345457868762566</v>
      </c>
      <c r="R49" s="31" t="s">
        <v>222</v>
      </c>
      <c r="S49" s="31"/>
      <c r="T49" s="31"/>
      <c r="U49" s="31"/>
    </row>
    <row r="50" spans="1:21" ht="13.5">
      <c r="A50" s="54" t="s">
        <v>91</v>
      </c>
      <c r="B50" s="54" t="s">
        <v>176</v>
      </c>
      <c r="C50" s="55" t="s">
        <v>33</v>
      </c>
      <c r="D50" s="31">
        <f t="shared" si="0"/>
        <v>3148</v>
      </c>
      <c r="E50" s="32">
        <f t="shared" si="1"/>
        <v>692</v>
      </c>
      <c r="F50" s="33">
        <f t="shared" si="2"/>
        <v>21.98221092757306</v>
      </c>
      <c r="G50" s="31">
        <v>692</v>
      </c>
      <c r="H50" s="31">
        <v>0</v>
      </c>
      <c r="I50" s="32">
        <f t="shared" si="3"/>
        <v>2456</v>
      </c>
      <c r="J50" s="33">
        <f t="shared" si="4"/>
        <v>78.01778907242694</v>
      </c>
      <c r="K50" s="31">
        <v>2249</v>
      </c>
      <c r="L50" s="33">
        <f t="shared" si="5"/>
        <v>71.44218551461246</v>
      </c>
      <c r="M50" s="31">
        <v>0</v>
      </c>
      <c r="N50" s="33">
        <f t="shared" si="6"/>
        <v>0</v>
      </c>
      <c r="O50" s="31">
        <v>207</v>
      </c>
      <c r="P50" s="31">
        <v>174</v>
      </c>
      <c r="Q50" s="33">
        <f t="shared" si="7"/>
        <v>6.575603557814485</v>
      </c>
      <c r="R50" s="31" t="s">
        <v>222</v>
      </c>
      <c r="S50" s="31"/>
      <c r="T50" s="31"/>
      <c r="U50" s="31"/>
    </row>
    <row r="51" spans="1:21" ht="13.5">
      <c r="A51" s="54" t="s">
        <v>91</v>
      </c>
      <c r="B51" s="54" t="s">
        <v>177</v>
      </c>
      <c r="C51" s="55" t="s">
        <v>178</v>
      </c>
      <c r="D51" s="31">
        <f t="shared" si="0"/>
        <v>8204</v>
      </c>
      <c r="E51" s="32">
        <f t="shared" si="1"/>
        <v>5613</v>
      </c>
      <c r="F51" s="33">
        <f aca="true" t="shared" si="8" ref="F51:F76">E51/D51*100</f>
        <v>68.41784495368113</v>
      </c>
      <c r="G51" s="31">
        <v>5613</v>
      </c>
      <c r="H51" s="31">
        <v>0</v>
      </c>
      <c r="I51" s="32">
        <f t="shared" si="3"/>
        <v>2591</v>
      </c>
      <c r="J51" s="33">
        <f aca="true" t="shared" si="9" ref="J51:J76">I51/D51*100</f>
        <v>31.58215504631887</v>
      </c>
      <c r="K51" s="31">
        <v>959</v>
      </c>
      <c r="L51" s="33">
        <f aca="true" t="shared" si="10" ref="L51:L76">K51/D51*100</f>
        <v>11.689419795221843</v>
      </c>
      <c r="M51" s="31">
        <v>0</v>
      </c>
      <c r="N51" s="33">
        <f aca="true" t="shared" si="11" ref="N51:N76">M51/D51*100</f>
        <v>0</v>
      </c>
      <c r="O51" s="31">
        <v>1632</v>
      </c>
      <c r="P51" s="31">
        <v>491</v>
      </c>
      <c r="Q51" s="33">
        <f aca="true" t="shared" si="12" ref="Q51:Q76">O51/D51*100</f>
        <v>19.892735251097026</v>
      </c>
      <c r="R51" s="31" t="s">
        <v>222</v>
      </c>
      <c r="S51" s="31"/>
      <c r="T51" s="31"/>
      <c r="U51" s="31"/>
    </row>
    <row r="52" spans="1:21" ht="13.5">
      <c r="A52" s="54" t="s">
        <v>91</v>
      </c>
      <c r="B52" s="54" t="s">
        <v>179</v>
      </c>
      <c r="C52" s="55" t="s">
        <v>180</v>
      </c>
      <c r="D52" s="31">
        <f t="shared" si="0"/>
        <v>7506</v>
      </c>
      <c r="E52" s="32">
        <f aca="true" t="shared" si="13" ref="E52:E75">G52+H52</f>
        <v>4836</v>
      </c>
      <c r="F52" s="33">
        <f t="shared" si="8"/>
        <v>64.42845723421263</v>
      </c>
      <c r="G52" s="31">
        <v>4836</v>
      </c>
      <c r="H52" s="31">
        <v>0</v>
      </c>
      <c r="I52" s="32">
        <f aca="true" t="shared" si="14" ref="I52:I75">K52+M52+O52</f>
        <v>2670</v>
      </c>
      <c r="J52" s="33">
        <f t="shared" si="9"/>
        <v>35.57154276578737</v>
      </c>
      <c r="K52" s="31">
        <v>1076</v>
      </c>
      <c r="L52" s="33">
        <f t="shared" si="10"/>
        <v>14.335198507860378</v>
      </c>
      <c r="M52" s="31">
        <v>0</v>
      </c>
      <c r="N52" s="33">
        <f t="shared" si="11"/>
        <v>0</v>
      </c>
      <c r="O52" s="31">
        <v>1594</v>
      </c>
      <c r="P52" s="31">
        <v>399</v>
      </c>
      <c r="Q52" s="33">
        <f t="shared" si="12"/>
        <v>21.23634425792699</v>
      </c>
      <c r="R52" s="31" t="s">
        <v>222</v>
      </c>
      <c r="S52" s="31"/>
      <c r="T52" s="31"/>
      <c r="U52" s="31"/>
    </row>
    <row r="53" spans="1:21" ht="13.5">
      <c r="A53" s="54" t="s">
        <v>91</v>
      </c>
      <c r="B53" s="54" t="s">
        <v>181</v>
      </c>
      <c r="C53" s="55" t="s">
        <v>182</v>
      </c>
      <c r="D53" s="31">
        <f t="shared" si="0"/>
        <v>1577</v>
      </c>
      <c r="E53" s="32">
        <f t="shared" si="13"/>
        <v>873</v>
      </c>
      <c r="F53" s="33">
        <f t="shared" si="8"/>
        <v>55.358275206087505</v>
      </c>
      <c r="G53" s="31">
        <v>873</v>
      </c>
      <c r="H53" s="31">
        <v>0</v>
      </c>
      <c r="I53" s="32">
        <f t="shared" si="14"/>
        <v>704</v>
      </c>
      <c r="J53" s="33">
        <f t="shared" si="9"/>
        <v>44.64172479391249</v>
      </c>
      <c r="K53" s="31">
        <v>641</v>
      </c>
      <c r="L53" s="33">
        <f t="shared" si="10"/>
        <v>40.646797717184526</v>
      </c>
      <c r="M53" s="31">
        <v>0</v>
      </c>
      <c r="N53" s="33">
        <f t="shared" si="11"/>
        <v>0</v>
      </c>
      <c r="O53" s="31">
        <v>63</v>
      </c>
      <c r="P53" s="31">
        <v>57</v>
      </c>
      <c r="Q53" s="33">
        <f t="shared" si="12"/>
        <v>3.9949270767279645</v>
      </c>
      <c r="R53" s="31" t="s">
        <v>222</v>
      </c>
      <c r="S53" s="31"/>
      <c r="T53" s="31"/>
      <c r="U53" s="31"/>
    </row>
    <row r="54" spans="1:21" ht="13.5">
      <c r="A54" s="54" t="s">
        <v>91</v>
      </c>
      <c r="B54" s="54" t="s">
        <v>183</v>
      </c>
      <c r="C54" s="55" t="s">
        <v>184</v>
      </c>
      <c r="D54" s="31">
        <f t="shared" si="0"/>
        <v>22591</v>
      </c>
      <c r="E54" s="32">
        <f t="shared" si="13"/>
        <v>12382</v>
      </c>
      <c r="F54" s="33">
        <f t="shared" si="8"/>
        <v>54.80943738656987</v>
      </c>
      <c r="G54" s="31">
        <v>8533</v>
      </c>
      <c r="H54" s="31">
        <v>3849</v>
      </c>
      <c r="I54" s="32">
        <f t="shared" si="14"/>
        <v>10209</v>
      </c>
      <c r="J54" s="33">
        <f t="shared" si="9"/>
        <v>45.19056261343013</v>
      </c>
      <c r="K54" s="31">
        <v>6589</v>
      </c>
      <c r="L54" s="33">
        <f t="shared" si="10"/>
        <v>29.166482227435704</v>
      </c>
      <c r="M54" s="31">
        <v>0</v>
      </c>
      <c r="N54" s="33">
        <f t="shared" si="11"/>
        <v>0</v>
      </c>
      <c r="O54" s="31">
        <v>3620</v>
      </c>
      <c r="P54" s="31">
        <v>2274</v>
      </c>
      <c r="Q54" s="33">
        <f t="shared" si="12"/>
        <v>16.02408038599442</v>
      </c>
      <c r="R54" s="31" t="s">
        <v>222</v>
      </c>
      <c r="S54" s="31"/>
      <c r="T54" s="31"/>
      <c r="U54" s="31"/>
    </row>
    <row r="55" spans="1:21" ht="13.5">
      <c r="A55" s="54" t="s">
        <v>91</v>
      </c>
      <c r="B55" s="54" t="s">
        <v>185</v>
      </c>
      <c r="C55" s="55" t="s">
        <v>186</v>
      </c>
      <c r="D55" s="31">
        <f t="shared" si="0"/>
        <v>5940</v>
      </c>
      <c r="E55" s="32">
        <f t="shared" si="13"/>
        <v>3911</v>
      </c>
      <c r="F55" s="33">
        <f t="shared" si="8"/>
        <v>65.84175084175085</v>
      </c>
      <c r="G55" s="31">
        <v>3138</v>
      </c>
      <c r="H55" s="31">
        <v>773</v>
      </c>
      <c r="I55" s="32">
        <f t="shared" si="14"/>
        <v>2029</v>
      </c>
      <c r="J55" s="33">
        <f t="shared" si="9"/>
        <v>34.15824915824916</v>
      </c>
      <c r="K55" s="31">
        <v>1139</v>
      </c>
      <c r="L55" s="33">
        <f t="shared" si="10"/>
        <v>19.175084175084177</v>
      </c>
      <c r="M55" s="31">
        <v>0</v>
      </c>
      <c r="N55" s="33">
        <f t="shared" si="11"/>
        <v>0</v>
      </c>
      <c r="O55" s="31">
        <v>890</v>
      </c>
      <c r="P55" s="31">
        <v>445</v>
      </c>
      <c r="Q55" s="33">
        <f t="shared" si="12"/>
        <v>14.983164983164984</v>
      </c>
      <c r="R55" s="31" t="s">
        <v>222</v>
      </c>
      <c r="S55" s="31"/>
      <c r="T55" s="31"/>
      <c r="U55" s="31"/>
    </row>
    <row r="56" spans="1:21" ht="13.5">
      <c r="A56" s="54" t="s">
        <v>91</v>
      </c>
      <c r="B56" s="54" t="s">
        <v>187</v>
      </c>
      <c r="C56" s="55" t="s">
        <v>90</v>
      </c>
      <c r="D56" s="31">
        <f t="shared" si="0"/>
        <v>8410</v>
      </c>
      <c r="E56" s="32">
        <f t="shared" si="13"/>
        <v>6018</v>
      </c>
      <c r="F56" s="33">
        <f t="shared" si="8"/>
        <v>71.5576694411415</v>
      </c>
      <c r="G56" s="31">
        <v>5044</v>
      </c>
      <c r="H56" s="31">
        <v>974</v>
      </c>
      <c r="I56" s="32">
        <f t="shared" si="14"/>
        <v>2392</v>
      </c>
      <c r="J56" s="33">
        <f t="shared" si="9"/>
        <v>28.442330558858504</v>
      </c>
      <c r="K56" s="31">
        <v>1093</v>
      </c>
      <c r="L56" s="33">
        <f t="shared" si="10"/>
        <v>12.996432818073721</v>
      </c>
      <c r="M56" s="31">
        <v>0</v>
      </c>
      <c r="N56" s="33">
        <f t="shared" si="11"/>
        <v>0</v>
      </c>
      <c r="O56" s="31">
        <v>1299</v>
      </c>
      <c r="P56" s="31">
        <v>908</v>
      </c>
      <c r="Q56" s="33">
        <f t="shared" si="12"/>
        <v>15.445897740784782</v>
      </c>
      <c r="R56" s="31" t="s">
        <v>222</v>
      </c>
      <c r="S56" s="31"/>
      <c r="T56" s="31"/>
      <c r="U56" s="31"/>
    </row>
    <row r="57" spans="1:21" ht="13.5">
      <c r="A57" s="54" t="s">
        <v>91</v>
      </c>
      <c r="B57" s="54" t="s">
        <v>188</v>
      </c>
      <c r="C57" s="55" t="s">
        <v>189</v>
      </c>
      <c r="D57" s="31">
        <f t="shared" si="0"/>
        <v>16992</v>
      </c>
      <c r="E57" s="32">
        <f t="shared" si="13"/>
        <v>9464</v>
      </c>
      <c r="F57" s="33">
        <f t="shared" si="8"/>
        <v>55.696798493408664</v>
      </c>
      <c r="G57" s="31">
        <v>9037</v>
      </c>
      <c r="H57" s="31">
        <v>427</v>
      </c>
      <c r="I57" s="32">
        <f t="shared" si="14"/>
        <v>7528</v>
      </c>
      <c r="J57" s="33">
        <f t="shared" si="9"/>
        <v>44.303201506591336</v>
      </c>
      <c r="K57" s="31">
        <v>1926</v>
      </c>
      <c r="L57" s="33">
        <f t="shared" si="10"/>
        <v>11.334745762711865</v>
      </c>
      <c r="M57" s="31">
        <v>0</v>
      </c>
      <c r="N57" s="33">
        <f t="shared" si="11"/>
        <v>0</v>
      </c>
      <c r="O57" s="31">
        <v>5602</v>
      </c>
      <c r="P57" s="31">
        <v>4151</v>
      </c>
      <c r="Q57" s="33">
        <f t="shared" si="12"/>
        <v>32.968455743879474</v>
      </c>
      <c r="R57" s="31" t="s">
        <v>222</v>
      </c>
      <c r="S57" s="31"/>
      <c r="T57" s="31"/>
      <c r="U57" s="31"/>
    </row>
    <row r="58" spans="1:21" ht="13.5">
      <c r="A58" s="54" t="s">
        <v>91</v>
      </c>
      <c r="B58" s="54" t="s">
        <v>190</v>
      </c>
      <c r="C58" s="55" t="s">
        <v>191</v>
      </c>
      <c r="D58" s="31">
        <f t="shared" si="0"/>
        <v>7367</v>
      </c>
      <c r="E58" s="32">
        <f t="shared" si="13"/>
        <v>3535</v>
      </c>
      <c r="F58" s="33">
        <f t="shared" si="8"/>
        <v>47.984254106149045</v>
      </c>
      <c r="G58" s="31">
        <v>3100</v>
      </c>
      <c r="H58" s="31">
        <v>435</v>
      </c>
      <c r="I58" s="32">
        <f t="shared" si="14"/>
        <v>3832</v>
      </c>
      <c r="J58" s="33">
        <f t="shared" si="9"/>
        <v>52.01574589385096</v>
      </c>
      <c r="K58" s="31">
        <v>2697</v>
      </c>
      <c r="L58" s="33">
        <f t="shared" si="10"/>
        <v>36.609203203474955</v>
      </c>
      <c r="M58" s="31">
        <v>0</v>
      </c>
      <c r="N58" s="33">
        <f t="shared" si="11"/>
        <v>0</v>
      </c>
      <c r="O58" s="31">
        <v>1135</v>
      </c>
      <c r="P58" s="31">
        <v>503</v>
      </c>
      <c r="Q58" s="33">
        <f t="shared" si="12"/>
        <v>15.406542690376002</v>
      </c>
      <c r="R58" s="31" t="s">
        <v>222</v>
      </c>
      <c r="S58" s="31"/>
      <c r="T58" s="31"/>
      <c r="U58" s="31"/>
    </row>
    <row r="59" spans="1:21" ht="13.5">
      <c r="A59" s="54" t="s">
        <v>91</v>
      </c>
      <c r="B59" s="54" t="s">
        <v>192</v>
      </c>
      <c r="C59" s="55" t="s">
        <v>193</v>
      </c>
      <c r="D59" s="31">
        <f t="shared" si="0"/>
        <v>11067</v>
      </c>
      <c r="E59" s="32">
        <f t="shared" si="13"/>
        <v>3394</v>
      </c>
      <c r="F59" s="33">
        <f t="shared" si="8"/>
        <v>30.667750971356284</v>
      </c>
      <c r="G59" s="31">
        <v>3394</v>
      </c>
      <c r="H59" s="31">
        <v>0</v>
      </c>
      <c r="I59" s="32">
        <f t="shared" si="14"/>
        <v>7673</v>
      </c>
      <c r="J59" s="33">
        <f t="shared" si="9"/>
        <v>69.33224902864372</v>
      </c>
      <c r="K59" s="31">
        <v>0</v>
      </c>
      <c r="L59" s="33">
        <f t="shared" si="10"/>
        <v>0</v>
      </c>
      <c r="M59" s="31">
        <v>0</v>
      </c>
      <c r="N59" s="33">
        <f t="shared" si="11"/>
        <v>0</v>
      </c>
      <c r="O59" s="31">
        <v>7673</v>
      </c>
      <c r="P59" s="31">
        <v>7447</v>
      </c>
      <c r="Q59" s="33">
        <f t="shared" si="12"/>
        <v>69.33224902864372</v>
      </c>
      <c r="R59" s="31" t="s">
        <v>222</v>
      </c>
      <c r="S59" s="31"/>
      <c r="T59" s="31"/>
      <c r="U59" s="31"/>
    </row>
    <row r="60" spans="1:21" ht="13.5">
      <c r="A60" s="54" t="s">
        <v>91</v>
      </c>
      <c r="B60" s="54" t="s">
        <v>194</v>
      </c>
      <c r="C60" s="55" t="s">
        <v>195</v>
      </c>
      <c r="D60" s="31">
        <f t="shared" si="0"/>
        <v>6107</v>
      </c>
      <c r="E60" s="32">
        <f t="shared" si="13"/>
        <v>4162</v>
      </c>
      <c r="F60" s="33">
        <f t="shared" si="8"/>
        <v>68.15130178483707</v>
      </c>
      <c r="G60" s="31">
        <v>3954</v>
      </c>
      <c r="H60" s="31">
        <v>208</v>
      </c>
      <c r="I60" s="32">
        <f t="shared" si="14"/>
        <v>1945</v>
      </c>
      <c r="J60" s="33">
        <f t="shared" si="9"/>
        <v>31.84869821516293</v>
      </c>
      <c r="K60" s="31">
        <v>1325</v>
      </c>
      <c r="L60" s="33">
        <f t="shared" si="10"/>
        <v>21.696413951203535</v>
      </c>
      <c r="M60" s="31">
        <v>0</v>
      </c>
      <c r="N60" s="33">
        <f t="shared" si="11"/>
        <v>0</v>
      </c>
      <c r="O60" s="31">
        <v>620</v>
      </c>
      <c r="P60" s="31">
        <v>324</v>
      </c>
      <c r="Q60" s="33">
        <f t="shared" si="12"/>
        <v>10.152284263959391</v>
      </c>
      <c r="R60" s="31" t="s">
        <v>222</v>
      </c>
      <c r="S60" s="31"/>
      <c r="T60" s="31"/>
      <c r="U60" s="31"/>
    </row>
    <row r="61" spans="1:21" ht="13.5">
      <c r="A61" s="54" t="s">
        <v>91</v>
      </c>
      <c r="B61" s="54" t="s">
        <v>196</v>
      </c>
      <c r="C61" s="55" t="s">
        <v>197</v>
      </c>
      <c r="D61" s="31">
        <f t="shared" si="0"/>
        <v>9421</v>
      </c>
      <c r="E61" s="32">
        <f t="shared" si="13"/>
        <v>5648</v>
      </c>
      <c r="F61" s="33">
        <f t="shared" si="8"/>
        <v>59.95117291158051</v>
      </c>
      <c r="G61" s="31">
        <v>4552</v>
      </c>
      <c r="H61" s="31">
        <v>1096</v>
      </c>
      <c r="I61" s="32">
        <f t="shared" si="14"/>
        <v>3773</v>
      </c>
      <c r="J61" s="33">
        <f t="shared" si="9"/>
        <v>40.048827088419486</v>
      </c>
      <c r="K61" s="31">
        <v>861</v>
      </c>
      <c r="L61" s="33">
        <f t="shared" si="10"/>
        <v>9.139157201995541</v>
      </c>
      <c r="M61" s="31">
        <v>0</v>
      </c>
      <c r="N61" s="33">
        <f t="shared" si="11"/>
        <v>0</v>
      </c>
      <c r="O61" s="31">
        <v>2912</v>
      </c>
      <c r="P61" s="31">
        <v>2281</v>
      </c>
      <c r="Q61" s="33">
        <f t="shared" si="12"/>
        <v>30.909669886423945</v>
      </c>
      <c r="R61" s="31" t="s">
        <v>222</v>
      </c>
      <c r="S61" s="31"/>
      <c r="T61" s="31"/>
      <c r="U61" s="31"/>
    </row>
    <row r="62" spans="1:21" ht="13.5">
      <c r="A62" s="54" t="s">
        <v>91</v>
      </c>
      <c r="B62" s="54" t="s">
        <v>198</v>
      </c>
      <c r="C62" s="55" t="s">
        <v>199</v>
      </c>
      <c r="D62" s="31">
        <f t="shared" si="0"/>
        <v>13239</v>
      </c>
      <c r="E62" s="32">
        <f t="shared" si="13"/>
        <v>8435</v>
      </c>
      <c r="F62" s="33">
        <f t="shared" si="8"/>
        <v>63.71327139512047</v>
      </c>
      <c r="G62" s="31">
        <v>8435</v>
      </c>
      <c r="H62" s="31">
        <v>0</v>
      </c>
      <c r="I62" s="32">
        <f t="shared" si="14"/>
        <v>4804</v>
      </c>
      <c r="J62" s="33">
        <f t="shared" si="9"/>
        <v>36.28672860487952</v>
      </c>
      <c r="K62" s="31">
        <v>1122</v>
      </c>
      <c r="L62" s="33">
        <f t="shared" si="10"/>
        <v>8.47496034443689</v>
      </c>
      <c r="M62" s="31">
        <v>0</v>
      </c>
      <c r="N62" s="33">
        <f t="shared" si="11"/>
        <v>0</v>
      </c>
      <c r="O62" s="31">
        <v>3682</v>
      </c>
      <c r="P62" s="31">
        <v>744</v>
      </c>
      <c r="Q62" s="33">
        <f t="shared" si="12"/>
        <v>27.811768260442634</v>
      </c>
      <c r="R62" s="31" t="s">
        <v>222</v>
      </c>
      <c r="S62" s="31"/>
      <c r="T62" s="31"/>
      <c r="U62" s="31"/>
    </row>
    <row r="63" spans="1:21" ht="13.5">
      <c r="A63" s="54" t="s">
        <v>91</v>
      </c>
      <c r="B63" s="54" t="s">
        <v>200</v>
      </c>
      <c r="C63" s="55" t="s">
        <v>201</v>
      </c>
      <c r="D63" s="31">
        <f t="shared" si="0"/>
        <v>32346</v>
      </c>
      <c r="E63" s="32">
        <f t="shared" si="13"/>
        <v>7184</v>
      </c>
      <c r="F63" s="33">
        <f t="shared" si="8"/>
        <v>22.209855932727386</v>
      </c>
      <c r="G63" s="31">
        <v>7184</v>
      </c>
      <c r="H63" s="31">
        <v>0</v>
      </c>
      <c r="I63" s="32">
        <f t="shared" si="14"/>
        <v>25162</v>
      </c>
      <c r="J63" s="33">
        <f t="shared" si="9"/>
        <v>77.79014406727262</v>
      </c>
      <c r="K63" s="31">
        <v>14743</v>
      </c>
      <c r="L63" s="33">
        <f t="shared" si="10"/>
        <v>45.57905150559575</v>
      </c>
      <c r="M63" s="31">
        <v>0</v>
      </c>
      <c r="N63" s="33">
        <f t="shared" si="11"/>
        <v>0</v>
      </c>
      <c r="O63" s="31">
        <v>10419</v>
      </c>
      <c r="P63" s="31">
        <v>4712</v>
      </c>
      <c r="Q63" s="33">
        <f t="shared" si="12"/>
        <v>32.21109256167687</v>
      </c>
      <c r="R63" s="31" t="s">
        <v>222</v>
      </c>
      <c r="S63" s="31"/>
      <c r="T63" s="31"/>
      <c r="U63" s="31"/>
    </row>
    <row r="64" spans="1:21" ht="13.5">
      <c r="A64" s="54" t="s">
        <v>91</v>
      </c>
      <c r="B64" s="54" t="s">
        <v>202</v>
      </c>
      <c r="C64" s="55" t="s">
        <v>203</v>
      </c>
      <c r="D64" s="31">
        <f t="shared" si="0"/>
        <v>5183</v>
      </c>
      <c r="E64" s="32">
        <f t="shared" si="13"/>
        <v>3665</v>
      </c>
      <c r="F64" s="33">
        <f t="shared" si="8"/>
        <v>70.71194289021801</v>
      </c>
      <c r="G64" s="31">
        <v>3615</v>
      </c>
      <c r="H64" s="31">
        <v>50</v>
      </c>
      <c r="I64" s="32">
        <f t="shared" si="14"/>
        <v>1518</v>
      </c>
      <c r="J64" s="33">
        <f t="shared" si="9"/>
        <v>29.288057109781978</v>
      </c>
      <c r="K64" s="31">
        <v>0</v>
      </c>
      <c r="L64" s="33">
        <f t="shared" si="10"/>
        <v>0</v>
      </c>
      <c r="M64" s="31">
        <v>0</v>
      </c>
      <c r="N64" s="33">
        <f t="shared" si="11"/>
        <v>0</v>
      </c>
      <c r="O64" s="31">
        <v>1518</v>
      </c>
      <c r="P64" s="31">
        <v>415</v>
      </c>
      <c r="Q64" s="33">
        <f t="shared" si="12"/>
        <v>29.288057109781978</v>
      </c>
      <c r="R64" s="31" t="s">
        <v>222</v>
      </c>
      <c r="S64" s="31"/>
      <c r="T64" s="31"/>
      <c r="U64" s="31"/>
    </row>
    <row r="65" spans="1:21" ht="13.5">
      <c r="A65" s="54" t="s">
        <v>91</v>
      </c>
      <c r="B65" s="54" t="s">
        <v>204</v>
      </c>
      <c r="C65" s="55" t="s">
        <v>205</v>
      </c>
      <c r="D65" s="31">
        <f t="shared" si="0"/>
        <v>17944</v>
      </c>
      <c r="E65" s="32">
        <f t="shared" si="13"/>
        <v>6015</v>
      </c>
      <c r="F65" s="33">
        <f t="shared" si="8"/>
        <v>33.520954079358</v>
      </c>
      <c r="G65" s="31">
        <v>6015</v>
      </c>
      <c r="H65" s="31">
        <v>0</v>
      </c>
      <c r="I65" s="32">
        <f t="shared" si="14"/>
        <v>11929</v>
      </c>
      <c r="J65" s="33">
        <f t="shared" si="9"/>
        <v>66.479045920642</v>
      </c>
      <c r="K65" s="31">
        <v>3575</v>
      </c>
      <c r="L65" s="33">
        <f t="shared" si="10"/>
        <v>19.923094070441376</v>
      </c>
      <c r="M65" s="31">
        <v>0</v>
      </c>
      <c r="N65" s="33">
        <f t="shared" si="11"/>
        <v>0</v>
      </c>
      <c r="O65" s="31">
        <v>8354</v>
      </c>
      <c r="P65" s="31">
        <v>7067</v>
      </c>
      <c r="Q65" s="33">
        <f t="shared" si="12"/>
        <v>46.55595185020062</v>
      </c>
      <c r="R65" s="31" t="s">
        <v>222</v>
      </c>
      <c r="S65" s="31"/>
      <c r="T65" s="31"/>
      <c r="U65" s="31"/>
    </row>
    <row r="66" spans="1:21" ht="13.5">
      <c r="A66" s="54" t="s">
        <v>91</v>
      </c>
      <c r="B66" s="54" t="s">
        <v>206</v>
      </c>
      <c r="C66" s="55" t="s">
        <v>207</v>
      </c>
      <c r="D66" s="31">
        <f t="shared" si="0"/>
        <v>8485</v>
      </c>
      <c r="E66" s="32">
        <f t="shared" si="13"/>
        <v>7370</v>
      </c>
      <c r="F66" s="33">
        <f t="shared" si="8"/>
        <v>86.85916322922806</v>
      </c>
      <c r="G66" s="31">
        <v>7370</v>
      </c>
      <c r="H66" s="31">
        <v>0</v>
      </c>
      <c r="I66" s="32">
        <f t="shared" si="14"/>
        <v>1115</v>
      </c>
      <c r="J66" s="33">
        <f t="shared" si="9"/>
        <v>13.14083677077195</v>
      </c>
      <c r="K66" s="31">
        <v>335</v>
      </c>
      <c r="L66" s="33">
        <f t="shared" si="10"/>
        <v>3.948143783146729</v>
      </c>
      <c r="M66" s="31">
        <v>0</v>
      </c>
      <c r="N66" s="33">
        <f t="shared" si="11"/>
        <v>0</v>
      </c>
      <c r="O66" s="31">
        <v>780</v>
      </c>
      <c r="P66" s="31">
        <v>662</v>
      </c>
      <c r="Q66" s="33">
        <f t="shared" si="12"/>
        <v>9.192692987625222</v>
      </c>
      <c r="R66" s="31" t="s">
        <v>222</v>
      </c>
      <c r="S66" s="31"/>
      <c r="T66" s="31"/>
      <c r="U66" s="31"/>
    </row>
    <row r="67" spans="1:21" ht="13.5">
      <c r="A67" s="54" t="s">
        <v>91</v>
      </c>
      <c r="B67" s="54" t="s">
        <v>208</v>
      </c>
      <c r="C67" s="55" t="s">
        <v>209</v>
      </c>
      <c r="D67" s="31">
        <f t="shared" si="0"/>
        <v>11435</v>
      </c>
      <c r="E67" s="32">
        <f t="shared" si="13"/>
        <v>4881</v>
      </c>
      <c r="F67" s="33">
        <f t="shared" si="8"/>
        <v>42.684739833843466</v>
      </c>
      <c r="G67" s="31">
        <v>4603</v>
      </c>
      <c r="H67" s="31">
        <v>278</v>
      </c>
      <c r="I67" s="32">
        <f t="shared" si="14"/>
        <v>6554</v>
      </c>
      <c r="J67" s="33">
        <f t="shared" si="9"/>
        <v>57.315260166156534</v>
      </c>
      <c r="K67" s="31">
        <v>3020</v>
      </c>
      <c r="L67" s="33">
        <f t="shared" si="10"/>
        <v>26.41014429383472</v>
      </c>
      <c r="M67" s="31">
        <v>0</v>
      </c>
      <c r="N67" s="33">
        <f t="shared" si="11"/>
        <v>0</v>
      </c>
      <c r="O67" s="31">
        <v>3534</v>
      </c>
      <c r="P67" s="31">
        <v>1722</v>
      </c>
      <c r="Q67" s="33">
        <f t="shared" si="12"/>
        <v>30.90511587232182</v>
      </c>
      <c r="R67" s="31" t="s">
        <v>222</v>
      </c>
      <c r="S67" s="31"/>
      <c r="T67" s="31"/>
      <c r="U67" s="31"/>
    </row>
    <row r="68" spans="1:21" ht="13.5">
      <c r="A68" s="54" t="s">
        <v>91</v>
      </c>
      <c r="B68" s="54" t="s">
        <v>210</v>
      </c>
      <c r="C68" s="55" t="s">
        <v>211</v>
      </c>
      <c r="D68" s="31">
        <f t="shared" si="0"/>
        <v>4390</v>
      </c>
      <c r="E68" s="32">
        <f t="shared" si="13"/>
        <v>2198</v>
      </c>
      <c r="F68" s="33">
        <f t="shared" si="8"/>
        <v>50.06833712984054</v>
      </c>
      <c r="G68" s="31">
        <v>2198</v>
      </c>
      <c r="H68" s="31">
        <v>0</v>
      </c>
      <c r="I68" s="32">
        <f t="shared" si="14"/>
        <v>2192</v>
      </c>
      <c r="J68" s="33">
        <f t="shared" si="9"/>
        <v>49.93166287015946</v>
      </c>
      <c r="K68" s="31">
        <v>899</v>
      </c>
      <c r="L68" s="33">
        <f t="shared" si="10"/>
        <v>20.478359908883828</v>
      </c>
      <c r="M68" s="31">
        <v>0</v>
      </c>
      <c r="N68" s="33">
        <f t="shared" si="11"/>
        <v>0</v>
      </c>
      <c r="O68" s="31">
        <v>1293</v>
      </c>
      <c r="P68" s="31">
        <v>973</v>
      </c>
      <c r="Q68" s="33">
        <f t="shared" si="12"/>
        <v>29.45330296127563</v>
      </c>
      <c r="R68" s="31" t="s">
        <v>222</v>
      </c>
      <c r="S68" s="31"/>
      <c r="T68" s="31"/>
      <c r="U68" s="31"/>
    </row>
    <row r="69" spans="1:21" ht="13.5">
      <c r="A69" s="54" t="s">
        <v>91</v>
      </c>
      <c r="B69" s="54" t="s">
        <v>0</v>
      </c>
      <c r="C69" s="55" t="s">
        <v>1</v>
      </c>
      <c r="D69" s="31">
        <f t="shared" si="0"/>
        <v>11246</v>
      </c>
      <c r="E69" s="32">
        <f t="shared" si="13"/>
        <v>6897</v>
      </c>
      <c r="F69" s="33">
        <f t="shared" si="8"/>
        <v>61.32847234572293</v>
      </c>
      <c r="G69" s="31">
        <v>6897</v>
      </c>
      <c r="H69" s="31">
        <v>0</v>
      </c>
      <c r="I69" s="32">
        <f t="shared" si="14"/>
        <v>4349</v>
      </c>
      <c r="J69" s="33">
        <f t="shared" si="9"/>
        <v>38.67152765427708</v>
      </c>
      <c r="K69" s="31">
        <v>779</v>
      </c>
      <c r="L69" s="33">
        <f t="shared" si="10"/>
        <v>6.926907344833719</v>
      </c>
      <c r="M69" s="31">
        <v>0</v>
      </c>
      <c r="N69" s="33">
        <f t="shared" si="11"/>
        <v>0</v>
      </c>
      <c r="O69" s="31">
        <v>3570</v>
      </c>
      <c r="P69" s="31">
        <v>1229</v>
      </c>
      <c r="Q69" s="33">
        <f t="shared" si="12"/>
        <v>31.744620309443356</v>
      </c>
      <c r="R69" s="31" t="s">
        <v>222</v>
      </c>
      <c r="S69" s="31"/>
      <c r="T69" s="31"/>
      <c r="U69" s="31"/>
    </row>
    <row r="70" spans="1:21" ht="13.5">
      <c r="A70" s="54" t="s">
        <v>91</v>
      </c>
      <c r="B70" s="54" t="s">
        <v>2</v>
      </c>
      <c r="C70" s="55" t="s">
        <v>3</v>
      </c>
      <c r="D70" s="31">
        <f t="shared" si="0"/>
        <v>5239</v>
      </c>
      <c r="E70" s="32">
        <f t="shared" si="13"/>
        <v>3438</v>
      </c>
      <c r="F70" s="33">
        <f t="shared" si="8"/>
        <v>65.6232105363619</v>
      </c>
      <c r="G70" s="31">
        <v>3438</v>
      </c>
      <c r="H70" s="31">
        <v>0</v>
      </c>
      <c r="I70" s="32">
        <f t="shared" si="14"/>
        <v>1801</v>
      </c>
      <c r="J70" s="33">
        <f t="shared" si="9"/>
        <v>34.3767894636381</v>
      </c>
      <c r="K70" s="31">
        <v>839</v>
      </c>
      <c r="L70" s="33">
        <f t="shared" si="10"/>
        <v>16.014506585226187</v>
      </c>
      <c r="M70" s="31">
        <v>0</v>
      </c>
      <c r="N70" s="33">
        <f t="shared" si="11"/>
        <v>0</v>
      </c>
      <c r="O70" s="31">
        <v>962</v>
      </c>
      <c r="P70" s="31">
        <v>153</v>
      </c>
      <c r="Q70" s="33">
        <f t="shared" si="12"/>
        <v>18.36228287841191</v>
      </c>
      <c r="R70" s="31" t="s">
        <v>222</v>
      </c>
      <c r="S70" s="31"/>
      <c r="T70" s="31"/>
      <c r="U70" s="31"/>
    </row>
    <row r="71" spans="1:21" ht="13.5">
      <c r="A71" s="54" t="s">
        <v>91</v>
      </c>
      <c r="B71" s="54" t="s">
        <v>212</v>
      </c>
      <c r="C71" s="55" t="s">
        <v>213</v>
      </c>
      <c r="D71" s="31">
        <f>E71+I71</f>
        <v>13662</v>
      </c>
      <c r="E71" s="32">
        <f t="shared" si="13"/>
        <v>9009</v>
      </c>
      <c r="F71" s="33">
        <f t="shared" si="8"/>
        <v>65.94202898550725</v>
      </c>
      <c r="G71" s="31">
        <v>9009</v>
      </c>
      <c r="H71" s="31">
        <v>0</v>
      </c>
      <c r="I71" s="32">
        <f t="shared" si="14"/>
        <v>4653</v>
      </c>
      <c r="J71" s="33">
        <f t="shared" si="9"/>
        <v>34.05797101449276</v>
      </c>
      <c r="K71" s="31">
        <v>226</v>
      </c>
      <c r="L71" s="33">
        <f t="shared" si="10"/>
        <v>1.6542233933538282</v>
      </c>
      <c r="M71" s="31">
        <v>0</v>
      </c>
      <c r="N71" s="33">
        <f t="shared" si="11"/>
        <v>0</v>
      </c>
      <c r="O71" s="31">
        <v>4427</v>
      </c>
      <c r="P71" s="31">
        <v>3432</v>
      </c>
      <c r="Q71" s="33">
        <f t="shared" si="12"/>
        <v>32.403747621138926</v>
      </c>
      <c r="R71" s="31" t="s">
        <v>222</v>
      </c>
      <c r="S71" s="31"/>
      <c r="T71" s="31"/>
      <c r="U71" s="31"/>
    </row>
    <row r="72" spans="1:21" ht="13.5">
      <c r="A72" s="54" t="s">
        <v>91</v>
      </c>
      <c r="B72" s="54" t="s">
        <v>214</v>
      </c>
      <c r="C72" s="55" t="s">
        <v>215</v>
      </c>
      <c r="D72" s="31">
        <f>E72+I72</f>
        <v>4227</v>
      </c>
      <c r="E72" s="32">
        <f t="shared" si="13"/>
        <v>2613</v>
      </c>
      <c r="F72" s="33">
        <f t="shared" si="8"/>
        <v>61.816891412349186</v>
      </c>
      <c r="G72" s="31">
        <v>2421</v>
      </c>
      <c r="H72" s="31">
        <v>192</v>
      </c>
      <c r="I72" s="32">
        <f t="shared" si="14"/>
        <v>1614</v>
      </c>
      <c r="J72" s="33">
        <f t="shared" si="9"/>
        <v>38.183108587650814</v>
      </c>
      <c r="K72" s="31">
        <v>872</v>
      </c>
      <c r="L72" s="33">
        <f t="shared" si="10"/>
        <v>20.629287911048024</v>
      </c>
      <c r="M72" s="31">
        <v>0</v>
      </c>
      <c r="N72" s="33">
        <f t="shared" si="11"/>
        <v>0</v>
      </c>
      <c r="O72" s="31">
        <v>742</v>
      </c>
      <c r="P72" s="31">
        <v>425</v>
      </c>
      <c r="Q72" s="33">
        <f t="shared" si="12"/>
        <v>17.55382067660279</v>
      </c>
      <c r="R72" s="31" t="s">
        <v>222</v>
      </c>
      <c r="S72" s="31"/>
      <c r="T72" s="31"/>
      <c r="U72" s="31"/>
    </row>
    <row r="73" spans="1:21" ht="13.5">
      <c r="A73" s="54" t="s">
        <v>91</v>
      </c>
      <c r="B73" s="54" t="s">
        <v>216</v>
      </c>
      <c r="C73" s="55" t="s">
        <v>217</v>
      </c>
      <c r="D73" s="31">
        <f>E73+I73</f>
        <v>11962</v>
      </c>
      <c r="E73" s="32">
        <f t="shared" si="13"/>
        <v>8883</v>
      </c>
      <c r="F73" s="33">
        <f t="shared" si="8"/>
        <v>74.26015716435379</v>
      </c>
      <c r="G73" s="31">
        <v>7311</v>
      </c>
      <c r="H73" s="31">
        <v>1572</v>
      </c>
      <c r="I73" s="32">
        <f t="shared" si="14"/>
        <v>3079</v>
      </c>
      <c r="J73" s="33">
        <f t="shared" si="9"/>
        <v>25.739842835646215</v>
      </c>
      <c r="K73" s="31">
        <v>416</v>
      </c>
      <c r="L73" s="33">
        <f t="shared" si="10"/>
        <v>3.477679317839826</v>
      </c>
      <c r="M73" s="31">
        <v>0</v>
      </c>
      <c r="N73" s="33">
        <f t="shared" si="11"/>
        <v>0</v>
      </c>
      <c r="O73" s="31">
        <v>2663</v>
      </c>
      <c r="P73" s="31">
        <v>2649</v>
      </c>
      <c r="Q73" s="33">
        <f t="shared" si="12"/>
        <v>22.26216351780639</v>
      </c>
      <c r="R73" s="31" t="s">
        <v>222</v>
      </c>
      <c r="S73" s="31"/>
      <c r="T73" s="31"/>
      <c r="U73" s="31"/>
    </row>
    <row r="74" spans="1:21" ht="13.5">
      <c r="A74" s="54" t="s">
        <v>91</v>
      </c>
      <c r="B74" s="54" t="s">
        <v>218</v>
      </c>
      <c r="C74" s="55" t="s">
        <v>219</v>
      </c>
      <c r="D74" s="31">
        <f>E74+I74</f>
        <v>8514</v>
      </c>
      <c r="E74" s="32">
        <f t="shared" si="13"/>
        <v>5175</v>
      </c>
      <c r="F74" s="33">
        <f t="shared" si="8"/>
        <v>60.782241014799155</v>
      </c>
      <c r="G74" s="31">
        <v>3852</v>
      </c>
      <c r="H74" s="31">
        <v>1323</v>
      </c>
      <c r="I74" s="32">
        <f t="shared" si="14"/>
        <v>3339</v>
      </c>
      <c r="J74" s="33">
        <f t="shared" si="9"/>
        <v>39.217758985200845</v>
      </c>
      <c r="K74" s="31">
        <v>0</v>
      </c>
      <c r="L74" s="33">
        <f t="shared" si="10"/>
        <v>0</v>
      </c>
      <c r="M74" s="31">
        <v>0</v>
      </c>
      <c r="N74" s="33">
        <f t="shared" si="11"/>
        <v>0</v>
      </c>
      <c r="O74" s="31">
        <v>3339</v>
      </c>
      <c r="P74" s="31">
        <v>3339</v>
      </c>
      <c r="Q74" s="33">
        <f t="shared" si="12"/>
        <v>39.217758985200845</v>
      </c>
      <c r="R74" s="31" t="s">
        <v>222</v>
      </c>
      <c r="S74" s="31"/>
      <c r="T74" s="31"/>
      <c r="U74" s="31"/>
    </row>
    <row r="75" spans="1:21" ht="13.5">
      <c r="A75" s="54" t="s">
        <v>91</v>
      </c>
      <c r="B75" s="54" t="s">
        <v>220</v>
      </c>
      <c r="C75" s="55" t="s">
        <v>221</v>
      </c>
      <c r="D75" s="31">
        <f>E75+I75</f>
        <v>5600</v>
      </c>
      <c r="E75" s="32">
        <f t="shared" si="13"/>
        <v>3815</v>
      </c>
      <c r="F75" s="33">
        <f t="shared" si="8"/>
        <v>68.125</v>
      </c>
      <c r="G75" s="31">
        <v>3815</v>
      </c>
      <c r="H75" s="31">
        <v>0</v>
      </c>
      <c r="I75" s="32">
        <f t="shared" si="14"/>
        <v>1785</v>
      </c>
      <c r="J75" s="33">
        <f t="shared" si="9"/>
        <v>31.874999999999996</v>
      </c>
      <c r="K75" s="31">
        <v>521</v>
      </c>
      <c r="L75" s="33">
        <f t="shared" si="10"/>
        <v>9.303571428571429</v>
      </c>
      <c r="M75" s="31">
        <v>0</v>
      </c>
      <c r="N75" s="33">
        <f t="shared" si="11"/>
        <v>0</v>
      </c>
      <c r="O75" s="31">
        <v>1264</v>
      </c>
      <c r="P75" s="31">
        <v>1149</v>
      </c>
      <c r="Q75" s="33">
        <f t="shared" si="12"/>
        <v>22.57142857142857</v>
      </c>
      <c r="R75" s="31" t="s">
        <v>222</v>
      </c>
      <c r="S75" s="31"/>
      <c r="T75" s="31"/>
      <c r="U75" s="31"/>
    </row>
    <row r="76" spans="1:21" ht="13.5">
      <c r="A76" s="68" t="s">
        <v>34</v>
      </c>
      <c r="B76" s="69"/>
      <c r="C76" s="69"/>
      <c r="D76" s="31">
        <f>SUM(D7:D75)</f>
        <v>2358822</v>
      </c>
      <c r="E76" s="31">
        <f>SUM(E7:E75)</f>
        <v>471917</v>
      </c>
      <c r="F76" s="33">
        <f t="shared" si="8"/>
        <v>20.00646933087787</v>
      </c>
      <c r="G76" s="31">
        <f>SUM(G7:G75)</f>
        <v>456980</v>
      </c>
      <c r="H76" s="31">
        <f>SUM(H7:H75)</f>
        <v>14937</v>
      </c>
      <c r="I76" s="31">
        <f>SUM(I7:I75)</f>
        <v>1886905</v>
      </c>
      <c r="J76" s="33">
        <f t="shared" si="9"/>
        <v>79.99353066912212</v>
      </c>
      <c r="K76" s="31">
        <f>SUM(K7:K75)</f>
        <v>1557794</v>
      </c>
      <c r="L76" s="33">
        <f t="shared" si="10"/>
        <v>66.04118496435933</v>
      </c>
      <c r="M76" s="31">
        <f>SUM(M7:M75)</f>
        <v>5982</v>
      </c>
      <c r="N76" s="33">
        <f t="shared" si="11"/>
        <v>0.2536011619359155</v>
      </c>
      <c r="O76" s="31">
        <f>SUM(O7:O75)</f>
        <v>323129</v>
      </c>
      <c r="P76" s="31">
        <f>SUM(P7:P75)</f>
        <v>169171</v>
      </c>
      <c r="Q76" s="33">
        <f t="shared" si="12"/>
        <v>13.698744542826885</v>
      </c>
      <c r="R76" s="31">
        <f>COUNTIF(R7:R75,"○")</f>
        <v>67</v>
      </c>
      <c r="S76" s="31">
        <f>COUNTIF(S7:S75,"○")</f>
        <v>0</v>
      </c>
      <c r="T76" s="31">
        <f>COUNTIF(T7:T75,"○")</f>
        <v>0</v>
      </c>
      <c r="U76" s="31">
        <f>COUNTIF(U7:U75,"○")</f>
        <v>2</v>
      </c>
    </row>
  </sheetData>
  <mergeCells count="19"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L4:L5"/>
    <mergeCell ref="Q4:Q5"/>
    <mergeCell ref="R4:R6"/>
    <mergeCell ref="S4:S6"/>
    <mergeCell ref="O4:O5"/>
    <mergeCell ref="A76:C76"/>
    <mergeCell ref="H4:H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91" t="s">
        <v>35</v>
      </c>
      <c r="B2" s="79" t="s">
        <v>20</v>
      </c>
      <c r="C2" s="82" t="s">
        <v>21</v>
      </c>
      <c r="D2" s="14" t="s">
        <v>36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7"/>
      <c r="B3" s="92"/>
      <c r="C3" s="94"/>
      <c r="D3" s="26" t="s">
        <v>37</v>
      </c>
      <c r="E3" s="58" t="s">
        <v>38</v>
      </c>
      <c r="F3" s="96"/>
      <c r="G3" s="97"/>
      <c r="H3" s="60" t="s">
        <v>39</v>
      </c>
      <c r="I3" s="56"/>
      <c r="J3" s="57"/>
      <c r="K3" s="58" t="s">
        <v>40</v>
      </c>
      <c r="L3" s="56"/>
      <c r="M3" s="57"/>
      <c r="N3" s="26" t="s">
        <v>37</v>
      </c>
      <c r="O3" s="17" t="s">
        <v>41</v>
      </c>
      <c r="P3" s="24"/>
      <c r="Q3" s="24"/>
      <c r="R3" s="24"/>
      <c r="S3" s="24"/>
      <c r="T3" s="25"/>
      <c r="U3" s="17" t="s">
        <v>42</v>
      </c>
      <c r="V3" s="24"/>
      <c r="W3" s="24"/>
      <c r="X3" s="24"/>
      <c r="Y3" s="24"/>
      <c r="Z3" s="25"/>
      <c r="AA3" s="17" t="s">
        <v>43</v>
      </c>
      <c r="AB3" s="24"/>
      <c r="AC3" s="25"/>
    </row>
    <row r="4" spans="1:29" s="30" customFormat="1" ht="22.5" customHeight="1">
      <c r="A4" s="77"/>
      <c r="B4" s="92"/>
      <c r="C4" s="94"/>
      <c r="D4" s="27"/>
      <c r="E4" s="26" t="s">
        <v>37</v>
      </c>
      <c r="F4" s="18" t="s">
        <v>23</v>
      </c>
      <c r="G4" s="18" t="s">
        <v>24</v>
      </c>
      <c r="H4" s="26" t="s">
        <v>37</v>
      </c>
      <c r="I4" s="18" t="s">
        <v>23</v>
      </c>
      <c r="J4" s="18" t="s">
        <v>24</v>
      </c>
      <c r="K4" s="26" t="s">
        <v>37</v>
      </c>
      <c r="L4" s="18" t="s">
        <v>23</v>
      </c>
      <c r="M4" s="18" t="s">
        <v>24</v>
      </c>
      <c r="N4" s="27"/>
      <c r="O4" s="26" t="s">
        <v>37</v>
      </c>
      <c r="P4" s="18" t="s">
        <v>25</v>
      </c>
      <c r="Q4" s="18" t="s">
        <v>26</v>
      </c>
      <c r="R4" s="18" t="s">
        <v>27</v>
      </c>
      <c r="S4" s="18" t="s">
        <v>28</v>
      </c>
      <c r="T4" s="18" t="s">
        <v>29</v>
      </c>
      <c r="U4" s="26" t="s">
        <v>37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26" t="s">
        <v>37</v>
      </c>
      <c r="AB4" s="18" t="s">
        <v>23</v>
      </c>
      <c r="AC4" s="18" t="s">
        <v>24</v>
      </c>
    </row>
    <row r="5" spans="1:29" s="30" customFormat="1" ht="22.5" customHeight="1">
      <c r="A5" s="77"/>
      <c r="B5" s="92"/>
      <c r="C5" s="94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8"/>
      <c r="B6" s="93"/>
      <c r="C6" s="95"/>
      <c r="D6" s="19" t="s">
        <v>30</v>
      </c>
      <c r="E6" s="19" t="s">
        <v>30</v>
      </c>
      <c r="F6" s="19" t="s">
        <v>30</v>
      </c>
      <c r="G6" s="19" t="s">
        <v>30</v>
      </c>
      <c r="H6" s="19" t="s">
        <v>30</v>
      </c>
      <c r="I6" s="19" t="s">
        <v>30</v>
      </c>
      <c r="J6" s="19" t="s">
        <v>30</v>
      </c>
      <c r="K6" s="19" t="s">
        <v>30</v>
      </c>
      <c r="L6" s="19" t="s">
        <v>30</v>
      </c>
      <c r="M6" s="19" t="s">
        <v>30</v>
      </c>
      <c r="N6" s="19" t="s">
        <v>30</v>
      </c>
      <c r="O6" s="19" t="s">
        <v>30</v>
      </c>
      <c r="P6" s="19" t="s">
        <v>30</v>
      </c>
      <c r="Q6" s="19" t="s">
        <v>30</v>
      </c>
      <c r="R6" s="19" t="s">
        <v>30</v>
      </c>
      <c r="S6" s="19" t="s">
        <v>30</v>
      </c>
      <c r="T6" s="19" t="s">
        <v>30</v>
      </c>
      <c r="U6" s="19" t="s">
        <v>30</v>
      </c>
      <c r="V6" s="19" t="s">
        <v>30</v>
      </c>
      <c r="W6" s="19" t="s">
        <v>30</v>
      </c>
      <c r="X6" s="19" t="s">
        <v>30</v>
      </c>
      <c r="Y6" s="19" t="s">
        <v>30</v>
      </c>
      <c r="Z6" s="19" t="s">
        <v>30</v>
      </c>
      <c r="AA6" s="19" t="s">
        <v>30</v>
      </c>
      <c r="AB6" s="19" t="s">
        <v>30</v>
      </c>
      <c r="AC6" s="19" t="s">
        <v>30</v>
      </c>
    </row>
    <row r="7" spans="1:29" ht="13.5">
      <c r="A7" s="54" t="s">
        <v>91</v>
      </c>
      <c r="B7" s="54" t="s">
        <v>92</v>
      </c>
      <c r="C7" s="55" t="s">
        <v>93</v>
      </c>
      <c r="D7" s="31">
        <f aca="true" t="shared" si="0" ref="D7:D70">E7+H7+K7</f>
        <v>36119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21238</v>
      </c>
      <c r="I7" s="31">
        <v>21238</v>
      </c>
      <c r="J7" s="31">
        <v>0</v>
      </c>
      <c r="K7" s="31">
        <f aca="true" t="shared" si="3" ref="K7:K70">L7+M7</f>
        <v>14881</v>
      </c>
      <c r="L7" s="31">
        <v>3347</v>
      </c>
      <c r="M7" s="31">
        <v>11534</v>
      </c>
      <c r="N7" s="31">
        <f aca="true" t="shared" si="4" ref="N7:N70">O7+U7+AA7</f>
        <v>36119</v>
      </c>
      <c r="O7" s="31">
        <f aca="true" t="shared" si="5" ref="O7:O70">SUM(P7:T7)</f>
        <v>24585</v>
      </c>
      <c r="P7" s="31">
        <v>24585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70">SUM(V7:Z7)</f>
        <v>11534</v>
      </c>
      <c r="V7" s="31">
        <v>11136</v>
      </c>
      <c r="W7" s="31">
        <v>0</v>
      </c>
      <c r="X7" s="31">
        <v>0</v>
      </c>
      <c r="Y7" s="31">
        <v>0</v>
      </c>
      <c r="Z7" s="31">
        <v>398</v>
      </c>
      <c r="AA7" s="31">
        <f aca="true" t="shared" si="7" ref="AA7:AA70">AB7+AC7</f>
        <v>0</v>
      </c>
      <c r="AB7" s="31">
        <v>0</v>
      </c>
      <c r="AC7" s="31">
        <v>0</v>
      </c>
    </row>
    <row r="8" spans="1:29" ht="13.5">
      <c r="A8" s="54" t="s">
        <v>91</v>
      </c>
      <c r="B8" s="54" t="s">
        <v>94</v>
      </c>
      <c r="C8" s="55" t="s">
        <v>95</v>
      </c>
      <c r="D8" s="31">
        <f t="shared" si="0"/>
        <v>52033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52033</v>
      </c>
      <c r="L8" s="31">
        <v>27778</v>
      </c>
      <c r="M8" s="31">
        <v>24255</v>
      </c>
      <c r="N8" s="31">
        <f t="shared" si="4"/>
        <v>52033</v>
      </c>
      <c r="O8" s="31">
        <f t="shared" si="5"/>
        <v>27778</v>
      </c>
      <c r="P8" s="31">
        <v>27778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24255</v>
      </c>
      <c r="V8" s="31">
        <v>24255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91</v>
      </c>
      <c r="B9" s="54" t="s">
        <v>96</v>
      </c>
      <c r="C9" s="55" t="s">
        <v>97</v>
      </c>
      <c r="D9" s="31">
        <f t="shared" si="0"/>
        <v>4963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4963</v>
      </c>
      <c r="L9" s="31">
        <v>3328</v>
      </c>
      <c r="M9" s="31">
        <v>1635</v>
      </c>
      <c r="N9" s="31">
        <f t="shared" si="4"/>
        <v>5319</v>
      </c>
      <c r="O9" s="31">
        <f t="shared" si="5"/>
        <v>3328</v>
      </c>
      <c r="P9" s="31">
        <v>3328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1635</v>
      </c>
      <c r="V9" s="31">
        <v>1635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356</v>
      </c>
      <c r="AB9" s="31">
        <v>356</v>
      </c>
      <c r="AC9" s="31">
        <v>0</v>
      </c>
    </row>
    <row r="10" spans="1:29" ht="13.5">
      <c r="A10" s="54" t="s">
        <v>91</v>
      </c>
      <c r="B10" s="54" t="s">
        <v>98</v>
      </c>
      <c r="C10" s="55" t="s">
        <v>99</v>
      </c>
      <c r="D10" s="31">
        <f t="shared" si="0"/>
        <v>60810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60810</v>
      </c>
      <c r="L10" s="31">
        <v>49617</v>
      </c>
      <c r="M10" s="31">
        <v>11193</v>
      </c>
      <c r="N10" s="31">
        <f t="shared" si="4"/>
        <v>60810</v>
      </c>
      <c r="O10" s="31">
        <f t="shared" si="5"/>
        <v>49617</v>
      </c>
      <c r="P10" s="31">
        <v>49617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11193</v>
      </c>
      <c r="V10" s="31">
        <v>11193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91</v>
      </c>
      <c r="B11" s="54" t="s">
        <v>100</v>
      </c>
      <c r="C11" s="55" t="s">
        <v>101</v>
      </c>
      <c r="D11" s="31">
        <f t="shared" si="0"/>
        <v>30926</v>
      </c>
      <c r="E11" s="31">
        <f t="shared" si="1"/>
        <v>0</v>
      </c>
      <c r="F11" s="31">
        <v>0</v>
      </c>
      <c r="G11" s="31">
        <v>0</v>
      </c>
      <c r="H11" s="31">
        <f t="shared" si="2"/>
        <v>23092</v>
      </c>
      <c r="I11" s="31">
        <v>23092</v>
      </c>
      <c r="J11" s="31">
        <v>0</v>
      </c>
      <c r="K11" s="31">
        <f t="shared" si="3"/>
        <v>7834</v>
      </c>
      <c r="L11" s="31">
        <v>0</v>
      </c>
      <c r="M11" s="31">
        <v>7834</v>
      </c>
      <c r="N11" s="31">
        <f t="shared" si="4"/>
        <v>32620</v>
      </c>
      <c r="O11" s="31">
        <f t="shared" si="5"/>
        <v>23092</v>
      </c>
      <c r="P11" s="31">
        <v>22978</v>
      </c>
      <c r="Q11" s="31">
        <v>0</v>
      </c>
      <c r="R11" s="31">
        <v>0</v>
      </c>
      <c r="S11" s="31">
        <v>114</v>
      </c>
      <c r="T11" s="31">
        <v>0</v>
      </c>
      <c r="U11" s="31">
        <f t="shared" si="6"/>
        <v>7834</v>
      </c>
      <c r="V11" s="31">
        <v>7834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1694</v>
      </c>
      <c r="AB11" s="31">
        <v>1694</v>
      </c>
      <c r="AC11" s="31">
        <v>0</v>
      </c>
    </row>
    <row r="12" spans="1:29" ht="13.5">
      <c r="A12" s="54" t="s">
        <v>91</v>
      </c>
      <c r="B12" s="54" t="s">
        <v>102</v>
      </c>
      <c r="C12" s="55" t="s">
        <v>103</v>
      </c>
      <c r="D12" s="31">
        <f t="shared" si="0"/>
        <v>15759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15759</v>
      </c>
      <c r="L12" s="31">
        <v>11710</v>
      </c>
      <c r="M12" s="31">
        <v>4049</v>
      </c>
      <c r="N12" s="31">
        <f t="shared" si="4"/>
        <v>15759</v>
      </c>
      <c r="O12" s="31">
        <f t="shared" si="5"/>
        <v>11710</v>
      </c>
      <c r="P12" s="31">
        <v>11710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4049</v>
      </c>
      <c r="V12" s="31">
        <v>4049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91</v>
      </c>
      <c r="B13" s="54" t="s">
        <v>104</v>
      </c>
      <c r="C13" s="55" t="s">
        <v>105</v>
      </c>
      <c r="D13" s="31">
        <f t="shared" si="0"/>
        <v>9767</v>
      </c>
      <c r="E13" s="31">
        <f t="shared" si="1"/>
        <v>0</v>
      </c>
      <c r="F13" s="31">
        <v>0</v>
      </c>
      <c r="G13" s="31">
        <v>0</v>
      </c>
      <c r="H13" s="31">
        <f t="shared" si="2"/>
        <v>5469</v>
      </c>
      <c r="I13" s="31">
        <v>5469</v>
      </c>
      <c r="J13" s="31">
        <v>0</v>
      </c>
      <c r="K13" s="31">
        <f t="shared" si="3"/>
        <v>4298</v>
      </c>
      <c r="L13" s="31">
        <v>0</v>
      </c>
      <c r="M13" s="31">
        <v>4298</v>
      </c>
      <c r="N13" s="31">
        <f t="shared" si="4"/>
        <v>9767</v>
      </c>
      <c r="O13" s="31">
        <f t="shared" si="5"/>
        <v>5469</v>
      </c>
      <c r="P13" s="31">
        <v>5469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4298</v>
      </c>
      <c r="V13" s="31">
        <v>4298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91</v>
      </c>
      <c r="B14" s="54" t="s">
        <v>106</v>
      </c>
      <c r="C14" s="55" t="s">
        <v>107</v>
      </c>
      <c r="D14" s="31">
        <f t="shared" si="0"/>
        <v>14075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14075</v>
      </c>
      <c r="L14" s="31">
        <v>7639</v>
      </c>
      <c r="M14" s="31">
        <v>6436</v>
      </c>
      <c r="N14" s="31">
        <f t="shared" si="4"/>
        <v>14075</v>
      </c>
      <c r="O14" s="31">
        <f t="shared" si="5"/>
        <v>7639</v>
      </c>
      <c r="P14" s="31">
        <v>7639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6436</v>
      </c>
      <c r="V14" s="31">
        <v>6436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91</v>
      </c>
      <c r="B15" s="54" t="s">
        <v>108</v>
      </c>
      <c r="C15" s="55" t="s">
        <v>109</v>
      </c>
      <c r="D15" s="31">
        <f t="shared" si="0"/>
        <v>2871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2871</v>
      </c>
      <c r="L15" s="31">
        <v>2201</v>
      </c>
      <c r="M15" s="31">
        <v>670</v>
      </c>
      <c r="N15" s="31">
        <f t="shared" si="4"/>
        <v>2871</v>
      </c>
      <c r="O15" s="31">
        <f t="shared" si="5"/>
        <v>2201</v>
      </c>
      <c r="P15" s="31">
        <v>2201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670</v>
      </c>
      <c r="V15" s="31">
        <v>670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91</v>
      </c>
      <c r="B16" s="54" t="s">
        <v>110</v>
      </c>
      <c r="C16" s="55" t="s">
        <v>111</v>
      </c>
      <c r="D16" s="31">
        <f t="shared" si="0"/>
        <v>6005</v>
      </c>
      <c r="E16" s="31">
        <f t="shared" si="1"/>
        <v>0</v>
      </c>
      <c r="F16" s="31">
        <v>0</v>
      </c>
      <c r="G16" s="31">
        <v>0</v>
      </c>
      <c r="H16" s="31">
        <f t="shared" si="2"/>
        <v>3336</v>
      </c>
      <c r="I16" s="31">
        <v>3336</v>
      </c>
      <c r="J16" s="31">
        <v>0</v>
      </c>
      <c r="K16" s="31">
        <f t="shared" si="3"/>
        <v>2669</v>
      </c>
      <c r="L16" s="31">
        <v>0</v>
      </c>
      <c r="M16" s="31">
        <v>2669</v>
      </c>
      <c r="N16" s="31">
        <f t="shared" si="4"/>
        <v>6005</v>
      </c>
      <c r="O16" s="31">
        <f t="shared" si="5"/>
        <v>3336</v>
      </c>
      <c r="P16" s="31">
        <v>3336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2669</v>
      </c>
      <c r="V16" s="31">
        <v>2669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91</v>
      </c>
      <c r="B17" s="54" t="s">
        <v>112</v>
      </c>
      <c r="C17" s="55" t="s">
        <v>113</v>
      </c>
      <c r="D17" s="31">
        <f t="shared" si="0"/>
        <v>5051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5051</v>
      </c>
      <c r="L17" s="31">
        <v>3478</v>
      </c>
      <c r="M17" s="31">
        <v>1573</v>
      </c>
      <c r="N17" s="31">
        <f t="shared" si="4"/>
        <v>5051</v>
      </c>
      <c r="O17" s="31">
        <f t="shared" si="5"/>
        <v>3478</v>
      </c>
      <c r="P17" s="31">
        <v>3478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1573</v>
      </c>
      <c r="V17" s="31">
        <v>1573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91</v>
      </c>
      <c r="B18" s="54" t="s">
        <v>114</v>
      </c>
      <c r="C18" s="55" t="s">
        <v>115</v>
      </c>
      <c r="D18" s="31">
        <f t="shared" si="0"/>
        <v>308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308</v>
      </c>
      <c r="L18" s="31">
        <v>182</v>
      </c>
      <c r="M18" s="31">
        <v>126</v>
      </c>
      <c r="N18" s="31">
        <f t="shared" si="4"/>
        <v>308</v>
      </c>
      <c r="O18" s="31">
        <f t="shared" si="5"/>
        <v>182</v>
      </c>
      <c r="P18" s="31">
        <v>182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126</v>
      </c>
      <c r="V18" s="31">
        <v>126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91</v>
      </c>
      <c r="B19" s="54" t="s">
        <v>116</v>
      </c>
      <c r="C19" s="55" t="s">
        <v>117</v>
      </c>
      <c r="D19" s="31">
        <f t="shared" si="0"/>
        <v>4343</v>
      </c>
      <c r="E19" s="31">
        <f t="shared" si="1"/>
        <v>0</v>
      </c>
      <c r="F19" s="31">
        <v>0</v>
      </c>
      <c r="G19" s="31">
        <v>0</v>
      </c>
      <c r="H19" s="31">
        <f t="shared" si="2"/>
        <v>3080</v>
      </c>
      <c r="I19" s="31">
        <v>3080</v>
      </c>
      <c r="J19" s="31">
        <v>0</v>
      </c>
      <c r="K19" s="31">
        <f t="shared" si="3"/>
        <v>1263</v>
      </c>
      <c r="L19" s="31">
        <v>0</v>
      </c>
      <c r="M19" s="31">
        <v>1263</v>
      </c>
      <c r="N19" s="31">
        <f t="shared" si="4"/>
        <v>4343</v>
      </c>
      <c r="O19" s="31">
        <f t="shared" si="5"/>
        <v>3080</v>
      </c>
      <c r="P19" s="31">
        <v>3080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1263</v>
      </c>
      <c r="V19" s="31">
        <v>1263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91</v>
      </c>
      <c r="B20" s="54" t="s">
        <v>118</v>
      </c>
      <c r="C20" s="55" t="s">
        <v>119</v>
      </c>
      <c r="D20" s="31">
        <f t="shared" si="0"/>
        <v>3614</v>
      </c>
      <c r="E20" s="31">
        <f t="shared" si="1"/>
        <v>0</v>
      </c>
      <c r="F20" s="31">
        <v>0</v>
      </c>
      <c r="G20" s="31">
        <v>0</v>
      </c>
      <c r="H20" s="31">
        <f t="shared" si="2"/>
        <v>2630</v>
      </c>
      <c r="I20" s="31">
        <v>2630</v>
      </c>
      <c r="J20" s="31">
        <v>0</v>
      </c>
      <c r="K20" s="31">
        <f t="shared" si="3"/>
        <v>984</v>
      </c>
      <c r="L20" s="31">
        <v>0</v>
      </c>
      <c r="M20" s="31">
        <v>984</v>
      </c>
      <c r="N20" s="31">
        <f t="shared" si="4"/>
        <v>3614</v>
      </c>
      <c r="O20" s="31">
        <f t="shared" si="5"/>
        <v>2630</v>
      </c>
      <c r="P20" s="31">
        <v>2630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984</v>
      </c>
      <c r="V20" s="31">
        <v>984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91</v>
      </c>
      <c r="B21" s="54" t="s">
        <v>120</v>
      </c>
      <c r="C21" s="55" t="s">
        <v>121</v>
      </c>
      <c r="D21" s="31">
        <f t="shared" si="0"/>
        <v>12898</v>
      </c>
      <c r="E21" s="31">
        <f t="shared" si="1"/>
        <v>0</v>
      </c>
      <c r="F21" s="31">
        <v>0</v>
      </c>
      <c r="G21" s="31">
        <v>0</v>
      </c>
      <c r="H21" s="31">
        <f t="shared" si="2"/>
        <v>7642</v>
      </c>
      <c r="I21" s="31">
        <v>7642</v>
      </c>
      <c r="J21" s="31">
        <v>0</v>
      </c>
      <c r="K21" s="31">
        <f t="shared" si="3"/>
        <v>5256</v>
      </c>
      <c r="L21" s="31">
        <v>0</v>
      </c>
      <c r="M21" s="31">
        <v>5256</v>
      </c>
      <c r="N21" s="31">
        <f t="shared" si="4"/>
        <v>12898</v>
      </c>
      <c r="O21" s="31">
        <f t="shared" si="5"/>
        <v>7642</v>
      </c>
      <c r="P21" s="31">
        <v>7642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5256</v>
      </c>
      <c r="V21" s="31">
        <v>5256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91</v>
      </c>
      <c r="B22" s="54" t="s">
        <v>122</v>
      </c>
      <c r="C22" s="55" t="s">
        <v>123</v>
      </c>
      <c r="D22" s="31">
        <f t="shared" si="0"/>
        <v>3012</v>
      </c>
      <c r="E22" s="31">
        <f t="shared" si="1"/>
        <v>0</v>
      </c>
      <c r="F22" s="31">
        <v>0</v>
      </c>
      <c r="G22" s="31">
        <v>0</v>
      </c>
      <c r="H22" s="31">
        <f t="shared" si="2"/>
        <v>2227</v>
      </c>
      <c r="I22" s="31">
        <v>2227</v>
      </c>
      <c r="J22" s="31">
        <v>0</v>
      </c>
      <c r="K22" s="31">
        <f t="shared" si="3"/>
        <v>785</v>
      </c>
      <c r="L22" s="31">
        <v>0</v>
      </c>
      <c r="M22" s="31">
        <v>785</v>
      </c>
      <c r="N22" s="31">
        <f t="shared" si="4"/>
        <v>3012</v>
      </c>
      <c r="O22" s="31">
        <f t="shared" si="5"/>
        <v>2227</v>
      </c>
      <c r="P22" s="31">
        <v>2227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785</v>
      </c>
      <c r="V22" s="31">
        <v>785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91</v>
      </c>
      <c r="B23" s="54" t="s">
        <v>124</v>
      </c>
      <c r="C23" s="55" t="s">
        <v>125</v>
      </c>
      <c r="D23" s="31">
        <f t="shared" si="0"/>
        <v>6327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6327</v>
      </c>
      <c r="L23" s="31">
        <v>3698</v>
      </c>
      <c r="M23" s="31">
        <v>2629</v>
      </c>
      <c r="N23" s="31">
        <f t="shared" si="4"/>
        <v>6327</v>
      </c>
      <c r="O23" s="31">
        <f t="shared" si="5"/>
        <v>3698</v>
      </c>
      <c r="P23" s="31">
        <v>3698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2629</v>
      </c>
      <c r="V23" s="31">
        <v>2629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91</v>
      </c>
      <c r="B24" s="54" t="s">
        <v>126</v>
      </c>
      <c r="C24" s="55" t="s">
        <v>127</v>
      </c>
      <c r="D24" s="31">
        <f t="shared" si="0"/>
        <v>12536</v>
      </c>
      <c r="E24" s="31">
        <f t="shared" si="1"/>
        <v>0</v>
      </c>
      <c r="F24" s="31">
        <v>0</v>
      </c>
      <c r="G24" s="31">
        <v>0</v>
      </c>
      <c r="H24" s="31">
        <f t="shared" si="2"/>
        <v>6000</v>
      </c>
      <c r="I24" s="31">
        <v>6000</v>
      </c>
      <c r="J24" s="31">
        <v>0</v>
      </c>
      <c r="K24" s="31">
        <f t="shared" si="3"/>
        <v>6536</v>
      </c>
      <c r="L24" s="31">
        <v>0</v>
      </c>
      <c r="M24" s="31">
        <v>6536</v>
      </c>
      <c r="N24" s="31">
        <f t="shared" si="4"/>
        <v>12536</v>
      </c>
      <c r="O24" s="31">
        <f t="shared" si="5"/>
        <v>6000</v>
      </c>
      <c r="P24" s="31">
        <v>6000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6536</v>
      </c>
      <c r="V24" s="31">
        <v>6536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91</v>
      </c>
      <c r="B25" s="54" t="s">
        <v>128</v>
      </c>
      <c r="C25" s="55" t="s">
        <v>129</v>
      </c>
      <c r="D25" s="31">
        <f t="shared" si="0"/>
        <v>7690</v>
      </c>
      <c r="E25" s="31">
        <f t="shared" si="1"/>
        <v>0</v>
      </c>
      <c r="F25" s="31">
        <v>0</v>
      </c>
      <c r="G25" s="31">
        <v>0</v>
      </c>
      <c r="H25" s="31">
        <f t="shared" si="2"/>
        <v>2875</v>
      </c>
      <c r="I25" s="31">
        <v>2875</v>
      </c>
      <c r="J25" s="31">
        <v>0</v>
      </c>
      <c r="K25" s="31">
        <f t="shared" si="3"/>
        <v>4815</v>
      </c>
      <c r="L25" s="31">
        <v>0</v>
      </c>
      <c r="M25" s="31">
        <v>4815</v>
      </c>
      <c r="N25" s="31">
        <f t="shared" si="4"/>
        <v>7690</v>
      </c>
      <c r="O25" s="31">
        <f t="shared" si="5"/>
        <v>2875</v>
      </c>
      <c r="P25" s="31">
        <v>2875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4815</v>
      </c>
      <c r="V25" s="31">
        <v>4815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91</v>
      </c>
      <c r="B26" s="54" t="s">
        <v>130</v>
      </c>
      <c r="C26" s="55" t="s">
        <v>131</v>
      </c>
      <c r="D26" s="31">
        <f t="shared" si="0"/>
        <v>5477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5477</v>
      </c>
      <c r="L26" s="31">
        <v>4212</v>
      </c>
      <c r="M26" s="31">
        <v>1265</v>
      </c>
      <c r="N26" s="31">
        <f t="shared" si="4"/>
        <v>5477</v>
      </c>
      <c r="O26" s="31">
        <f t="shared" si="5"/>
        <v>4212</v>
      </c>
      <c r="P26" s="31">
        <v>4212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1265</v>
      </c>
      <c r="V26" s="31">
        <v>1265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91</v>
      </c>
      <c r="B27" s="54" t="s">
        <v>132</v>
      </c>
      <c r="C27" s="55" t="s">
        <v>133</v>
      </c>
      <c r="D27" s="31">
        <f t="shared" si="0"/>
        <v>1290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1290</v>
      </c>
      <c r="L27" s="31">
        <v>1047</v>
      </c>
      <c r="M27" s="31">
        <v>243</v>
      </c>
      <c r="N27" s="31">
        <f t="shared" si="4"/>
        <v>1290</v>
      </c>
      <c r="O27" s="31">
        <f t="shared" si="5"/>
        <v>1047</v>
      </c>
      <c r="P27" s="31">
        <v>1047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243</v>
      </c>
      <c r="V27" s="31">
        <v>243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91</v>
      </c>
      <c r="B28" s="54" t="s">
        <v>134</v>
      </c>
      <c r="C28" s="55" t="s">
        <v>135</v>
      </c>
      <c r="D28" s="31">
        <f t="shared" si="0"/>
        <v>2964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2964</v>
      </c>
      <c r="L28" s="31">
        <v>2230</v>
      </c>
      <c r="M28" s="31">
        <v>734</v>
      </c>
      <c r="N28" s="31">
        <f t="shared" si="4"/>
        <v>2964</v>
      </c>
      <c r="O28" s="31">
        <f t="shared" si="5"/>
        <v>2230</v>
      </c>
      <c r="P28" s="31">
        <v>2230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734</v>
      </c>
      <c r="V28" s="31">
        <v>734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91</v>
      </c>
      <c r="B29" s="54" t="s">
        <v>136</v>
      </c>
      <c r="C29" s="55" t="s">
        <v>137</v>
      </c>
      <c r="D29" s="31">
        <f t="shared" si="0"/>
        <v>7218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7218</v>
      </c>
      <c r="L29" s="31">
        <v>4917</v>
      </c>
      <c r="M29" s="31">
        <v>2301</v>
      </c>
      <c r="N29" s="31">
        <f t="shared" si="4"/>
        <v>7289</v>
      </c>
      <c r="O29" s="31">
        <f t="shared" si="5"/>
        <v>4917</v>
      </c>
      <c r="P29" s="31">
        <v>4917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2301</v>
      </c>
      <c r="V29" s="31">
        <v>2301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71</v>
      </c>
      <c r="AB29" s="31">
        <v>71</v>
      </c>
      <c r="AC29" s="31">
        <v>0</v>
      </c>
    </row>
    <row r="30" spans="1:29" ht="13.5">
      <c r="A30" s="54" t="s">
        <v>91</v>
      </c>
      <c r="B30" s="54" t="s">
        <v>138</v>
      </c>
      <c r="C30" s="55" t="s">
        <v>139</v>
      </c>
      <c r="D30" s="31">
        <f t="shared" si="0"/>
        <v>5155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5155</v>
      </c>
      <c r="L30" s="31">
        <v>3106</v>
      </c>
      <c r="M30" s="31">
        <v>2049</v>
      </c>
      <c r="N30" s="31">
        <f t="shared" si="4"/>
        <v>5155</v>
      </c>
      <c r="O30" s="31">
        <f t="shared" si="5"/>
        <v>3106</v>
      </c>
      <c r="P30" s="31">
        <v>3106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2049</v>
      </c>
      <c r="V30" s="31">
        <v>2049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91</v>
      </c>
      <c r="B31" s="54" t="s">
        <v>140</v>
      </c>
      <c r="C31" s="55" t="s">
        <v>141</v>
      </c>
      <c r="D31" s="31">
        <f t="shared" si="0"/>
        <v>2097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2097</v>
      </c>
      <c r="L31" s="31">
        <v>860</v>
      </c>
      <c r="M31" s="31">
        <v>1237</v>
      </c>
      <c r="N31" s="31">
        <f t="shared" si="4"/>
        <v>2138</v>
      </c>
      <c r="O31" s="31">
        <f t="shared" si="5"/>
        <v>860</v>
      </c>
      <c r="P31" s="31">
        <v>860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1237</v>
      </c>
      <c r="V31" s="31">
        <v>1237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41</v>
      </c>
      <c r="AB31" s="31">
        <v>41</v>
      </c>
      <c r="AC31" s="31">
        <v>0</v>
      </c>
    </row>
    <row r="32" spans="1:29" ht="13.5">
      <c r="A32" s="54" t="s">
        <v>91</v>
      </c>
      <c r="B32" s="54" t="s">
        <v>142</v>
      </c>
      <c r="C32" s="55" t="s">
        <v>143</v>
      </c>
      <c r="D32" s="31">
        <f t="shared" si="0"/>
        <v>2956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2956</v>
      </c>
      <c r="L32" s="31">
        <v>1419</v>
      </c>
      <c r="M32" s="31">
        <v>1537</v>
      </c>
      <c r="N32" s="31">
        <f t="shared" si="4"/>
        <v>2956</v>
      </c>
      <c r="O32" s="31">
        <f t="shared" si="5"/>
        <v>1419</v>
      </c>
      <c r="P32" s="31">
        <v>1419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1537</v>
      </c>
      <c r="V32" s="31">
        <v>1537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91</v>
      </c>
      <c r="B33" s="54" t="s">
        <v>144</v>
      </c>
      <c r="C33" s="55" t="s">
        <v>145</v>
      </c>
      <c r="D33" s="31">
        <f t="shared" si="0"/>
        <v>5258</v>
      </c>
      <c r="E33" s="31">
        <f t="shared" si="1"/>
        <v>0</v>
      </c>
      <c r="F33" s="31">
        <v>0</v>
      </c>
      <c r="G33" s="31">
        <v>0</v>
      </c>
      <c r="H33" s="31">
        <f t="shared" si="2"/>
        <v>4182</v>
      </c>
      <c r="I33" s="31">
        <v>4182</v>
      </c>
      <c r="J33" s="31">
        <v>0</v>
      </c>
      <c r="K33" s="31">
        <f t="shared" si="3"/>
        <v>1076</v>
      </c>
      <c r="L33" s="31">
        <v>0</v>
      </c>
      <c r="M33" s="31">
        <v>1076</v>
      </c>
      <c r="N33" s="31">
        <f t="shared" si="4"/>
        <v>5258</v>
      </c>
      <c r="O33" s="31">
        <f t="shared" si="5"/>
        <v>4182</v>
      </c>
      <c r="P33" s="31">
        <v>4182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1076</v>
      </c>
      <c r="V33" s="31">
        <v>1076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91</v>
      </c>
      <c r="B34" s="54" t="s">
        <v>223</v>
      </c>
      <c r="C34" s="55" t="s">
        <v>31</v>
      </c>
      <c r="D34" s="31">
        <f t="shared" si="0"/>
        <v>14292</v>
      </c>
      <c r="E34" s="31">
        <f t="shared" si="1"/>
        <v>0</v>
      </c>
      <c r="F34" s="31">
        <v>0</v>
      </c>
      <c r="G34" s="31">
        <v>0</v>
      </c>
      <c r="H34" s="31">
        <f t="shared" si="2"/>
        <v>14292</v>
      </c>
      <c r="I34" s="31">
        <v>12117</v>
      </c>
      <c r="J34" s="31">
        <v>2175</v>
      </c>
      <c r="K34" s="31">
        <f t="shared" si="3"/>
        <v>0</v>
      </c>
      <c r="L34" s="31">
        <v>0</v>
      </c>
      <c r="M34" s="31">
        <v>0</v>
      </c>
      <c r="N34" s="31">
        <f t="shared" si="4"/>
        <v>14292</v>
      </c>
      <c r="O34" s="31">
        <f t="shared" si="5"/>
        <v>12117</v>
      </c>
      <c r="P34" s="31">
        <v>12117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2175</v>
      </c>
      <c r="V34" s="31">
        <v>2175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91</v>
      </c>
      <c r="B35" s="54" t="s">
        <v>146</v>
      </c>
      <c r="C35" s="55" t="s">
        <v>147</v>
      </c>
      <c r="D35" s="31">
        <f t="shared" si="0"/>
        <v>2432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2432</v>
      </c>
      <c r="L35" s="31">
        <v>1861</v>
      </c>
      <c r="M35" s="31">
        <v>571</v>
      </c>
      <c r="N35" s="31">
        <f t="shared" si="4"/>
        <v>2432</v>
      </c>
      <c r="O35" s="31">
        <f t="shared" si="5"/>
        <v>1861</v>
      </c>
      <c r="P35" s="31">
        <v>1861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571</v>
      </c>
      <c r="V35" s="31">
        <v>571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91</v>
      </c>
      <c r="B36" s="54" t="s">
        <v>148</v>
      </c>
      <c r="C36" s="55" t="s">
        <v>149</v>
      </c>
      <c r="D36" s="31">
        <f t="shared" si="0"/>
        <v>4473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4473</v>
      </c>
      <c r="L36" s="31">
        <v>3366</v>
      </c>
      <c r="M36" s="31">
        <v>1107</v>
      </c>
      <c r="N36" s="31">
        <f t="shared" si="4"/>
        <v>4473</v>
      </c>
      <c r="O36" s="31">
        <f t="shared" si="5"/>
        <v>3366</v>
      </c>
      <c r="P36" s="31">
        <v>3366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1107</v>
      </c>
      <c r="V36" s="31">
        <v>1107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91</v>
      </c>
      <c r="B37" s="54" t="s">
        <v>150</v>
      </c>
      <c r="C37" s="55" t="s">
        <v>151</v>
      </c>
      <c r="D37" s="31">
        <f t="shared" si="0"/>
        <v>6010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6010</v>
      </c>
      <c r="L37" s="31">
        <v>4298</v>
      </c>
      <c r="M37" s="31">
        <v>1712</v>
      </c>
      <c r="N37" s="31">
        <f t="shared" si="4"/>
        <v>7722</v>
      </c>
      <c r="O37" s="31">
        <f t="shared" si="5"/>
        <v>6010</v>
      </c>
      <c r="P37" s="31">
        <v>6010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1712</v>
      </c>
      <c r="V37" s="31">
        <v>1671</v>
      </c>
      <c r="W37" s="31">
        <v>0</v>
      </c>
      <c r="X37" s="31">
        <v>0</v>
      </c>
      <c r="Y37" s="31">
        <v>28</v>
      </c>
      <c r="Z37" s="31">
        <v>13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91</v>
      </c>
      <c r="B38" s="54" t="s">
        <v>152</v>
      </c>
      <c r="C38" s="55" t="s">
        <v>153</v>
      </c>
      <c r="D38" s="31">
        <f t="shared" si="0"/>
        <v>12039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12039</v>
      </c>
      <c r="L38" s="31">
        <v>9835</v>
      </c>
      <c r="M38" s="31">
        <v>2204</v>
      </c>
      <c r="N38" s="31">
        <f t="shared" si="4"/>
        <v>12039</v>
      </c>
      <c r="O38" s="31">
        <f t="shared" si="5"/>
        <v>9835</v>
      </c>
      <c r="P38" s="31">
        <v>9835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2204</v>
      </c>
      <c r="V38" s="31">
        <v>2204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91</v>
      </c>
      <c r="B39" s="54" t="s">
        <v>154</v>
      </c>
      <c r="C39" s="55" t="s">
        <v>155</v>
      </c>
      <c r="D39" s="31">
        <f t="shared" si="0"/>
        <v>7061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7061</v>
      </c>
      <c r="L39" s="31">
        <v>3864</v>
      </c>
      <c r="M39" s="31">
        <v>3197</v>
      </c>
      <c r="N39" s="31">
        <f t="shared" si="4"/>
        <v>7061</v>
      </c>
      <c r="O39" s="31">
        <f t="shared" si="5"/>
        <v>3864</v>
      </c>
      <c r="P39" s="31">
        <v>3864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3197</v>
      </c>
      <c r="V39" s="31">
        <v>3197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91</v>
      </c>
      <c r="B40" s="54" t="s">
        <v>156</v>
      </c>
      <c r="C40" s="55" t="s">
        <v>157</v>
      </c>
      <c r="D40" s="31">
        <f t="shared" si="0"/>
        <v>11992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11992</v>
      </c>
      <c r="L40" s="31">
        <v>9215</v>
      </c>
      <c r="M40" s="31">
        <v>2777</v>
      </c>
      <c r="N40" s="31">
        <f t="shared" si="4"/>
        <v>11992</v>
      </c>
      <c r="O40" s="31">
        <f t="shared" si="5"/>
        <v>9215</v>
      </c>
      <c r="P40" s="31">
        <v>9215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2777</v>
      </c>
      <c r="V40" s="31">
        <v>2777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91</v>
      </c>
      <c r="B41" s="54" t="s">
        <v>158</v>
      </c>
      <c r="C41" s="55" t="s">
        <v>159</v>
      </c>
      <c r="D41" s="31">
        <f t="shared" si="0"/>
        <v>7443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7443</v>
      </c>
      <c r="L41" s="31">
        <v>5724</v>
      </c>
      <c r="M41" s="31">
        <v>1719</v>
      </c>
      <c r="N41" s="31">
        <f t="shared" si="4"/>
        <v>7443</v>
      </c>
      <c r="O41" s="31">
        <f t="shared" si="5"/>
        <v>5724</v>
      </c>
      <c r="P41" s="31">
        <v>5724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1719</v>
      </c>
      <c r="V41" s="31">
        <v>1719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91</v>
      </c>
      <c r="B42" s="54" t="s">
        <v>160</v>
      </c>
      <c r="C42" s="55" t="s">
        <v>161</v>
      </c>
      <c r="D42" s="31">
        <f t="shared" si="0"/>
        <v>12287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12287</v>
      </c>
      <c r="L42" s="31">
        <v>7697</v>
      </c>
      <c r="M42" s="31">
        <v>4590</v>
      </c>
      <c r="N42" s="31">
        <f t="shared" si="4"/>
        <v>12287</v>
      </c>
      <c r="O42" s="31">
        <f t="shared" si="5"/>
        <v>7697</v>
      </c>
      <c r="P42" s="31">
        <v>7697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4590</v>
      </c>
      <c r="V42" s="31">
        <v>4590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91</v>
      </c>
      <c r="B43" s="54" t="s">
        <v>162</v>
      </c>
      <c r="C43" s="55" t="s">
        <v>163</v>
      </c>
      <c r="D43" s="31">
        <f t="shared" si="0"/>
        <v>2644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2644</v>
      </c>
      <c r="L43" s="31">
        <v>2374</v>
      </c>
      <c r="M43" s="31">
        <v>270</v>
      </c>
      <c r="N43" s="31">
        <f t="shared" si="4"/>
        <v>2644</v>
      </c>
      <c r="O43" s="31">
        <f t="shared" si="5"/>
        <v>2374</v>
      </c>
      <c r="P43" s="31">
        <v>2374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270</v>
      </c>
      <c r="V43" s="31">
        <v>270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91</v>
      </c>
      <c r="B44" s="54" t="s">
        <v>164</v>
      </c>
      <c r="C44" s="55" t="s">
        <v>165</v>
      </c>
      <c r="D44" s="31">
        <f t="shared" si="0"/>
        <v>10077</v>
      </c>
      <c r="E44" s="31">
        <f t="shared" si="1"/>
        <v>0</v>
      </c>
      <c r="F44" s="31">
        <v>0</v>
      </c>
      <c r="G44" s="31">
        <v>0</v>
      </c>
      <c r="H44" s="31">
        <f t="shared" si="2"/>
        <v>10077</v>
      </c>
      <c r="I44" s="31">
        <v>8508</v>
      </c>
      <c r="J44" s="31">
        <v>1569</v>
      </c>
      <c r="K44" s="31">
        <f t="shared" si="3"/>
        <v>0</v>
      </c>
      <c r="L44" s="31">
        <v>0</v>
      </c>
      <c r="M44" s="31">
        <v>0</v>
      </c>
      <c r="N44" s="31">
        <f t="shared" si="4"/>
        <v>10077</v>
      </c>
      <c r="O44" s="31">
        <f t="shared" si="5"/>
        <v>8508</v>
      </c>
      <c r="P44" s="31">
        <v>8508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1569</v>
      </c>
      <c r="V44" s="31">
        <v>1569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91</v>
      </c>
      <c r="B45" s="54" t="s">
        <v>166</v>
      </c>
      <c r="C45" s="55" t="s">
        <v>167</v>
      </c>
      <c r="D45" s="31">
        <f t="shared" si="0"/>
        <v>8180</v>
      </c>
      <c r="E45" s="31">
        <f t="shared" si="1"/>
        <v>0</v>
      </c>
      <c r="F45" s="31">
        <v>0</v>
      </c>
      <c r="G45" s="31">
        <v>0</v>
      </c>
      <c r="H45" s="31">
        <f t="shared" si="2"/>
        <v>8180</v>
      </c>
      <c r="I45" s="31">
        <v>6611</v>
      </c>
      <c r="J45" s="31">
        <v>1569</v>
      </c>
      <c r="K45" s="31">
        <f t="shared" si="3"/>
        <v>0</v>
      </c>
      <c r="L45" s="31">
        <v>0</v>
      </c>
      <c r="M45" s="31">
        <v>0</v>
      </c>
      <c r="N45" s="31">
        <f t="shared" si="4"/>
        <v>8180</v>
      </c>
      <c r="O45" s="31">
        <f t="shared" si="5"/>
        <v>6611</v>
      </c>
      <c r="P45" s="31">
        <v>6611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1569</v>
      </c>
      <c r="V45" s="31">
        <v>1569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91</v>
      </c>
      <c r="B46" s="54" t="s">
        <v>168</v>
      </c>
      <c r="C46" s="55" t="s">
        <v>169</v>
      </c>
      <c r="D46" s="31">
        <f t="shared" si="0"/>
        <v>8609</v>
      </c>
      <c r="E46" s="31">
        <f t="shared" si="1"/>
        <v>0</v>
      </c>
      <c r="F46" s="31">
        <v>0</v>
      </c>
      <c r="G46" s="31">
        <v>0</v>
      </c>
      <c r="H46" s="31">
        <f t="shared" si="2"/>
        <v>8609</v>
      </c>
      <c r="I46" s="31">
        <v>7302</v>
      </c>
      <c r="J46" s="31">
        <v>1307</v>
      </c>
      <c r="K46" s="31">
        <f t="shared" si="3"/>
        <v>0</v>
      </c>
      <c r="L46" s="31">
        <v>0</v>
      </c>
      <c r="M46" s="31">
        <v>0</v>
      </c>
      <c r="N46" s="31">
        <f t="shared" si="4"/>
        <v>8609</v>
      </c>
      <c r="O46" s="31">
        <f t="shared" si="5"/>
        <v>7302</v>
      </c>
      <c r="P46" s="31">
        <v>7302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1307</v>
      </c>
      <c r="V46" s="31">
        <v>1307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91</v>
      </c>
      <c r="B47" s="54" t="s">
        <v>170</v>
      </c>
      <c r="C47" s="55" t="s">
        <v>171</v>
      </c>
      <c r="D47" s="31">
        <f t="shared" si="0"/>
        <v>2751</v>
      </c>
      <c r="E47" s="31">
        <f t="shared" si="1"/>
        <v>0</v>
      </c>
      <c r="F47" s="31">
        <v>0</v>
      </c>
      <c r="G47" s="31">
        <v>0</v>
      </c>
      <c r="H47" s="31">
        <f t="shared" si="2"/>
        <v>2751</v>
      </c>
      <c r="I47" s="31">
        <v>2435</v>
      </c>
      <c r="J47" s="31">
        <v>316</v>
      </c>
      <c r="K47" s="31">
        <f t="shared" si="3"/>
        <v>0</v>
      </c>
      <c r="L47" s="31">
        <v>0</v>
      </c>
      <c r="M47" s="31">
        <v>0</v>
      </c>
      <c r="N47" s="31">
        <f t="shared" si="4"/>
        <v>2751</v>
      </c>
      <c r="O47" s="31">
        <f t="shared" si="5"/>
        <v>2435</v>
      </c>
      <c r="P47" s="31">
        <v>2435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316</v>
      </c>
      <c r="V47" s="31">
        <v>316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91</v>
      </c>
      <c r="B48" s="54" t="s">
        <v>172</v>
      </c>
      <c r="C48" s="55" t="s">
        <v>173</v>
      </c>
      <c r="D48" s="31">
        <f t="shared" si="0"/>
        <v>5336</v>
      </c>
      <c r="E48" s="31">
        <f t="shared" si="1"/>
        <v>0</v>
      </c>
      <c r="F48" s="31">
        <v>0</v>
      </c>
      <c r="G48" s="31">
        <v>0</v>
      </c>
      <c r="H48" s="31">
        <f t="shared" si="2"/>
        <v>5336</v>
      </c>
      <c r="I48" s="31">
        <v>4272</v>
      </c>
      <c r="J48" s="31">
        <v>1064</v>
      </c>
      <c r="K48" s="31">
        <f t="shared" si="3"/>
        <v>0</v>
      </c>
      <c r="L48" s="31">
        <v>0</v>
      </c>
      <c r="M48" s="31">
        <v>0</v>
      </c>
      <c r="N48" s="31">
        <f t="shared" si="4"/>
        <v>5336</v>
      </c>
      <c r="O48" s="31">
        <f t="shared" si="5"/>
        <v>4272</v>
      </c>
      <c r="P48" s="31">
        <v>4272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1064</v>
      </c>
      <c r="V48" s="31">
        <v>1064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91</v>
      </c>
      <c r="B49" s="54" t="s">
        <v>174</v>
      </c>
      <c r="C49" s="55" t="s">
        <v>175</v>
      </c>
      <c r="D49" s="31">
        <f t="shared" si="0"/>
        <v>2832</v>
      </c>
      <c r="E49" s="31">
        <f t="shared" si="1"/>
        <v>2832</v>
      </c>
      <c r="F49" s="31">
        <v>2520</v>
      </c>
      <c r="G49" s="31">
        <v>312</v>
      </c>
      <c r="H49" s="31">
        <f t="shared" si="2"/>
        <v>0</v>
      </c>
      <c r="I49" s="31">
        <v>0</v>
      </c>
      <c r="J49" s="31">
        <v>0</v>
      </c>
      <c r="K49" s="31">
        <f t="shared" si="3"/>
        <v>0</v>
      </c>
      <c r="L49" s="31">
        <v>0</v>
      </c>
      <c r="M49" s="31">
        <v>0</v>
      </c>
      <c r="N49" s="31">
        <f t="shared" si="4"/>
        <v>2832</v>
      </c>
      <c r="O49" s="31">
        <f t="shared" si="5"/>
        <v>2520</v>
      </c>
      <c r="P49" s="31">
        <v>2520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312</v>
      </c>
      <c r="V49" s="31">
        <v>312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91</v>
      </c>
      <c r="B50" s="54" t="s">
        <v>176</v>
      </c>
      <c r="C50" s="55" t="s">
        <v>33</v>
      </c>
      <c r="D50" s="31">
        <f t="shared" si="0"/>
        <v>655</v>
      </c>
      <c r="E50" s="31">
        <f t="shared" si="1"/>
        <v>0</v>
      </c>
      <c r="F50" s="31">
        <v>0</v>
      </c>
      <c r="G50" s="31">
        <v>0</v>
      </c>
      <c r="H50" s="31">
        <f t="shared" si="2"/>
        <v>655</v>
      </c>
      <c r="I50" s="31">
        <v>541</v>
      </c>
      <c r="J50" s="31">
        <v>114</v>
      </c>
      <c r="K50" s="31">
        <f t="shared" si="3"/>
        <v>0</v>
      </c>
      <c r="L50" s="31">
        <v>0</v>
      </c>
      <c r="M50" s="31">
        <v>0</v>
      </c>
      <c r="N50" s="31">
        <f t="shared" si="4"/>
        <v>655</v>
      </c>
      <c r="O50" s="31">
        <f t="shared" si="5"/>
        <v>541</v>
      </c>
      <c r="P50" s="31">
        <v>541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114</v>
      </c>
      <c r="V50" s="31">
        <v>114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91</v>
      </c>
      <c r="B51" s="54" t="s">
        <v>177</v>
      </c>
      <c r="C51" s="55" t="s">
        <v>178</v>
      </c>
      <c r="D51" s="31">
        <f t="shared" si="0"/>
        <v>4972</v>
      </c>
      <c r="E51" s="31">
        <f t="shared" si="1"/>
        <v>0</v>
      </c>
      <c r="F51" s="31">
        <v>0</v>
      </c>
      <c r="G51" s="31">
        <v>0</v>
      </c>
      <c r="H51" s="31">
        <f t="shared" si="2"/>
        <v>4972</v>
      </c>
      <c r="I51" s="31">
        <v>4341</v>
      </c>
      <c r="J51" s="31">
        <v>631</v>
      </c>
      <c r="K51" s="31">
        <f t="shared" si="3"/>
        <v>0</v>
      </c>
      <c r="L51" s="31">
        <v>0</v>
      </c>
      <c r="M51" s="31">
        <v>0</v>
      </c>
      <c r="N51" s="31">
        <f t="shared" si="4"/>
        <v>4972</v>
      </c>
      <c r="O51" s="31">
        <f t="shared" si="5"/>
        <v>4341</v>
      </c>
      <c r="P51" s="31">
        <v>4341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631</v>
      </c>
      <c r="V51" s="31">
        <v>631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91</v>
      </c>
      <c r="B52" s="54" t="s">
        <v>179</v>
      </c>
      <c r="C52" s="55" t="s">
        <v>180</v>
      </c>
      <c r="D52" s="31">
        <f t="shared" si="0"/>
        <v>3824</v>
      </c>
      <c r="E52" s="31">
        <f t="shared" si="1"/>
        <v>0</v>
      </c>
      <c r="F52" s="31">
        <v>0</v>
      </c>
      <c r="G52" s="31">
        <v>0</v>
      </c>
      <c r="H52" s="31">
        <f t="shared" si="2"/>
        <v>3824</v>
      </c>
      <c r="I52" s="31">
        <v>3154</v>
      </c>
      <c r="J52" s="31">
        <v>670</v>
      </c>
      <c r="K52" s="31">
        <f t="shared" si="3"/>
        <v>0</v>
      </c>
      <c r="L52" s="31">
        <v>0</v>
      </c>
      <c r="M52" s="31">
        <v>0</v>
      </c>
      <c r="N52" s="31">
        <f t="shared" si="4"/>
        <v>3824</v>
      </c>
      <c r="O52" s="31">
        <f t="shared" si="5"/>
        <v>3154</v>
      </c>
      <c r="P52" s="31">
        <v>3154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670</v>
      </c>
      <c r="V52" s="31">
        <v>670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91</v>
      </c>
      <c r="B53" s="54" t="s">
        <v>181</v>
      </c>
      <c r="C53" s="55" t="s">
        <v>182</v>
      </c>
      <c r="D53" s="31">
        <f t="shared" si="0"/>
        <v>534</v>
      </c>
      <c r="E53" s="31">
        <f t="shared" si="1"/>
        <v>0</v>
      </c>
      <c r="F53" s="31">
        <v>0</v>
      </c>
      <c r="G53" s="31">
        <v>0</v>
      </c>
      <c r="H53" s="31">
        <f t="shared" si="2"/>
        <v>534</v>
      </c>
      <c r="I53" s="31">
        <v>499</v>
      </c>
      <c r="J53" s="31">
        <v>35</v>
      </c>
      <c r="K53" s="31">
        <f t="shared" si="3"/>
        <v>0</v>
      </c>
      <c r="L53" s="31">
        <v>0</v>
      </c>
      <c r="M53" s="31">
        <v>0</v>
      </c>
      <c r="N53" s="31">
        <f t="shared" si="4"/>
        <v>534</v>
      </c>
      <c r="O53" s="31">
        <f t="shared" si="5"/>
        <v>499</v>
      </c>
      <c r="P53" s="31">
        <v>499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35</v>
      </c>
      <c r="V53" s="31">
        <v>35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91</v>
      </c>
      <c r="B54" s="54" t="s">
        <v>183</v>
      </c>
      <c r="C54" s="55" t="s">
        <v>184</v>
      </c>
      <c r="D54" s="31">
        <f t="shared" si="0"/>
        <v>13438</v>
      </c>
      <c r="E54" s="31">
        <f t="shared" si="1"/>
        <v>0</v>
      </c>
      <c r="F54" s="31">
        <v>0</v>
      </c>
      <c r="G54" s="31">
        <v>0</v>
      </c>
      <c r="H54" s="31">
        <f t="shared" si="2"/>
        <v>8979</v>
      </c>
      <c r="I54" s="31">
        <v>8979</v>
      </c>
      <c r="J54" s="31">
        <v>0</v>
      </c>
      <c r="K54" s="31">
        <f t="shared" si="3"/>
        <v>4459</v>
      </c>
      <c r="L54" s="31">
        <v>0</v>
      </c>
      <c r="M54" s="31">
        <v>4459</v>
      </c>
      <c r="N54" s="31">
        <f t="shared" si="4"/>
        <v>17479</v>
      </c>
      <c r="O54" s="31">
        <f t="shared" si="5"/>
        <v>8979</v>
      </c>
      <c r="P54" s="31">
        <v>8979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4459</v>
      </c>
      <c r="V54" s="31">
        <v>4459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4041</v>
      </c>
      <c r="AB54" s="31">
        <v>4041</v>
      </c>
      <c r="AC54" s="31">
        <v>0</v>
      </c>
    </row>
    <row r="55" spans="1:29" ht="13.5">
      <c r="A55" s="54" t="s">
        <v>91</v>
      </c>
      <c r="B55" s="54" t="s">
        <v>185</v>
      </c>
      <c r="C55" s="55" t="s">
        <v>186</v>
      </c>
      <c r="D55" s="31">
        <f t="shared" si="0"/>
        <v>3558</v>
      </c>
      <c r="E55" s="31">
        <f t="shared" si="1"/>
        <v>0</v>
      </c>
      <c r="F55" s="31">
        <v>0</v>
      </c>
      <c r="G55" s="31">
        <v>0</v>
      </c>
      <c r="H55" s="31">
        <f t="shared" si="2"/>
        <v>2554</v>
      </c>
      <c r="I55" s="31">
        <v>2554</v>
      </c>
      <c r="J55" s="31">
        <v>0</v>
      </c>
      <c r="K55" s="31">
        <f t="shared" si="3"/>
        <v>1004</v>
      </c>
      <c r="L55" s="31">
        <v>0</v>
      </c>
      <c r="M55" s="31">
        <v>1004</v>
      </c>
      <c r="N55" s="31">
        <f t="shared" si="4"/>
        <v>4184</v>
      </c>
      <c r="O55" s="31">
        <f t="shared" si="5"/>
        <v>2554</v>
      </c>
      <c r="P55" s="31">
        <v>2554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1004</v>
      </c>
      <c r="V55" s="31">
        <v>1004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626</v>
      </c>
      <c r="AB55" s="31">
        <v>626</v>
      </c>
      <c r="AC55" s="31">
        <v>0</v>
      </c>
    </row>
    <row r="56" spans="1:29" ht="13.5">
      <c r="A56" s="54" t="s">
        <v>91</v>
      </c>
      <c r="B56" s="54" t="s">
        <v>187</v>
      </c>
      <c r="C56" s="55" t="s">
        <v>90</v>
      </c>
      <c r="D56" s="31">
        <f t="shared" si="0"/>
        <v>5220</v>
      </c>
      <c r="E56" s="31">
        <f t="shared" si="1"/>
        <v>0</v>
      </c>
      <c r="F56" s="31">
        <v>0</v>
      </c>
      <c r="G56" s="31">
        <v>0</v>
      </c>
      <c r="H56" s="31">
        <f t="shared" si="2"/>
        <v>3931</v>
      </c>
      <c r="I56" s="31">
        <v>3931</v>
      </c>
      <c r="J56" s="31">
        <v>0</v>
      </c>
      <c r="K56" s="31">
        <f t="shared" si="3"/>
        <v>1289</v>
      </c>
      <c r="L56" s="31">
        <v>0</v>
      </c>
      <c r="M56" s="31">
        <v>1289</v>
      </c>
      <c r="N56" s="31">
        <f t="shared" si="4"/>
        <v>5980</v>
      </c>
      <c r="O56" s="31">
        <f t="shared" si="5"/>
        <v>3931</v>
      </c>
      <c r="P56" s="31">
        <v>3931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1289</v>
      </c>
      <c r="V56" s="31">
        <v>1289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760</v>
      </c>
      <c r="AB56" s="31">
        <v>760</v>
      </c>
      <c r="AC56" s="31">
        <v>0</v>
      </c>
    </row>
    <row r="57" spans="1:29" ht="13.5">
      <c r="A57" s="54" t="s">
        <v>91</v>
      </c>
      <c r="B57" s="54" t="s">
        <v>188</v>
      </c>
      <c r="C57" s="55" t="s">
        <v>189</v>
      </c>
      <c r="D57" s="31">
        <f t="shared" si="0"/>
        <v>10106</v>
      </c>
      <c r="E57" s="31">
        <f t="shared" si="1"/>
        <v>0</v>
      </c>
      <c r="F57" s="31">
        <v>0</v>
      </c>
      <c r="G57" s="31">
        <v>0</v>
      </c>
      <c r="H57" s="31">
        <f t="shared" si="2"/>
        <v>6841</v>
      </c>
      <c r="I57" s="31">
        <v>6841</v>
      </c>
      <c r="J57" s="31">
        <v>0</v>
      </c>
      <c r="K57" s="31">
        <f t="shared" si="3"/>
        <v>3265</v>
      </c>
      <c r="L57" s="31">
        <v>0</v>
      </c>
      <c r="M57" s="31">
        <v>3265</v>
      </c>
      <c r="N57" s="31">
        <f t="shared" si="4"/>
        <v>10431</v>
      </c>
      <c r="O57" s="31">
        <f t="shared" si="5"/>
        <v>6841</v>
      </c>
      <c r="P57" s="31">
        <v>6841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3265</v>
      </c>
      <c r="V57" s="31">
        <v>3265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325</v>
      </c>
      <c r="AB57" s="31">
        <v>325</v>
      </c>
      <c r="AC57" s="31">
        <v>0</v>
      </c>
    </row>
    <row r="58" spans="1:29" ht="13.5">
      <c r="A58" s="54" t="s">
        <v>91</v>
      </c>
      <c r="B58" s="54" t="s">
        <v>190</v>
      </c>
      <c r="C58" s="55" t="s">
        <v>191</v>
      </c>
      <c r="D58" s="31">
        <f t="shared" si="0"/>
        <v>2947</v>
      </c>
      <c r="E58" s="31">
        <f t="shared" si="1"/>
        <v>0</v>
      </c>
      <c r="F58" s="31">
        <v>0</v>
      </c>
      <c r="G58" s="31">
        <v>0</v>
      </c>
      <c r="H58" s="31">
        <f t="shared" si="2"/>
        <v>1805</v>
      </c>
      <c r="I58" s="31">
        <v>1805</v>
      </c>
      <c r="J58" s="31">
        <v>0</v>
      </c>
      <c r="K58" s="31">
        <f t="shared" si="3"/>
        <v>1142</v>
      </c>
      <c r="L58" s="31">
        <v>0</v>
      </c>
      <c r="M58" s="31">
        <v>1142</v>
      </c>
      <c r="N58" s="31">
        <f t="shared" si="4"/>
        <v>3199</v>
      </c>
      <c r="O58" s="31">
        <f t="shared" si="5"/>
        <v>1805</v>
      </c>
      <c r="P58" s="31">
        <v>1805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1142</v>
      </c>
      <c r="V58" s="31">
        <v>1142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252</v>
      </c>
      <c r="AB58" s="31">
        <v>252</v>
      </c>
      <c r="AC58" s="31">
        <v>0</v>
      </c>
    </row>
    <row r="59" spans="1:29" ht="13.5">
      <c r="A59" s="54" t="s">
        <v>91</v>
      </c>
      <c r="B59" s="54" t="s">
        <v>192</v>
      </c>
      <c r="C59" s="55" t="s">
        <v>193</v>
      </c>
      <c r="D59" s="31">
        <f t="shared" si="0"/>
        <v>6680</v>
      </c>
      <c r="E59" s="31">
        <f t="shared" si="1"/>
        <v>0</v>
      </c>
      <c r="F59" s="31">
        <v>0</v>
      </c>
      <c r="G59" s="31">
        <v>0</v>
      </c>
      <c r="H59" s="31">
        <f t="shared" si="2"/>
        <v>3275</v>
      </c>
      <c r="I59" s="31">
        <v>3275</v>
      </c>
      <c r="J59" s="31">
        <v>0</v>
      </c>
      <c r="K59" s="31">
        <f t="shared" si="3"/>
        <v>3405</v>
      </c>
      <c r="L59" s="31">
        <v>0</v>
      </c>
      <c r="M59" s="31">
        <v>3405</v>
      </c>
      <c r="N59" s="31">
        <f t="shared" si="4"/>
        <v>6680</v>
      </c>
      <c r="O59" s="31">
        <f t="shared" si="5"/>
        <v>3275</v>
      </c>
      <c r="P59" s="31">
        <v>3275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3405</v>
      </c>
      <c r="V59" s="31">
        <v>3405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91</v>
      </c>
      <c r="B60" s="54" t="s">
        <v>194</v>
      </c>
      <c r="C60" s="55" t="s">
        <v>195</v>
      </c>
      <c r="D60" s="31">
        <f t="shared" si="0"/>
        <v>3920</v>
      </c>
      <c r="E60" s="31">
        <f t="shared" si="1"/>
        <v>0</v>
      </c>
      <c r="F60" s="31">
        <v>0</v>
      </c>
      <c r="G60" s="31">
        <v>0</v>
      </c>
      <c r="H60" s="31">
        <f t="shared" si="2"/>
        <v>3330</v>
      </c>
      <c r="I60" s="31">
        <v>3330</v>
      </c>
      <c r="J60" s="31">
        <v>0</v>
      </c>
      <c r="K60" s="31">
        <f t="shared" si="3"/>
        <v>590</v>
      </c>
      <c r="L60" s="31">
        <v>0</v>
      </c>
      <c r="M60" s="31">
        <v>590</v>
      </c>
      <c r="N60" s="31">
        <f t="shared" si="4"/>
        <v>4095</v>
      </c>
      <c r="O60" s="31">
        <f t="shared" si="5"/>
        <v>3330</v>
      </c>
      <c r="P60" s="31">
        <v>3330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590</v>
      </c>
      <c r="V60" s="31">
        <v>590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175</v>
      </c>
      <c r="AB60" s="31">
        <v>175</v>
      </c>
      <c r="AC60" s="31">
        <v>0</v>
      </c>
    </row>
    <row r="61" spans="1:29" ht="13.5">
      <c r="A61" s="54" t="s">
        <v>91</v>
      </c>
      <c r="B61" s="54" t="s">
        <v>196</v>
      </c>
      <c r="C61" s="55" t="s">
        <v>197</v>
      </c>
      <c r="D61" s="31">
        <f t="shared" si="0"/>
        <v>5920</v>
      </c>
      <c r="E61" s="31">
        <f t="shared" si="1"/>
        <v>0</v>
      </c>
      <c r="F61" s="31">
        <v>0</v>
      </c>
      <c r="G61" s="31">
        <v>0</v>
      </c>
      <c r="H61" s="31">
        <f t="shared" si="2"/>
        <v>3525</v>
      </c>
      <c r="I61" s="31">
        <v>3525</v>
      </c>
      <c r="J61" s="31">
        <v>0</v>
      </c>
      <c r="K61" s="31">
        <f t="shared" si="3"/>
        <v>2395</v>
      </c>
      <c r="L61" s="31">
        <v>0</v>
      </c>
      <c r="M61" s="31">
        <v>2395</v>
      </c>
      <c r="N61" s="31">
        <f t="shared" si="4"/>
        <v>6764</v>
      </c>
      <c r="O61" s="31">
        <f t="shared" si="5"/>
        <v>3525</v>
      </c>
      <c r="P61" s="31">
        <v>3525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2395</v>
      </c>
      <c r="V61" s="31">
        <v>2395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844</v>
      </c>
      <c r="AB61" s="31">
        <v>844</v>
      </c>
      <c r="AC61" s="31">
        <v>0</v>
      </c>
    </row>
    <row r="62" spans="1:29" ht="13.5">
      <c r="A62" s="54" t="s">
        <v>91</v>
      </c>
      <c r="B62" s="54" t="s">
        <v>198</v>
      </c>
      <c r="C62" s="55" t="s">
        <v>199</v>
      </c>
      <c r="D62" s="31">
        <f t="shared" si="0"/>
        <v>5772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5772</v>
      </c>
      <c r="L62" s="31">
        <v>3812</v>
      </c>
      <c r="M62" s="31">
        <v>1960</v>
      </c>
      <c r="N62" s="31">
        <f t="shared" si="4"/>
        <v>5772</v>
      </c>
      <c r="O62" s="31">
        <f t="shared" si="5"/>
        <v>3812</v>
      </c>
      <c r="P62" s="31">
        <v>3812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1960</v>
      </c>
      <c r="V62" s="31">
        <v>1960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91</v>
      </c>
      <c r="B63" s="54" t="s">
        <v>200</v>
      </c>
      <c r="C63" s="55" t="s">
        <v>201</v>
      </c>
      <c r="D63" s="31">
        <f t="shared" si="0"/>
        <v>14153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14153</v>
      </c>
      <c r="L63" s="31">
        <v>6684</v>
      </c>
      <c r="M63" s="31">
        <v>7469</v>
      </c>
      <c r="N63" s="31">
        <f t="shared" si="4"/>
        <v>14153</v>
      </c>
      <c r="O63" s="31">
        <f t="shared" si="5"/>
        <v>6684</v>
      </c>
      <c r="P63" s="31">
        <v>6684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7469</v>
      </c>
      <c r="V63" s="31">
        <v>7469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91</v>
      </c>
      <c r="B64" s="54" t="s">
        <v>202</v>
      </c>
      <c r="C64" s="55" t="s">
        <v>203</v>
      </c>
      <c r="D64" s="31">
        <f t="shared" si="0"/>
        <v>2264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2264</v>
      </c>
      <c r="L64" s="31">
        <v>2239</v>
      </c>
      <c r="M64" s="31">
        <v>25</v>
      </c>
      <c r="N64" s="31">
        <f t="shared" si="4"/>
        <v>2284</v>
      </c>
      <c r="O64" s="31">
        <f t="shared" si="5"/>
        <v>2239</v>
      </c>
      <c r="P64" s="31">
        <v>2239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25</v>
      </c>
      <c r="V64" s="31">
        <v>25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20</v>
      </c>
      <c r="AB64" s="31">
        <v>20</v>
      </c>
      <c r="AC64" s="31">
        <v>0</v>
      </c>
    </row>
    <row r="65" spans="1:29" ht="13.5">
      <c r="A65" s="54" t="s">
        <v>91</v>
      </c>
      <c r="B65" s="54" t="s">
        <v>204</v>
      </c>
      <c r="C65" s="55" t="s">
        <v>205</v>
      </c>
      <c r="D65" s="31">
        <f t="shared" si="0"/>
        <v>6305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6305</v>
      </c>
      <c r="L65" s="31">
        <v>3796</v>
      </c>
      <c r="M65" s="31">
        <v>2509</v>
      </c>
      <c r="N65" s="31">
        <f t="shared" si="4"/>
        <v>12320</v>
      </c>
      <c r="O65" s="31">
        <f t="shared" si="5"/>
        <v>3796</v>
      </c>
      <c r="P65" s="31">
        <v>3796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2509</v>
      </c>
      <c r="V65" s="31">
        <v>2509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6015</v>
      </c>
      <c r="AB65" s="31">
        <v>6015</v>
      </c>
      <c r="AC65" s="31">
        <v>0</v>
      </c>
    </row>
    <row r="66" spans="1:29" ht="13.5">
      <c r="A66" s="54" t="s">
        <v>91</v>
      </c>
      <c r="B66" s="54" t="s">
        <v>206</v>
      </c>
      <c r="C66" s="55" t="s">
        <v>207</v>
      </c>
      <c r="D66" s="31">
        <f t="shared" si="0"/>
        <v>5963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5963</v>
      </c>
      <c r="L66" s="31">
        <v>4091</v>
      </c>
      <c r="M66" s="31">
        <v>1872</v>
      </c>
      <c r="N66" s="31">
        <f t="shared" si="4"/>
        <v>2624</v>
      </c>
      <c r="O66" s="31">
        <f t="shared" si="5"/>
        <v>1910</v>
      </c>
      <c r="P66" s="31">
        <v>1910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714</v>
      </c>
      <c r="V66" s="31">
        <v>714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91</v>
      </c>
      <c r="B67" s="54" t="s">
        <v>208</v>
      </c>
      <c r="C67" s="55" t="s">
        <v>209</v>
      </c>
      <c r="D67" s="31">
        <f t="shared" si="0"/>
        <v>6407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6407</v>
      </c>
      <c r="L67" s="31">
        <v>4494</v>
      </c>
      <c r="M67" s="31">
        <v>1913</v>
      </c>
      <c r="N67" s="31">
        <f t="shared" si="4"/>
        <v>6674</v>
      </c>
      <c r="O67" s="31">
        <f t="shared" si="5"/>
        <v>4091</v>
      </c>
      <c r="P67" s="31">
        <v>4091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1872</v>
      </c>
      <c r="V67" s="31">
        <v>1872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711</v>
      </c>
      <c r="AB67" s="31">
        <v>250</v>
      </c>
      <c r="AC67" s="31">
        <v>461</v>
      </c>
    </row>
    <row r="68" spans="1:29" ht="13.5">
      <c r="A68" s="54" t="s">
        <v>91</v>
      </c>
      <c r="B68" s="54" t="s">
        <v>210</v>
      </c>
      <c r="C68" s="55" t="s">
        <v>211</v>
      </c>
      <c r="D68" s="31">
        <f t="shared" si="0"/>
        <v>1696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1696</v>
      </c>
      <c r="L68" s="31">
        <v>1019</v>
      </c>
      <c r="M68" s="31">
        <v>677</v>
      </c>
      <c r="N68" s="31">
        <f t="shared" si="4"/>
        <v>1696</v>
      </c>
      <c r="O68" s="31">
        <f t="shared" si="5"/>
        <v>1019</v>
      </c>
      <c r="P68" s="31">
        <v>1019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677</v>
      </c>
      <c r="V68" s="31">
        <v>677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0</v>
      </c>
      <c r="AB68" s="31">
        <v>0</v>
      </c>
      <c r="AC68" s="31">
        <v>0</v>
      </c>
    </row>
    <row r="69" spans="1:29" ht="13.5">
      <c r="A69" s="54" t="s">
        <v>91</v>
      </c>
      <c r="B69" s="54" t="s">
        <v>0</v>
      </c>
      <c r="C69" s="55" t="s">
        <v>1</v>
      </c>
      <c r="D69" s="31">
        <f t="shared" si="0"/>
        <v>7671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7671</v>
      </c>
      <c r="L69" s="31">
        <v>5396</v>
      </c>
      <c r="M69" s="31">
        <v>2275</v>
      </c>
      <c r="N69" s="31">
        <f t="shared" si="4"/>
        <v>7671</v>
      </c>
      <c r="O69" s="31">
        <f t="shared" si="5"/>
        <v>5396</v>
      </c>
      <c r="P69" s="31">
        <v>5396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2275</v>
      </c>
      <c r="V69" s="31">
        <v>2275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0</v>
      </c>
      <c r="AB69" s="31">
        <v>0</v>
      </c>
      <c r="AC69" s="31">
        <v>0</v>
      </c>
    </row>
    <row r="70" spans="1:29" ht="13.5">
      <c r="A70" s="54" t="s">
        <v>91</v>
      </c>
      <c r="B70" s="54" t="s">
        <v>2</v>
      </c>
      <c r="C70" s="55" t="s">
        <v>3</v>
      </c>
      <c r="D70" s="31">
        <f t="shared" si="0"/>
        <v>2164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2164</v>
      </c>
      <c r="L70" s="31">
        <v>1440</v>
      </c>
      <c r="M70" s="31">
        <v>724</v>
      </c>
      <c r="N70" s="31">
        <f t="shared" si="4"/>
        <v>2164</v>
      </c>
      <c r="O70" s="31">
        <f t="shared" si="5"/>
        <v>1440</v>
      </c>
      <c r="P70" s="31">
        <v>1440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724</v>
      </c>
      <c r="V70" s="31">
        <v>724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0</v>
      </c>
      <c r="AB70" s="31">
        <v>0</v>
      </c>
      <c r="AC70" s="31">
        <v>0</v>
      </c>
    </row>
    <row r="71" spans="1:29" ht="13.5">
      <c r="A71" s="54" t="s">
        <v>91</v>
      </c>
      <c r="B71" s="54" t="s">
        <v>212</v>
      </c>
      <c r="C71" s="55" t="s">
        <v>213</v>
      </c>
      <c r="D71" s="31">
        <f>E71+H71+K71</f>
        <v>10205</v>
      </c>
      <c r="E71" s="31">
        <f>F71+G71</f>
        <v>0</v>
      </c>
      <c r="F71" s="31">
        <v>0</v>
      </c>
      <c r="G71" s="31">
        <v>0</v>
      </c>
      <c r="H71" s="31">
        <f>I71+J71</f>
        <v>6472</v>
      </c>
      <c r="I71" s="31">
        <v>6472</v>
      </c>
      <c r="J71" s="31">
        <v>0</v>
      </c>
      <c r="K71" s="31">
        <f>L71+M71</f>
        <v>3733</v>
      </c>
      <c r="L71" s="31">
        <v>0</v>
      </c>
      <c r="M71" s="31">
        <v>3733</v>
      </c>
      <c r="N71" s="31">
        <f>O71+U71+AA71</f>
        <v>10205</v>
      </c>
      <c r="O71" s="31">
        <f>SUM(P71:T71)</f>
        <v>6472</v>
      </c>
      <c r="P71" s="31">
        <v>6472</v>
      </c>
      <c r="Q71" s="31">
        <v>0</v>
      </c>
      <c r="R71" s="31">
        <v>0</v>
      </c>
      <c r="S71" s="31">
        <v>0</v>
      </c>
      <c r="T71" s="31">
        <v>0</v>
      </c>
      <c r="U71" s="31">
        <f>SUM(V71:Z71)</f>
        <v>3733</v>
      </c>
      <c r="V71" s="31">
        <v>3733</v>
      </c>
      <c r="W71" s="31">
        <v>0</v>
      </c>
      <c r="X71" s="31">
        <v>0</v>
      </c>
      <c r="Y71" s="31">
        <v>0</v>
      </c>
      <c r="Z71" s="31">
        <v>0</v>
      </c>
      <c r="AA71" s="31">
        <f>AB71+AC71</f>
        <v>0</v>
      </c>
      <c r="AB71" s="31">
        <v>0</v>
      </c>
      <c r="AC71" s="31">
        <v>0</v>
      </c>
    </row>
    <row r="72" spans="1:29" ht="13.5">
      <c r="A72" s="54" t="s">
        <v>91</v>
      </c>
      <c r="B72" s="54" t="s">
        <v>214</v>
      </c>
      <c r="C72" s="55" t="s">
        <v>215</v>
      </c>
      <c r="D72" s="31">
        <f>E72+H72+K72</f>
        <v>2770</v>
      </c>
      <c r="E72" s="31">
        <f>F72+G72</f>
        <v>0</v>
      </c>
      <c r="F72" s="31">
        <v>0</v>
      </c>
      <c r="G72" s="31">
        <v>0</v>
      </c>
      <c r="H72" s="31">
        <f>I72+J72</f>
        <v>1940</v>
      </c>
      <c r="I72" s="31">
        <v>1940</v>
      </c>
      <c r="J72" s="31">
        <v>0</v>
      </c>
      <c r="K72" s="31">
        <f>L72+M72</f>
        <v>830</v>
      </c>
      <c r="L72" s="31">
        <v>0</v>
      </c>
      <c r="M72" s="31">
        <v>830</v>
      </c>
      <c r="N72" s="31">
        <f>O72+U72+AA72</f>
        <v>2924</v>
      </c>
      <c r="O72" s="31">
        <f>SUM(P72:T72)</f>
        <v>1940</v>
      </c>
      <c r="P72" s="31">
        <v>1940</v>
      </c>
      <c r="Q72" s="31">
        <v>0</v>
      </c>
      <c r="R72" s="31">
        <v>0</v>
      </c>
      <c r="S72" s="31">
        <v>0</v>
      </c>
      <c r="T72" s="31">
        <v>0</v>
      </c>
      <c r="U72" s="31">
        <f>SUM(V72:Z72)</f>
        <v>830</v>
      </c>
      <c r="V72" s="31">
        <v>830</v>
      </c>
      <c r="W72" s="31">
        <v>0</v>
      </c>
      <c r="X72" s="31">
        <v>0</v>
      </c>
      <c r="Y72" s="31">
        <v>0</v>
      </c>
      <c r="Z72" s="31">
        <v>0</v>
      </c>
      <c r="AA72" s="31">
        <f>AB72+AC72</f>
        <v>154</v>
      </c>
      <c r="AB72" s="31">
        <v>154</v>
      </c>
      <c r="AC72" s="31">
        <v>0</v>
      </c>
    </row>
    <row r="73" spans="1:29" ht="13.5">
      <c r="A73" s="54" t="s">
        <v>91</v>
      </c>
      <c r="B73" s="54" t="s">
        <v>216</v>
      </c>
      <c r="C73" s="55" t="s">
        <v>217</v>
      </c>
      <c r="D73" s="31">
        <f>E73+H73+K73</f>
        <v>6458</v>
      </c>
      <c r="E73" s="31">
        <f>F73+G73</f>
        <v>0</v>
      </c>
      <c r="F73" s="31">
        <v>0</v>
      </c>
      <c r="G73" s="31">
        <v>0</v>
      </c>
      <c r="H73" s="31">
        <f>I73+J73</f>
        <v>4460</v>
      </c>
      <c r="I73" s="31">
        <v>4460</v>
      </c>
      <c r="J73" s="31">
        <v>0</v>
      </c>
      <c r="K73" s="31">
        <f>L73+M73</f>
        <v>1998</v>
      </c>
      <c r="L73" s="31">
        <v>0</v>
      </c>
      <c r="M73" s="31">
        <v>1998</v>
      </c>
      <c r="N73" s="31">
        <f>O73+U73+AA73</f>
        <v>6460</v>
      </c>
      <c r="O73" s="31">
        <f>SUM(P73:T73)</f>
        <v>4460</v>
      </c>
      <c r="P73" s="31">
        <v>4458</v>
      </c>
      <c r="Q73" s="31">
        <v>0</v>
      </c>
      <c r="R73" s="31">
        <v>0</v>
      </c>
      <c r="S73" s="31">
        <v>2</v>
      </c>
      <c r="T73" s="31">
        <v>0</v>
      </c>
      <c r="U73" s="31">
        <f>SUM(V73:Z73)</f>
        <v>1998</v>
      </c>
      <c r="V73" s="31">
        <v>1998</v>
      </c>
      <c r="W73" s="31">
        <v>0</v>
      </c>
      <c r="X73" s="31">
        <v>0</v>
      </c>
      <c r="Y73" s="31">
        <v>0</v>
      </c>
      <c r="Z73" s="31">
        <v>0</v>
      </c>
      <c r="AA73" s="31">
        <f>AB73+AC73</f>
        <v>2</v>
      </c>
      <c r="AB73" s="31">
        <v>2</v>
      </c>
      <c r="AC73" s="31">
        <v>0</v>
      </c>
    </row>
    <row r="74" spans="1:29" ht="13.5">
      <c r="A74" s="54" t="s">
        <v>91</v>
      </c>
      <c r="B74" s="54" t="s">
        <v>218</v>
      </c>
      <c r="C74" s="55" t="s">
        <v>219</v>
      </c>
      <c r="D74" s="31">
        <f>E74+H74+K74</f>
        <v>3556</v>
      </c>
      <c r="E74" s="31">
        <f>F74+G74</f>
        <v>0</v>
      </c>
      <c r="F74" s="31">
        <v>0</v>
      </c>
      <c r="G74" s="31">
        <v>0</v>
      </c>
      <c r="H74" s="31">
        <f>I74+J74</f>
        <v>2153</v>
      </c>
      <c r="I74" s="31">
        <v>2153</v>
      </c>
      <c r="J74" s="31">
        <v>0</v>
      </c>
      <c r="K74" s="31">
        <f>L74+M74</f>
        <v>1403</v>
      </c>
      <c r="L74" s="31">
        <v>0</v>
      </c>
      <c r="M74" s="31">
        <v>1403</v>
      </c>
      <c r="N74" s="31">
        <f>O74+U74+AA74</f>
        <v>4296</v>
      </c>
      <c r="O74" s="31">
        <f>SUM(P74:T74)</f>
        <v>2153</v>
      </c>
      <c r="P74" s="31">
        <v>2153</v>
      </c>
      <c r="Q74" s="31">
        <v>0</v>
      </c>
      <c r="R74" s="31">
        <v>0</v>
      </c>
      <c r="S74" s="31">
        <v>0</v>
      </c>
      <c r="T74" s="31">
        <v>0</v>
      </c>
      <c r="U74" s="31">
        <f>SUM(V74:Z74)</f>
        <v>1403</v>
      </c>
      <c r="V74" s="31">
        <v>1403</v>
      </c>
      <c r="W74" s="31">
        <v>0</v>
      </c>
      <c r="X74" s="31">
        <v>0</v>
      </c>
      <c r="Y74" s="31">
        <v>0</v>
      </c>
      <c r="Z74" s="31">
        <v>0</v>
      </c>
      <c r="AA74" s="31">
        <f>AB74+AC74</f>
        <v>740</v>
      </c>
      <c r="AB74" s="31">
        <v>740</v>
      </c>
      <c r="AC74" s="31">
        <v>0</v>
      </c>
    </row>
    <row r="75" spans="1:29" ht="13.5">
      <c r="A75" s="54" t="s">
        <v>91</v>
      </c>
      <c r="B75" s="54" t="s">
        <v>220</v>
      </c>
      <c r="C75" s="55" t="s">
        <v>221</v>
      </c>
      <c r="D75" s="31">
        <f>E75+H75+K75</f>
        <v>3252</v>
      </c>
      <c r="E75" s="31">
        <f>F75+G75</f>
        <v>0</v>
      </c>
      <c r="F75" s="31">
        <v>0</v>
      </c>
      <c r="G75" s="31">
        <v>0</v>
      </c>
      <c r="H75" s="31">
        <f>I75+J75</f>
        <v>2309</v>
      </c>
      <c r="I75" s="31">
        <v>2309</v>
      </c>
      <c r="J75" s="31">
        <v>0</v>
      </c>
      <c r="K75" s="31">
        <f>L75+M75</f>
        <v>943</v>
      </c>
      <c r="L75" s="31">
        <v>0</v>
      </c>
      <c r="M75" s="31">
        <v>943</v>
      </c>
      <c r="N75" s="31">
        <f>O75+U75+AA75</f>
        <v>3252</v>
      </c>
      <c r="O75" s="31">
        <f>SUM(P75:T75)</f>
        <v>2309</v>
      </c>
      <c r="P75" s="31">
        <v>2309</v>
      </c>
      <c r="Q75" s="31">
        <v>0</v>
      </c>
      <c r="R75" s="31">
        <v>0</v>
      </c>
      <c r="S75" s="31">
        <v>0</v>
      </c>
      <c r="T75" s="31">
        <v>0</v>
      </c>
      <c r="U75" s="31">
        <f>SUM(V75:Z75)</f>
        <v>943</v>
      </c>
      <c r="V75" s="31">
        <v>943</v>
      </c>
      <c r="W75" s="31">
        <v>0</v>
      </c>
      <c r="X75" s="31">
        <v>0</v>
      </c>
      <c r="Y75" s="31">
        <v>0</v>
      </c>
      <c r="Z75" s="31">
        <v>0</v>
      </c>
      <c r="AA75" s="31">
        <f>AB75+AC75</f>
        <v>0</v>
      </c>
      <c r="AB75" s="31">
        <v>0</v>
      </c>
      <c r="AC75" s="31">
        <v>0</v>
      </c>
    </row>
    <row r="76" spans="1:29" ht="13.5">
      <c r="A76" s="68" t="s">
        <v>34</v>
      </c>
      <c r="B76" s="69"/>
      <c r="C76" s="69"/>
      <c r="D76" s="31">
        <f aca="true" t="shared" si="8" ref="D76:AC76">SUM(D7:D75)</f>
        <v>580390</v>
      </c>
      <c r="E76" s="31">
        <f t="shared" si="8"/>
        <v>2832</v>
      </c>
      <c r="F76" s="31">
        <f t="shared" si="8"/>
        <v>2520</v>
      </c>
      <c r="G76" s="31">
        <f t="shared" si="8"/>
        <v>312</v>
      </c>
      <c r="H76" s="31">
        <f t="shared" si="8"/>
        <v>192575</v>
      </c>
      <c r="I76" s="31">
        <f t="shared" si="8"/>
        <v>183125</v>
      </c>
      <c r="J76" s="31">
        <f t="shared" si="8"/>
        <v>9450</v>
      </c>
      <c r="K76" s="31">
        <f t="shared" si="8"/>
        <v>384983</v>
      </c>
      <c r="L76" s="31">
        <f t="shared" si="8"/>
        <v>211974</v>
      </c>
      <c r="M76" s="31">
        <f t="shared" si="8"/>
        <v>173009</v>
      </c>
      <c r="N76" s="31">
        <f t="shared" si="8"/>
        <v>595146</v>
      </c>
      <c r="O76" s="31">
        <f t="shared" si="8"/>
        <v>396747</v>
      </c>
      <c r="P76" s="31">
        <f t="shared" si="8"/>
        <v>396631</v>
      </c>
      <c r="Q76" s="31">
        <f t="shared" si="8"/>
        <v>0</v>
      </c>
      <c r="R76" s="31">
        <f t="shared" si="8"/>
        <v>0</v>
      </c>
      <c r="S76" s="31">
        <f t="shared" si="8"/>
        <v>116</v>
      </c>
      <c r="T76" s="31">
        <f t="shared" si="8"/>
        <v>0</v>
      </c>
      <c r="U76" s="31">
        <f t="shared" si="8"/>
        <v>181572</v>
      </c>
      <c r="V76" s="31">
        <f t="shared" si="8"/>
        <v>181133</v>
      </c>
      <c r="W76" s="31">
        <f t="shared" si="8"/>
        <v>0</v>
      </c>
      <c r="X76" s="31">
        <f t="shared" si="8"/>
        <v>0</v>
      </c>
      <c r="Y76" s="31">
        <f t="shared" si="8"/>
        <v>28</v>
      </c>
      <c r="Z76" s="31">
        <f t="shared" si="8"/>
        <v>411</v>
      </c>
      <c r="AA76" s="31">
        <f t="shared" si="8"/>
        <v>16827</v>
      </c>
      <c r="AB76" s="31">
        <f t="shared" si="8"/>
        <v>16366</v>
      </c>
      <c r="AC76" s="31">
        <f t="shared" si="8"/>
        <v>461</v>
      </c>
    </row>
  </sheetData>
  <mergeCells count="7">
    <mergeCell ref="A76:C7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32</v>
      </c>
      <c r="B1" s="104"/>
      <c r="C1" s="34" t="s">
        <v>55</v>
      </c>
    </row>
    <row r="2" ht="18" customHeight="1">
      <c r="J2" s="37" t="s">
        <v>56</v>
      </c>
    </row>
    <row r="3" spans="6:11" s="38" customFormat="1" ht="19.5" customHeight="1">
      <c r="F3" s="100" t="s">
        <v>57</v>
      </c>
      <c r="G3" s="100"/>
      <c r="H3" s="39" t="s">
        <v>58</v>
      </c>
      <c r="I3" s="39" t="s">
        <v>59</v>
      </c>
      <c r="J3" s="39" t="s">
        <v>48</v>
      </c>
      <c r="K3" s="39" t="s">
        <v>60</v>
      </c>
    </row>
    <row r="4" spans="2:11" s="38" customFormat="1" ht="19.5" customHeight="1">
      <c r="B4" s="105" t="s">
        <v>61</v>
      </c>
      <c r="C4" s="40" t="s">
        <v>62</v>
      </c>
      <c r="D4" s="41">
        <f>SUMIF('水洗化人口等'!$A$7:$C$76,$A$1,'水洗化人口等'!$G$7:$G$76)</f>
        <v>456980</v>
      </c>
      <c r="F4" s="101" t="s">
        <v>63</v>
      </c>
      <c r="G4" s="40" t="s">
        <v>64</v>
      </c>
      <c r="H4" s="41">
        <f>SUMIF('し尿処理の状況'!$A$7:$C$76,$A$1,'し尿処理の状況'!$P$7:$P$76)</f>
        <v>396631</v>
      </c>
      <c r="I4" s="41">
        <f>SUMIF('し尿処理の状況'!$A$7:$C$76,$A$1,'し尿処理の状況'!$V$7:$V$76)</f>
        <v>181133</v>
      </c>
      <c r="J4" s="41">
        <f aca="true" t="shared" si="0" ref="J4:J11">H4+I4</f>
        <v>577764</v>
      </c>
      <c r="K4" s="42">
        <f aca="true" t="shared" si="1" ref="K4:K9">J4/$J$9</f>
        <v>0.9990403220367997</v>
      </c>
    </row>
    <row r="5" spans="2:11" s="38" customFormat="1" ht="19.5" customHeight="1">
      <c r="B5" s="106"/>
      <c r="C5" s="40" t="s">
        <v>65</v>
      </c>
      <c r="D5" s="41">
        <f>SUMIF('水洗化人口等'!$A$7:$C$76,$A$1,'水洗化人口等'!$H$7:$H$76)</f>
        <v>14937</v>
      </c>
      <c r="F5" s="102"/>
      <c r="G5" s="40" t="s">
        <v>66</v>
      </c>
      <c r="H5" s="41">
        <f>SUMIF('し尿処理の状況'!$A$7:$C$76,$A$1,'し尿処理の状況'!$Q$7:$Q$76)</f>
        <v>0</v>
      </c>
      <c r="I5" s="41">
        <f>SUMIF('し尿処理の状況'!$A$7:$C$76,$A$1,'し尿処理の状況'!$W$7:$W$76)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107"/>
      <c r="C6" s="43" t="s">
        <v>67</v>
      </c>
      <c r="D6" s="44">
        <f>SUM(D4:D5)</f>
        <v>471917</v>
      </c>
      <c r="F6" s="102"/>
      <c r="G6" s="40" t="s">
        <v>68</v>
      </c>
      <c r="H6" s="41">
        <f>SUMIF('し尿処理の状況'!$A$7:$C$76,$A$1,'し尿処理の状況'!$R$7:$R$76)</f>
        <v>0</v>
      </c>
      <c r="I6" s="41">
        <f>SUMIF('し尿処理の状況'!$A$7:$C$76,$A$1,'し尿処理の状況'!$X$7:$X$76)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108" t="s">
        <v>69</v>
      </c>
      <c r="C7" s="45" t="s">
        <v>70</v>
      </c>
      <c r="D7" s="41">
        <f>SUMIF('水洗化人口等'!$A$7:$C$76,$A$1,'水洗化人口等'!$K$7:$K$76)</f>
        <v>1557794</v>
      </c>
      <c r="F7" s="102"/>
      <c r="G7" s="40" t="s">
        <v>71</v>
      </c>
      <c r="H7" s="41">
        <f>SUMIF('し尿処理の状況'!$A$7:$C$76,$A$1,'し尿処理の状況'!$S$7:$S$76)</f>
        <v>116</v>
      </c>
      <c r="I7" s="41">
        <f>SUMIF('し尿処理の状況'!$A$7:$C$76,$A$1,'し尿処理の状況'!$Y$7:$Y$76)</f>
        <v>28</v>
      </c>
      <c r="J7" s="41">
        <f t="shared" si="0"/>
        <v>144</v>
      </c>
      <c r="K7" s="42">
        <f t="shared" si="1"/>
        <v>0.00024899752558708946</v>
      </c>
    </row>
    <row r="8" spans="2:11" s="38" customFormat="1" ht="19.5" customHeight="1">
      <c r="B8" s="109"/>
      <c r="C8" s="40" t="s">
        <v>72</v>
      </c>
      <c r="D8" s="41">
        <f>SUMIF('水洗化人口等'!$A$7:$C$76,$A$1,'水洗化人口等'!$M$7:$M$76)</f>
        <v>5982</v>
      </c>
      <c r="F8" s="102"/>
      <c r="G8" s="40" t="s">
        <v>73</v>
      </c>
      <c r="H8" s="41">
        <f>SUMIF('し尿処理の状況'!$A$7:$C$76,$A$1,'し尿処理の状況'!$T$7:$T$76)</f>
        <v>0</v>
      </c>
      <c r="I8" s="41">
        <f>SUMIF('し尿処理の状況'!$A$7:$C$76,$A$1,'し尿処理の状況'!$Z$7:$Z$76)</f>
        <v>411</v>
      </c>
      <c r="J8" s="41">
        <f t="shared" si="0"/>
        <v>411</v>
      </c>
      <c r="K8" s="42">
        <f t="shared" si="1"/>
        <v>0.0007106804376131512</v>
      </c>
    </row>
    <row r="9" spans="2:11" s="38" customFormat="1" ht="19.5" customHeight="1">
      <c r="B9" s="109"/>
      <c r="C9" s="40" t="s">
        <v>74</v>
      </c>
      <c r="D9" s="41">
        <f>SUMIF('水洗化人口等'!$A$7:$C$76,$A$1,'水洗化人口等'!$O$7:$O$76)</f>
        <v>323129</v>
      </c>
      <c r="F9" s="102"/>
      <c r="G9" s="40" t="s">
        <v>67</v>
      </c>
      <c r="H9" s="41">
        <f>SUM(H4:H8)</f>
        <v>396747</v>
      </c>
      <c r="I9" s="41">
        <f>SUM(I4:I8)</f>
        <v>181572</v>
      </c>
      <c r="J9" s="41">
        <f t="shared" si="0"/>
        <v>578319</v>
      </c>
      <c r="K9" s="42">
        <f t="shared" si="1"/>
        <v>1</v>
      </c>
    </row>
    <row r="10" spans="2:10" s="38" customFormat="1" ht="19.5" customHeight="1">
      <c r="B10" s="110"/>
      <c r="C10" s="43" t="s">
        <v>67</v>
      </c>
      <c r="D10" s="44">
        <f>SUM(D7:D9)</f>
        <v>1886905</v>
      </c>
      <c r="F10" s="100" t="s">
        <v>75</v>
      </c>
      <c r="G10" s="100"/>
      <c r="H10" s="41">
        <f>SUMIF('し尿処理の状況'!$A$7:$C$76,$A$1,'し尿処理の状況'!$AB$7:$AB$76)</f>
        <v>16366</v>
      </c>
      <c r="I10" s="41">
        <f>SUMIF('し尿処理の状況'!$A$7:$C$76,$A$1,'し尿処理の状況'!$AC$7:$AC$76)</f>
        <v>461</v>
      </c>
      <c r="J10" s="41">
        <f t="shared" si="0"/>
        <v>16827</v>
      </c>
    </row>
    <row r="11" spans="2:10" s="38" customFormat="1" ht="19.5" customHeight="1">
      <c r="B11" s="98" t="s">
        <v>76</v>
      </c>
      <c r="C11" s="99"/>
      <c r="D11" s="44">
        <f>D6+D10</f>
        <v>2358822</v>
      </c>
      <c r="F11" s="100" t="s">
        <v>48</v>
      </c>
      <c r="G11" s="100"/>
      <c r="H11" s="41">
        <f>H9+H10</f>
        <v>413113</v>
      </c>
      <c r="I11" s="41">
        <f>I9+I10</f>
        <v>182033</v>
      </c>
      <c r="J11" s="41">
        <f t="shared" si="0"/>
        <v>595146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77</v>
      </c>
      <c r="J13" s="37" t="s">
        <v>56</v>
      </c>
    </row>
    <row r="14" spans="3:10" s="38" customFormat="1" ht="19.5" customHeight="1">
      <c r="C14" s="41">
        <f>SUMIF('水洗化人口等'!$A$7:$C$76,$A$1,'水洗化人口等'!$P$7:$P$76)</f>
        <v>169171</v>
      </c>
      <c r="D14" s="38" t="s">
        <v>78</v>
      </c>
      <c r="F14" s="100" t="s">
        <v>79</v>
      </c>
      <c r="G14" s="100"/>
      <c r="H14" s="39" t="s">
        <v>58</v>
      </c>
      <c r="I14" s="39" t="s">
        <v>59</v>
      </c>
      <c r="J14" s="39" t="s">
        <v>48</v>
      </c>
    </row>
    <row r="15" spans="6:10" s="38" customFormat="1" ht="15.75" customHeight="1">
      <c r="F15" s="100" t="s">
        <v>80</v>
      </c>
      <c r="G15" s="100"/>
      <c r="H15" s="41">
        <f>SUMIF('し尿処理の状況'!$A$7:$C$76,$A$1,'し尿処理の状況'!$F$7:$F$76)</f>
        <v>2520</v>
      </c>
      <c r="I15" s="41">
        <f>SUMIF('し尿処理の状況'!$A$7:$C$76,$A$1,'し尿処理の状況'!$G$7:$G$76)</f>
        <v>312</v>
      </c>
      <c r="J15" s="41">
        <f>H15+I15</f>
        <v>2832</v>
      </c>
    </row>
    <row r="16" spans="3:10" s="38" customFormat="1" ht="15.75" customHeight="1">
      <c r="C16" s="38" t="s">
        <v>81</v>
      </c>
      <c r="D16" s="49">
        <f>D10/D11</f>
        <v>0.7999353066912213</v>
      </c>
      <c r="F16" s="100" t="s">
        <v>82</v>
      </c>
      <c r="G16" s="100"/>
      <c r="H16" s="41">
        <f>SUMIF('し尿処理の状況'!$A$7:$C$76,$A$1,'し尿処理の状況'!$I$7:$I$76)</f>
        <v>183125</v>
      </c>
      <c r="I16" s="41">
        <f>SUMIF('し尿処理の状況'!$A$7:$C$76,$A$1,'し尿処理の状況'!$J$7:$J$76)</f>
        <v>9450</v>
      </c>
      <c r="J16" s="41">
        <f>H16+I16</f>
        <v>192575</v>
      </c>
    </row>
    <row r="17" spans="3:10" s="38" customFormat="1" ht="15.75" customHeight="1">
      <c r="C17" s="38" t="s">
        <v>83</v>
      </c>
      <c r="D17" s="49">
        <f>D6/D11</f>
        <v>0.2000646933087787</v>
      </c>
      <c r="F17" s="100" t="s">
        <v>84</v>
      </c>
      <c r="G17" s="100"/>
      <c r="H17" s="41">
        <f>SUMIF('し尿処理の状況'!$A$7:$C$76,$A$1,'し尿処理の状況'!$L$7:$L$76)</f>
        <v>211974</v>
      </c>
      <c r="I17" s="41">
        <f>SUMIF('し尿処理の状況'!$A$7:$C$76,$A$1,'し尿処理の状況'!$M$7:$M$76)</f>
        <v>173009</v>
      </c>
      <c r="J17" s="41">
        <f>H17+I17</f>
        <v>384983</v>
      </c>
    </row>
    <row r="18" spans="3:10" s="38" customFormat="1" ht="15.75" customHeight="1">
      <c r="C18" s="50" t="s">
        <v>85</v>
      </c>
      <c r="D18" s="49">
        <f>D7/D11</f>
        <v>0.6604118496435933</v>
      </c>
      <c r="F18" s="100" t="s">
        <v>48</v>
      </c>
      <c r="G18" s="100"/>
      <c r="H18" s="41">
        <f>SUM(H15:H17)</f>
        <v>397619</v>
      </c>
      <c r="I18" s="41">
        <f>SUM(I15:I17)</f>
        <v>182771</v>
      </c>
      <c r="J18" s="41">
        <f>SUM(J15:J17)</f>
        <v>580390</v>
      </c>
    </row>
    <row r="19" spans="3:10" ht="15.75" customHeight="1">
      <c r="C19" s="36" t="s">
        <v>86</v>
      </c>
      <c r="D19" s="49">
        <f>(D8+D9)/D11</f>
        <v>0.139523457047628</v>
      </c>
      <c r="J19" s="51"/>
    </row>
    <row r="20" spans="3:10" ht="15.75" customHeight="1">
      <c r="C20" s="36" t="s">
        <v>87</v>
      </c>
      <c r="D20" s="49">
        <f>C14/D11</f>
        <v>0.07171842555309388</v>
      </c>
      <c r="J20" s="52"/>
    </row>
    <row r="21" spans="3:10" ht="15.75" customHeight="1">
      <c r="C21" s="36" t="s">
        <v>88</v>
      </c>
      <c r="D21" s="49">
        <f>D4/D6</f>
        <v>0.968348247679147</v>
      </c>
      <c r="F21" s="53"/>
      <c r="J21" s="52"/>
    </row>
    <row r="22" spans="3:10" ht="15.75" customHeight="1">
      <c r="C22" s="36" t="s">
        <v>89</v>
      </c>
      <c r="D22" s="49">
        <f>D5/D6</f>
        <v>0.03165175232085303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　　　　</cp:lastModifiedBy>
  <cp:lastPrinted>2006-04-24T08:17:48Z</cp:lastPrinted>
  <dcterms:created xsi:type="dcterms:W3CDTF">2002-10-23T07:25:09Z</dcterms:created>
  <dcterms:modified xsi:type="dcterms:W3CDTF">2006-07-11T07:02:26Z</dcterms:modified>
  <cp:category/>
  <cp:version/>
  <cp:contentType/>
  <cp:contentStatus/>
</cp:coreProperties>
</file>