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'ごみ処理概要'!$A$2:$AQ$60</definedName>
    <definedName name="_xlnm.Print_Area" localSheetId="2">'ごみ処理量内訳'!$A$2:$AJ$60</definedName>
    <definedName name="_xlnm.Print_Area" localSheetId="1">'ごみ搬入量内訳'!$A$2:$AH$60</definedName>
    <definedName name="_xlnm.Print_Area" localSheetId="3">'資源化量内訳'!$A$2:$BW$60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<sst xmlns="http://schemas.openxmlformats.org/spreadsheetml/2006/main" count="1263" uniqueCount="336">
  <si>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</si>
  <si>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</si>
  <si>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</si>
  <si>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</si>
  <si>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</si>
  <si>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</si>
  <si>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</si>
  <si>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</si>
  <si>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</si>
  <si>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</si>
  <si>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</si>
  <si>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</si>
  <si>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</si>
  <si>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</si>
  <si>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</si>
  <si>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</si>
  <si>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</si>
  <si>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</si>
  <si>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</si>
  <si>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</si>
  <si>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</si>
  <si>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</si>
  <si>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</si>
  <si>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</si>
  <si>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</si>
  <si>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</si>
  <si>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</si>
  <si>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</si>
  <si>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</si>
  <si>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安田町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</si>
  <si>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</si>
  <si>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</si>
  <si>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</si>
  <si>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</si>
  <si>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</si>
  <si>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</si>
  <si>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</si>
  <si>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</si>
  <si>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</si>
  <si>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</si>
  <si>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</si>
  <si>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</si>
  <si>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</si>
  <si>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</si>
  <si>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</si>
  <si>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</si>
  <si>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</si>
  <si>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</si>
  <si>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</si>
  <si>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</si>
  <si>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</si>
  <si>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</si>
  <si>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</si>
  <si>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</si>
  <si>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</si>
  <si>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</si>
  <si>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</si>
  <si>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</si>
  <si>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</si>
  <si>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</si>
  <si>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</si>
  <si>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</si>
  <si>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</si>
  <si>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</si>
  <si>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春野町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</si>
  <si>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</si>
  <si>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</si>
  <si>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</si>
  <si>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</si>
  <si>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</si>
  <si>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</si>
  <si>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</si>
  <si>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</si>
  <si>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</si>
  <si>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</si>
  <si>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</si>
  <si>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</si>
  <si>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</si>
  <si>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</si>
  <si>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</si>
  <si>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</si>
  <si>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</si>
  <si>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</si>
  <si>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高知県</t>
  </si>
  <si>
    <t>高知県合計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</si>
  <si>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</si>
  <si>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</si>
  <si>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</si>
  <si>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</si>
  <si>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</si>
  <si>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</si>
  <si>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</si>
  <si>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</si>
  <si>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</si>
  <si>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</si>
  <si>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</si>
  <si>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</si>
  <si>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</si>
  <si>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</si>
  <si>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</si>
  <si>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</si>
  <si>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</si>
  <si>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</si>
  <si>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</si>
  <si>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</si>
  <si>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</si>
  <si>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</si>
  <si>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</si>
  <si>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39207</t>
  </si>
  <si>
    <t>中村市</t>
  </si>
  <si>
    <t>39208</t>
  </si>
  <si>
    <t>宿毛市</t>
  </si>
  <si>
    <t>39209</t>
  </si>
  <si>
    <t>土佐清水市</t>
  </si>
  <si>
    <t>39301</t>
  </si>
  <si>
    <t>東洋町</t>
  </si>
  <si>
    <t>39302</t>
  </si>
  <si>
    <t>奈半利町</t>
  </si>
  <si>
    <t>39303</t>
  </si>
  <si>
    <t>田野町</t>
  </si>
  <si>
    <t>39304</t>
  </si>
  <si>
    <t>39305</t>
  </si>
  <si>
    <t>北川村</t>
  </si>
  <si>
    <t>39306</t>
  </si>
  <si>
    <t>馬路村</t>
  </si>
  <si>
    <t>39307</t>
  </si>
  <si>
    <t>芸西村</t>
  </si>
  <si>
    <t>39321</t>
  </si>
  <si>
    <t>赤岡町</t>
  </si>
  <si>
    <t>39322</t>
  </si>
  <si>
    <t>香我美町</t>
  </si>
  <si>
    <t>39323</t>
  </si>
  <si>
    <t>土佐山田町</t>
  </si>
  <si>
    <t>39324</t>
  </si>
  <si>
    <t>野市町</t>
  </si>
  <si>
    <t>39325</t>
  </si>
  <si>
    <t>夜須町</t>
  </si>
  <si>
    <t>39326</t>
  </si>
  <si>
    <t>香北町</t>
  </si>
  <si>
    <t>39327</t>
  </si>
  <si>
    <t>吉川村</t>
  </si>
  <si>
    <t>39328</t>
  </si>
  <si>
    <t>物部村</t>
  </si>
  <si>
    <t>39341</t>
  </si>
  <si>
    <t>本山町</t>
  </si>
  <si>
    <t>39344</t>
  </si>
  <si>
    <t>大豊町</t>
  </si>
  <si>
    <t>39361</t>
  </si>
  <si>
    <t>鏡村</t>
  </si>
  <si>
    <t>39362</t>
  </si>
  <si>
    <t>土佐山村</t>
  </si>
  <si>
    <t>39363</t>
  </si>
  <si>
    <t>土佐町</t>
  </si>
  <si>
    <t>39364</t>
  </si>
  <si>
    <t>大川村</t>
  </si>
  <si>
    <t>39365</t>
  </si>
  <si>
    <t>本川村</t>
  </si>
  <si>
    <t>39381</t>
  </si>
  <si>
    <t>伊野町</t>
  </si>
  <si>
    <t>39382</t>
  </si>
  <si>
    <t>池川町</t>
  </si>
  <si>
    <t>39383</t>
  </si>
  <si>
    <t>39384</t>
  </si>
  <si>
    <t>吾川村</t>
  </si>
  <si>
    <t>39385</t>
  </si>
  <si>
    <t>吾北村</t>
  </si>
  <si>
    <t>39401</t>
  </si>
  <si>
    <t>中土佐町</t>
  </si>
  <si>
    <t>39402</t>
  </si>
  <si>
    <t>佐川町</t>
  </si>
  <si>
    <t>39403</t>
  </si>
  <si>
    <t>越知町</t>
  </si>
  <si>
    <t>39404</t>
  </si>
  <si>
    <t>窪川町</t>
  </si>
  <si>
    <t>39405</t>
  </si>
  <si>
    <t>39406</t>
  </si>
  <si>
    <t>大野見村</t>
  </si>
  <si>
    <t>39407</t>
  </si>
  <si>
    <t>東津野村</t>
  </si>
  <si>
    <t>39408</t>
  </si>
  <si>
    <t>葉山村</t>
  </si>
  <si>
    <t>39409</t>
  </si>
  <si>
    <t>仁淀村</t>
  </si>
  <si>
    <t>39410</t>
  </si>
  <si>
    <t>日高村</t>
  </si>
  <si>
    <t>39421</t>
  </si>
  <si>
    <t>佐賀町</t>
  </si>
  <si>
    <t>39422</t>
  </si>
  <si>
    <t>大正町</t>
  </si>
  <si>
    <t>39423</t>
  </si>
  <si>
    <t>大方町</t>
  </si>
  <si>
    <t>39424</t>
  </si>
  <si>
    <t>大月町</t>
  </si>
  <si>
    <t>39425</t>
  </si>
  <si>
    <t>十和村</t>
  </si>
  <si>
    <t>39426</t>
  </si>
  <si>
    <t>西土佐村</t>
  </si>
  <si>
    <t>39427</t>
  </si>
  <si>
    <t>三原村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</si>
  <si>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</si>
  <si>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</si>
  <si>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</si>
  <si>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</si>
  <si>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</si>
  <si>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</si>
  <si>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</si>
  <si>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</si>
  <si>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</si>
  <si>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</si>
  <si>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</si>
  <si>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</si>
  <si>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</si>
  <si>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</si>
  <si>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</si>
  <si>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</si>
  <si>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</si>
  <si>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</si>
  <si>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</si>
  <si>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</si>
  <si>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</si>
  <si>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</si>
  <si>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</si>
  <si>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</si>
  <si>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</si>
  <si>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</si>
  <si>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</si>
  <si>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</si>
  <si>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</si>
  <si>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</si>
  <si>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</si>
  <si>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</si>
  <si>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</si>
  <si>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</si>
  <si>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</si>
  <si>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</si>
  <si>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</si>
  <si>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</si>
  <si>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</si>
  <si>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</si>
  <si>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</si>
  <si>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</si>
  <si>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</si>
  <si>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</si>
  <si>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</si>
  <si>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</si>
  <si>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</si>
  <si>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</si>
  <si>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</si>
  <si>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</si>
  <si>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</si>
  <si>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</si>
  <si>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</si>
  <si>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</si>
  <si>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</si>
  <si>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</si>
  <si>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</si>
  <si>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</si>
  <si>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</si>
  <si>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</si>
  <si>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</si>
  <si>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</si>
  <si>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</si>
  <si>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</si>
  <si>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</si>
  <si>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</si>
  <si>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</si>
  <si>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</si>
  <si>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</si>
  <si>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</si>
  <si>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</si>
  <si>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</si>
  <si>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</si>
  <si>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</si>
  <si>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</si>
  <si>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</si>
  <si>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</si>
  <si>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</si>
  <si>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</si>
  <si>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</si>
  <si>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</si>
  <si>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</si>
  <si>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</si>
  <si>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</si>
  <si>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</si>
  <si>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</si>
  <si>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</si>
  <si>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</si>
  <si>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</si>
  <si>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</si>
  <si>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</si>
  <si>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</si>
  <si>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</si>
  <si>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</si>
  <si>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</si>
  <si>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</si>
  <si>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</si>
  <si>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</si>
  <si>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</si>
  <si>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</si>
  <si>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</si>
  <si>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</si>
  <si>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</si>
  <si>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</si>
  <si>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</si>
  <si>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檮原町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</si>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</sst>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6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86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4</v>
      </c>
      <c r="B2" s="222" t="s">
        <v>5</v>
      </c>
      <c r="C2" s="203" t="s">
        <v>6</v>
      </c>
      <c r="D2" s="208" t="s">
        <v>68</v>
      </c>
      <c r="E2" s="220"/>
      <c r="F2" s="208" t="s">
        <v>69</v>
      </c>
      <c r="G2" s="220"/>
      <c r="H2" s="220"/>
      <c r="I2" s="221"/>
      <c r="J2" s="215" t="s">
        <v>293</v>
      </c>
      <c r="K2" s="216"/>
      <c r="L2" s="217"/>
      <c r="M2" s="203" t="s">
        <v>294</v>
      </c>
      <c r="N2" s="7" t="s">
        <v>70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71</v>
      </c>
      <c r="AF2" s="208" t="s">
        <v>72</v>
      </c>
      <c r="AG2" s="209"/>
      <c r="AH2" s="209"/>
      <c r="AI2" s="209"/>
      <c r="AJ2" s="209"/>
      <c r="AK2" s="209"/>
      <c r="AL2" s="210"/>
      <c r="AM2" s="211" t="s">
        <v>73</v>
      </c>
      <c r="AN2" s="208" t="s">
        <v>74</v>
      </c>
      <c r="AO2" s="213"/>
      <c r="AP2" s="213"/>
      <c r="AQ2" s="214"/>
    </row>
    <row r="3" spans="1:43" ht="22.5" customHeight="1">
      <c r="A3" s="223"/>
      <c r="B3" s="198"/>
      <c r="C3" s="200"/>
      <c r="D3" s="11"/>
      <c r="E3" s="203" t="s">
        <v>75</v>
      </c>
      <c r="F3" s="203" t="s">
        <v>76</v>
      </c>
      <c r="G3" s="203" t="s">
        <v>77</v>
      </c>
      <c r="H3" s="203" t="s">
        <v>78</v>
      </c>
      <c r="I3" s="12" t="s">
        <v>295</v>
      </c>
      <c r="J3" s="211" t="s">
        <v>26</v>
      </c>
      <c r="K3" s="211" t="s">
        <v>27</v>
      </c>
      <c r="L3" s="211" t="s">
        <v>28</v>
      </c>
      <c r="M3" s="218"/>
      <c r="N3" s="203" t="s">
        <v>79</v>
      </c>
      <c r="O3" s="203" t="s">
        <v>328</v>
      </c>
      <c r="P3" s="205" t="s">
        <v>296</v>
      </c>
      <c r="Q3" s="206"/>
      <c r="R3" s="206"/>
      <c r="S3" s="206"/>
      <c r="T3" s="206"/>
      <c r="U3" s="207"/>
      <c r="V3" s="14" t="s">
        <v>297</v>
      </c>
      <c r="W3" s="8"/>
      <c r="X3" s="8"/>
      <c r="Y3" s="8"/>
      <c r="Z3" s="8"/>
      <c r="AA3" s="8"/>
      <c r="AB3" s="8"/>
      <c r="AC3" s="15"/>
      <c r="AD3" s="12" t="s">
        <v>295</v>
      </c>
      <c r="AE3" s="212"/>
      <c r="AF3" s="203" t="s">
        <v>7</v>
      </c>
      <c r="AG3" s="203" t="s">
        <v>305</v>
      </c>
      <c r="AH3" s="203" t="s">
        <v>8</v>
      </c>
      <c r="AI3" s="203" t="s">
        <v>9</v>
      </c>
      <c r="AJ3" s="203" t="s">
        <v>10</v>
      </c>
      <c r="AK3" s="203" t="s">
        <v>11</v>
      </c>
      <c r="AL3" s="12" t="s">
        <v>298</v>
      </c>
      <c r="AM3" s="212"/>
      <c r="AN3" s="203" t="s">
        <v>12</v>
      </c>
      <c r="AO3" s="203" t="s">
        <v>13</v>
      </c>
      <c r="AP3" s="203" t="s">
        <v>14</v>
      </c>
      <c r="AQ3" s="12" t="s">
        <v>295</v>
      </c>
    </row>
    <row r="4" spans="1:43" ht="22.5" customHeight="1">
      <c r="A4" s="223"/>
      <c r="B4" s="198"/>
      <c r="C4" s="200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295</v>
      </c>
      <c r="Q4" s="6" t="s">
        <v>15</v>
      </c>
      <c r="R4" s="6" t="s">
        <v>16</v>
      </c>
      <c r="S4" s="6" t="s">
        <v>90</v>
      </c>
      <c r="T4" s="6" t="s">
        <v>91</v>
      </c>
      <c r="U4" s="6" t="s">
        <v>92</v>
      </c>
      <c r="V4" s="12" t="s">
        <v>295</v>
      </c>
      <c r="W4" s="6" t="s">
        <v>299</v>
      </c>
      <c r="X4" s="6" t="s">
        <v>323</v>
      </c>
      <c r="Y4" s="6" t="s">
        <v>300</v>
      </c>
      <c r="Z4" s="18" t="s">
        <v>330</v>
      </c>
      <c r="AA4" s="6" t="s">
        <v>301</v>
      </c>
      <c r="AB4" s="18" t="s">
        <v>25</v>
      </c>
      <c r="AC4" s="6" t="s">
        <v>324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198"/>
      <c r="C5" s="200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199"/>
      <c r="C6" s="195"/>
      <c r="D6" s="21" t="s">
        <v>302</v>
      </c>
      <c r="E6" s="21" t="s">
        <v>302</v>
      </c>
      <c r="F6" s="22" t="s">
        <v>93</v>
      </c>
      <c r="G6" s="22" t="s">
        <v>93</v>
      </c>
      <c r="H6" s="22" t="s">
        <v>93</v>
      </c>
      <c r="I6" s="22" t="s">
        <v>93</v>
      </c>
      <c r="J6" s="23" t="s">
        <v>303</v>
      </c>
      <c r="K6" s="23" t="s">
        <v>303</v>
      </c>
      <c r="L6" s="23" t="s">
        <v>303</v>
      </c>
      <c r="M6" s="22" t="s">
        <v>93</v>
      </c>
      <c r="N6" s="22" t="s">
        <v>93</v>
      </c>
      <c r="O6" s="22" t="s">
        <v>93</v>
      </c>
      <c r="P6" s="22" t="s">
        <v>93</v>
      </c>
      <c r="Q6" s="22" t="s">
        <v>93</v>
      </c>
      <c r="R6" s="22" t="s">
        <v>93</v>
      </c>
      <c r="S6" s="22" t="s">
        <v>93</v>
      </c>
      <c r="T6" s="22" t="s">
        <v>93</v>
      </c>
      <c r="U6" s="22" t="s">
        <v>93</v>
      </c>
      <c r="V6" s="22" t="s">
        <v>93</v>
      </c>
      <c r="W6" s="22" t="s">
        <v>93</v>
      </c>
      <c r="X6" s="22" t="s">
        <v>93</v>
      </c>
      <c r="Y6" s="22" t="s">
        <v>93</v>
      </c>
      <c r="Z6" s="22" t="s">
        <v>93</v>
      </c>
      <c r="AA6" s="22" t="s">
        <v>93</v>
      </c>
      <c r="AB6" s="22" t="s">
        <v>93</v>
      </c>
      <c r="AC6" s="22" t="s">
        <v>93</v>
      </c>
      <c r="AD6" s="22" t="s">
        <v>93</v>
      </c>
      <c r="AE6" s="22" t="s">
        <v>94</v>
      </c>
      <c r="AF6" s="22" t="s">
        <v>93</v>
      </c>
      <c r="AG6" s="22" t="s">
        <v>93</v>
      </c>
      <c r="AH6" s="22" t="s">
        <v>93</v>
      </c>
      <c r="AI6" s="22" t="s">
        <v>93</v>
      </c>
      <c r="AJ6" s="22" t="s">
        <v>93</v>
      </c>
      <c r="AK6" s="22" t="s">
        <v>93</v>
      </c>
      <c r="AL6" s="22" t="s">
        <v>93</v>
      </c>
      <c r="AM6" s="22" t="s">
        <v>94</v>
      </c>
      <c r="AN6" s="22" t="s">
        <v>93</v>
      </c>
      <c r="AO6" s="22" t="s">
        <v>93</v>
      </c>
      <c r="AP6" s="22" t="s">
        <v>93</v>
      </c>
      <c r="AQ6" s="22" t="s">
        <v>93</v>
      </c>
    </row>
    <row r="7" spans="1:43" ht="13.5" customHeight="1">
      <c r="A7" s="185" t="s">
        <v>95</v>
      </c>
      <c r="B7" s="186" t="s">
        <v>96</v>
      </c>
      <c r="C7" s="46" t="s">
        <v>97</v>
      </c>
      <c r="D7" s="47">
        <v>327715</v>
      </c>
      <c r="E7" s="47">
        <v>327715</v>
      </c>
      <c r="F7" s="47">
        <f>'ごみ搬入量内訳'!H7</f>
        <v>135046</v>
      </c>
      <c r="G7" s="47">
        <f>'ごみ搬入量内訳'!AG7</f>
        <v>14529</v>
      </c>
      <c r="H7" s="47">
        <f>'ごみ搬入量内訳'!AH7</f>
        <v>0</v>
      </c>
      <c r="I7" s="47">
        <f aca="true" t="shared" si="0" ref="I7:I33">SUM(F7:H7)</f>
        <v>149575</v>
      </c>
      <c r="J7" s="47">
        <f aca="true" t="shared" si="1" ref="J7:J42">I7/D7/366*1000000</f>
        <v>1247.0435084996968</v>
      </c>
      <c r="K7" s="47">
        <f>('ごみ搬入量内訳'!E7+'ごみ搬入量内訳'!AH7)/'ごみ処理概要'!D7/366*1000000</f>
        <v>811.7142302358715</v>
      </c>
      <c r="L7" s="47">
        <f>'ごみ搬入量内訳'!F7/'ごみ処理概要'!D7/366*1000000</f>
        <v>435.3292782638253</v>
      </c>
      <c r="M7" s="47">
        <f>'資源化量内訳'!BP7</f>
        <v>0</v>
      </c>
      <c r="N7" s="47">
        <f>'ごみ処理量内訳'!E7</f>
        <v>115037</v>
      </c>
      <c r="O7" s="47">
        <f>'ごみ処理量内訳'!L7</f>
        <v>7462</v>
      </c>
      <c r="P7" s="47">
        <f aca="true" t="shared" si="2" ref="P7:P33">SUM(Q7:U7)</f>
        <v>15035</v>
      </c>
      <c r="Q7" s="47">
        <f>'ごみ処理量内訳'!G7</f>
        <v>3194</v>
      </c>
      <c r="R7" s="47">
        <f>'ごみ処理量内訳'!H7</f>
        <v>11841</v>
      </c>
      <c r="S7" s="47">
        <f>'ごみ処理量内訳'!I7</f>
        <v>0</v>
      </c>
      <c r="T7" s="47">
        <f>'ごみ処理量内訳'!J7</f>
        <v>0</v>
      </c>
      <c r="U7" s="47">
        <f>'ごみ処理量内訳'!K7</f>
        <v>0</v>
      </c>
      <c r="V7" s="47">
        <f aca="true" t="shared" si="3" ref="V7:V33">SUM(W7:AC7)</f>
        <v>11755</v>
      </c>
      <c r="W7" s="47">
        <f>'資源化量内訳'!M7</f>
        <v>10693</v>
      </c>
      <c r="X7" s="47">
        <f>'資源化量内訳'!N7</f>
        <v>0</v>
      </c>
      <c r="Y7" s="47">
        <f>'資源化量内訳'!O7</f>
        <v>0</v>
      </c>
      <c r="Z7" s="47">
        <f>'資源化量内訳'!P7</f>
        <v>0</v>
      </c>
      <c r="AA7" s="47">
        <f>'資源化量内訳'!Q7</f>
        <v>0</v>
      </c>
      <c r="AB7" s="47">
        <f>'資源化量内訳'!R7</f>
        <v>1062</v>
      </c>
      <c r="AC7" s="47">
        <f>'資源化量内訳'!S7</f>
        <v>0</v>
      </c>
      <c r="AD7" s="47">
        <f aca="true" t="shared" si="4" ref="AD7:AD33">N7+O7+P7+V7</f>
        <v>149289</v>
      </c>
      <c r="AE7" s="48">
        <f aca="true" t="shared" si="5" ref="AE7:AE33">(N7+P7+V7)/AD7*100</f>
        <v>95.00164111220518</v>
      </c>
      <c r="AF7" s="47">
        <f>'資源化量内訳'!AB7</f>
        <v>26</v>
      </c>
      <c r="AG7" s="47">
        <f>'資源化量内訳'!AJ7</f>
        <v>0</v>
      </c>
      <c r="AH7" s="47">
        <f>'資源化量内訳'!AR7</f>
        <v>11826</v>
      </c>
      <c r="AI7" s="47">
        <f>'資源化量内訳'!AZ7</f>
        <v>0</v>
      </c>
      <c r="AJ7" s="47">
        <f>'資源化量内訳'!BH7</f>
        <v>0</v>
      </c>
      <c r="AK7" s="47" t="s">
        <v>65</v>
      </c>
      <c r="AL7" s="47">
        <f aca="true" t="shared" si="6" ref="AL7:AL33">SUM(AF7:AJ7)</f>
        <v>11852</v>
      </c>
      <c r="AM7" s="48">
        <f aca="true" t="shared" si="7" ref="AM7:AM33">(V7+AL7+M7)/(M7+AD7)*100</f>
        <v>15.81295339911179</v>
      </c>
      <c r="AN7" s="47">
        <f>'ごみ処理量内訳'!AC7</f>
        <v>7462</v>
      </c>
      <c r="AO7" s="47">
        <f>'ごみ処理量内訳'!AD7</f>
        <v>11388</v>
      </c>
      <c r="AP7" s="47">
        <f>'ごみ処理量内訳'!AE7</f>
        <v>15</v>
      </c>
      <c r="AQ7" s="47">
        <f aca="true" t="shared" si="8" ref="AQ7:AQ33">SUM(AN7:AP7)</f>
        <v>18865</v>
      </c>
    </row>
    <row r="8" spans="1:43" ht="13.5" customHeight="1">
      <c r="A8" s="185" t="s">
        <v>95</v>
      </c>
      <c r="B8" s="186" t="s">
        <v>98</v>
      </c>
      <c r="C8" s="46" t="s">
        <v>99</v>
      </c>
      <c r="D8" s="47">
        <v>19699</v>
      </c>
      <c r="E8" s="47">
        <v>19649</v>
      </c>
      <c r="F8" s="47">
        <f>'ごみ搬入量内訳'!H8</f>
        <v>5756</v>
      </c>
      <c r="G8" s="47">
        <f>'ごみ搬入量内訳'!AG8</f>
        <v>2575</v>
      </c>
      <c r="H8" s="47">
        <f>'ごみ搬入量内訳'!AH8</f>
        <v>10</v>
      </c>
      <c r="I8" s="47">
        <f t="shared" si="0"/>
        <v>8341</v>
      </c>
      <c r="J8" s="47">
        <f t="shared" si="1"/>
        <v>1156.892100428387</v>
      </c>
      <c r="K8" s="47">
        <f>('ごみ搬入量内訳'!E8+'ごみ搬入量内訳'!AH8)/'ごみ処理概要'!D8/366*1000000</f>
        <v>799.7410203896511</v>
      </c>
      <c r="L8" s="47">
        <f>'ごみ搬入量内訳'!F8/'ごみ処理概要'!D8/366*1000000</f>
        <v>357.1510800387359</v>
      </c>
      <c r="M8" s="47">
        <f>'資源化量内訳'!BP8</f>
        <v>8</v>
      </c>
      <c r="N8" s="47">
        <f>'ごみ処理量内訳'!E8</f>
        <v>3884</v>
      </c>
      <c r="O8" s="47">
        <f>'ごみ処理量内訳'!L8</f>
        <v>1838</v>
      </c>
      <c r="P8" s="47">
        <f t="shared" si="2"/>
        <v>2784</v>
      </c>
      <c r="Q8" s="47">
        <f>'ごみ処理量内訳'!G8</f>
        <v>0</v>
      </c>
      <c r="R8" s="47">
        <f>'ごみ処理量内訳'!H8</f>
        <v>2333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451</v>
      </c>
      <c r="V8" s="47">
        <f t="shared" si="3"/>
        <v>0</v>
      </c>
      <c r="W8" s="47">
        <f>'資源化量内訳'!M8</f>
        <v>0</v>
      </c>
      <c r="X8" s="47">
        <f>'資源化量内訳'!N8</f>
        <v>0</v>
      </c>
      <c r="Y8" s="47">
        <f>'資源化量内訳'!O8</f>
        <v>0</v>
      </c>
      <c r="Z8" s="47">
        <f>'資源化量内訳'!P8</f>
        <v>0</v>
      </c>
      <c r="AA8" s="47">
        <f>'資源化量内訳'!Q8</f>
        <v>0</v>
      </c>
      <c r="AB8" s="47">
        <f>'資源化量内訳'!R8</f>
        <v>0</v>
      </c>
      <c r="AC8" s="47">
        <f>'資源化量内訳'!S8</f>
        <v>0</v>
      </c>
      <c r="AD8" s="47">
        <f t="shared" si="4"/>
        <v>8506</v>
      </c>
      <c r="AE8" s="48">
        <f t="shared" si="5"/>
        <v>78.39172348930167</v>
      </c>
      <c r="AF8" s="47">
        <f>'資源化量内訳'!AB8</f>
        <v>0</v>
      </c>
      <c r="AG8" s="47">
        <f>'資源化量内訳'!AJ8</f>
        <v>0</v>
      </c>
      <c r="AH8" s="47">
        <f>'資源化量内訳'!AR8</f>
        <v>1565</v>
      </c>
      <c r="AI8" s="47">
        <f>'資源化量内訳'!AZ8</f>
        <v>0</v>
      </c>
      <c r="AJ8" s="47">
        <f>'資源化量内訳'!BH8</f>
        <v>0</v>
      </c>
      <c r="AK8" s="47" t="s">
        <v>65</v>
      </c>
      <c r="AL8" s="47">
        <f t="shared" si="6"/>
        <v>1565</v>
      </c>
      <c r="AM8" s="48">
        <f t="shared" si="7"/>
        <v>18.47545219638243</v>
      </c>
      <c r="AN8" s="47">
        <f>'ごみ処理量内訳'!AC8</f>
        <v>1838</v>
      </c>
      <c r="AO8" s="47">
        <f>'ごみ処理量内訳'!AD8</f>
        <v>540</v>
      </c>
      <c r="AP8" s="47">
        <f>'ごみ処理量内訳'!AE8</f>
        <v>530</v>
      </c>
      <c r="AQ8" s="47">
        <f t="shared" si="8"/>
        <v>2908</v>
      </c>
    </row>
    <row r="9" spans="1:43" ht="13.5" customHeight="1">
      <c r="A9" s="185" t="s">
        <v>95</v>
      </c>
      <c r="B9" s="186" t="s">
        <v>100</v>
      </c>
      <c r="C9" s="46" t="s">
        <v>101</v>
      </c>
      <c r="D9" s="47">
        <v>21672</v>
      </c>
      <c r="E9" s="47">
        <v>21672</v>
      </c>
      <c r="F9" s="47">
        <f>'ごみ搬入量内訳'!H9</f>
        <v>6390</v>
      </c>
      <c r="G9" s="47">
        <f>'ごみ搬入量内訳'!AG9</f>
        <v>919</v>
      </c>
      <c r="H9" s="47">
        <f>'ごみ搬入量内訳'!AH9</f>
        <v>0</v>
      </c>
      <c r="I9" s="47">
        <f t="shared" si="0"/>
        <v>7309</v>
      </c>
      <c r="J9" s="47">
        <f t="shared" si="1"/>
        <v>921.4629639715419</v>
      </c>
      <c r="K9" s="47">
        <f>('ごみ搬入量内訳'!E9+'ごみ搬入量内訳'!AH9)/'ごみ処理概要'!D9/366*1000000</f>
        <v>768.7893219726999</v>
      </c>
      <c r="L9" s="47">
        <f>'ごみ搬入量内訳'!F9/'ごみ処理概要'!D9/366*1000000</f>
        <v>152.67364199884213</v>
      </c>
      <c r="M9" s="47">
        <f>'資源化量内訳'!BP9</f>
        <v>0</v>
      </c>
      <c r="N9" s="47">
        <f>'ごみ処理量内訳'!E9</f>
        <v>4228</v>
      </c>
      <c r="O9" s="47">
        <f>'ごみ処理量内訳'!L9</f>
        <v>0</v>
      </c>
      <c r="P9" s="47">
        <f t="shared" si="2"/>
        <v>2130</v>
      </c>
      <c r="Q9" s="47">
        <f>'ごみ処理量内訳'!G9</f>
        <v>459</v>
      </c>
      <c r="R9" s="47">
        <f>'ごみ処理量内訳'!H9</f>
        <v>1671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0</v>
      </c>
      <c r="V9" s="47">
        <f t="shared" si="3"/>
        <v>1210</v>
      </c>
      <c r="W9" s="47">
        <f>'資源化量内訳'!M9</f>
        <v>1109</v>
      </c>
      <c r="X9" s="47">
        <f>'資源化量内訳'!N9</f>
        <v>0</v>
      </c>
      <c r="Y9" s="47">
        <f>'資源化量内訳'!O9</f>
        <v>0</v>
      </c>
      <c r="Z9" s="47">
        <f>'資源化量内訳'!P9</f>
        <v>0</v>
      </c>
      <c r="AA9" s="47">
        <f>'資源化量内訳'!Q9</f>
        <v>0</v>
      </c>
      <c r="AB9" s="47">
        <f>'資源化量内訳'!R9</f>
        <v>101</v>
      </c>
      <c r="AC9" s="47">
        <f>'資源化量内訳'!S9</f>
        <v>0</v>
      </c>
      <c r="AD9" s="47">
        <f t="shared" si="4"/>
        <v>7568</v>
      </c>
      <c r="AE9" s="48">
        <f t="shared" si="5"/>
        <v>100</v>
      </c>
      <c r="AF9" s="47">
        <f>'資源化量内訳'!AB9</f>
        <v>0</v>
      </c>
      <c r="AG9" s="47">
        <f>'資源化量内訳'!AJ9</f>
        <v>0</v>
      </c>
      <c r="AH9" s="47">
        <f>'資源化量内訳'!AR9</f>
        <v>763</v>
      </c>
      <c r="AI9" s="47">
        <f>'資源化量内訳'!AZ9</f>
        <v>0</v>
      </c>
      <c r="AJ9" s="47">
        <f>'資源化量内訳'!BH9</f>
        <v>0</v>
      </c>
      <c r="AK9" s="47" t="s">
        <v>65</v>
      </c>
      <c r="AL9" s="47">
        <f t="shared" si="6"/>
        <v>763</v>
      </c>
      <c r="AM9" s="48">
        <f t="shared" si="7"/>
        <v>26.070295983086684</v>
      </c>
      <c r="AN9" s="47">
        <f>'ごみ処理量内訳'!AC9</f>
        <v>0</v>
      </c>
      <c r="AO9" s="47">
        <f>'ごみ処理量内訳'!AD9</f>
        <v>537</v>
      </c>
      <c r="AP9" s="47">
        <f>'ごみ処理量内訳'!AE9</f>
        <v>1075</v>
      </c>
      <c r="AQ9" s="47">
        <f t="shared" si="8"/>
        <v>1612</v>
      </c>
    </row>
    <row r="10" spans="1:43" ht="13.5" customHeight="1">
      <c r="A10" s="185" t="s">
        <v>95</v>
      </c>
      <c r="B10" s="186" t="s">
        <v>102</v>
      </c>
      <c r="C10" s="46" t="s">
        <v>103</v>
      </c>
      <c r="D10" s="47">
        <v>50582</v>
      </c>
      <c r="E10" s="47">
        <v>50503</v>
      </c>
      <c r="F10" s="47">
        <f>'ごみ搬入量内訳'!H10</f>
        <v>16242</v>
      </c>
      <c r="G10" s="47">
        <f>'ごみ搬入量内訳'!AG10</f>
        <v>932</v>
      </c>
      <c r="H10" s="47">
        <f>'ごみ搬入量内訳'!AH10</f>
        <v>332</v>
      </c>
      <c r="I10" s="47">
        <f t="shared" si="0"/>
        <v>17506</v>
      </c>
      <c r="J10" s="47">
        <f t="shared" si="1"/>
        <v>945.6051775907671</v>
      </c>
      <c r="K10" s="47">
        <f>('ごみ搬入量内訳'!E10+'ごみ搬入量内訳'!AH10)/'ごみ処理概要'!D10/366*1000000</f>
        <v>727.6503682923124</v>
      </c>
      <c r="L10" s="47">
        <f>'ごみ搬入量内訳'!F10/'ごみ処理概要'!D10/366*1000000</f>
        <v>217.9548092984545</v>
      </c>
      <c r="M10" s="47">
        <f>'資源化量内訳'!BP10</f>
        <v>223</v>
      </c>
      <c r="N10" s="47">
        <f>'ごみ処理量内訳'!E10</f>
        <v>12865</v>
      </c>
      <c r="O10" s="47">
        <f>'ごみ処理量内訳'!L10</f>
        <v>700</v>
      </c>
      <c r="P10" s="47">
        <f t="shared" si="2"/>
        <v>1890</v>
      </c>
      <c r="Q10" s="47">
        <f>'ごみ処理量内訳'!G10</f>
        <v>0</v>
      </c>
      <c r="R10" s="47">
        <f>'ごみ処理量内訳'!H10</f>
        <v>1890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t="shared" si="3"/>
        <v>1975</v>
      </c>
      <c r="W10" s="47">
        <f>'資源化量内訳'!M10</f>
        <v>1856</v>
      </c>
      <c r="X10" s="47">
        <f>'資源化量内訳'!N10</f>
        <v>0</v>
      </c>
      <c r="Y10" s="47">
        <f>'資源化量内訳'!O10</f>
        <v>0</v>
      </c>
      <c r="Z10" s="47">
        <f>'資源化量内訳'!P10</f>
        <v>0</v>
      </c>
      <c r="AA10" s="47">
        <f>'資源化量内訳'!Q10</f>
        <v>0</v>
      </c>
      <c r="AB10" s="47">
        <f>'資源化量内訳'!R10</f>
        <v>119</v>
      </c>
      <c r="AC10" s="47">
        <f>'資源化量内訳'!S10</f>
        <v>0</v>
      </c>
      <c r="AD10" s="47">
        <f t="shared" si="4"/>
        <v>17430</v>
      </c>
      <c r="AE10" s="48">
        <f t="shared" si="5"/>
        <v>95.98393574297188</v>
      </c>
      <c r="AF10" s="47">
        <f>'資源化量内訳'!AB10</f>
        <v>0</v>
      </c>
      <c r="AG10" s="47">
        <f>'資源化量内訳'!AJ10</f>
        <v>0</v>
      </c>
      <c r="AH10" s="47">
        <f>'資源化量内訳'!AR10</f>
        <v>1663</v>
      </c>
      <c r="AI10" s="47">
        <f>'資源化量内訳'!AZ10</f>
        <v>0</v>
      </c>
      <c r="AJ10" s="47">
        <f>'資源化量内訳'!BH10</f>
        <v>0</v>
      </c>
      <c r="AK10" s="47" t="s">
        <v>65</v>
      </c>
      <c r="AL10" s="47">
        <f t="shared" si="6"/>
        <v>1663</v>
      </c>
      <c r="AM10" s="48">
        <f t="shared" si="7"/>
        <v>21.871636549028494</v>
      </c>
      <c r="AN10" s="47">
        <f>'ごみ処理量内訳'!AC10</f>
        <v>700</v>
      </c>
      <c r="AO10" s="47">
        <f>'ごみ処理量内訳'!AD10</f>
        <v>1281</v>
      </c>
      <c r="AP10" s="47">
        <f>'ごみ処理量内訳'!AE10</f>
        <v>227</v>
      </c>
      <c r="AQ10" s="47">
        <f t="shared" si="8"/>
        <v>2208</v>
      </c>
    </row>
    <row r="11" spans="1:43" ht="13.5" customHeight="1">
      <c r="A11" s="185" t="s">
        <v>95</v>
      </c>
      <c r="B11" s="186" t="s">
        <v>104</v>
      </c>
      <c r="C11" s="46" t="s">
        <v>105</v>
      </c>
      <c r="D11" s="47">
        <v>30773</v>
      </c>
      <c r="E11" s="47">
        <v>30773</v>
      </c>
      <c r="F11" s="47">
        <f>'ごみ搬入量内訳'!H11</f>
        <v>7485</v>
      </c>
      <c r="G11" s="47">
        <f>'ごみ搬入量内訳'!AG11</f>
        <v>3671</v>
      </c>
      <c r="H11" s="47">
        <f>'ごみ搬入量内訳'!AH11</f>
        <v>0</v>
      </c>
      <c r="I11" s="47">
        <f t="shared" si="0"/>
        <v>11156</v>
      </c>
      <c r="J11" s="47">
        <f t="shared" si="1"/>
        <v>990.507078183469</v>
      </c>
      <c r="K11" s="47">
        <f>('ごみ搬入量内訳'!E11+'ごみ搬入量内訳'!AH11)/'ごみ処理概要'!D11/366*1000000</f>
        <v>768.894881415278</v>
      </c>
      <c r="L11" s="47">
        <f>'ごみ搬入量内訳'!F11/'ごみ処理概要'!D11/366*1000000</f>
        <v>221.61219676819098</v>
      </c>
      <c r="M11" s="47">
        <f>'資源化量内訳'!BP11</f>
        <v>0</v>
      </c>
      <c r="N11" s="47">
        <f>'ごみ処理量内訳'!E11</f>
        <v>8225</v>
      </c>
      <c r="O11" s="47">
        <f>'ごみ処理量内訳'!L11</f>
        <v>0</v>
      </c>
      <c r="P11" s="47">
        <f t="shared" si="2"/>
        <v>2931</v>
      </c>
      <c r="Q11" s="47">
        <f>'ごみ処理量内訳'!G11</f>
        <v>1306</v>
      </c>
      <c r="R11" s="47">
        <f>'ごみ処理量内訳'!H11</f>
        <v>1625</v>
      </c>
      <c r="S11" s="47">
        <f>'ごみ処理量内訳'!I11</f>
        <v>0</v>
      </c>
      <c r="T11" s="47">
        <f>'ごみ処理量内訳'!J11</f>
        <v>0</v>
      </c>
      <c r="U11" s="47">
        <f>'ごみ処理量内訳'!K11</f>
        <v>0</v>
      </c>
      <c r="V11" s="47">
        <f t="shared" si="3"/>
        <v>0</v>
      </c>
      <c r="W11" s="47">
        <f>'資源化量内訳'!M11</f>
        <v>0</v>
      </c>
      <c r="X11" s="47">
        <f>'資源化量内訳'!N11</f>
        <v>0</v>
      </c>
      <c r="Y11" s="47">
        <f>'資源化量内訳'!O11</f>
        <v>0</v>
      </c>
      <c r="Z11" s="47">
        <f>'資源化量内訳'!P11</f>
        <v>0</v>
      </c>
      <c r="AA11" s="47">
        <f>'資源化量内訳'!Q11</f>
        <v>0</v>
      </c>
      <c r="AB11" s="47">
        <f>'資源化量内訳'!R11</f>
        <v>0</v>
      </c>
      <c r="AC11" s="47">
        <f>'資源化量内訳'!S11</f>
        <v>0</v>
      </c>
      <c r="AD11" s="47">
        <f t="shared" si="4"/>
        <v>11156</v>
      </c>
      <c r="AE11" s="48">
        <f t="shared" si="5"/>
        <v>100</v>
      </c>
      <c r="AF11" s="47">
        <f>'資源化量内訳'!AB11</f>
        <v>0</v>
      </c>
      <c r="AG11" s="47">
        <f>'資源化量内訳'!AJ11</f>
        <v>369</v>
      </c>
      <c r="AH11" s="47">
        <f>'資源化量内訳'!AR11</f>
        <v>1625</v>
      </c>
      <c r="AI11" s="47">
        <f>'資源化量内訳'!AZ11</f>
        <v>0</v>
      </c>
      <c r="AJ11" s="47">
        <f>'資源化量内訳'!BH11</f>
        <v>0</v>
      </c>
      <c r="AK11" s="47" t="s">
        <v>65</v>
      </c>
      <c r="AL11" s="47">
        <f t="shared" si="6"/>
        <v>1994</v>
      </c>
      <c r="AM11" s="48">
        <f t="shared" si="7"/>
        <v>17.87378988884905</v>
      </c>
      <c r="AN11" s="47">
        <f>'ごみ処理量内訳'!AC11</f>
        <v>0</v>
      </c>
      <c r="AO11" s="47">
        <f>'ごみ処理量内訳'!AD11</f>
        <v>969</v>
      </c>
      <c r="AP11" s="47">
        <f>'ごみ処理量内訳'!AE11</f>
        <v>370</v>
      </c>
      <c r="AQ11" s="47">
        <f t="shared" si="8"/>
        <v>1339</v>
      </c>
    </row>
    <row r="12" spans="1:43" ht="13.5" customHeight="1">
      <c r="A12" s="185" t="s">
        <v>95</v>
      </c>
      <c r="B12" s="186" t="s">
        <v>106</v>
      </c>
      <c r="C12" s="46" t="s">
        <v>107</v>
      </c>
      <c r="D12" s="47">
        <v>27400</v>
      </c>
      <c r="E12" s="47">
        <v>27400</v>
      </c>
      <c r="F12" s="47">
        <f>'ごみ搬入量内訳'!H12</f>
        <v>14616</v>
      </c>
      <c r="G12" s="47">
        <f>'ごみ搬入量内訳'!AG12</f>
        <v>998</v>
      </c>
      <c r="H12" s="47">
        <f>'ごみ搬入量内訳'!AH12</f>
        <v>0</v>
      </c>
      <c r="I12" s="47">
        <f t="shared" si="0"/>
        <v>15614</v>
      </c>
      <c r="J12" s="47">
        <f t="shared" si="1"/>
        <v>1556.9781819632244</v>
      </c>
      <c r="K12" s="47">
        <f>('ごみ搬入量内訳'!E12+'ごみ搬入量内訳'!AH12)/'ごみ処理概要'!D12/366*1000000</f>
        <v>1342.7864863786845</v>
      </c>
      <c r="L12" s="47">
        <f>'ごみ搬入量内訳'!F12/'ごみ処理概要'!D12/366*1000000</f>
        <v>214.1916955845399</v>
      </c>
      <c r="M12" s="47">
        <f>'資源化量内訳'!BP12</f>
        <v>0</v>
      </c>
      <c r="N12" s="47">
        <f>'ごみ処理量内訳'!E12</f>
        <v>0</v>
      </c>
      <c r="O12" s="47">
        <f>'ごみ処理量内訳'!L12</f>
        <v>7526</v>
      </c>
      <c r="P12" s="47">
        <f t="shared" si="2"/>
        <v>7940</v>
      </c>
      <c r="Q12" s="47">
        <f>'ごみ処理量内訳'!G12</f>
        <v>0</v>
      </c>
      <c r="R12" s="47">
        <f>'ごみ処理量内訳'!H12</f>
        <v>414</v>
      </c>
      <c r="S12" s="47">
        <f>'ごみ処理量内訳'!I12</f>
        <v>0</v>
      </c>
      <c r="T12" s="47">
        <f>'ごみ処理量内訳'!J12</f>
        <v>7526</v>
      </c>
      <c r="U12" s="47">
        <f>'ごみ処理量内訳'!K12</f>
        <v>0</v>
      </c>
      <c r="V12" s="47">
        <f t="shared" si="3"/>
        <v>421</v>
      </c>
      <c r="W12" s="47">
        <f>'資源化量内訳'!M12</f>
        <v>364</v>
      </c>
      <c r="X12" s="47">
        <f>'資源化量内訳'!N12</f>
        <v>0</v>
      </c>
      <c r="Y12" s="47">
        <f>'資源化量内訳'!O12</f>
        <v>0</v>
      </c>
      <c r="Z12" s="47">
        <f>'資源化量内訳'!P12</f>
        <v>0</v>
      </c>
      <c r="AA12" s="47">
        <f>'資源化量内訳'!Q12</f>
        <v>0</v>
      </c>
      <c r="AB12" s="47">
        <f>'資源化量内訳'!R12</f>
        <v>57</v>
      </c>
      <c r="AC12" s="47">
        <f>'資源化量内訳'!S12</f>
        <v>0</v>
      </c>
      <c r="AD12" s="47">
        <f t="shared" si="4"/>
        <v>15887</v>
      </c>
      <c r="AE12" s="48">
        <f t="shared" si="5"/>
        <v>52.62793478945049</v>
      </c>
      <c r="AF12" s="47">
        <f>'資源化量内訳'!AB12</f>
        <v>0</v>
      </c>
      <c r="AG12" s="47">
        <f>'資源化量内訳'!AJ12</f>
        <v>0</v>
      </c>
      <c r="AH12" s="47">
        <f>'資源化量内訳'!AR12</f>
        <v>351</v>
      </c>
      <c r="AI12" s="47">
        <f>'資源化量内訳'!AZ12</f>
        <v>0</v>
      </c>
      <c r="AJ12" s="47">
        <f>'資源化量内訳'!BH12</f>
        <v>7503</v>
      </c>
      <c r="AK12" s="47" t="s">
        <v>65</v>
      </c>
      <c r="AL12" s="47">
        <f t="shared" si="6"/>
        <v>7854</v>
      </c>
      <c r="AM12" s="48">
        <f t="shared" si="7"/>
        <v>52.08661169509662</v>
      </c>
      <c r="AN12" s="47">
        <f>'ごみ処理量内訳'!AC12</f>
        <v>7526</v>
      </c>
      <c r="AO12" s="47">
        <f>'ごみ処理量内訳'!AD12</f>
        <v>0</v>
      </c>
      <c r="AP12" s="47">
        <f>'ごみ処理量内訳'!AE12</f>
        <v>86</v>
      </c>
      <c r="AQ12" s="47">
        <f t="shared" si="8"/>
        <v>7612</v>
      </c>
    </row>
    <row r="13" spans="1:43" ht="13.5" customHeight="1">
      <c r="A13" s="185" t="s">
        <v>95</v>
      </c>
      <c r="B13" s="186" t="s">
        <v>108</v>
      </c>
      <c r="C13" s="46" t="s">
        <v>109</v>
      </c>
      <c r="D13" s="47">
        <v>34846</v>
      </c>
      <c r="E13" s="47">
        <v>34846</v>
      </c>
      <c r="F13" s="47">
        <f>'ごみ搬入量内訳'!H13</f>
        <v>13224</v>
      </c>
      <c r="G13" s="47">
        <f>'ごみ搬入量内訳'!AG13</f>
        <v>1575</v>
      </c>
      <c r="H13" s="47">
        <f>'ごみ搬入量内訳'!AH13</f>
        <v>0</v>
      </c>
      <c r="I13" s="47">
        <f t="shared" si="0"/>
        <v>14799</v>
      </c>
      <c r="J13" s="47">
        <f t="shared" si="1"/>
        <v>1160.3749707142338</v>
      </c>
      <c r="K13" s="47">
        <f>('ごみ搬入量内訳'!E13+'ごみ搬入量内訳'!AH13)/'ごみ処理概要'!D13/366*1000000</f>
        <v>832.2332548929576</v>
      </c>
      <c r="L13" s="47">
        <f>'ごみ搬入量内訳'!F13/'ごみ処理概要'!D13/366*1000000</f>
        <v>328.14171582127636</v>
      </c>
      <c r="M13" s="47">
        <f>'資源化量内訳'!BP13</f>
        <v>0</v>
      </c>
      <c r="N13" s="47">
        <f>'ごみ処理量内訳'!E13</f>
        <v>14178</v>
      </c>
      <c r="O13" s="47">
        <f>'ごみ処理量内訳'!L13</f>
        <v>0</v>
      </c>
      <c r="P13" s="47">
        <f t="shared" si="2"/>
        <v>508</v>
      </c>
      <c r="Q13" s="47">
        <f>'ごみ処理量内訳'!G13</f>
        <v>43</v>
      </c>
      <c r="R13" s="47">
        <f>'ごみ処理量内訳'!H13</f>
        <v>465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0</v>
      </c>
      <c r="V13" s="47">
        <f t="shared" si="3"/>
        <v>113</v>
      </c>
      <c r="W13" s="47">
        <f>'資源化量内訳'!M13</f>
        <v>0</v>
      </c>
      <c r="X13" s="47">
        <f>'資源化量内訳'!N13</f>
        <v>0</v>
      </c>
      <c r="Y13" s="47">
        <f>'資源化量内訳'!O13</f>
        <v>113</v>
      </c>
      <c r="Z13" s="47">
        <f>'資源化量内訳'!P13</f>
        <v>0</v>
      </c>
      <c r="AA13" s="47">
        <f>'資源化量内訳'!Q13</f>
        <v>0</v>
      </c>
      <c r="AB13" s="47">
        <f>'資源化量内訳'!R13</f>
        <v>0</v>
      </c>
      <c r="AC13" s="47">
        <f>'資源化量内訳'!S13</f>
        <v>0</v>
      </c>
      <c r="AD13" s="47">
        <f t="shared" si="4"/>
        <v>14799</v>
      </c>
      <c r="AE13" s="48">
        <f t="shared" si="5"/>
        <v>100</v>
      </c>
      <c r="AF13" s="47">
        <f>'資源化量内訳'!AB13</f>
        <v>2296</v>
      </c>
      <c r="AG13" s="47">
        <f>'資源化量内訳'!AJ13</f>
        <v>43</v>
      </c>
      <c r="AH13" s="47">
        <f>'資源化量内訳'!AR13</f>
        <v>465</v>
      </c>
      <c r="AI13" s="47">
        <f>'資源化量内訳'!AZ13</f>
        <v>0</v>
      </c>
      <c r="AJ13" s="47">
        <f>'資源化量内訳'!BH13</f>
        <v>0</v>
      </c>
      <c r="AK13" s="47" t="s">
        <v>65</v>
      </c>
      <c r="AL13" s="47">
        <f t="shared" si="6"/>
        <v>2804</v>
      </c>
      <c r="AM13" s="48">
        <f t="shared" si="7"/>
        <v>19.710791269680385</v>
      </c>
      <c r="AN13" s="47">
        <f>'ごみ処理量内訳'!AC13</f>
        <v>0</v>
      </c>
      <c r="AO13" s="47">
        <f>'ごみ処理量内訳'!AD13</f>
        <v>536</v>
      </c>
      <c r="AP13" s="47">
        <f>'ごみ処理量内訳'!AE13</f>
        <v>0</v>
      </c>
      <c r="AQ13" s="47">
        <f t="shared" si="8"/>
        <v>536</v>
      </c>
    </row>
    <row r="14" spans="1:43" ht="13.5" customHeight="1">
      <c r="A14" s="185" t="s">
        <v>95</v>
      </c>
      <c r="B14" s="186" t="s">
        <v>110</v>
      </c>
      <c r="C14" s="46" t="s">
        <v>111</v>
      </c>
      <c r="D14" s="47">
        <v>24958</v>
      </c>
      <c r="E14" s="47">
        <v>24958</v>
      </c>
      <c r="F14" s="47">
        <f>'ごみ搬入量内訳'!H14</f>
        <v>7767</v>
      </c>
      <c r="G14" s="47">
        <f>'ごみ搬入量内訳'!AG14</f>
        <v>869</v>
      </c>
      <c r="H14" s="47">
        <f>'ごみ搬入量内訳'!AH14</f>
        <v>1050</v>
      </c>
      <c r="I14" s="47">
        <f t="shared" si="0"/>
        <v>9686</v>
      </c>
      <c r="J14" s="47">
        <f t="shared" si="1"/>
        <v>1060.3606408493044</v>
      </c>
      <c r="K14" s="47">
        <f>('ごみ搬入量内訳'!E14+'ごみ搬入量内訳'!AH14)/'ごみ処理概要'!D14/366*1000000</f>
        <v>809.7757237623689</v>
      </c>
      <c r="L14" s="47">
        <f>'ごみ搬入量内訳'!F14/'ごみ処理概要'!D14/366*1000000</f>
        <v>250.58491708693558</v>
      </c>
      <c r="M14" s="47">
        <f>'資源化量内訳'!BP14</f>
        <v>0</v>
      </c>
      <c r="N14" s="47">
        <f>'ごみ処理量内訳'!E14</f>
        <v>7589</v>
      </c>
      <c r="O14" s="47">
        <f>'ごみ処理量内訳'!L14</f>
        <v>367</v>
      </c>
      <c r="P14" s="47">
        <f t="shared" si="2"/>
        <v>841</v>
      </c>
      <c r="Q14" s="47">
        <f>'ごみ処理量内訳'!G14</f>
        <v>0</v>
      </c>
      <c r="R14" s="47">
        <f>'ごみ処理量内訳'!H14</f>
        <v>841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t="shared" si="3"/>
        <v>0</v>
      </c>
      <c r="W14" s="47">
        <f>'資源化量内訳'!M14</f>
        <v>0</v>
      </c>
      <c r="X14" s="47">
        <f>'資源化量内訳'!N14</f>
        <v>0</v>
      </c>
      <c r="Y14" s="47">
        <f>'資源化量内訳'!O14</f>
        <v>0</v>
      </c>
      <c r="Z14" s="47">
        <f>'資源化量内訳'!P14</f>
        <v>0</v>
      </c>
      <c r="AA14" s="47">
        <f>'資源化量内訳'!Q14</f>
        <v>0</v>
      </c>
      <c r="AB14" s="47">
        <f>'資源化量内訳'!R14</f>
        <v>0</v>
      </c>
      <c r="AC14" s="47">
        <f>'資源化量内訳'!S14</f>
        <v>0</v>
      </c>
      <c r="AD14" s="47">
        <f t="shared" si="4"/>
        <v>8797</v>
      </c>
      <c r="AE14" s="48">
        <f t="shared" si="5"/>
        <v>95.8281232238263</v>
      </c>
      <c r="AF14" s="47">
        <f>'資源化量内訳'!AB14</f>
        <v>0</v>
      </c>
      <c r="AG14" s="47">
        <f>'資源化量内訳'!AJ14</f>
        <v>0</v>
      </c>
      <c r="AH14" s="47">
        <f>'資源化量内訳'!AR14</f>
        <v>841</v>
      </c>
      <c r="AI14" s="47">
        <f>'資源化量内訳'!AZ14</f>
        <v>0</v>
      </c>
      <c r="AJ14" s="47">
        <f>'資源化量内訳'!BH14</f>
        <v>0</v>
      </c>
      <c r="AK14" s="47" t="s">
        <v>65</v>
      </c>
      <c r="AL14" s="47">
        <f t="shared" si="6"/>
        <v>841</v>
      </c>
      <c r="AM14" s="48">
        <f t="shared" si="7"/>
        <v>9.56007729907923</v>
      </c>
      <c r="AN14" s="47">
        <f>'ごみ処理量内訳'!AC14</f>
        <v>367</v>
      </c>
      <c r="AO14" s="47">
        <f>'ごみ処理量内訳'!AD14</f>
        <v>300</v>
      </c>
      <c r="AP14" s="47">
        <f>'ごみ処理量内訳'!AE14</f>
        <v>0</v>
      </c>
      <c r="AQ14" s="47">
        <f t="shared" si="8"/>
        <v>667</v>
      </c>
    </row>
    <row r="15" spans="1:43" ht="13.5" customHeight="1">
      <c r="A15" s="185" t="s">
        <v>95</v>
      </c>
      <c r="B15" s="186" t="s">
        <v>112</v>
      </c>
      <c r="C15" s="46" t="s">
        <v>113</v>
      </c>
      <c r="D15" s="47">
        <v>18630</v>
      </c>
      <c r="E15" s="47">
        <v>18486</v>
      </c>
      <c r="F15" s="47">
        <f>'ごみ搬入量内訳'!H15</f>
        <v>7533</v>
      </c>
      <c r="G15" s="47">
        <f>'ごみ搬入量内訳'!AG15</f>
        <v>339</v>
      </c>
      <c r="H15" s="47">
        <f>'ごみ搬入量内訳'!AH15</f>
        <v>50</v>
      </c>
      <c r="I15" s="47">
        <f t="shared" si="0"/>
        <v>7922</v>
      </c>
      <c r="J15" s="47">
        <f t="shared" si="1"/>
        <v>1161.8254827251421</v>
      </c>
      <c r="K15" s="47">
        <f>('ごみ搬入量内訳'!E15+'ごみ搬入量内訳'!AH15)/'ごみ処理概要'!D15/366*1000000</f>
        <v>858.2432119297566</v>
      </c>
      <c r="L15" s="47">
        <f>'ごみ搬入量内訳'!F15/'ごみ処理概要'!D15/366*1000000</f>
        <v>303.5822707953855</v>
      </c>
      <c r="M15" s="47">
        <f>'資源化量内訳'!BP15</f>
        <v>0</v>
      </c>
      <c r="N15" s="47">
        <f>'ごみ処理量内訳'!E15</f>
        <v>7106</v>
      </c>
      <c r="O15" s="47">
        <f>'ごみ処理量内訳'!L15</f>
        <v>189</v>
      </c>
      <c r="P15" s="47">
        <f t="shared" si="2"/>
        <v>577</v>
      </c>
      <c r="Q15" s="47">
        <f>'ごみ処理量内訳'!G15</f>
        <v>0</v>
      </c>
      <c r="R15" s="47">
        <f>'ごみ処理量内訳'!H15</f>
        <v>577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0</v>
      </c>
      <c r="V15" s="47">
        <f t="shared" si="3"/>
        <v>0</v>
      </c>
      <c r="W15" s="47">
        <f>'資源化量内訳'!M15</f>
        <v>0</v>
      </c>
      <c r="X15" s="47">
        <f>'資源化量内訳'!N15</f>
        <v>0</v>
      </c>
      <c r="Y15" s="47">
        <f>'資源化量内訳'!O15</f>
        <v>0</v>
      </c>
      <c r="Z15" s="47">
        <f>'資源化量内訳'!P15</f>
        <v>0</v>
      </c>
      <c r="AA15" s="47">
        <f>'資源化量内訳'!Q15</f>
        <v>0</v>
      </c>
      <c r="AB15" s="47">
        <f>'資源化量内訳'!R15</f>
        <v>0</v>
      </c>
      <c r="AC15" s="47">
        <f>'資源化量内訳'!S15</f>
        <v>0</v>
      </c>
      <c r="AD15" s="47">
        <f t="shared" si="4"/>
        <v>7872</v>
      </c>
      <c r="AE15" s="48">
        <f t="shared" si="5"/>
        <v>97.59908536585365</v>
      </c>
      <c r="AF15" s="47">
        <f>'資源化量内訳'!AB15</f>
        <v>1137</v>
      </c>
      <c r="AG15" s="47">
        <f>'資源化量内訳'!AJ15</f>
        <v>0</v>
      </c>
      <c r="AH15" s="47">
        <f>'資源化量内訳'!AR15</f>
        <v>381</v>
      </c>
      <c r="AI15" s="47">
        <f>'資源化量内訳'!AZ15</f>
        <v>0</v>
      </c>
      <c r="AJ15" s="47">
        <f>'資源化量内訳'!BH15</f>
        <v>0</v>
      </c>
      <c r="AK15" s="47" t="s">
        <v>65</v>
      </c>
      <c r="AL15" s="47">
        <f t="shared" si="6"/>
        <v>1518</v>
      </c>
      <c r="AM15" s="48">
        <f t="shared" si="7"/>
        <v>19.283536585365855</v>
      </c>
      <c r="AN15" s="47">
        <f>'ごみ処理量内訳'!AC15</f>
        <v>189</v>
      </c>
      <c r="AO15" s="47">
        <f>'ごみ処理量内訳'!AD15</f>
        <v>284</v>
      </c>
      <c r="AP15" s="47">
        <f>'ごみ処理量内訳'!AE15</f>
        <v>196</v>
      </c>
      <c r="AQ15" s="47">
        <f t="shared" si="8"/>
        <v>669</v>
      </c>
    </row>
    <row r="16" spans="1:43" ht="13.5" customHeight="1">
      <c r="A16" s="185" t="s">
        <v>95</v>
      </c>
      <c r="B16" s="186" t="s">
        <v>114</v>
      </c>
      <c r="C16" s="46" t="s">
        <v>115</v>
      </c>
      <c r="D16" s="47">
        <v>3710</v>
      </c>
      <c r="E16" s="47">
        <v>3612</v>
      </c>
      <c r="F16" s="47">
        <f>'ごみ搬入量内訳'!H16</f>
        <v>978</v>
      </c>
      <c r="G16" s="47">
        <f>'ごみ搬入量内訳'!AG16</f>
        <v>219</v>
      </c>
      <c r="H16" s="47">
        <f>'ごみ搬入量内訳'!AH16</f>
        <v>18</v>
      </c>
      <c r="I16" s="47">
        <f t="shared" si="0"/>
        <v>1215</v>
      </c>
      <c r="J16" s="47">
        <f t="shared" si="1"/>
        <v>894.7903318456983</v>
      </c>
      <c r="K16" s="47">
        <f>('ごみ搬入量内訳'!E16+'ごみ搬入量内訳'!AH16)/'ごみ処理概要'!D16/366*1000000</f>
        <v>733.5071362290664</v>
      </c>
      <c r="L16" s="47">
        <f>'ごみ搬入量内訳'!F16/'ごみ処理概要'!D16/366*1000000</f>
        <v>161.28319561663204</v>
      </c>
      <c r="M16" s="47">
        <f>'資源化量内訳'!BP16</f>
        <v>0</v>
      </c>
      <c r="N16" s="47">
        <f>'ごみ処理量内訳'!E16</f>
        <v>617</v>
      </c>
      <c r="O16" s="47">
        <f>'ごみ処理量内訳'!L16</f>
        <v>111</v>
      </c>
      <c r="P16" s="47">
        <f t="shared" si="2"/>
        <v>491</v>
      </c>
      <c r="Q16" s="47">
        <f>'ごみ処理量内訳'!G16</f>
        <v>0</v>
      </c>
      <c r="R16" s="47">
        <f>'ごみ処理量内訳'!H16</f>
        <v>411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80</v>
      </c>
      <c r="V16" s="47">
        <f t="shared" si="3"/>
        <v>0</v>
      </c>
      <c r="W16" s="47">
        <f>'資源化量内訳'!M16</f>
        <v>0</v>
      </c>
      <c r="X16" s="47">
        <f>'資源化量内訳'!N16</f>
        <v>0</v>
      </c>
      <c r="Y16" s="47">
        <f>'資源化量内訳'!O16</f>
        <v>0</v>
      </c>
      <c r="Z16" s="47">
        <f>'資源化量内訳'!P16</f>
        <v>0</v>
      </c>
      <c r="AA16" s="47">
        <f>'資源化量内訳'!Q16</f>
        <v>0</v>
      </c>
      <c r="AB16" s="47">
        <f>'資源化量内訳'!R16</f>
        <v>0</v>
      </c>
      <c r="AC16" s="47">
        <f>'資源化量内訳'!S16</f>
        <v>0</v>
      </c>
      <c r="AD16" s="47">
        <f t="shared" si="4"/>
        <v>1219</v>
      </c>
      <c r="AE16" s="48">
        <f t="shared" si="5"/>
        <v>90.89417555373257</v>
      </c>
      <c r="AF16" s="47">
        <f>'資源化量内訳'!AB16</f>
        <v>0</v>
      </c>
      <c r="AG16" s="47">
        <f>'資源化量内訳'!AJ16</f>
        <v>0</v>
      </c>
      <c r="AH16" s="47">
        <f>'資源化量内訳'!AR16</f>
        <v>276</v>
      </c>
      <c r="AI16" s="47">
        <f>'資源化量内訳'!AZ16</f>
        <v>0</v>
      </c>
      <c r="AJ16" s="47">
        <f>'資源化量内訳'!BH16</f>
        <v>0</v>
      </c>
      <c r="AK16" s="47" t="s">
        <v>65</v>
      </c>
      <c r="AL16" s="47">
        <f t="shared" si="6"/>
        <v>276</v>
      </c>
      <c r="AM16" s="48">
        <f t="shared" si="7"/>
        <v>22.641509433962266</v>
      </c>
      <c r="AN16" s="47">
        <f>'ごみ処理量内訳'!AC16</f>
        <v>111</v>
      </c>
      <c r="AO16" s="47">
        <f>'ごみ処理量内訳'!AD16</f>
        <v>87</v>
      </c>
      <c r="AP16" s="47">
        <f>'ごみ処理量内訳'!AE16</f>
        <v>93</v>
      </c>
      <c r="AQ16" s="47">
        <f t="shared" si="8"/>
        <v>291</v>
      </c>
    </row>
    <row r="17" spans="1:43" ht="13.5" customHeight="1">
      <c r="A17" s="185" t="s">
        <v>95</v>
      </c>
      <c r="B17" s="186" t="s">
        <v>116</v>
      </c>
      <c r="C17" s="46" t="s">
        <v>117</v>
      </c>
      <c r="D17" s="47">
        <v>4074</v>
      </c>
      <c r="E17" s="47">
        <v>4074</v>
      </c>
      <c r="F17" s="47">
        <f>'ごみ搬入量内訳'!H17</f>
        <v>1343</v>
      </c>
      <c r="G17" s="47">
        <f>'ごみ搬入量内訳'!AG17</f>
        <v>348</v>
      </c>
      <c r="H17" s="47">
        <f>'ごみ搬入量内訳'!AH17</f>
        <v>0</v>
      </c>
      <c r="I17" s="47">
        <f t="shared" si="0"/>
        <v>1691</v>
      </c>
      <c r="J17" s="47">
        <f t="shared" si="1"/>
        <v>1134.0742707989623</v>
      </c>
      <c r="K17" s="47">
        <f>('ごみ搬入量内訳'!E17+'ごみ搬入量内訳'!AH17)/'ごみ処理概要'!D17/366*1000000</f>
        <v>907.3935472448231</v>
      </c>
      <c r="L17" s="47">
        <f>'ごみ搬入量内訳'!F17/'ごみ処理概要'!D17/366*1000000</f>
        <v>226.68072355413912</v>
      </c>
      <c r="M17" s="47">
        <f>'資源化量内訳'!BP17</f>
        <v>0</v>
      </c>
      <c r="N17" s="47">
        <f>'ごみ処理量内訳'!E17</f>
        <v>727</v>
      </c>
      <c r="O17" s="47">
        <f>'ごみ処理量内訳'!L17</f>
        <v>224</v>
      </c>
      <c r="P17" s="47">
        <f t="shared" si="2"/>
        <v>515</v>
      </c>
      <c r="Q17" s="47">
        <f>'ごみ処理量内訳'!G17</f>
        <v>2</v>
      </c>
      <c r="R17" s="47">
        <f>'ごみ処理量内訳'!H17</f>
        <v>513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0</v>
      </c>
      <c r="V17" s="47">
        <f t="shared" si="3"/>
        <v>203</v>
      </c>
      <c r="W17" s="47">
        <f>'資源化量内訳'!M17</f>
        <v>150</v>
      </c>
      <c r="X17" s="47">
        <f>'資源化量内訳'!N17</f>
        <v>0</v>
      </c>
      <c r="Y17" s="47">
        <f>'資源化量内訳'!O17</f>
        <v>42</v>
      </c>
      <c r="Z17" s="47">
        <f>'資源化量内訳'!P17</f>
        <v>0</v>
      </c>
      <c r="AA17" s="47">
        <f>'資源化量内訳'!Q17</f>
        <v>0</v>
      </c>
      <c r="AB17" s="47">
        <f>'資源化量内訳'!R17</f>
        <v>11</v>
      </c>
      <c r="AC17" s="47">
        <f>'資源化量内訳'!S17</f>
        <v>0</v>
      </c>
      <c r="AD17" s="47">
        <f t="shared" si="4"/>
        <v>1669</v>
      </c>
      <c r="AE17" s="48">
        <f t="shared" si="5"/>
        <v>86.5787896944278</v>
      </c>
      <c r="AF17" s="47">
        <f>'資源化量内訳'!AB17</f>
        <v>0</v>
      </c>
      <c r="AG17" s="47">
        <f>'資源化量内訳'!AJ17</f>
        <v>2</v>
      </c>
      <c r="AH17" s="47">
        <f>'資源化量内訳'!AR17</f>
        <v>258</v>
      </c>
      <c r="AI17" s="47">
        <f>'資源化量内訳'!AZ17</f>
        <v>0</v>
      </c>
      <c r="AJ17" s="47">
        <f>'資源化量内訳'!BH17</f>
        <v>0</v>
      </c>
      <c r="AK17" s="47" t="s">
        <v>65</v>
      </c>
      <c r="AL17" s="47">
        <f t="shared" si="6"/>
        <v>260</v>
      </c>
      <c r="AM17" s="48">
        <f t="shared" si="7"/>
        <v>27.741162372678254</v>
      </c>
      <c r="AN17" s="47">
        <f>'ごみ処理量内訳'!AC17</f>
        <v>224</v>
      </c>
      <c r="AO17" s="47">
        <f>'ごみ処理量内訳'!AD17</f>
        <v>171</v>
      </c>
      <c r="AP17" s="47">
        <f>'ごみ処理量内訳'!AE17</f>
        <v>33</v>
      </c>
      <c r="AQ17" s="47">
        <f t="shared" si="8"/>
        <v>428</v>
      </c>
    </row>
    <row r="18" spans="1:43" ht="13.5" customHeight="1">
      <c r="A18" s="185" t="s">
        <v>95</v>
      </c>
      <c r="B18" s="186" t="s">
        <v>118</v>
      </c>
      <c r="C18" s="46" t="s">
        <v>119</v>
      </c>
      <c r="D18" s="47">
        <v>3368</v>
      </c>
      <c r="E18" s="47">
        <v>3368</v>
      </c>
      <c r="F18" s="47">
        <f>'ごみ搬入量内訳'!H18</f>
        <v>756</v>
      </c>
      <c r="G18" s="47">
        <f>'ごみ搬入量内訳'!AG18</f>
        <v>320</v>
      </c>
      <c r="H18" s="47">
        <f>'ごみ搬入量内訳'!AH18</f>
        <v>0</v>
      </c>
      <c r="I18" s="47">
        <f t="shared" si="0"/>
        <v>1076</v>
      </c>
      <c r="J18" s="47">
        <f t="shared" si="1"/>
        <v>872.8891657905326</v>
      </c>
      <c r="K18" s="47">
        <f>('ごみ搬入量内訳'!E18+'ごみ搬入量内訳'!AH18)/'ごみ処理概要'!D18/366*1000000</f>
        <v>698.4735796892644</v>
      </c>
      <c r="L18" s="47">
        <f>'ごみ搬入量内訳'!F18/'ごみ処理概要'!D18/366*1000000</f>
        <v>174.41558610126813</v>
      </c>
      <c r="M18" s="47">
        <f>'資源化量内訳'!BP18</f>
        <v>0</v>
      </c>
      <c r="N18" s="47">
        <f>'ごみ処理量内訳'!E18</f>
        <v>597</v>
      </c>
      <c r="O18" s="47">
        <f>'ごみ処理量内訳'!L18</f>
        <v>212</v>
      </c>
      <c r="P18" s="47">
        <f t="shared" si="2"/>
        <v>148</v>
      </c>
      <c r="Q18" s="47">
        <f>'ごみ処理量内訳'!G18</f>
        <v>2</v>
      </c>
      <c r="R18" s="47">
        <f>'ごみ処理量内訳'!H18</f>
        <v>146</v>
      </c>
      <c r="S18" s="47">
        <f>'ごみ処理量内訳'!I18</f>
        <v>0</v>
      </c>
      <c r="T18" s="47">
        <f>'ごみ処理量内訳'!J18</f>
        <v>0</v>
      </c>
      <c r="U18" s="47">
        <f>'ごみ処理量内訳'!K18</f>
        <v>0</v>
      </c>
      <c r="V18" s="47">
        <f t="shared" si="3"/>
        <v>157</v>
      </c>
      <c r="W18" s="47">
        <f>'資源化量内訳'!M18</f>
        <v>114</v>
      </c>
      <c r="X18" s="47">
        <f>'資源化量内訳'!N18</f>
        <v>0</v>
      </c>
      <c r="Y18" s="47">
        <f>'資源化量内訳'!O18</f>
        <v>31</v>
      </c>
      <c r="Z18" s="47">
        <f>'資源化量内訳'!P18</f>
        <v>0</v>
      </c>
      <c r="AA18" s="47">
        <f>'資源化量内訳'!Q18</f>
        <v>0</v>
      </c>
      <c r="AB18" s="47">
        <f>'資源化量内訳'!R18</f>
        <v>12</v>
      </c>
      <c r="AC18" s="47">
        <f>'資源化量内訳'!S18</f>
        <v>0</v>
      </c>
      <c r="AD18" s="47">
        <f t="shared" si="4"/>
        <v>1114</v>
      </c>
      <c r="AE18" s="48">
        <f t="shared" si="5"/>
        <v>80.96947935368043</v>
      </c>
      <c r="AF18" s="47">
        <f>'資源化量内訳'!AB18</f>
        <v>0</v>
      </c>
      <c r="AG18" s="47">
        <f>'資源化量内訳'!AJ18</f>
        <v>2</v>
      </c>
      <c r="AH18" s="47">
        <f>'資源化量内訳'!AR18</f>
        <v>112</v>
      </c>
      <c r="AI18" s="47">
        <f>'資源化量内訳'!AZ18</f>
        <v>0</v>
      </c>
      <c r="AJ18" s="47">
        <f>'資源化量内訳'!BH18</f>
        <v>0</v>
      </c>
      <c r="AK18" s="47" t="s">
        <v>65</v>
      </c>
      <c r="AL18" s="47">
        <f t="shared" si="6"/>
        <v>114</v>
      </c>
      <c r="AM18" s="48">
        <f t="shared" si="7"/>
        <v>24.326750448833035</v>
      </c>
      <c r="AN18" s="47">
        <f>'ごみ処理量内訳'!AC18</f>
        <v>212</v>
      </c>
      <c r="AO18" s="47">
        <f>'ごみ処理量内訳'!AD18</f>
        <v>78</v>
      </c>
      <c r="AP18" s="47">
        <f>'ごみ処理量内訳'!AE18</f>
        <v>22</v>
      </c>
      <c r="AQ18" s="47">
        <f t="shared" si="8"/>
        <v>312</v>
      </c>
    </row>
    <row r="19" spans="1:43" ht="13.5" customHeight="1">
      <c r="A19" s="185" t="s">
        <v>95</v>
      </c>
      <c r="B19" s="186" t="s">
        <v>120</v>
      </c>
      <c r="C19" s="46" t="s">
        <v>29</v>
      </c>
      <c r="D19" s="47">
        <v>3629</v>
      </c>
      <c r="E19" s="47">
        <v>3629</v>
      </c>
      <c r="F19" s="47">
        <f>'ごみ搬入量内訳'!H19</f>
        <v>850</v>
      </c>
      <c r="G19" s="47">
        <f>'ごみ搬入量内訳'!AG19</f>
        <v>125</v>
      </c>
      <c r="H19" s="47">
        <f>'ごみ搬入量内訳'!AH19</f>
        <v>0</v>
      </c>
      <c r="I19" s="47">
        <f t="shared" si="0"/>
        <v>975</v>
      </c>
      <c r="J19" s="47">
        <f t="shared" si="1"/>
        <v>734.0684558361829</v>
      </c>
      <c r="K19" s="47">
        <f>('ごみ搬入量内訳'!E19+'ごみ搬入量内訳'!AH19)/'ごみ処理概要'!D19/366*1000000</f>
        <v>734.0684558361829</v>
      </c>
      <c r="L19" s="47">
        <f>'ごみ搬入量内訳'!F19/'ごみ処理概要'!D19/366*1000000</f>
        <v>0</v>
      </c>
      <c r="M19" s="47">
        <f>'資源化量内訳'!BP19</f>
        <v>0</v>
      </c>
      <c r="N19" s="47">
        <f>'ごみ処理量内訳'!E19</f>
        <v>461</v>
      </c>
      <c r="O19" s="47">
        <f>'ごみ処理量内訳'!L19</f>
        <v>0</v>
      </c>
      <c r="P19" s="47">
        <f t="shared" si="2"/>
        <v>0</v>
      </c>
      <c r="Q19" s="47">
        <f>'ごみ処理量内訳'!G19</f>
        <v>0</v>
      </c>
      <c r="R19" s="47">
        <f>'ごみ処理量内訳'!H19</f>
        <v>0</v>
      </c>
      <c r="S19" s="47">
        <f>'ごみ処理量内訳'!I19</f>
        <v>0</v>
      </c>
      <c r="T19" s="47">
        <f>'ごみ処理量内訳'!J19</f>
        <v>0</v>
      </c>
      <c r="U19" s="47">
        <f>'ごみ処理量内訳'!K19</f>
        <v>0</v>
      </c>
      <c r="V19" s="47">
        <f t="shared" si="3"/>
        <v>514</v>
      </c>
      <c r="W19" s="47">
        <f>'資源化量内訳'!M19</f>
        <v>68</v>
      </c>
      <c r="X19" s="47">
        <f>'資源化量内訳'!N19</f>
        <v>159</v>
      </c>
      <c r="Y19" s="47">
        <f>'資源化量内訳'!O19</f>
        <v>63</v>
      </c>
      <c r="Z19" s="47">
        <f>'資源化量内訳'!P19</f>
        <v>6</v>
      </c>
      <c r="AA19" s="47">
        <f>'資源化量内訳'!Q19</f>
        <v>171</v>
      </c>
      <c r="AB19" s="47">
        <f>'資源化量内訳'!R19</f>
        <v>46</v>
      </c>
      <c r="AC19" s="47">
        <f>'資源化量内訳'!S19</f>
        <v>1</v>
      </c>
      <c r="AD19" s="47">
        <f t="shared" si="4"/>
        <v>975</v>
      </c>
      <c r="AE19" s="48">
        <f t="shared" si="5"/>
        <v>100</v>
      </c>
      <c r="AF19" s="47">
        <f>'資源化量内訳'!AB19</f>
        <v>59</v>
      </c>
      <c r="AG19" s="47">
        <f>'資源化量内訳'!AJ19</f>
        <v>0</v>
      </c>
      <c r="AH19" s="47">
        <f>'資源化量内訳'!AR19</f>
        <v>0</v>
      </c>
      <c r="AI19" s="47">
        <f>'資源化量内訳'!AZ19</f>
        <v>0</v>
      </c>
      <c r="AJ19" s="47">
        <f>'資源化量内訳'!BH19</f>
        <v>0</v>
      </c>
      <c r="AK19" s="47" t="s">
        <v>65</v>
      </c>
      <c r="AL19" s="47">
        <f t="shared" si="6"/>
        <v>59</v>
      </c>
      <c r="AM19" s="48">
        <f t="shared" si="7"/>
        <v>58.769230769230774</v>
      </c>
      <c r="AN19" s="47">
        <f>'ごみ処理量内訳'!AC19</f>
        <v>0</v>
      </c>
      <c r="AO19" s="47">
        <f>'ごみ処理量内訳'!AD19</f>
        <v>0</v>
      </c>
      <c r="AP19" s="47">
        <f>'ごみ処理量内訳'!AE19</f>
        <v>0</v>
      </c>
      <c r="AQ19" s="47">
        <f t="shared" si="8"/>
        <v>0</v>
      </c>
    </row>
    <row r="20" spans="1:43" ht="13.5" customHeight="1">
      <c r="A20" s="185" t="s">
        <v>95</v>
      </c>
      <c r="B20" s="186" t="s">
        <v>121</v>
      </c>
      <c r="C20" s="46" t="s">
        <v>122</v>
      </c>
      <c r="D20" s="47">
        <v>1599</v>
      </c>
      <c r="E20" s="47">
        <v>1599</v>
      </c>
      <c r="F20" s="47">
        <f>'ごみ搬入量内訳'!H20</f>
        <v>267</v>
      </c>
      <c r="G20" s="47">
        <f>'ごみ搬入量内訳'!AG20</f>
        <v>80</v>
      </c>
      <c r="H20" s="47">
        <f>'ごみ搬入量内訳'!AH20</f>
        <v>5</v>
      </c>
      <c r="I20" s="47">
        <f t="shared" si="0"/>
        <v>352</v>
      </c>
      <c r="J20" s="47">
        <f t="shared" si="1"/>
        <v>601.4688141837282</v>
      </c>
      <c r="K20" s="47">
        <f>('ごみ搬入量内訳'!E20+'ごみ搬入量内訳'!AH20)/'ごみ処理概要'!D20/366*1000000</f>
        <v>533.1200852992137</v>
      </c>
      <c r="L20" s="47">
        <f>'ごみ搬入量内訳'!F20/'ごみ処理概要'!D20/366*1000000</f>
        <v>68.34872888451457</v>
      </c>
      <c r="M20" s="47">
        <f>'資源化量内訳'!BP20</f>
        <v>0</v>
      </c>
      <c r="N20" s="47">
        <f>'ごみ処理量内訳'!E20</f>
        <v>227</v>
      </c>
      <c r="O20" s="47">
        <f>'ごみ処理量内訳'!L20</f>
        <v>37</v>
      </c>
      <c r="P20" s="47">
        <f t="shared" si="2"/>
        <v>48</v>
      </c>
      <c r="Q20" s="47">
        <f>'ごみ処理量内訳'!G20</f>
        <v>0</v>
      </c>
      <c r="R20" s="47">
        <f>'ごみ処理量内訳'!H20</f>
        <v>48</v>
      </c>
      <c r="S20" s="47">
        <f>'ごみ処理量内訳'!I20</f>
        <v>0</v>
      </c>
      <c r="T20" s="47">
        <f>'ごみ処理量内訳'!J20</f>
        <v>0</v>
      </c>
      <c r="U20" s="47">
        <f>'ごみ処理量内訳'!K20</f>
        <v>0</v>
      </c>
      <c r="V20" s="47">
        <f t="shared" si="3"/>
        <v>57</v>
      </c>
      <c r="W20" s="47">
        <f>'資源化量内訳'!M20</f>
        <v>41</v>
      </c>
      <c r="X20" s="47">
        <f>'資源化量内訳'!N20</f>
        <v>13</v>
      </c>
      <c r="Y20" s="47">
        <f>'資源化量内訳'!O20</f>
        <v>0</v>
      </c>
      <c r="Z20" s="47">
        <f>'資源化量内訳'!P20</f>
        <v>0</v>
      </c>
      <c r="AA20" s="47">
        <f>'資源化量内訳'!Q20</f>
        <v>0</v>
      </c>
      <c r="AB20" s="47">
        <f>'資源化量内訳'!R20</f>
        <v>3</v>
      </c>
      <c r="AC20" s="47">
        <f>'資源化量内訳'!S20</f>
        <v>0</v>
      </c>
      <c r="AD20" s="47">
        <f t="shared" si="4"/>
        <v>369</v>
      </c>
      <c r="AE20" s="48">
        <f t="shared" si="5"/>
        <v>89.97289972899729</v>
      </c>
      <c r="AF20" s="47">
        <f>'資源化量内訳'!AB20</f>
        <v>0</v>
      </c>
      <c r="AG20" s="47">
        <f>'資源化量内訳'!AJ20</f>
        <v>0</v>
      </c>
      <c r="AH20" s="47">
        <f>'資源化量内訳'!AR20</f>
        <v>16</v>
      </c>
      <c r="AI20" s="47">
        <f>'資源化量内訳'!AZ20</f>
        <v>0</v>
      </c>
      <c r="AJ20" s="47">
        <f>'資源化量内訳'!BH20</f>
        <v>0</v>
      </c>
      <c r="AK20" s="47" t="s">
        <v>65</v>
      </c>
      <c r="AL20" s="47">
        <f t="shared" si="6"/>
        <v>16</v>
      </c>
      <c r="AM20" s="48">
        <f t="shared" si="7"/>
        <v>19.78319783197832</v>
      </c>
      <c r="AN20" s="47">
        <f>'ごみ処理量内訳'!AC20</f>
        <v>37</v>
      </c>
      <c r="AO20" s="47">
        <f>'ごみ処理量内訳'!AD20</f>
        <v>7</v>
      </c>
      <c r="AP20" s="47">
        <f>'ごみ処理量内訳'!AE20</f>
        <v>0</v>
      </c>
      <c r="AQ20" s="47">
        <f t="shared" si="8"/>
        <v>44</v>
      </c>
    </row>
    <row r="21" spans="1:43" ht="13.5" customHeight="1">
      <c r="A21" s="185" t="s">
        <v>95</v>
      </c>
      <c r="B21" s="186" t="s">
        <v>123</v>
      </c>
      <c r="C21" s="46" t="s">
        <v>124</v>
      </c>
      <c r="D21" s="47">
        <v>1225</v>
      </c>
      <c r="E21" s="47">
        <v>1217</v>
      </c>
      <c r="F21" s="47">
        <f>'ごみ搬入量内訳'!H21</f>
        <v>305</v>
      </c>
      <c r="G21" s="47">
        <f>'ごみ搬入量内訳'!AG21</f>
        <v>25</v>
      </c>
      <c r="H21" s="47">
        <f>'ごみ搬入量内訳'!AH21</f>
        <v>2</v>
      </c>
      <c r="I21" s="47">
        <f t="shared" si="0"/>
        <v>332</v>
      </c>
      <c r="J21" s="47">
        <f t="shared" si="1"/>
        <v>740.4929184788668</v>
      </c>
      <c r="K21" s="47">
        <f>('ごみ搬入量内訳'!E21+'ごみ搬入量内訳'!AH21)/'ごみ処理概要'!D21/366*1000000</f>
        <v>669.1201070592172</v>
      </c>
      <c r="L21" s="47">
        <f>'ごみ搬入量内訳'!F21/'ごみ処理概要'!D21/366*1000000</f>
        <v>71.37281141964984</v>
      </c>
      <c r="M21" s="47">
        <f>'資源化量内訳'!BP21</f>
        <v>0</v>
      </c>
      <c r="N21" s="47">
        <f>'ごみ処理量内訳'!E21</f>
        <v>139</v>
      </c>
      <c r="O21" s="47">
        <f>'ごみ処理量内訳'!L21</f>
        <v>0</v>
      </c>
      <c r="P21" s="47">
        <f t="shared" si="2"/>
        <v>114</v>
      </c>
      <c r="Q21" s="47">
        <f>'ごみ処理量内訳'!G21</f>
        <v>0</v>
      </c>
      <c r="R21" s="47">
        <f>'ごみ処理量内訳'!H21</f>
        <v>114</v>
      </c>
      <c r="S21" s="47">
        <f>'ごみ処理量内訳'!I21</f>
        <v>0</v>
      </c>
      <c r="T21" s="47">
        <f>'ごみ処理量内訳'!J21</f>
        <v>0</v>
      </c>
      <c r="U21" s="47">
        <f>'ごみ処理量内訳'!K21</f>
        <v>0</v>
      </c>
      <c r="V21" s="47">
        <f t="shared" si="3"/>
        <v>76</v>
      </c>
      <c r="W21" s="47">
        <f>'資源化量内訳'!M21</f>
        <v>62</v>
      </c>
      <c r="X21" s="47">
        <f>'資源化量内訳'!N21</f>
        <v>14</v>
      </c>
      <c r="Y21" s="47">
        <f>'資源化量内訳'!O21</f>
        <v>0</v>
      </c>
      <c r="Z21" s="47">
        <f>'資源化量内訳'!P21</f>
        <v>0</v>
      </c>
      <c r="AA21" s="47">
        <f>'資源化量内訳'!Q21</f>
        <v>0</v>
      </c>
      <c r="AB21" s="47">
        <f>'資源化量内訳'!R21</f>
        <v>0</v>
      </c>
      <c r="AC21" s="47">
        <f>'資源化量内訳'!S21</f>
        <v>0</v>
      </c>
      <c r="AD21" s="47">
        <f t="shared" si="4"/>
        <v>329</v>
      </c>
      <c r="AE21" s="48">
        <f t="shared" si="5"/>
        <v>100</v>
      </c>
      <c r="AF21" s="47">
        <f>'資源化量内訳'!AB21</f>
        <v>0</v>
      </c>
      <c r="AG21" s="47">
        <f>'資源化量内訳'!AJ21</f>
        <v>0</v>
      </c>
      <c r="AH21" s="47">
        <f>'資源化量内訳'!AR21</f>
        <v>22</v>
      </c>
      <c r="AI21" s="47">
        <f>'資源化量内訳'!AZ21</f>
        <v>0</v>
      </c>
      <c r="AJ21" s="47">
        <f>'資源化量内訳'!BH21</f>
        <v>0</v>
      </c>
      <c r="AK21" s="47" t="s">
        <v>65</v>
      </c>
      <c r="AL21" s="47">
        <f t="shared" si="6"/>
        <v>22</v>
      </c>
      <c r="AM21" s="48">
        <f t="shared" si="7"/>
        <v>29.78723404255319</v>
      </c>
      <c r="AN21" s="47">
        <f>'ごみ処理量内訳'!AC21</f>
        <v>0</v>
      </c>
      <c r="AO21" s="47">
        <f>'ごみ処理量内訳'!AD21</f>
        <v>14</v>
      </c>
      <c r="AP21" s="47">
        <f>'ごみ処理量内訳'!AE21</f>
        <v>0</v>
      </c>
      <c r="AQ21" s="47">
        <f t="shared" si="8"/>
        <v>14</v>
      </c>
    </row>
    <row r="22" spans="1:43" ht="13.5" customHeight="1">
      <c r="A22" s="185" t="s">
        <v>95</v>
      </c>
      <c r="B22" s="186" t="s">
        <v>125</v>
      </c>
      <c r="C22" s="46" t="s">
        <v>126</v>
      </c>
      <c r="D22" s="47">
        <v>4267</v>
      </c>
      <c r="E22" s="47">
        <v>4267</v>
      </c>
      <c r="F22" s="47">
        <f>'ごみ搬入量内訳'!H22</f>
        <v>1199</v>
      </c>
      <c r="G22" s="47">
        <f>'ごみ搬入量内訳'!AG22</f>
        <v>213</v>
      </c>
      <c r="H22" s="47">
        <f>'ごみ搬入量内訳'!AH22</f>
        <v>0</v>
      </c>
      <c r="I22" s="47">
        <f t="shared" si="0"/>
        <v>1412</v>
      </c>
      <c r="J22" s="47">
        <f t="shared" si="1"/>
        <v>904.130184501467</v>
      </c>
      <c r="K22" s="47">
        <f>('ごみ搬入量内訳'!E22+'ごみ搬入量内訳'!AH22)/'ごみ処理概要'!D22/366*1000000</f>
        <v>811.9242733341787</v>
      </c>
      <c r="L22" s="47">
        <f>'ごみ搬入量内訳'!F22/'ごみ処理概要'!D22/366*1000000</f>
        <v>92.20591116728842</v>
      </c>
      <c r="M22" s="47">
        <f>'資源化量内訳'!BP22</f>
        <v>0</v>
      </c>
      <c r="N22" s="47">
        <f>'ごみ処理量内訳'!E22</f>
        <v>696</v>
      </c>
      <c r="O22" s="47">
        <f>'ごみ処理量内訳'!L22</f>
        <v>7</v>
      </c>
      <c r="P22" s="47">
        <f t="shared" si="2"/>
        <v>716</v>
      </c>
      <c r="Q22" s="47">
        <f>'ごみ処理量内訳'!G22</f>
        <v>69</v>
      </c>
      <c r="R22" s="47">
        <f>'ごみ処理量内訳'!H22</f>
        <v>371</v>
      </c>
      <c r="S22" s="47">
        <f>'ごみ処理量内訳'!I22</f>
        <v>276</v>
      </c>
      <c r="T22" s="47">
        <f>'ごみ処理量内訳'!J22</f>
        <v>0</v>
      </c>
      <c r="U22" s="47">
        <f>'ごみ処理量内訳'!K22</f>
        <v>0</v>
      </c>
      <c r="V22" s="47">
        <f t="shared" si="3"/>
        <v>0</v>
      </c>
      <c r="W22" s="47">
        <f>'資源化量内訳'!M22</f>
        <v>0</v>
      </c>
      <c r="X22" s="47">
        <f>'資源化量内訳'!N22</f>
        <v>0</v>
      </c>
      <c r="Y22" s="47">
        <f>'資源化量内訳'!O22</f>
        <v>0</v>
      </c>
      <c r="Z22" s="47">
        <f>'資源化量内訳'!P22</f>
        <v>0</v>
      </c>
      <c r="AA22" s="47">
        <f>'資源化量内訳'!Q22</f>
        <v>0</v>
      </c>
      <c r="AB22" s="47">
        <f>'資源化量内訳'!R22</f>
        <v>0</v>
      </c>
      <c r="AC22" s="47">
        <f>'資源化量内訳'!S22</f>
        <v>0</v>
      </c>
      <c r="AD22" s="47">
        <f t="shared" si="4"/>
        <v>1419</v>
      </c>
      <c r="AE22" s="48">
        <f t="shared" si="5"/>
        <v>99.50669485553206</v>
      </c>
      <c r="AF22" s="47">
        <f>'資源化量内訳'!AB22</f>
        <v>612</v>
      </c>
      <c r="AG22" s="47">
        <f>'資源化量内訳'!AJ22</f>
        <v>47</v>
      </c>
      <c r="AH22" s="47">
        <f>'資源化量内訳'!AR22</f>
        <v>316</v>
      </c>
      <c r="AI22" s="47">
        <f>'資源化量内訳'!AZ22</f>
        <v>261</v>
      </c>
      <c r="AJ22" s="47">
        <f>'資源化量内訳'!BH22</f>
        <v>0</v>
      </c>
      <c r="AK22" s="47" t="s">
        <v>65</v>
      </c>
      <c r="AL22" s="47">
        <f t="shared" si="6"/>
        <v>1236</v>
      </c>
      <c r="AM22" s="48">
        <f t="shared" si="7"/>
        <v>87.10359408033827</v>
      </c>
      <c r="AN22" s="47">
        <f>'ごみ処理量内訳'!AC22</f>
        <v>7</v>
      </c>
      <c r="AO22" s="47">
        <f>'ごみ処理量内訳'!AD22</f>
        <v>113</v>
      </c>
      <c r="AP22" s="47">
        <f>'ごみ処理量内訳'!AE22</f>
        <v>8</v>
      </c>
      <c r="AQ22" s="47">
        <f t="shared" si="8"/>
        <v>128</v>
      </c>
    </row>
    <row r="23" spans="1:43" ht="13.5" customHeight="1">
      <c r="A23" s="185" t="s">
        <v>95</v>
      </c>
      <c r="B23" s="186" t="s">
        <v>127</v>
      </c>
      <c r="C23" s="46" t="s">
        <v>128</v>
      </c>
      <c r="D23" s="47">
        <v>3566</v>
      </c>
      <c r="E23" s="47">
        <v>3566</v>
      </c>
      <c r="F23" s="47">
        <f>'ごみ搬入量内訳'!H23</f>
        <v>1330</v>
      </c>
      <c r="G23" s="47">
        <f>'ごみ搬入量内訳'!AG23</f>
        <v>40</v>
      </c>
      <c r="H23" s="47">
        <f>'ごみ搬入量内訳'!AH23</f>
        <v>0</v>
      </c>
      <c r="I23" s="47">
        <f t="shared" si="0"/>
        <v>1370</v>
      </c>
      <c r="J23" s="47">
        <f t="shared" si="1"/>
        <v>1049.682949777651</v>
      </c>
      <c r="K23" s="47">
        <f>('ごみ搬入量内訳'!E23+'ごみ搬入量内訳'!AH23)/'ごみ処理概要'!D23/366*1000000</f>
        <v>809.8648743904943</v>
      </c>
      <c r="L23" s="47">
        <f>'ごみ搬入量内訳'!F23/'ごみ処理概要'!D23/366*1000000</f>
        <v>239.81807538715677</v>
      </c>
      <c r="M23" s="47">
        <f>'資源化量内訳'!BP23</f>
        <v>75</v>
      </c>
      <c r="N23" s="47">
        <f>'ごみ処理量内訳'!E23</f>
        <v>1194</v>
      </c>
      <c r="O23" s="47">
        <f>'ごみ処理量内訳'!L23</f>
        <v>0</v>
      </c>
      <c r="P23" s="47">
        <f t="shared" si="2"/>
        <v>93</v>
      </c>
      <c r="Q23" s="47">
        <f>'ごみ処理量内訳'!G23</f>
        <v>0</v>
      </c>
      <c r="R23" s="47">
        <f>'ごみ処理量内訳'!H23</f>
        <v>93</v>
      </c>
      <c r="S23" s="47">
        <f>'ごみ処理量内訳'!I23</f>
        <v>0</v>
      </c>
      <c r="T23" s="47">
        <f>'ごみ処理量内訳'!J23</f>
        <v>0</v>
      </c>
      <c r="U23" s="47">
        <f>'ごみ処理量内訳'!K23</f>
        <v>0</v>
      </c>
      <c r="V23" s="47">
        <f t="shared" si="3"/>
        <v>83</v>
      </c>
      <c r="W23" s="47">
        <f>'資源化量内訳'!M23</f>
        <v>0</v>
      </c>
      <c r="X23" s="47">
        <f>'資源化量内訳'!N23</f>
        <v>41</v>
      </c>
      <c r="Y23" s="47">
        <f>'資源化量内訳'!O23</f>
        <v>42</v>
      </c>
      <c r="Z23" s="47">
        <f>'資源化量内訳'!P23</f>
        <v>0</v>
      </c>
      <c r="AA23" s="47">
        <f>'資源化量内訳'!Q23</f>
        <v>0</v>
      </c>
      <c r="AB23" s="47">
        <f>'資源化量内訳'!R23</f>
        <v>0</v>
      </c>
      <c r="AC23" s="47">
        <f>'資源化量内訳'!S23</f>
        <v>0</v>
      </c>
      <c r="AD23" s="47">
        <f t="shared" si="4"/>
        <v>1370</v>
      </c>
      <c r="AE23" s="48">
        <f t="shared" si="5"/>
        <v>100</v>
      </c>
      <c r="AF23" s="47">
        <f>'資源化量内訳'!AB23</f>
        <v>0</v>
      </c>
      <c r="AG23" s="47">
        <f>'資源化量内訳'!AJ23</f>
        <v>0</v>
      </c>
      <c r="AH23" s="47">
        <f>'資源化量内訳'!AR23</f>
        <v>93</v>
      </c>
      <c r="AI23" s="47">
        <f>'資源化量内訳'!AZ23</f>
        <v>0</v>
      </c>
      <c r="AJ23" s="47">
        <f>'資源化量内訳'!BH23</f>
        <v>0</v>
      </c>
      <c r="AK23" s="47" t="s">
        <v>65</v>
      </c>
      <c r="AL23" s="47">
        <f t="shared" si="6"/>
        <v>93</v>
      </c>
      <c r="AM23" s="48">
        <f t="shared" si="7"/>
        <v>17.370242214532873</v>
      </c>
      <c r="AN23" s="47">
        <f>'ごみ処理量内訳'!AC23</f>
        <v>0</v>
      </c>
      <c r="AO23" s="47">
        <f>'ごみ処理量内訳'!AD23</f>
        <v>119</v>
      </c>
      <c r="AP23" s="47">
        <f>'ごみ処理量内訳'!AE23</f>
        <v>0</v>
      </c>
      <c r="AQ23" s="47">
        <f t="shared" si="8"/>
        <v>119</v>
      </c>
    </row>
    <row r="24" spans="1:43" ht="13.5" customHeight="1">
      <c r="A24" s="185" t="s">
        <v>95</v>
      </c>
      <c r="B24" s="186" t="s">
        <v>129</v>
      </c>
      <c r="C24" s="46" t="s">
        <v>130</v>
      </c>
      <c r="D24" s="47">
        <v>6460</v>
      </c>
      <c r="E24" s="47">
        <v>6416</v>
      </c>
      <c r="F24" s="47">
        <f>'ごみ搬入量内訳'!H24</f>
        <v>1805</v>
      </c>
      <c r="G24" s="47">
        <f>'ごみ搬入量内訳'!AG24</f>
        <v>539</v>
      </c>
      <c r="H24" s="47">
        <f>'ごみ搬入量内訳'!AH24</f>
        <v>9</v>
      </c>
      <c r="I24" s="47">
        <f t="shared" si="0"/>
        <v>2353</v>
      </c>
      <c r="J24" s="47">
        <f t="shared" si="1"/>
        <v>995.1953171259875</v>
      </c>
      <c r="K24" s="47">
        <f>('ごみ搬入量内訳'!E24+'ごみ搬入量内訳'!AH24)/'ごみ処理概要'!D24/366*1000000</f>
        <v>806.1378131925765</v>
      </c>
      <c r="L24" s="47">
        <f>'ごみ搬入量内訳'!F24/'ごみ処理概要'!D24/366*1000000</f>
        <v>189.05750393341117</v>
      </c>
      <c r="M24" s="47">
        <f>'資源化量内訳'!BP24</f>
        <v>151</v>
      </c>
      <c r="N24" s="47">
        <f>'ごみ処理量内訳'!E24</f>
        <v>1819</v>
      </c>
      <c r="O24" s="47">
        <f>'ごみ処理量内訳'!L24</f>
        <v>66</v>
      </c>
      <c r="P24" s="47">
        <f t="shared" si="2"/>
        <v>235</v>
      </c>
      <c r="Q24" s="47">
        <f>'ごみ処理量内訳'!G24</f>
        <v>97</v>
      </c>
      <c r="R24" s="47">
        <f>'ごみ処理量内訳'!H24</f>
        <v>138</v>
      </c>
      <c r="S24" s="47">
        <f>'ごみ処理量内訳'!I24</f>
        <v>0</v>
      </c>
      <c r="T24" s="47">
        <f>'ごみ処理量内訳'!J24</f>
        <v>0</v>
      </c>
      <c r="U24" s="47">
        <f>'ごみ処理量内訳'!K24</f>
        <v>0</v>
      </c>
      <c r="V24" s="47">
        <f t="shared" si="3"/>
        <v>77</v>
      </c>
      <c r="W24" s="47">
        <f>'資源化量内訳'!M24</f>
        <v>0</v>
      </c>
      <c r="X24" s="47">
        <f>'資源化量内訳'!N24</f>
        <v>0</v>
      </c>
      <c r="Y24" s="47">
        <f>'資源化量内訳'!O24</f>
        <v>61</v>
      </c>
      <c r="Z24" s="47">
        <f>'資源化量内訳'!P24</f>
        <v>14</v>
      </c>
      <c r="AA24" s="47">
        <f>'資源化量内訳'!Q24</f>
        <v>0</v>
      </c>
      <c r="AB24" s="47">
        <f>'資源化量内訳'!R24</f>
        <v>0</v>
      </c>
      <c r="AC24" s="47">
        <f>'資源化量内訳'!S24</f>
        <v>2</v>
      </c>
      <c r="AD24" s="47">
        <f t="shared" si="4"/>
        <v>2197</v>
      </c>
      <c r="AE24" s="48">
        <f t="shared" si="5"/>
        <v>96.99590350477925</v>
      </c>
      <c r="AF24" s="47">
        <f>'資源化量内訳'!AB24</f>
        <v>0</v>
      </c>
      <c r="AG24" s="47">
        <f>'資源化量内訳'!AJ24</f>
        <v>53</v>
      </c>
      <c r="AH24" s="47">
        <f>'資源化量内訳'!AR24</f>
        <v>60</v>
      </c>
      <c r="AI24" s="47">
        <f>'資源化量内訳'!AZ24</f>
        <v>0</v>
      </c>
      <c r="AJ24" s="47">
        <f>'資源化量内訳'!BH24</f>
        <v>0</v>
      </c>
      <c r="AK24" s="47" t="s">
        <v>65</v>
      </c>
      <c r="AL24" s="47">
        <f t="shared" si="6"/>
        <v>113</v>
      </c>
      <c r="AM24" s="48">
        <f t="shared" si="7"/>
        <v>14.522998296422488</v>
      </c>
      <c r="AN24" s="47">
        <f>'ごみ処理量内訳'!AC24</f>
        <v>66</v>
      </c>
      <c r="AO24" s="47">
        <f>'ごみ処理量内訳'!AD24</f>
        <v>181</v>
      </c>
      <c r="AP24" s="47">
        <f>'ごみ処理量内訳'!AE24</f>
        <v>0</v>
      </c>
      <c r="AQ24" s="47">
        <f t="shared" si="8"/>
        <v>247</v>
      </c>
    </row>
    <row r="25" spans="1:43" ht="13.5" customHeight="1">
      <c r="A25" s="185" t="s">
        <v>95</v>
      </c>
      <c r="B25" s="186" t="s">
        <v>131</v>
      </c>
      <c r="C25" s="46" t="s">
        <v>132</v>
      </c>
      <c r="D25" s="47">
        <v>21765</v>
      </c>
      <c r="E25" s="47">
        <v>21765</v>
      </c>
      <c r="F25" s="47">
        <f>'ごみ搬入量内訳'!H25</f>
        <v>6493</v>
      </c>
      <c r="G25" s="47">
        <f>'ごみ搬入量内訳'!AG25</f>
        <v>885</v>
      </c>
      <c r="H25" s="47">
        <f>'ごみ搬入量内訳'!AH25</f>
        <v>0</v>
      </c>
      <c r="I25" s="47">
        <f t="shared" si="0"/>
        <v>7378</v>
      </c>
      <c r="J25" s="47">
        <f t="shared" si="1"/>
        <v>926.1874544155843</v>
      </c>
      <c r="K25" s="47">
        <f>('ごみ搬入量内訳'!E25+'ごみ搬入量内訳'!AH25)/'ごみ処理概要'!D25/366*1000000</f>
        <v>744.163625613389</v>
      </c>
      <c r="L25" s="47">
        <f>'ごみ搬入量内訳'!F25/'ごみ処理概要'!D25/366*1000000</f>
        <v>182.0238288021953</v>
      </c>
      <c r="M25" s="47">
        <f>'資源化量内訳'!BP25</f>
        <v>0</v>
      </c>
      <c r="N25" s="47">
        <f>'ごみ処理量内訳'!E25</f>
        <v>5371</v>
      </c>
      <c r="O25" s="47">
        <f>'ごみ処理量内訳'!L25</f>
        <v>0</v>
      </c>
      <c r="P25" s="47">
        <f t="shared" si="2"/>
        <v>2007</v>
      </c>
      <c r="Q25" s="47">
        <f>'ごみ処理量内訳'!G25</f>
        <v>0</v>
      </c>
      <c r="R25" s="47">
        <f>'ごみ処理量内訳'!H25</f>
        <v>2007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0</v>
      </c>
      <c r="V25" s="47">
        <f t="shared" si="3"/>
        <v>0</v>
      </c>
      <c r="W25" s="47">
        <f>'資源化量内訳'!M25</f>
        <v>0</v>
      </c>
      <c r="X25" s="47">
        <f>'資源化量内訳'!N25</f>
        <v>0</v>
      </c>
      <c r="Y25" s="47">
        <f>'資源化量内訳'!O25</f>
        <v>0</v>
      </c>
      <c r="Z25" s="47">
        <f>'資源化量内訳'!P25</f>
        <v>0</v>
      </c>
      <c r="AA25" s="47">
        <f>'資源化量内訳'!Q25</f>
        <v>0</v>
      </c>
      <c r="AB25" s="47">
        <f>'資源化量内訳'!R25</f>
        <v>0</v>
      </c>
      <c r="AC25" s="47">
        <f>'資源化量内訳'!S25</f>
        <v>0</v>
      </c>
      <c r="AD25" s="47">
        <f t="shared" si="4"/>
        <v>7378</v>
      </c>
      <c r="AE25" s="48">
        <f t="shared" si="5"/>
        <v>100</v>
      </c>
      <c r="AF25" s="47">
        <f>'資源化量内訳'!AB25</f>
        <v>0</v>
      </c>
      <c r="AG25" s="47">
        <f>'資源化量内訳'!AJ25</f>
        <v>0</v>
      </c>
      <c r="AH25" s="47">
        <f>'資源化量内訳'!AR25</f>
        <v>2007</v>
      </c>
      <c r="AI25" s="47">
        <f>'資源化量内訳'!AZ25</f>
        <v>0</v>
      </c>
      <c r="AJ25" s="47">
        <f>'資源化量内訳'!BH25</f>
        <v>0</v>
      </c>
      <c r="AK25" s="47" t="s">
        <v>65</v>
      </c>
      <c r="AL25" s="47">
        <f t="shared" si="6"/>
        <v>2007</v>
      </c>
      <c r="AM25" s="48">
        <f t="shared" si="7"/>
        <v>27.202493900786124</v>
      </c>
      <c r="AN25" s="47">
        <f>'ごみ処理量内訳'!AC25</f>
        <v>0</v>
      </c>
      <c r="AO25" s="47">
        <f>'ごみ処理量内訳'!AD25</f>
        <v>538</v>
      </c>
      <c r="AP25" s="47">
        <f>'ごみ処理量内訳'!AE25</f>
        <v>0</v>
      </c>
      <c r="AQ25" s="47">
        <f t="shared" si="8"/>
        <v>538</v>
      </c>
    </row>
    <row r="26" spans="1:43" ht="13.5" customHeight="1">
      <c r="A26" s="185" t="s">
        <v>95</v>
      </c>
      <c r="B26" s="186" t="s">
        <v>133</v>
      </c>
      <c r="C26" s="46" t="s">
        <v>134</v>
      </c>
      <c r="D26" s="47">
        <v>17677</v>
      </c>
      <c r="E26" s="47">
        <v>17677</v>
      </c>
      <c r="F26" s="47">
        <f>'ごみ搬入量内訳'!H26</f>
        <v>5386</v>
      </c>
      <c r="G26" s="47">
        <f>'ごみ搬入量内訳'!AG26</f>
        <v>44</v>
      </c>
      <c r="H26" s="47">
        <f>'ごみ搬入量内訳'!AH26</f>
        <v>0</v>
      </c>
      <c r="I26" s="47">
        <f t="shared" si="0"/>
        <v>5430</v>
      </c>
      <c r="J26" s="47">
        <f t="shared" si="1"/>
        <v>839.2863932664193</v>
      </c>
      <c r="K26" s="47">
        <f>('ごみ搬入量内訳'!E26+'ごみ搬入量内訳'!AH26)/'ごみ処理概要'!D26/366*1000000</f>
        <v>623.9777476273543</v>
      </c>
      <c r="L26" s="47">
        <f>'ごみ搬入量内訳'!F26/'ごみ処理概要'!D26/366*1000000</f>
        <v>215.3086456390648</v>
      </c>
      <c r="M26" s="47">
        <f>'資源化量内訳'!BP26</f>
        <v>139</v>
      </c>
      <c r="N26" s="47">
        <f>'ごみ処理量内訳'!E26</f>
        <v>4082</v>
      </c>
      <c r="O26" s="47">
        <f>'ごみ処理量内訳'!L26</f>
        <v>0</v>
      </c>
      <c r="P26" s="47">
        <f t="shared" si="2"/>
        <v>1304</v>
      </c>
      <c r="Q26" s="47">
        <f>'ごみ処理量内訳'!G26</f>
        <v>265</v>
      </c>
      <c r="R26" s="47">
        <f>'ごみ処理量内訳'!H26</f>
        <v>1039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t="shared" si="3"/>
        <v>0</v>
      </c>
      <c r="W26" s="47">
        <f>'資源化量内訳'!M26</f>
        <v>0</v>
      </c>
      <c r="X26" s="47">
        <f>'資源化量内訳'!N26</f>
        <v>0</v>
      </c>
      <c r="Y26" s="47">
        <f>'資源化量内訳'!O26</f>
        <v>0</v>
      </c>
      <c r="Z26" s="47">
        <f>'資源化量内訳'!P26</f>
        <v>0</v>
      </c>
      <c r="AA26" s="47">
        <f>'資源化量内訳'!Q26</f>
        <v>0</v>
      </c>
      <c r="AB26" s="47">
        <f>'資源化量内訳'!R26</f>
        <v>0</v>
      </c>
      <c r="AC26" s="47">
        <f>'資源化量内訳'!S26</f>
        <v>0</v>
      </c>
      <c r="AD26" s="47">
        <f t="shared" si="4"/>
        <v>5386</v>
      </c>
      <c r="AE26" s="48">
        <f t="shared" si="5"/>
        <v>100</v>
      </c>
      <c r="AF26" s="47">
        <f>'資源化量内訳'!AB26</f>
        <v>0</v>
      </c>
      <c r="AG26" s="47">
        <f>'資源化量内訳'!AJ26</f>
        <v>0</v>
      </c>
      <c r="AH26" s="47">
        <f>'資源化量内訳'!AR26</f>
        <v>1039</v>
      </c>
      <c r="AI26" s="47">
        <f>'資源化量内訳'!AZ26</f>
        <v>0</v>
      </c>
      <c r="AJ26" s="47">
        <f>'資源化量内訳'!BH26</f>
        <v>0</v>
      </c>
      <c r="AK26" s="47" t="s">
        <v>65</v>
      </c>
      <c r="AL26" s="47">
        <f t="shared" si="6"/>
        <v>1039</v>
      </c>
      <c r="AM26" s="48">
        <f t="shared" si="7"/>
        <v>21.32126696832579</v>
      </c>
      <c r="AN26" s="47">
        <f>'ごみ処理量内訳'!AC26</f>
        <v>0</v>
      </c>
      <c r="AO26" s="47">
        <f>'ごみ処理量内訳'!AD26</f>
        <v>422</v>
      </c>
      <c r="AP26" s="47">
        <f>'ごみ処理量内訳'!AE26</f>
        <v>22</v>
      </c>
      <c r="AQ26" s="47">
        <f t="shared" si="8"/>
        <v>444</v>
      </c>
    </row>
    <row r="27" spans="1:43" ht="13.5" customHeight="1">
      <c r="A27" s="185" t="s">
        <v>95</v>
      </c>
      <c r="B27" s="186" t="s">
        <v>135</v>
      </c>
      <c r="C27" s="46" t="s">
        <v>136</v>
      </c>
      <c r="D27" s="47">
        <v>4451</v>
      </c>
      <c r="E27" s="47">
        <v>4451</v>
      </c>
      <c r="F27" s="47">
        <f>'ごみ搬入量内訳'!H27</f>
        <v>1347</v>
      </c>
      <c r="G27" s="47">
        <f>'ごみ搬入量内訳'!AG27</f>
        <v>5</v>
      </c>
      <c r="H27" s="47">
        <f>'ごみ搬入量内訳'!AH27</f>
        <v>0</v>
      </c>
      <c r="I27" s="47">
        <f t="shared" si="0"/>
        <v>1352</v>
      </c>
      <c r="J27" s="47">
        <f t="shared" si="1"/>
        <v>829.9234039627615</v>
      </c>
      <c r="K27" s="47">
        <f>('ごみ搬入量内訳'!E27+'ごみ搬入量内訳'!AH27)/'ごみ処理概要'!D27/366*1000000</f>
        <v>613.8486715700899</v>
      </c>
      <c r="L27" s="47">
        <f>'ごみ搬入量内訳'!F27/'ごみ処理概要'!D27/366*1000000</f>
        <v>216.07473239267162</v>
      </c>
      <c r="M27" s="47">
        <f>'資源化量内訳'!BP27</f>
        <v>15</v>
      </c>
      <c r="N27" s="47">
        <f>'ごみ処理量内訳'!E27</f>
        <v>1072</v>
      </c>
      <c r="O27" s="47">
        <f>'ごみ処理量内訳'!L27</f>
        <v>6</v>
      </c>
      <c r="P27" s="47">
        <f t="shared" si="2"/>
        <v>274</v>
      </c>
      <c r="Q27" s="47">
        <f>'ごみ処理量内訳'!G27</f>
        <v>0</v>
      </c>
      <c r="R27" s="47">
        <f>'ごみ処理量内訳'!H27</f>
        <v>274</v>
      </c>
      <c r="S27" s="47">
        <f>'ごみ処理量内訳'!I27</f>
        <v>0</v>
      </c>
      <c r="T27" s="47">
        <f>'ごみ処理量内訳'!J27</f>
        <v>0</v>
      </c>
      <c r="U27" s="47">
        <f>'ごみ処理量内訳'!K27</f>
        <v>0</v>
      </c>
      <c r="V27" s="47">
        <f t="shared" si="3"/>
        <v>0</v>
      </c>
      <c r="W27" s="47">
        <f>'資源化量内訳'!M27</f>
        <v>0</v>
      </c>
      <c r="X27" s="47">
        <f>'資源化量内訳'!N27</f>
        <v>0</v>
      </c>
      <c r="Y27" s="47">
        <f>'資源化量内訳'!O27</f>
        <v>0</v>
      </c>
      <c r="Z27" s="47">
        <f>'資源化量内訳'!P27</f>
        <v>0</v>
      </c>
      <c r="AA27" s="47">
        <f>'資源化量内訳'!Q27</f>
        <v>0</v>
      </c>
      <c r="AB27" s="47">
        <f>'資源化量内訳'!R27</f>
        <v>0</v>
      </c>
      <c r="AC27" s="47">
        <f>'資源化量内訳'!S27</f>
        <v>0</v>
      </c>
      <c r="AD27" s="47">
        <f t="shared" si="4"/>
        <v>1352</v>
      </c>
      <c r="AE27" s="48">
        <f t="shared" si="5"/>
        <v>99.55621301775149</v>
      </c>
      <c r="AF27" s="47">
        <f>'資源化量内訳'!AB27</f>
        <v>0</v>
      </c>
      <c r="AG27" s="47">
        <f>'資源化量内訳'!AJ27</f>
        <v>0</v>
      </c>
      <c r="AH27" s="47">
        <f>'資源化量内訳'!AR27</f>
        <v>274</v>
      </c>
      <c r="AI27" s="47">
        <f>'資源化量内訳'!AZ27</f>
        <v>0</v>
      </c>
      <c r="AJ27" s="47">
        <f>'資源化量内訳'!BH27</f>
        <v>0</v>
      </c>
      <c r="AK27" s="47" t="s">
        <v>65</v>
      </c>
      <c r="AL27" s="47">
        <f t="shared" si="6"/>
        <v>274</v>
      </c>
      <c r="AM27" s="48">
        <f t="shared" si="7"/>
        <v>21.141185076810533</v>
      </c>
      <c r="AN27" s="47">
        <f>'ごみ処理量内訳'!AC27</f>
        <v>6</v>
      </c>
      <c r="AO27" s="47">
        <f>'ごみ処理量内訳'!AD27</f>
        <v>106</v>
      </c>
      <c r="AP27" s="47">
        <f>'ごみ処理量内訳'!AE27</f>
        <v>0</v>
      </c>
      <c r="AQ27" s="47">
        <f t="shared" si="8"/>
        <v>112</v>
      </c>
    </row>
    <row r="28" spans="1:43" ht="13.5" customHeight="1">
      <c r="A28" s="185" t="s">
        <v>95</v>
      </c>
      <c r="B28" s="186" t="s">
        <v>137</v>
      </c>
      <c r="C28" s="46" t="s">
        <v>138</v>
      </c>
      <c r="D28" s="47">
        <v>5664</v>
      </c>
      <c r="E28" s="47">
        <v>5664</v>
      </c>
      <c r="F28" s="47">
        <f>'ごみ搬入量内訳'!H28</f>
        <v>1356</v>
      </c>
      <c r="G28" s="47">
        <f>'ごみ搬入量内訳'!AG28</f>
        <v>7</v>
      </c>
      <c r="H28" s="47">
        <f>'ごみ搬入量内訳'!AH28</f>
        <v>0</v>
      </c>
      <c r="I28" s="47">
        <f t="shared" si="0"/>
        <v>1363</v>
      </c>
      <c r="J28" s="47">
        <f t="shared" si="1"/>
        <v>657.49359389954</v>
      </c>
      <c r="K28" s="47">
        <f>('ごみ搬入量内訳'!E28+'ごみ搬入量内訳'!AH28)/'ごみ処理概要'!D28/366*1000000</f>
        <v>634.8214010064524</v>
      </c>
      <c r="L28" s="47">
        <f>'ごみ搬入量内訳'!F28/'ごみ処理概要'!D28/366*1000000</f>
        <v>22.672192893087587</v>
      </c>
      <c r="M28" s="47">
        <f>'資源化量内訳'!BP28</f>
        <v>0</v>
      </c>
      <c r="N28" s="47">
        <f>'ごみ処理量内訳'!E28</f>
        <v>1158</v>
      </c>
      <c r="O28" s="47">
        <f>'ごみ処理量内訳'!L28</f>
        <v>0</v>
      </c>
      <c r="P28" s="47">
        <f t="shared" si="2"/>
        <v>183</v>
      </c>
      <c r="Q28" s="47">
        <f>'ごみ処理量内訳'!G28</f>
        <v>10</v>
      </c>
      <c r="R28" s="47">
        <f>'ごみ処理量内訳'!H28</f>
        <v>173</v>
      </c>
      <c r="S28" s="47">
        <f>'ごみ処理量内訳'!I28</f>
        <v>0</v>
      </c>
      <c r="T28" s="47">
        <f>'ごみ処理量内訳'!J28</f>
        <v>0</v>
      </c>
      <c r="U28" s="47">
        <f>'ごみ処理量内訳'!K28</f>
        <v>0</v>
      </c>
      <c r="V28" s="47">
        <f t="shared" si="3"/>
        <v>0</v>
      </c>
      <c r="W28" s="47">
        <f>'資源化量内訳'!M28</f>
        <v>0</v>
      </c>
      <c r="X28" s="47">
        <f>'資源化量内訳'!N28</f>
        <v>0</v>
      </c>
      <c r="Y28" s="47">
        <f>'資源化量内訳'!O28</f>
        <v>0</v>
      </c>
      <c r="Z28" s="47">
        <f>'資源化量内訳'!P28</f>
        <v>0</v>
      </c>
      <c r="AA28" s="47">
        <f>'資源化量内訳'!Q28</f>
        <v>0</v>
      </c>
      <c r="AB28" s="47">
        <f>'資源化量内訳'!R28</f>
        <v>0</v>
      </c>
      <c r="AC28" s="47">
        <f>'資源化量内訳'!S28</f>
        <v>0</v>
      </c>
      <c r="AD28" s="47">
        <f t="shared" si="4"/>
        <v>1341</v>
      </c>
      <c r="AE28" s="48">
        <f t="shared" si="5"/>
        <v>100</v>
      </c>
      <c r="AF28" s="47">
        <f>'資源化量内訳'!AB28</f>
        <v>0</v>
      </c>
      <c r="AG28" s="47">
        <f>'資源化量内訳'!AJ28</f>
        <v>10</v>
      </c>
      <c r="AH28" s="47">
        <f>'資源化量内訳'!AR28</f>
        <v>173</v>
      </c>
      <c r="AI28" s="47">
        <f>'資源化量内訳'!AZ28</f>
        <v>0</v>
      </c>
      <c r="AJ28" s="47">
        <f>'資源化量内訳'!BH28</f>
        <v>0</v>
      </c>
      <c r="AK28" s="47" t="s">
        <v>65</v>
      </c>
      <c r="AL28" s="47">
        <f t="shared" si="6"/>
        <v>183</v>
      </c>
      <c r="AM28" s="48">
        <f t="shared" si="7"/>
        <v>13.646532438478747</v>
      </c>
      <c r="AN28" s="47">
        <f>'ごみ処理量内訳'!AC28</f>
        <v>0</v>
      </c>
      <c r="AO28" s="47">
        <f>'ごみ処理量内訳'!AD28</f>
        <v>116</v>
      </c>
      <c r="AP28" s="47">
        <f>'ごみ処理量内訳'!AE28</f>
        <v>0</v>
      </c>
      <c r="AQ28" s="47">
        <f t="shared" si="8"/>
        <v>116</v>
      </c>
    </row>
    <row r="29" spans="1:43" ht="13.5" customHeight="1">
      <c r="A29" s="185" t="s">
        <v>95</v>
      </c>
      <c r="B29" s="186" t="s">
        <v>139</v>
      </c>
      <c r="C29" s="46" t="s">
        <v>140</v>
      </c>
      <c r="D29" s="47">
        <v>2141</v>
      </c>
      <c r="E29" s="47">
        <v>2141</v>
      </c>
      <c r="F29" s="47">
        <f>'ごみ搬入量内訳'!H29</f>
        <v>695</v>
      </c>
      <c r="G29" s="47">
        <f>'ごみ搬入量内訳'!AG29</f>
        <v>30</v>
      </c>
      <c r="H29" s="47">
        <f>'ごみ搬入量内訳'!AH29</f>
        <v>6</v>
      </c>
      <c r="I29" s="47">
        <f t="shared" si="0"/>
        <v>731</v>
      </c>
      <c r="J29" s="47">
        <f t="shared" si="1"/>
        <v>932.8667723320137</v>
      </c>
      <c r="K29" s="47">
        <f>('ごみ搬入量内訳'!E29+'ごみ搬入量内訳'!AH29)/'ごみ処理概要'!D29/366*1000000</f>
        <v>866.5068924944424</v>
      </c>
      <c r="L29" s="47">
        <f>'ごみ搬入量内訳'!F29/'ごみ処理概要'!D29/366*1000000</f>
        <v>66.35987983757143</v>
      </c>
      <c r="M29" s="47">
        <f>'資源化量内訳'!BP29</f>
        <v>0</v>
      </c>
      <c r="N29" s="47">
        <f>'ごみ処理量内訳'!E29</f>
        <v>548</v>
      </c>
      <c r="O29" s="47">
        <f>'ごみ処理量内訳'!L29</f>
        <v>24</v>
      </c>
      <c r="P29" s="47">
        <f t="shared" si="2"/>
        <v>24</v>
      </c>
      <c r="Q29" s="47">
        <f>'ごみ処理量内訳'!G29</f>
        <v>0</v>
      </c>
      <c r="R29" s="47">
        <f>'ごみ処理量内訳'!H29</f>
        <v>24</v>
      </c>
      <c r="S29" s="47">
        <f>'ごみ処理量内訳'!I29</f>
        <v>0</v>
      </c>
      <c r="T29" s="47">
        <f>'ごみ処理量内訳'!J29</f>
        <v>0</v>
      </c>
      <c r="U29" s="47">
        <f>'ごみ処理量内訳'!K29</f>
        <v>0</v>
      </c>
      <c r="V29" s="47">
        <f t="shared" si="3"/>
        <v>97</v>
      </c>
      <c r="W29" s="47">
        <f>'資源化量内訳'!M29</f>
        <v>48</v>
      </c>
      <c r="X29" s="47">
        <f>'資源化量内訳'!N29</f>
        <v>32</v>
      </c>
      <c r="Y29" s="47">
        <f>'資源化量内訳'!O29</f>
        <v>0</v>
      </c>
      <c r="Z29" s="47">
        <f>'資源化量内訳'!P29</f>
        <v>4</v>
      </c>
      <c r="AA29" s="47">
        <f>'資源化量内訳'!Q29</f>
        <v>0</v>
      </c>
      <c r="AB29" s="47">
        <f>'資源化量内訳'!R29</f>
        <v>0</v>
      </c>
      <c r="AC29" s="47">
        <f>'資源化量内訳'!S29</f>
        <v>13</v>
      </c>
      <c r="AD29" s="47">
        <f t="shared" si="4"/>
        <v>693</v>
      </c>
      <c r="AE29" s="48">
        <f t="shared" si="5"/>
        <v>96.53679653679653</v>
      </c>
      <c r="AF29" s="47">
        <f>'資源化量内訳'!AB29</f>
        <v>0</v>
      </c>
      <c r="AG29" s="47">
        <f>'資源化量内訳'!AJ29</f>
        <v>0</v>
      </c>
      <c r="AH29" s="47">
        <f>'資源化量内訳'!AR29</f>
        <v>24</v>
      </c>
      <c r="AI29" s="47">
        <f>'資源化量内訳'!AZ29</f>
        <v>0</v>
      </c>
      <c r="AJ29" s="47">
        <f>'資源化量内訳'!BH29</f>
        <v>0</v>
      </c>
      <c r="AK29" s="47" t="s">
        <v>65</v>
      </c>
      <c r="AL29" s="47">
        <f t="shared" si="6"/>
        <v>24</v>
      </c>
      <c r="AM29" s="48">
        <f t="shared" si="7"/>
        <v>17.46031746031746</v>
      </c>
      <c r="AN29" s="47">
        <f>'ごみ処理量内訳'!AC29</f>
        <v>24</v>
      </c>
      <c r="AO29" s="47">
        <f>'ごみ処理量内訳'!AD29</f>
        <v>46</v>
      </c>
      <c r="AP29" s="47">
        <f>'ごみ処理量内訳'!AE29</f>
        <v>0</v>
      </c>
      <c r="AQ29" s="47">
        <f t="shared" si="8"/>
        <v>70</v>
      </c>
    </row>
    <row r="30" spans="1:43" ht="13.5" customHeight="1">
      <c r="A30" s="185" t="s">
        <v>95</v>
      </c>
      <c r="B30" s="186" t="s">
        <v>141</v>
      </c>
      <c r="C30" s="46" t="s">
        <v>142</v>
      </c>
      <c r="D30" s="47">
        <v>3068</v>
      </c>
      <c r="E30" s="47">
        <v>3068</v>
      </c>
      <c r="F30" s="47">
        <f>'ごみ搬入量内訳'!H30</f>
        <v>663</v>
      </c>
      <c r="G30" s="47">
        <f>'ごみ搬入量内訳'!AG30</f>
        <v>2</v>
      </c>
      <c r="H30" s="47">
        <f>'ごみ搬入量内訳'!AH30</f>
        <v>0</v>
      </c>
      <c r="I30" s="47">
        <f t="shared" si="0"/>
        <v>665</v>
      </c>
      <c r="J30" s="47">
        <f t="shared" si="1"/>
        <v>592.2229109225498</v>
      </c>
      <c r="K30" s="47">
        <f>('ごみ搬入量内訳'!E30+'ごみ搬入量内訳'!AH30)/'ごみ処理概要'!D30/366*1000000</f>
        <v>498.71403025056816</v>
      </c>
      <c r="L30" s="47">
        <f>'ごみ搬入量内訳'!F30/'ごみ処理概要'!D30/366*1000000</f>
        <v>93.50888067198153</v>
      </c>
      <c r="M30" s="47">
        <f>'資源化量内訳'!BP30</f>
        <v>0</v>
      </c>
      <c r="N30" s="47">
        <f>'ごみ処理量内訳'!E30</f>
        <v>560</v>
      </c>
      <c r="O30" s="47">
        <f>'ごみ処理量内訳'!L30</f>
        <v>0</v>
      </c>
      <c r="P30" s="47">
        <f t="shared" si="2"/>
        <v>151</v>
      </c>
      <c r="Q30" s="47">
        <f>'ごみ処理量内訳'!G30</f>
        <v>0</v>
      </c>
      <c r="R30" s="47">
        <f>'ごみ処理量内訳'!H30</f>
        <v>94</v>
      </c>
      <c r="S30" s="47">
        <f>'ごみ処理量内訳'!I30</f>
        <v>0</v>
      </c>
      <c r="T30" s="47">
        <f>'ごみ処理量内訳'!J30</f>
        <v>0</v>
      </c>
      <c r="U30" s="47">
        <f>'ごみ処理量内訳'!K30</f>
        <v>57</v>
      </c>
      <c r="V30" s="47">
        <f t="shared" si="3"/>
        <v>0</v>
      </c>
      <c r="W30" s="47">
        <f>'資源化量内訳'!M30</f>
        <v>0</v>
      </c>
      <c r="X30" s="47">
        <f>'資源化量内訳'!N30</f>
        <v>0</v>
      </c>
      <c r="Y30" s="47">
        <f>'資源化量内訳'!O30</f>
        <v>0</v>
      </c>
      <c r="Z30" s="47">
        <f>'資源化量内訳'!P30</f>
        <v>0</v>
      </c>
      <c r="AA30" s="47">
        <f>'資源化量内訳'!Q30</f>
        <v>0</v>
      </c>
      <c r="AB30" s="47">
        <f>'資源化量内訳'!R30</f>
        <v>0</v>
      </c>
      <c r="AC30" s="47">
        <f>'資源化量内訳'!S30</f>
        <v>0</v>
      </c>
      <c r="AD30" s="47">
        <f t="shared" si="4"/>
        <v>711</v>
      </c>
      <c r="AE30" s="48">
        <f t="shared" si="5"/>
        <v>100</v>
      </c>
      <c r="AF30" s="47">
        <f>'資源化量内訳'!AB30</f>
        <v>0</v>
      </c>
      <c r="AG30" s="47">
        <f>'資源化量内訳'!AJ30</f>
        <v>0</v>
      </c>
      <c r="AH30" s="47">
        <f>'資源化量内訳'!AR30</f>
        <v>94</v>
      </c>
      <c r="AI30" s="47">
        <f>'資源化量内訳'!AZ30</f>
        <v>0</v>
      </c>
      <c r="AJ30" s="47">
        <f>'資源化量内訳'!BH30</f>
        <v>0</v>
      </c>
      <c r="AK30" s="47" t="s">
        <v>65</v>
      </c>
      <c r="AL30" s="47">
        <f t="shared" si="6"/>
        <v>94</v>
      </c>
      <c r="AM30" s="48">
        <f t="shared" si="7"/>
        <v>13.220815752461323</v>
      </c>
      <c r="AN30" s="47">
        <f>'ごみ処理量内訳'!AC30</f>
        <v>0</v>
      </c>
      <c r="AO30" s="47">
        <f>'ごみ処理量内訳'!AD30</f>
        <v>57</v>
      </c>
      <c r="AP30" s="47">
        <f>'ごみ処理量内訳'!AE30</f>
        <v>57</v>
      </c>
      <c r="AQ30" s="47">
        <f t="shared" si="8"/>
        <v>114</v>
      </c>
    </row>
    <row r="31" spans="1:43" ht="13.5" customHeight="1">
      <c r="A31" s="185" t="s">
        <v>95</v>
      </c>
      <c r="B31" s="186" t="s">
        <v>143</v>
      </c>
      <c r="C31" s="46" t="s">
        <v>144</v>
      </c>
      <c r="D31" s="47">
        <v>4451</v>
      </c>
      <c r="E31" s="47">
        <v>4300</v>
      </c>
      <c r="F31" s="47">
        <f>'ごみ搬入量内訳'!H31</f>
        <v>1343</v>
      </c>
      <c r="G31" s="47">
        <f>'ごみ搬入量内訳'!AG31</f>
        <v>300</v>
      </c>
      <c r="H31" s="47">
        <f>'ごみ搬入量内訳'!AH31</f>
        <v>57</v>
      </c>
      <c r="I31" s="47">
        <f t="shared" si="0"/>
        <v>1700</v>
      </c>
      <c r="J31" s="47">
        <f t="shared" si="1"/>
        <v>1043.5427416691527</v>
      </c>
      <c r="K31" s="47">
        <f>('ごみ搬入量内訳'!E31+'ごみ搬入量内訳'!AH31)/'ごみ処理概要'!D31/366*1000000</f>
        <v>841.5865287225931</v>
      </c>
      <c r="L31" s="47">
        <f>'ごみ搬入量内訳'!F31/'ごみ処理概要'!D31/366*1000000</f>
        <v>201.95621294655953</v>
      </c>
      <c r="M31" s="47">
        <f>'資源化量内訳'!BP31</f>
        <v>0</v>
      </c>
      <c r="N31" s="47">
        <f>'ごみ処理量内訳'!E31</f>
        <v>1398</v>
      </c>
      <c r="O31" s="47">
        <f>'ごみ処理量内訳'!L31</f>
        <v>0</v>
      </c>
      <c r="P31" s="47">
        <f t="shared" si="2"/>
        <v>245</v>
      </c>
      <c r="Q31" s="47">
        <f>'ごみ処理量内訳'!G31</f>
        <v>127</v>
      </c>
      <c r="R31" s="47">
        <f>'ごみ処理量内訳'!H31</f>
        <v>118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0</v>
      </c>
      <c r="V31" s="47">
        <f t="shared" si="3"/>
        <v>0</v>
      </c>
      <c r="W31" s="47">
        <f>'資源化量内訳'!M31</f>
        <v>0</v>
      </c>
      <c r="X31" s="47">
        <f>'資源化量内訳'!N31</f>
        <v>0</v>
      </c>
      <c r="Y31" s="47">
        <f>'資源化量内訳'!O31</f>
        <v>0</v>
      </c>
      <c r="Z31" s="47">
        <f>'資源化量内訳'!P31</f>
        <v>0</v>
      </c>
      <c r="AA31" s="47">
        <f>'資源化量内訳'!Q31</f>
        <v>0</v>
      </c>
      <c r="AB31" s="47">
        <f>'資源化量内訳'!R31</f>
        <v>0</v>
      </c>
      <c r="AC31" s="47">
        <f>'資源化量内訳'!S31</f>
        <v>0</v>
      </c>
      <c r="AD31" s="47">
        <f t="shared" si="4"/>
        <v>1643</v>
      </c>
      <c r="AE31" s="48">
        <f t="shared" si="5"/>
        <v>100</v>
      </c>
      <c r="AF31" s="47">
        <f>'資源化量内訳'!AB31</f>
        <v>0</v>
      </c>
      <c r="AG31" s="47">
        <f>'資源化量内訳'!AJ31</f>
        <v>36</v>
      </c>
      <c r="AH31" s="47">
        <f>'資源化量内訳'!AR31</f>
        <v>43</v>
      </c>
      <c r="AI31" s="47">
        <f>'資源化量内訳'!AZ31</f>
        <v>0</v>
      </c>
      <c r="AJ31" s="47">
        <f>'資源化量内訳'!BH31</f>
        <v>0</v>
      </c>
      <c r="AK31" s="47" t="s">
        <v>65</v>
      </c>
      <c r="AL31" s="47">
        <f t="shared" si="6"/>
        <v>79</v>
      </c>
      <c r="AM31" s="48">
        <f t="shared" si="7"/>
        <v>4.808277541083384</v>
      </c>
      <c r="AN31" s="47">
        <f>'ごみ処理量内訳'!AC31</f>
        <v>0</v>
      </c>
      <c r="AO31" s="47">
        <f>'ごみ処理量内訳'!AD31</f>
        <v>155</v>
      </c>
      <c r="AP31" s="47">
        <f>'ごみ処理量内訳'!AE31</f>
        <v>166</v>
      </c>
      <c r="AQ31" s="47">
        <f t="shared" si="8"/>
        <v>321</v>
      </c>
    </row>
    <row r="32" spans="1:43" ht="13.5" customHeight="1">
      <c r="A32" s="185" t="s">
        <v>95</v>
      </c>
      <c r="B32" s="186" t="s">
        <v>145</v>
      </c>
      <c r="C32" s="46" t="s">
        <v>146</v>
      </c>
      <c r="D32" s="47">
        <v>6129</v>
      </c>
      <c r="E32" s="47">
        <v>6071</v>
      </c>
      <c r="F32" s="47">
        <f>'ごみ搬入量内訳'!H32</f>
        <v>1095</v>
      </c>
      <c r="G32" s="47">
        <f>'ごみ搬入量内訳'!AG32</f>
        <v>158</v>
      </c>
      <c r="H32" s="47">
        <f>'ごみ搬入量内訳'!AH32</f>
        <v>12</v>
      </c>
      <c r="I32" s="47">
        <f t="shared" si="0"/>
        <v>1265</v>
      </c>
      <c r="J32" s="47">
        <f t="shared" si="1"/>
        <v>563.9230140325444</v>
      </c>
      <c r="K32" s="47">
        <f>('ごみ搬入量内訳'!E32+'ごみ搬入量内訳'!AH32)/'ごみ処理概要'!D32/366*1000000</f>
        <v>452.02998911383395</v>
      </c>
      <c r="L32" s="47">
        <f>'ごみ搬入量内訳'!F32/'ごみ処理概要'!D32/366*1000000</f>
        <v>111.89302491871038</v>
      </c>
      <c r="M32" s="47">
        <f>'資源化量内訳'!BP32</f>
        <v>0</v>
      </c>
      <c r="N32" s="47">
        <f>'ごみ処理量内訳'!E32</f>
        <v>910</v>
      </c>
      <c r="O32" s="47">
        <f>'ごみ処理量内訳'!L32</f>
        <v>0</v>
      </c>
      <c r="P32" s="47">
        <f t="shared" si="2"/>
        <v>218</v>
      </c>
      <c r="Q32" s="47">
        <f>'ごみ処理量内訳'!G32</f>
        <v>103</v>
      </c>
      <c r="R32" s="47">
        <f>'ごみ処理量内訳'!H32</f>
        <v>115</v>
      </c>
      <c r="S32" s="47">
        <f>'ごみ処理量内訳'!I32</f>
        <v>0</v>
      </c>
      <c r="T32" s="47">
        <f>'ごみ処理量内訳'!J32</f>
        <v>0</v>
      </c>
      <c r="U32" s="47">
        <f>'ごみ処理量内訳'!K32</f>
        <v>0</v>
      </c>
      <c r="V32" s="47">
        <f t="shared" si="3"/>
        <v>0</v>
      </c>
      <c r="W32" s="47">
        <f>'資源化量内訳'!M32</f>
        <v>0</v>
      </c>
      <c r="X32" s="47">
        <f>'資源化量内訳'!N32</f>
        <v>0</v>
      </c>
      <c r="Y32" s="47">
        <f>'資源化量内訳'!O32</f>
        <v>0</v>
      </c>
      <c r="Z32" s="47">
        <f>'資源化量内訳'!P32</f>
        <v>0</v>
      </c>
      <c r="AA32" s="47">
        <f>'資源化量内訳'!Q32</f>
        <v>0</v>
      </c>
      <c r="AB32" s="47">
        <f>'資源化量内訳'!R32</f>
        <v>0</v>
      </c>
      <c r="AC32" s="47">
        <f>'資源化量内訳'!S32</f>
        <v>0</v>
      </c>
      <c r="AD32" s="47">
        <f t="shared" si="4"/>
        <v>1128</v>
      </c>
      <c r="AE32" s="48">
        <f t="shared" si="5"/>
        <v>100</v>
      </c>
      <c r="AF32" s="47">
        <f>'資源化量内訳'!AB32</f>
        <v>0</v>
      </c>
      <c r="AG32" s="47">
        <f>'資源化量内訳'!AJ32</f>
        <v>33</v>
      </c>
      <c r="AH32" s="47">
        <f>'資源化量内訳'!AR32</f>
        <v>41</v>
      </c>
      <c r="AI32" s="47">
        <f>'資源化量内訳'!AZ32</f>
        <v>0</v>
      </c>
      <c r="AJ32" s="47">
        <f>'資源化量内訳'!BH32</f>
        <v>0</v>
      </c>
      <c r="AK32" s="47" t="s">
        <v>65</v>
      </c>
      <c r="AL32" s="47">
        <f t="shared" si="6"/>
        <v>74</v>
      </c>
      <c r="AM32" s="48">
        <f t="shared" si="7"/>
        <v>6.560283687943262</v>
      </c>
      <c r="AN32" s="47">
        <f>'ごみ処理量内訳'!AC32</f>
        <v>0</v>
      </c>
      <c r="AO32" s="47">
        <f>'ごみ処理量内訳'!AD32</f>
        <v>93</v>
      </c>
      <c r="AP32" s="47">
        <f>'ごみ処理量内訳'!AE32</f>
        <v>144</v>
      </c>
      <c r="AQ32" s="47">
        <f t="shared" si="8"/>
        <v>237</v>
      </c>
    </row>
    <row r="33" spans="1:43" ht="13.5" customHeight="1">
      <c r="A33" s="185" t="s">
        <v>95</v>
      </c>
      <c r="B33" s="186" t="s">
        <v>147</v>
      </c>
      <c r="C33" s="46" t="s">
        <v>148</v>
      </c>
      <c r="D33" s="47">
        <v>1690</v>
      </c>
      <c r="E33" s="47">
        <v>1690</v>
      </c>
      <c r="F33" s="47">
        <f>'ごみ搬入量内訳'!H33</f>
        <v>254</v>
      </c>
      <c r="G33" s="47">
        <f>'ごみ搬入量内訳'!AG33</f>
        <v>0</v>
      </c>
      <c r="H33" s="47">
        <f>'ごみ搬入量内訳'!AH33</f>
        <v>0</v>
      </c>
      <c r="I33" s="47">
        <f t="shared" si="0"/>
        <v>254</v>
      </c>
      <c r="J33" s="47">
        <f t="shared" si="1"/>
        <v>410.64442073269316</v>
      </c>
      <c r="K33" s="47">
        <f>('ごみ搬入量内訳'!E33+'ごみ搬入量内訳'!AH33)/'ごみ処理概要'!D33/366*1000000</f>
        <v>410.64442073269316</v>
      </c>
      <c r="L33" s="47">
        <f>'ごみ搬入量内訳'!F33/'ごみ処理概要'!D33/366*1000000</f>
        <v>0</v>
      </c>
      <c r="M33" s="47">
        <f>'資源化量内訳'!BP33</f>
        <v>0</v>
      </c>
      <c r="N33" s="47">
        <f>'ごみ処理量内訳'!E33</f>
        <v>122</v>
      </c>
      <c r="O33" s="47">
        <f>'ごみ処理量内訳'!L33</f>
        <v>0</v>
      </c>
      <c r="P33" s="47">
        <f t="shared" si="2"/>
        <v>131</v>
      </c>
      <c r="Q33" s="47">
        <f>'ごみ処理量内訳'!G33</f>
        <v>47</v>
      </c>
      <c r="R33" s="47">
        <f>'ごみ処理量内訳'!H33</f>
        <v>84</v>
      </c>
      <c r="S33" s="47">
        <f>'ごみ処理量内訳'!I33</f>
        <v>0</v>
      </c>
      <c r="T33" s="47">
        <f>'ごみ処理量内訳'!J33</f>
        <v>0</v>
      </c>
      <c r="U33" s="47">
        <f>'ごみ処理量内訳'!K33</f>
        <v>0</v>
      </c>
      <c r="V33" s="47">
        <f t="shared" si="3"/>
        <v>0</v>
      </c>
      <c r="W33" s="47">
        <f>'資源化量内訳'!M33</f>
        <v>0</v>
      </c>
      <c r="X33" s="47">
        <f>'資源化量内訳'!N33</f>
        <v>0</v>
      </c>
      <c r="Y33" s="47">
        <f>'資源化量内訳'!O33</f>
        <v>0</v>
      </c>
      <c r="Z33" s="47">
        <f>'資源化量内訳'!P33</f>
        <v>0</v>
      </c>
      <c r="AA33" s="47">
        <f>'資源化量内訳'!Q33</f>
        <v>0</v>
      </c>
      <c r="AB33" s="47">
        <f>'資源化量内訳'!R33</f>
        <v>0</v>
      </c>
      <c r="AC33" s="47">
        <f>'資源化量内訳'!S33</f>
        <v>0</v>
      </c>
      <c r="AD33" s="47">
        <f t="shared" si="4"/>
        <v>253</v>
      </c>
      <c r="AE33" s="48">
        <f t="shared" si="5"/>
        <v>100</v>
      </c>
      <c r="AF33" s="47">
        <f>'資源化量内訳'!AB33</f>
        <v>0</v>
      </c>
      <c r="AG33" s="47">
        <f>'資源化量内訳'!AJ33</f>
        <v>47</v>
      </c>
      <c r="AH33" s="47">
        <f>'資源化量内訳'!AR33</f>
        <v>84</v>
      </c>
      <c r="AI33" s="47">
        <f>'資源化量内訳'!AZ33</f>
        <v>0</v>
      </c>
      <c r="AJ33" s="47">
        <f>'資源化量内訳'!BH33</f>
        <v>0</v>
      </c>
      <c r="AK33" s="47" t="s">
        <v>65</v>
      </c>
      <c r="AL33" s="47">
        <f t="shared" si="6"/>
        <v>131</v>
      </c>
      <c r="AM33" s="48">
        <f t="shared" si="7"/>
        <v>51.77865612648221</v>
      </c>
      <c r="AN33" s="47">
        <f>'ごみ処理量内訳'!AC33</f>
        <v>0</v>
      </c>
      <c r="AO33" s="47">
        <f>'ごみ処理量内訳'!AD33</f>
        <v>12</v>
      </c>
      <c r="AP33" s="47">
        <f>'ごみ処理量内訳'!AE33</f>
        <v>0</v>
      </c>
      <c r="AQ33" s="47">
        <f t="shared" si="8"/>
        <v>12</v>
      </c>
    </row>
    <row r="34" spans="1:43" ht="13.5" customHeight="1">
      <c r="A34" s="185" t="s">
        <v>95</v>
      </c>
      <c r="B34" s="186" t="s">
        <v>149</v>
      </c>
      <c r="C34" s="46" t="s">
        <v>150</v>
      </c>
      <c r="D34" s="47">
        <v>1256</v>
      </c>
      <c r="E34" s="47">
        <v>1256</v>
      </c>
      <c r="F34" s="47">
        <f>'ごみ搬入量内訳'!H34</f>
        <v>182</v>
      </c>
      <c r="G34" s="47">
        <f>'ごみ搬入量内訳'!AG34</f>
        <v>2</v>
      </c>
      <c r="H34" s="47">
        <f>'ごみ搬入量内訳'!AH34</f>
        <v>0</v>
      </c>
      <c r="I34" s="47">
        <f aca="true" t="shared" si="9" ref="I34:I59">SUM(F34:H34)</f>
        <v>184</v>
      </c>
      <c r="J34" s="47">
        <f t="shared" si="1"/>
        <v>400.2645226410497</v>
      </c>
      <c r="K34" s="47">
        <f>('ごみ搬入量内訳'!E34+'ごみ搬入量内訳'!AH34)/'ごみ処理概要'!D34/366*1000000</f>
        <v>321.95189864606175</v>
      </c>
      <c r="L34" s="47">
        <f>'ごみ搬入量内訳'!F34/'ごみ処理概要'!D34/366*1000000</f>
        <v>78.312623994988</v>
      </c>
      <c r="M34" s="47">
        <f>'資源化量内訳'!BP34</f>
        <v>0</v>
      </c>
      <c r="N34" s="47">
        <f>'ごみ処理量内訳'!E34</f>
        <v>85</v>
      </c>
      <c r="O34" s="47">
        <f>'ごみ処理量内訳'!L34</f>
        <v>0</v>
      </c>
      <c r="P34" s="47">
        <f aca="true" t="shared" si="10" ref="P34:P59">SUM(Q34:U34)</f>
        <v>0</v>
      </c>
      <c r="Q34" s="47">
        <f>'ごみ処理量内訳'!G34</f>
        <v>0</v>
      </c>
      <c r="R34" s="47">
        <f>'ごみ処理量内訳'!H34</f>
        <v>0</v>
      </c>
      <c r="S34" s="47">
        <f>'ごみ処理量内訳'!I34</f>
        <v>0</v>
      </c>
      <c r="T34" s="47">
        <f>'ごみ処理量内訳'!J34</f>
        <v>0</v>
      </c>
      <c r="U34" s="47">
        <f>'ごみ処理量内訳'!K34</f>
        <v>0</v>
      </c>
      <c r="V34" s="47">
        <f aca="true" t="shared" si="11" ref="V34:V59">SUM(W34:AC34)</f>
        <v>90</v>
      </c>
      <c r="W34" s="47">
        <f>'資源化量内訳'!M34</f>
        <v>43</v>
      </c>
      <c r="X34" s="47">
        <f>'資源化量内訳'!N34</f>
        <v>18</v>
      </c>
      <c r="Y34" s="47">
        <f>'資源化量内訳'!O34</f>
        <v>8</v>
      </c>
      <c r="Z34" s="47">
        <f>'資源化量内訳'!P34</f>
        <v>2</v>
      </c>
      <c r="AA34" s="47">
        <f>'資源化量内訳'!Q34</f>
        <v>19</v>
      </c>
      <c r="AB34" s="47">
        <f>'資源化量内訳'!R34</f>
        <v>0</v>
      </c>
      <c r="AC34" s="47">
        <f>'資源化量内訳'!S34</f>
        <v>0</v>
      </c>
      <c r="AD34" s="47">
        <f aca="true" t="shared" si="12" ref="AD34:AD59">N34+O34+P34+V34</f>
        <v>175</v>
      </c>
      <c r="AE34" s="48">
        <f aca="true" t="shared" si="13" ref="AE34:AE60">(N34+P34+V34)/AD34*100</f>
        <v>100</v>
      </c>
      <c r="AF34" s="47">
        <f>'資源化量内訳'!AB34</f>
        <v>0</v>
      </c>
      <c r="AG34" s="47">
        <f>'資源化量内訳'!AJ34</f>
        <v>0</v>
      </c>
      <c r="AH34" s="47">
        <f>'資源化量内訳'!AR34</f>
        <v>0</v>
      </c>
      <c r="AI34" s="47">
        <f>'資源化量内訳'!AZ34</f>
        <v>0</v>
      </c>
      <c r="AJ34" s="47">
        <f>'資源化量内訳'!BH34</f>
        <v>0</v>
      </c>
      <c r="AK34" s="47" t="s">
        <v>65</v>
      </c>
      <c r="AL34" s="47">
        <f aca="true" t="shared" si="14" ref="AL34:AL59">SUM(AF34:AJ34)</f>
        <v>0</v>
      </c>
      <c r="AM34" s="48">
        <f aca="true" t="shared" si="15" ref="AM34:AM59">(V34+AL34+M34)/(M34+AD34)*100</f>
        <v>51.42857142857142</v>
      </c>
      <c r="AN34" s="47">
        <f>'ごみ処理量内訳'!AC34</f>
        <v>0</v>
      </c>
      <c r="AO34" s="47">
        <f>'ごみ処理量内訳'!AD34</f>
        <v>13</v>
      </c>
      <c r="AP34" s="47">
        <f>'ごみ処理量内訳'!AE34</f>
        <v>0</v>
      </c>
      <c r="AQ34" s="47">
        <f aca="true" t="shared" si="16" ref="AQ34:AQ59">SUM(AN34:AP34)</f>
        <v>13</v>
      </c>
    </row>
    <row r="35" spans="1:43" ht="13.5" customHeight="1">
      <c r="A35" s="185" t="s">
        <v>95</v>
      </c>
      <c r="B35" s="186" t="s">
        <v>151</v>
      </c>
      <c r="C35" s="46" t="s">
        <v>152</v>
      </c>
      <c r="D35" s="47">
        <v>4988</v>
      </c>
      <c r="E35" s="47">
        <v>4411</v>
      </c>
      <c r="F35" s="47">
        <f>'ごみ搬入量内訳'!H35</f>
        <v>1236</v>
      </c>
      <c r="G35" s="47">
        <f>'ごみ搬入量内訳'!AG35</f>
        <v>439</v>
      </c>
      <c r="H35" s="47">
        <f>'ごみ搬入量内訳'!AH35</f>
        <v>219</v>
      </c>
      <c r="I35" s="47">
        <f t="shared" si="9"/>
        <v>1894</v>
      </c>
      <c r="J35" s="47">
        <f t="shared" si="1"/>
        <v>1037.4625878063634</v>
      </c>
      <c r="K35" s="47">
        <f>('ごみ搬入量内訳'!E35+'ごみ搬入量内訳'!AH35)/'ごみ処理概要'!D35/366*1000000</f>
        <v>853.9620772915107</v>
      </c>
      <c r="L35" s="47">
        <f>'ごみ搬入量内訳'!F35/'ごみ処理概要'!D35/366*1000000</f>
        <v>183.50051051485315</v>
      </c>
      <c r="M35" s="47">
        <f>'資源化量内訳'!BP35</f>
        <v>0</v>
      </c>
      <c r="N35" s="47">
        <f>'ごみ処理量内訳'!E35</f>
        <v>1441</v>
      </c>
      <c r="O35" s="47">
        <f>'ごみ処理量内訳'!L35</f>
        <v>0</v>
      </c>
      <c r="P35" s="47">
        <f t="shared" si="10"/>
        <v>234</v>
      </c>
      <c r="Q35" s="47">
        <f>'ごみ処理量内訳'!G35</f>
        <v>127</v>
      </c>
      <c r="R35" s="47">
        <f>'ごみ処理量内訳'!H35</f>
        <v>107</v>
      </c>
      <c r="S35" s="47">
        <f>'ごみ処理量内訳'!I35</f>
        <v>0</v>
      </c>
      <c r="T35" s="47">
        <f>'ごみ処理量内訳'!J35</f>
        <v>0</v>
      </c>
      <c r="U35" s="47">
        <f>'ごみ処理量内訳'!K35</f>
        <v>0</v>
      </c>
      <c r="V35" s="47">
        <f t="shared" si="11"/>
        <v>0</v>
      </c>
      <c r="W35" s="47">
        <f>'資源化量内訳'!M35</f>
        <v>0</v>
      </c>
      <c r="X35" s="47">
        <f>'資源化量内訳'!N35</f>
        <v>0</v>
      </c>
      <c r="Y35" s="47">
        <f>'資源化量内訳'!O35</f>
        <v>0</v>
      </c>
      <c r="Z35" s="47">
        <f>'資源化量内訳'!P35</f>
        <v>0</v>
      </c>
      <c r="AA35" s="47">
        <f>'資源化量内訳'!Q35</f>
        <v>0</v>
      </c>
      <c r="AB35" s="47">
        <f>'資源化量内訳'!R35</f>
        <v>0</v>
      </c>
      <c r="AC35" s="47">
        <f>'資源化量内訳'!S35</f>
        <v>0</v>
      </c>
      <c r="AD35" s="47">
        <f t="shared" si="12"/>
        <v>1675</v>
      </c>
      <c r="AE35" s="48">
        <f t="shared" si="13"/>
        <v>100</v>
      </c>
      <c r="AF35" s="47">
        <f>'資源化量内訳'!AB35</f>
        <v>0</v>
      </c>
      <c r="AG35" s="47">
        <f>'資源化量内訳'!AJ35</f>
        <v>37</v>
      </c>
      <c r="AH35" s="47">
        <f>'資源化量内訳'!AR35</f>
        <v>41</v>
      </c>
      <c r="AI35" s="47">
        <f>'資源化量内訳'!AZ35</f>
        <v>0</v>
      </c>
      <c r="AJ35" s="47">
        <f>'資源化量内訳'!BH35</f>
        <v>0</v>
      </c>
      <c r="AK35" s="47" t="s">
        <v>65</v>
      </c>
      <c r="AL35" s="47">
        <f t="shared" si="14"/>
        <v>78</v>
      </c>
      <c r="AM35" s="48">
        <f t="shared" si="15"/>
        <v>4.656716417910448</v>
      </c>
      <c r="AN35" s="47">
        <f>'ごみ処理量内訳'!AC35</f>
        <v>0</v>
      </c>
      <c r="AO35" s="47">
        <f>'ごみ処理量内訳'!AD35</f>
        <v>164</v>
      </c>
      <c r="AP35" s="47">
        <f>'ごみ処理量内訳'!AE35</f>
        <v>156</v>
      </c>
      <c r="AQ35" s="47">
        <f t="shared" si="16"/>
        <v>320</v>
      </c>
    </row>
    <row r="36" spans="1:43" ht="13.5" customHeight="1">
      <c r="A36" s="185" t="s">
        <v>95</v>
      </c>
      <c r="B36" s="186" t="s">
        <v>153</v>
      </c>
      <c r="C36" s="46" t="s">
        <v>154</v>
      </c>
      <c r="D36" s="47">
        <v>545</v>
      </c>
      <c r="E36" s="47">
        <v>545</v>
      </c>
      <c r="F36" s="47">
        <f>'ごみ搬入量内訳'!H36</f>
        <v>79</v>
      </c>
      <c r="G36" s="47">
        <f>'ごみ搬入量内訳'!AG36</f>
        <v>3</v>
      </c>
      <c r="H36" s="47">
        <f>'ごみ搬入量内訳'!AH36</f>
        <v>0</v>
      </c>
      <c r="I36" s="47">
        <f t="shared" si="9"/>
        <v>82</v>
      </c>
      <c r="J36" s="47">
        <f t="shared" si="1"/>
        <v>411.08938687521936</v>
      </c>
      <c r="K36" s="47">
        <f>('ごみ搬入量内訳'!E36+'ごみ搬入量内訳'!AH36)/'ごみ処理概要'!D36/366*1000000</f>
        <v>360.9565348172658</v>
      </c>
      <c r="L36" s="47">
        <f>'ごみ搬入量内訳'!F36/'ごみ処理概要'!D36/366*1000000</f>
        <v>50.13285205795358</v>
      </c>
      <c r="M36" s="47">
        <f>'資源化量内訳'!BP36</f>
        <v>0</v>
      </c>
      <c r="N36" s="47">
        <f>'ごみ処理量内訳'!E36</f>
        <v>66</v>
      </c>
      <c r="O36" s="47">
        <f>'ごみ処理量内訳'!L36</f>
        <v>0</v>
      </c>
      <c r="P36" s="47">
        <f t="shared" si="10"/>
        <v>15</v>
      </c>
      <c r="Q36" s="47">
        <f>'ごみ処理量内訳'!G36</f>
        <v>7</v>
      </c>
      <c r="R36" s="47">
        <f>'ごみ処理量内訳'!H36</f>
        <v>8</v>
      </c>
      <c r="S36" s="47">
        <f>'ごみ処理量内訳'!I36</f>
        <v>0</v>
      </c>
      <c r="T36" s="47">
        <f>'ごみ処理量内訳'!J36</f>
        <v>0</v>
      </c>
      <c r="U36" s="47">
        <f>'ごみ処理量内訳'!K36</f>
        <v>0</v>
      </c>
      <c r="V36" s="47">
        <f t="shared" si="11"/>
        <v>2</v>
      </c>
      <c r="W36" s="47">
        <f>'資源化量内訳'!M36</f>
        <v>2</v>
      </c>
      <c r="X36" s="47">
        <f>'資源化量内訳'!N36</f>
        <v>0</v>
      </c>
      <c r="Y36" s="47">
        <f>'資源化量内訳'!O36</f>
        <v>0</v>
      </c>
      <c r="Z36" s="47">
        <f>'資源化量内訳'!P36</f>
        <v>0</v>
      </c>
      <c r="AA36" s="47">
        <f>'資源化量内訳'!Q36</f>
        <v>0</v>
      </c>
      <c r="AB36" s="47">
        <f>'資源化量内訳'!R36</f>
        <v>0</v>
      </c>
      <c r="AC36" s="47">
        <f>'資源化量内訳'!S36</f>
        <v>0</v>
      </c>
      <c r="AD36" s="47">
        <f t="shared" si="12"/>
        <v>83</v>
      </c>
      <c r="AE36" s="48">
        <f t="shared" si="13"/>
        <v>100</v>
      </c>
      <c r="AF36" s="47">
        <f>'資源化量内訳'!AB36</f>
        <v>0</v>
      </c>
      <c r="AG36" s="47">
        <f>'資源化量内訳'!AJ36</f>
        <v>2</v>
      </c>
      <c r="AH36" s="47">
        <f>'資源化量内訳'!AR36</f>
        <v>3</v>
      </c>
      <c r="AI36" s="47">
        <f>'資源化量内訳'!AZ36</f>
        <v>0</v>
      </c>
      <c r="AJ36" s="47">
        <f>'資源化量内訳'!BH36</f>
        <v>0</v>
      </c>
      <c r="AK36" s="47" t="s">
        <v>65</v>
      </c>
      <c r="AL36" s="47">
        <f t="shared" si="14"/>
        <v>5</v>
      </c>
      <c r="AM36" s="48">
        <f t="shared" si="15"/>
        <v>8.433734939759036</v>
      </c>
      <c r="AN36" s="47">
        <f>'ごみ処理量内訳'!AC36</f>
        <v>0</v>
      </c>
      <c r="AO36" s="47">
        <f>'ごみ処理量内訳'!AD36</f>
        <v>8</v>
      </c>
      <c r="AP36" s="47">
        <f>'ごみ処理量内訳'!AE36</f>
        <v>9</v>
      </c>
      <c r="AQ36" s="47">
        <f t="shared" si="16"/>
        <v>17</v>
      </c>
    </row>
    <row r="37" spans="1:43" ht="13.5" customHeight="1">
      <c r="A37" s="185" t="s">
        <v>95</v>
      </c>
      <c r="B37" s="186" t="s">
        <v>155</v>
      </c>
      <c r="C37" s="46" t="s">
        <v>156</v>
      </c>
      <c r="D37" s="47">
        <v>804</v>
      </c>
      <c r="E37" s="47">
        <v>804</v>
      </c>
      <c r="F37" s="47">
        <f>'ごみ搬入量内訳'!H37</f>
        <v>216</v>
      </c>
      <c r="G37" s="47">
        <f>'ごみ搬入量内訳'!AG37</f>
        <v>0</v>
      </c>
      <c r="H37" s="47">
        <f>'ごみ搬入量内訳'!AH37</f>
        <v>0</v>
      </c>
      <c r="I37" s="47">
        <f t="shared" si="9"/>
        <v>216</v>
      </c>
      <c r="J37" s="47">
        <f t="shared" si="1"/>
        <v>734.0347443112307</v>
      </c>
      <c r="K37" s="47">
        <f>('ごみ搬入量内訳'!E37+'ごみ搬入量内訳'!AH37)/'ごみ処理概要'!D37/366*1000000</f>
        <v>587.9074572492727</v>
      </c>
      <c r="L37" s="47">
        <f>'ごみ搬入量内訳'!F37/'ごみ処理概要'!D37/366*1000000</f>
        <v>146.12728706195796</v>
      </c>
      <c r="M37" s="47">
        <f>'資源化量内訳'!BP37</f>
        <v>10</v>
      </c>
      <c r="N37" s="47">
        <f>'ごみ処理量内訳'!E37</f>
        <v>186</v>
      </c>
      <c r="O37" s="47">
        <f>'ごみ処理量内訳'!L37</f>
        <v>0</v>
      </c>
      <c r="P37" s="47">
        <f t="shared" si="10"/>
        <v>30</v>
      </c>
      <c r="Q37" s="47">
        <f>'ごみ処理量内訳'!G37</f>
        <v>11</v>
      </c>
      <c r="R37" s="47">
        <f>'ごみ処理量内訳'!H37</f>
        <v>19</v>
      </c>
      <c r="S37" s="47">
        <f>'ごみ処理量内訳'!I37</f>
        <v>0</v>
      </c>
      <c r="T37" s="47">
        <f>'ごみ処理量内訳'!J37</f>
        <v>0</v>
      </c>
      <c r="U37" s="47">
        <f>'ごみ処理量内訳'!K37</f>
        <v>0</v>
      </c>
      <c r="V37" s="47">
        <f t="shared" si="11"/>
        <v>0</v>
      </c>
      <c r="W37" s="47">
        <f>'資源化量内訳'!M37</f>
        <v>0</v>
      </c>
      <c r="X37" s="47">
        <f>'資源化量内訳'!N37</f>
        <v>0</v>
      </c>
      <c r="Y37" s="47">
        <f>'資源化量内訳'!O37</f>
        <v>0</v>
      </c>
      <c r="Z37" s="47">
        <f>'資源化量内訳'!P37</f>
        <v>0</v>
      </c>
      <c r="AA37" s="47">
        <f>'資源化量内訳'!Q37</f>
        <v>0</v>
      </c>
      <c r="AB37" s="47">
        <f>'資源化量内訳'!R37</f>
        <v>0</v>
      </c>
      <c r="AC37" s="47">
        <f>'資源化量内訳'!S37</f>
        <v>0</v>
      </c>
      <c r="AD37" s="47">
        <f t="shared" si="12"/>
        <v>216</v>
      </c>
      <c r="AE37" s="48">
        <f t="shared" si="13"/>
        <v>100</v>
      </c>
      <c r="AF37" s="47">
        <f>'資源化量内訳'!AB37</f>
        <v>0</v>
      </c>
      <c r="AG37" s="47">
        <f>'資源化量内訳'!AJ37</f>
        <v>4</v>
      </c>
      <c r="AH37" s="47">
        <f>'資源化量内訳'!AR37</f>
        <v>7</v>
      </c>
      <c r="AI37" s="47">
        <f>'資源化量内訳'!AZ37</f>
        <v>0</v>
      </c>
      <c r="AJ37" s="47">
        <f>'資源化量内訳'!BH37</f>
        <v>0</v>
      </c>
      <c r="AK37" s="47" t="s">
        <v>65</v>
      </c>
      <c r="AL37" s="47">
        <f t="shared" si="14"/>
        <v>11</v>
      </c>
      <c r="AM37" s="48">
        <f t="shared" si="15"/>
        <v>9.29203539823009</v>
      </c>
      <c r="AN37" s="47">
        <f>'ごみ処理量内訳'!AC37</f>
        <v>0</v>
      </c>
      <c r="AO37" s="47">
        <f>'ごみ処理量内訳'!AD37</f>
        <v>25</v>
      </c>
      <c r="AP37" s="47">
        <f>'ごみ処理量内訳'!AE37</f>
        <v>19</v>
      </c>
      <c r="AQ37" s="47">
        <f t="shared" si="16"/>
        <v>44</v>
      </c>
    </row>
    <row r="38" spans="1:43" ht="13.5" customHeight="1">
      <c r="A38" s="185" t="s">
        <v>95</v>
      </c>
      <c r="B38" s="186" t="s">
        <v>157</v>
      </c>
      <c r="C38" s="46" t="s">
        <v>158</v>
      </c>
      <c r="D38" s="47">
        <v>24798</v>
      </c>
      <c r="E38" s="47">
        <v>24798</v>
      </c>
      <c r="F38" s="47">
        <f>'ごみ搬入量内訳'!H38</f>
        <v>7581</v>
      </c>
      <c r="G38" s="47">
        <f>'ごみ搬入量内訳'!AG38</f>
        <v>29</v>
      </c>
      <c r="H38" s="47">
        <f>'ごみ搬入量内訳'!AH38</f>
        <v>0</v>
      </c>
      <c r="I38" s="47">
        <f t="shared" si="9"/>
        <v>7610</v>
      </c>
      <c r="J38" s="47">
        <f t="shared" si="1"/>
        <v>838.4688171133139</v>
      </c>
      <c r="K38" s="47">
        <f>('ごみ搬入量内訳'!E38+'ごみ搬入量内訳'!AH38)/'ごみ処理概要'!D38/366*1000000</f>
        <v>745.3668262511916</v>
      </c>
      <c r="L38" s="47">
        <f>'ごみ搬入量内訳'!F38/'ごみ処理概要'!D38/366*1000000</f>
        <v>93.10199086212224</v>
      </c>
      <c r="M38" s="47">
        <f>'資源化量内訳'!BP38</f>
        <v>0</v>
      </c>
      <c r="N38" s="47">
        <f>'ごみ処理量内訳'!E38</f>
        <v>4634</v>
      </c>
      <c r="O38" s="47">
        <f>'ごみ処理量内訳'!L38</f>
        <v>202</v>
      </c>
      <c r="P38" s="47">
        <f t="shared" si="10"/>
        <v>862</v>
      </c>
      <c r="Q38" s="47">
        <f>'ごみ処理量内訳'!G38</f>
        <v>472</v>
      </c>
      <c r="R38" s="47">
        <f>'ごみ処理量内訳'!H38</f>
        <v>390</v>
      </c>
      <c r="S38" s="47">
        <f>'ごみ処理量内訳'!I38</f>
        <v>0</v>
      </c>
      <c r="T38" s="47">
        <f>'ごみ処理量内訳'!J38</f>
        <v>0</v>
      </c>
      <c r="U38" s="47">
        <f>'ごみ処理量内訳'!K38</f>
        <v>0</v>
      </c>
      <c r="V38" s="47">
        <f t="shared" si="11"/>
        <v>1749</v>
      </c>
      <c r="W38" s="47">
        <f>'資源化量内訳'!M38</f>
        <v>1302</v>
      </c>
      <c r="X38" s="47">
        <f>'資源化量内訳'!N38</f>
        <v>0</v>
      </c>
      <c r="Y38" s="47">
        <f>'資源化量内訳'!O38</f>
        <v>0</v>
      </c>
      <c r="Z38" s="47">
        <f>'資源化量内訳'!P38</f>
        <v>19</v>
      </c>
      <c r="AA38" s="47">
        <f>'資源化量内訳'!Q38</f>
        <v>305</v>
      </c>
      <c r="AB38" s="47">
        <f>'資源化量内訳'!R38</f>
        <v>123</v>
      </c>
      <c r="AC38" s="47">
        <f>'資源化量内訳'!S38</f>
        <v>0</v>
      </c>
      <c r="AD38" s="47">
        <f t="shared" si="12"/>
        <v>7447</v>
      </c>
      <c r="AE38" s="48">
        <f t="shared" si="13"/>
        <v>97.28749832147173</v>
      </c>
      <c r="AF38" s="47">
        <f>'資源化量内訳'!AB38</f>
        <v>0</v>
      </c>
      <c r="AG38" s="47">
        <f>'資源化量内訳'!AJ38</f>
        <v>128</v>
      </c>
      <c r="AH38" s="47">
        <f>'資源化量内訳'!AR38</f>
        <v>353</v>
      </c>
      <c r="AI38" s="47">
        <f>'資源化量内訳'!AZ38</f>
        <v>0</v>
      </c>
      <c r="AJ38" s="47">
        <f>'資源化量内訳'!BH38</f>
        <v>0</v>
      </c>
      <c r="AK38" s="47" t="s">
        <v>65</v>
      </c>
      <c r="AL38" s="47">
        <f t="shared" si="14"/>
        <v>481</v>
      </c>
      <c r="AM38" s="48">
        <f t="shared" si="15"/>
        <v>29.944944272861555</v>
      </c>
      <c r="AN38" s="47">
        <f>'ごみ処理量内訳'!AC38</f>
        <v>202</v>
      </c>
      <c r="AO38" s="47">
        <f>'ごみ処理量内訳'!AD38</f>
        <v>554</v>
      </c>
      <c r="AP38" s="47">
        <f>'ごみ処理量内訳'!AE38</f>
        <v>179</v>
      </c>
      <c r="AQ38" s="47">
        <f t="shared" si="16"/>
        <v>935</v>
      </c>
    </row>
    <row r="39" spans="1:43" ht="13.5" customHeight="1">
      <c r="A39" s="185" t="s">
        <v>95</v>
      </c>
      <c r="B39" s="186" t="s">
        <v>159</v>
      </c>
      <c r="C39" s="46" t="s">
        <v>160</v>
      </c>
      <c r="D39" s="47">
        <v>2373</v>
      </c>
      <c r="E39" s="47">
        <v>2373</v>
      </c>
      <c r="F39" s="47">
        <f>'ごみ搬入量内訳'!H39</f>
        <v>513</v>
      </c>
      <c r="G39" s="47">
        <f>'ごみ搬入量内訳'!AG39</f>
        <v>100</v>
      </c>
      <c r="H39" s="47">
        <f>'ごみ搬入量内訳'!AH39</f>
        <v>0</v>
      </c>
      <c r="I39" s="47">
        <f t="shared" si="9"/>
        <v>613</v>
      </c>
      <c r="J39" s="47">
        <f t="shared" si="1"/>
        <v>705.7999949338989</v>
      </c>
      <c r="K39" s="47">
        <f>('ごみ搬入量内訳'!E39+'ごみ搬入量内訳'!AH39)/'ごみ処理概要'!D39/366*1000000</f>
        <v>590.6613334438665</v>
      </c>
      <c r="L39" s="47">
        <f>'ごみ搬入量内訳'!F39/'ごみ処理概要'!D39/366*1000000</f>
        <v>115.13866149003245</v>
      </c>
      <c r="M39" s="47">
        <f>'資源化量内訳'!BP39</f>
        <v>0</v>
      </c>
      <c r="N39" s="47">
        <f>'ごみ処理量内訳'!E39</f>
        <v>426</v>
      </c>
      <c r="O39" s="47">
        <f>'ごみ処理量内訳'!L39</f>
        <v>0</v>
      </c>
      <c r="P39" s="47">
        <f t="shared" si="10"/>
        <v>183</v>
      </c>
      <c r="Q39" s="47">
        <f>'ごみ処理量内訳'!G39</f>
        <v>88</v>
      </c>
      <c r="R39" s="47">
        <f>'ごみ処理量内訳'!H39</f>
        <v>95</v>
      </c>
      <c r="S39" s="47">
        <f>'ごみ処理量内訳'!I39</f>
        <v>0</v>
      </c>
      <c r="T39" s="47">
        <f>'ごみ処理量内訳'!J39</f>
        <v>0</v>
      </c>
      <c r="U39" s="47">
        <f>'ごみ処理量内訳'!K39</f>
        <v>0</v>
      </c>
      <c r="V39" s="47">
        <f t="shared" si="11"/>
        <v>0</v>
      </c>
      <c r="W39" s="47">
        <f>'資源化量内訳'!M39</f>
        <v>0</v>
      </c>
      <c r="X39" s="47">
        <f>'資源化量内訳'!N39</f>
        <v>0</v>
      </c>
      <c r="Y39" s="47">
        <f>'資源化量内訳'!O39</f>
        <v>0</v>
      </c>
      <c r="Z39" s="47">
        <f>'資源化量内訳'!P39</f>
        <v>0</v>
      </c>
      <c r="AA39" s="47">
        <f>'資源化量内訳'!Q39</f>
        <v>0</v>
      </c>
      <c r="AB39" s="47">
        <f>'資源化量内訳'!R39</f>
        <v>0</v>
      </c>
      <c r="AC39" s="47">
        <f>'資源化量内訳'!S39</f>
        <v>0</v>
      </c>
      <c r="AD39" s="47">
        <f t="shared" si="12"/>
        <v>609</v>
      </c>
      <c r="AE39" s="48">
        <f t="shared" si="13"/>
        <v>100</v>
      </c>
      <c r="AF39" s="47">
        <f>'資源化量内訳'!AB39</f>
        <v>0</v>
      </c>
      <c r="AG39" s="47">
        <f>'資源化量内訳'!AJ39</f>
        <v>39</v>
      </c>
      <c r="AH39" s="47">
        <f>'資源化量内訳'!AR39</f>
        <v>95</v>
      </c>
      <c r="AI39" s="47">
        <f>'資源化量内訳'!AZ39</f>
        <v>0</v>
      </c>
      <c r="AJ39" s="47">
        <f>'資源化量内訳'!BH39</f>
        <v>0</v>
      </c>
      <c r="AK39" s="47" t="s">
        <v>65</v>
      </c>
      <c r="AL39" s="47">
        <f t="shared" si="14"/>
        <v>134</v>
      </c>
      <c r="AM39" s="48">
        <f t="shared" si="15"/>
        <v>22.003284072249592</v>
      </c>
      <c r="AN39" s="47">
        <f>'ごみ処理量内訳'!AC39</f>
        <v>0</v>
      </c>
      <c r="AO39" s="47">
        <f>'ごみ処理量内訳'!AD39</f>
        <v>38</v>
      </c>
      <c r="AP39" s="47">
        <f>'ごみ処理量内訳'!AE39</f>
        <v>32</v>
      </c>
      <c r="AQ39" s="47">
        <f t="shared" si="16"/>
        <v>70</v>
      </c>
    </row>
    <row r="40" spans="1:43" ht="13.5" customHeight="1">
      <c r="A40" s="185" t="s">
        <v>95</v>
      </c>
      <c r="B40" s="186" t="s">
        <v>161</v>
      </c>
      <c r="C40" s="46" t="s">
        <v>64</v>
      </c>
      <c r="D40" s="47">
        <v>16281</v>
      </c>
      <c r="E40" s="47">
        <v>16281</v>
      </c>
      <c r="F40" s="47">
        <f>'ごみ搬入量内訳'!H40</f>
        <v>3902</v>
      </c>
      <c r="G40" s="47">
        <f>'ごみ搬入量内訳'!AG40</f>
        <v>551</v>
      </c>
      <c r="H40" s="47">
        <f>'ごみ搬入量内訳'!AH40</f>
        <v>536</v>
      </c>
      <c r="I40" s="47">
        <f t="shared" si="9"/>
        <v>4989</v>
      </c>
      <c r="J40" s="47">
        <f t="shared" si="1"/>
        <v>837.2426473179538</v>
      </c>
      <c r="K40" s="47">
        <f>('ごみ搬入量内訳'!E40+'ごみ搬入量内訳'!AH40)/'ごみ処理概要'!D40/366*1000000</f>
        <v>784.0444273941632</v>
      </c>
      <c r="L40" s="47">
        <f>'ごみ搬入量内訳'!F40/'ごみ処理概要'!D40/366*1000000</f>
        <v>53.19821992379062</v>
      </c>
      <c r="M40" s="47">
        <f>'資源化量内訳'!BP40</f>
        <v>0</v>
      </c>
      <c r="N40" s="47">
        <f>'ごみ処理量内訳'!E40</f>
        <v>2617</v>
      </c>
      <c r="O40" s="47">
        <f>'ごみ処理量内訳'!L40</f>
        <v>0</v>
      </c>
      <c r="P40" s="47">
        <f t="shared" si="10"/>
        <v>1835</v>
      </c>
      <c r="Q40" s="47">
        <f>'ごみ処理量内訳'!G40</f>
        <v>492</v>
      </c>
      <c r="R40" s="47">
        <f>'ごみ処理量内訳'!H40</f>
        <v>1343</v>
      </c>
      <c r="S40" s="47">
        <f>'ごみ処理量内訳'!I40</f>
        <v>0</v>
      </c>
      <c r="T40" s="47">
        <f>'ごみ処理量内訳'!J40</f>
        <v>0</v>
      </c>
      <c r="U40" s="47">
        <f>'ごみ処理量内訳'!K40</f>
        <v>0</v>
      </c>
      <c r="V40" s="47">
        <f t="shared" si="11"/>
        <v>0</v>
      </c>
      <c r="W40" s="47">
        <f>'資源化量内訳'!M40</f>
        <v>0</v>
      </c>
      <c r="X40" s="47">
        <f>'資源化量内訳'!N40</f>
        <v>0</v>
      </c>
      <c r="Y40" s="47">
        <f>'資源化量内訳'!O40</f>
        <v>0</v>
      </c>
      <c r="Z40" s="47">
        <f>'資源化量内訳'!P40</f>
        <v>0</v>
      </c>
      <c r="AA40" s="47">
        <f>'資源化量内訳'!Q40</f>
        <v>0</v>
      </c>
      <c r="AB40" s="47">
        <f>'資源化量内訳'!R40</f>
        <v>0</v>
      </c>
      <c r="AC40" s="47">
        <f>'資源化量内訳'!S40</f>
        <v>0</v>
      </c>
      <c r="AD40" s="47">
        <f t="shared" si="12"/>
        <v>4452</v>
      </c>
      <c r="AE40" s="48">
        <f t="shared" si="13"/>
        <v>100</v>
      </c>
      <c r="AF40" s="47">
        <f>'資源化量内訳'!AB40</f>
        <v>0</v>
      </c>
      <c r="AG40" s="47">
        <f>'資源化量内訳'!AJ40</f>
        <v>339</v>
      </c>
      <c r="AH40" s="47">
        <f>'資源化量内訳'!AR40</f>
        <v>1260</v>
      </c>
      <c r="AI40" s="47">
        <f>'資源化量内訳'!AZ40</f>
        <v>0</v>
      </c>
      <c r="AJ40" s="47">
        <f>'資源化量内訳'!BH40</f>
        <v>0</v>
      </c>
      <c r="AK40" s="47" t="s">
        <v>65</v>
      </c>
      <c r="AL40" s="47">
        <f t="shared" si="14"/>
        <v>1599</v>
      </c>
      <c r="AM40" s="48">
        <f t="shared" si="15"/>
        <v>35.916442048517524</v>
      </c>
      <c r="AN40" s="47">
        <f>'ごみ処理量内訳'!AC40</f>
        <v>0</v>
      </c>
      <c r="AO40" s="47">
        <f>'ごみ処理量内訳'!AD40</f>
        <v>368</v>
      </c>
      <c r="AP40" s="47">
        <f>'ごみ処理量内訳'!AE40</f>
        <v>235</v>
      </c>
      <c r="AQ40" s="47">
        <f t="shared" si="16"/>
        <v>603</v>
      </c>
    </row>
    <row r="41" spans="1:43" ht="13.5" customHeight="1">
      <c r="A41" s="185" t="s">
        <v>95</v>
      </c>
      <c r="B41" s="186" t="s">
        <v>162</v>
      </c>
      <c r="C41" s="46" t="s">
        <v>163</v>
      </c>
      <c r="D41" s="47">
        <v>3159</v>
      </c>
      <c r="E41" s="47">
        <v>2962</v>
      </c>
      <c r="F41" s="47">
        <f>'ごみ搬入量内訳'!H41</f>
        <v>739</v>
      </c>
      <c r="G41" s="47">
        <f>'ごみ搬入量内訳'!AG41</f>
        <v>114</v>
      </c>
      <c r="H41" s="47">
        <f>'ごみ搬入量内訳'!AH41</f>
        <v>46</v>
      </c>
      <c r="I41" s="47">
        <f t="shared" si="9"/>
        <v>899</v>
      </c>
      <c r="J41" s="47">
        <f t="shared" si="1"/>
        <v>777.5511722081242</v>
      </c>
      <c r="K41" s="47">
        <f>('ごみ搬入量内訳'!E41+'ごみ搬入量内訳'!AH41)/'ごみ処理概要'!D41/366*1000000</f>
        <v>678.9518022062041</v>
      </c>
      <c r="L41" s="47">
        <f>'ごみ搬入量内訳'!F41/'ごみ処理概要'!D41/366*1000000</f>
        <v>98.5993700019201</v>
      </c>
      <c r="M41" s="47">
        <f>'資源化量内訳'!BP41</f>
        <v>0</v>
      </c>
      <c r="N41" s="47">
        <f>'ごみ処理量内訳'!E41</f>
        <v>585</v>
      </c>
      <c r="O41" s="47">
        <f>'ごみ処理量内訳'!L41</f>
        <v>0</v>
      </c>
      <c r="P41" s="47">
        <f t="shared" si="10"/>
        <v>274</v>
      </c>
      <c r="Q41" s="47">
        <f>'ごみ処理量内訳'!G41</f>
        <v>109</v>
      </c>
      <c r="R41" s="47">
        <f>'ごみ処理量内訳'!H41</f>
        <v>165</v>
      </c>
      <c r="S41" s="47">
        <f>'ごみ処理量内訳'!I41</f>
        <v>0</v>
      </c>
      <c r="T41" s="47">
        <f>'ごみ処理量内訳'!J41</f>
        <v>0</v>
      </c>
      <c r="U41" s="47">
        <f>'ごみ処理量内訳'!K41</f>
        <v>0</v>
      </c>
      <c r="V41" s="47">
        <f t="shared" si="11"/>
        <v>0</v>
      </c>
      <c r="W41" s="47">
        <f>'資源化量内訳'!M41</f>
        <v>0</v>
      </c>
      <c r="X41" s="47">
        <f>'資源化量内訳'!N41</f>
        <v>0</v>
      </c>
      <c r="Y41" s="47">
        <f>'資源化量内訳'!O41</f>
        <v>0</v>
      </c>
      <c r="Z41" s="47">
        <f>'資源化量内訳'!P41</f>
        <v>0</v>
      </c>
      <c r="AA41" s="47">
        <f>'資源化量内訳'!Q41</f>
        <v>0</v>
      </c>
      <c r="AB41" s="47">
        <f>'資源化量内訳'!R41</f>
        <v>0</v>
      </c>
      <c r="AC41" s="47">
        <f>'資源化量内訳'!S41</f>
        <v>0</v>
      </c>
      <c r="AD41" s="47">
        <f t="shared" si="12"/>
        <v>859</v>
      </c>
      <c r="AE41" s="48">
        <f t="shared" si="13"/>
        <v>100</v>
      </c>
      <c r="AF41" s="47">
        <f>'資源化量内訳'!AB41</f>
        <v>0</v>
      </c>
      <c r="AG41" s="47">
        <f>'資源化量内訳'!AJ41</f>
        <v>70</v>
      </c>
      <c r="AH41" s="47">
        <f>'資源化量内訳'!AR41</f>
        <v>165</v>
      </c>
      <c r="AI41" s="47">
        <f>'資源化量内訳'!AZ41</f>
        <v>0</v>
      </c>
      <c r="AJ41" s="47">
        <f>'資源化量内訳'!BH41</f>
        <v>0</v>
      </c>
      <c r="AK41" s="47" t="s">
        <v>65</v>
      </c>
      <c r="AL41" s="47">
        <f t="shared" si="14"/>
        <v>235</v>
      </c>
      <c r="AM41" s="48">
        <f t="shared" si="15"/>
        <v>27.357392316647267</v>
      </c>
      <c r="AN41" s="47">
        <f>'ごみ処理量内訳'!AC41</f>
        <v>0</v>
      </c>
      <c r="AO41" s="47">
        <f>'ごみ処理量内訳'!AD41</f>
        <v>52</v>
      </c>
      <c r="AP41" s="47">
        <f>'ごみ処理量内訳'!AE41</f>
        <v>25</v>
      </c>
      <c r="AQ41" s="47">
        <f t="shared" si="16"/>
        <v>77</v>
      </c>
    </row>
    <row r="42" spans="1:43" ht="13.5" customHeight="1">
      <c r="A42" s="185" t="s">
        <v>95</v>
      </c>
      <c r="B42" s="186" t="s">
        <v>164</v>
      </c>
      <c r="C42" s="46" t="s">
        <v>165</v>
      </c>
      <c r="D42" s="47">
        <v>3490</v>
      </c>
      <c r="E42" s="47">
        <v>3275</v>
      </c>
      <c r="F42" s="47">
        <f>'ごみ搬入量内訳'!H42</f>
        <v>447</v>
      </c>
      <c r="G42" s="47">
        <f>'ごみ搬入量内訳'!AG42</f>
        <v>0</v>
      </c>
      <c r="H42" s="47">
        <f>'ごみ搬入量内訳'!AH42</f>
        <v>29</v>
      </c>
      <c r="I42" s="47">
        <f t="shared" si="9"/>
        <v>476</v>
      </c>
      <c r="J42" s="47">
        <f t="shared" si="1"/>
        <v>372.64941205943603</v>
      </c>
      <c r="K42" s="47">
        <f>('ごみ搬入量内訳'!E42+'ごみ搬入量内訳'!AH42)/'ごみ処理概要'!D42/366*1000000</f>
        <v>372.64941205943603</v>
      </c>
      <c r="L42" s="47">
        <f>'ごみ搬入量内訳'!F42/'ごみ処理概要'!D42/366*1000000</f>
        <v>0</v>
      </c>
      <c r="M42" s="47">
        <f>'資源化量内訳'!BP42</f>
        <v>0</v>
      </c>
      <c r="N42" s="47">
        <f>'ごみ処理量内訳'!E42</f>
        <v>315</v>
      </c>
      <c r="O42" s="47">
        <f>'ごみ処理量内訳'!L42</f>
        <v>0</v>
      </c>
      <c r="P42" s="47">
        <f t="shared" si="10"/>
        <v>0</v>
      </c>
      <c r="Q42" s="47">
        <f>'ごみ処理量内訳'!G42</f>
        <v>0</v>
      </c>
      <c r="R42" s="47">
        <f>'ごみ処理量内訳'!H42</f>
        <v>0</v>
      </c>
      <c r="S42" s="47">
        <f>'ごみ処理量内訳'!I42</f>
        <v>0</v>
      </c>
      <c r="T42" s="47">
        <f>'ごみ処理量内訳'!J42</f>
        <v>0</v>
      </c>
      <c r="U42" s="47">
        <f>'ごみ処理量内訳'!K42</f>
        <v>0</v>
      </c>
      <c r="V42" s="47">
        <f t="shared" si="11"/>
        <v>103</v>
      </c>
      <c r="W42" s="47">
        <f>'資源化量内訳'!M42</f>
        <v>50</v>
      </c>
      <c r="X42" s="47">
        <f>'資源化量内訳'!N42</f>
        <v>13</v>
      </c>
      <c r="Y42" s="47">
        <f>'資源化量内訳'!O42</f>
        <v>24</v>
      </c>
      <c r="Z42" s="47">
        <f>'資源化量内訳'!P42</f>
        <v>3</v>
      </c>
      <c r="AA42" s="47">
        <f>'資源化量内訳'!Q42</f>
        <v>6</v>
      </c>
      <c r="AB42" s="47">
        <f>'資源化量内訳'!R42</f>
        <v>7</v>
      </c>
      <c r="AC42" s="47">
        <f>'資源化量内訳'!S42</f>
        <v>0</v>
      </c>
      <c r="AD42" s="47">
        <f t="shared" si="12"/>
        <v>418</v>
      </c>
      <c r="AE42" s="48">
        <f t="shared" si="13"/>
        <v>100</v>
      </c>
      <c r="AF42" s="47">
        <f>'資源化量内訳'!AB42</f>
        <v>0</v>
      </c>
      <c r="AG42" s="47">
        <f>'資源化量内訳'!AJ42</f>
        <v>0</v>
      </c>
      <c r="AH42" s="47">
        <f>'資源化量内訳'!AR42</f>
        <v>0</v>
      </c>
      <c r="AI42" s="47">
        <f>'資源化量内訳'!AZ42</f>
        <v>0</v>
      </c>
      <c r="AJ42" s="47">
        <f>'資源化量内訳'!BH42</f>
        <v>0</v>
      </c>
      <c r="AK42" s="47" t="s">
        <v>65</v>
      </c>
      <c r="AL42" s="47">
        <f t="shared" si="14"/>
        <v>0</v>
      </c>
      <c r="AM42" s="48">
        <f t="shared" si="15"/>
        <v>24.641148325358852</v>
      </c>
      <c r="AN42" s="47">
        <f>'ごみ処理量内訳'!AC42</f>
        <v>0</v>
      </c>
      <c r="AO42" s="47">
        <f>'ごみ処理量内訳'!AD42</f>
        <v>38</v>
      </c>
      <c r="AP42" s="47">
        <f>'ごみ処理量内訳'!AE42</f>
        <v>0</v>
      </c>
      <c r="AQ42" s="47">
        <f t="shared" si="16"/>
        <v>38</v>
      </c>
    </row>
    <row r="43" spans="1:43" ht="13.5" customHeight="1">
      <c r="A43" s="185" t="s">
        <v>95</v>
      </c>
      <c r="B43" s="186" t="s">
        <v>166</v>
      </c>
      <c r="C43" s="46" t="s">
        <v>167</v>
      </c>
      <c r="D43" s="47">
        <v>7312</v>
      </c>
      <c r="E43" s="47">
        <v>7312</v>
      </c>
      <c r="F43" s="47">
        <f>'ごみ搬入量内訳'!H43</f>
        <v>2111</v>
      </c>
      <c r="G43" s="47">
        <f>'ごみ搬入量内訳'!AG43</f>
        <v>359</v>
      </c>
      <c r="H43" s="47">
        <f>'ごみ搬入量内訳'!AH43</f>
        <v>0</v>
      </c>
      <c r="I43" s="47">
        <f t="shared" si="9"/>
        <v>2470</v>
      </c>
      <c r="J43" s="47">
        <f aca="true" t="shared" si="17" ref="J43:J60">I43/D43/366*1000000</f>
        <v>922.9532111298442</v>
      </c>
      <c r="K43" s="47">
        <f>('ごみ搬入量内訳'!E43+'ごみ搬入量内訳'!AH43)/'ごみ処理概要'!D43/366*1000000</f>
        <v>783.2024010235439</v>
      </c>
      <c r="L43" s="47">
        <f>'ごみ搬入量内訳'!F43/'ごみ処理概要'!D43/366*1000000</f>
        <v>139.7508101063003</v>
      </c>
      <c r="M43" s="47">
        <f>'資源化量内訳'!BP43</f>
        <v>0</v>
      </c>
      <c r="N43" s="47">
        <f>'ごみ処理量内訳'!E43</f>
        <v>0</v>
      </c>
      <c r="O43" s="47">
        <f>'ごみ処理量内訳'!L43</f>
        <v>0</v>
      </c>
      <c r="P43" s="47">
        <f t="shared" si="10"/>
        <v>2291</v>
      </c>
      <c r="Q43" s="47">
        <f>'ごみ処理量内訳'!G43</f>
        <v>0</v>
      </c>
      <c r="R43" s="47">
        <f>'ごみ処理量内訳'!H43</f>
        <v>606</v>
      </c>
      <c r="S43" s="47">
        <f>'ごみ処理量内訳'!I43</f>
        <v>0</v>
      </c>
      <c r="T43" s="47">
        <f>'ごみ処理量内訳'!J43</f>
        <v>1685</v>
      </c>
      <c r="U43" s="47">
        <f>'ごみ処理量内訳'!K43</f>
        <v>0</v>
      </c>
      <c r="V43" s="47">
        <f t="shared" si="11"/>
        <v>179</v>
      </c>
      <c r="W43" s="47">
        <f>'資源化量内訳'!M43</f>
        <v>159</v>
      </c>
      <c r="X43" s="47">
        <f>'資源化量内訳'!N43</f>
        <v>0</v>
      </c>
      <c r="Y43" s="47">
        <f>'資源化量内訳'!O43</f>
        <v>0</v>
      </c>
      <c r="Z43" s="47">
        <f>'資源化量内訳'!P43</f>
        <v>0</v>
      </c>
      <c r="AA43" s="47">
        <f>'資源化量内訳'!Q43</f>
        <v>1</v>
      </c>
      <c r="AB43" s="47">
        <f>'資源化量内訳'!R43</f>
        <v>19</v>
      </c>
      <c r="AC43" s="47">
        <f>'資源化量内訳'!S43</f>
        <v>0</v>
      </c>
      <c r="AD43" s="47">
        <f t="shared" si="12"/>
        <v>2470</v>
      </c>
      <c r="AE43" s="48">
        <f t="shared" si="13"/>
        <v>100</v>
      </c>
      <c r="AF43" s="47">
        <f>'資源化量内訳'!AB43</f>
        <v>0</v>
      </c>
      <c r="AG43" s="47">
        <f>'資源化量内訳'!AJ43</f>
        <v>0</v>
      </c>
      <c r="AH43" s="47">
        <f>'資源化量内訳'!AR43</f>
        <v>602</v>
      </c>
      <c r="AI43" s="47">
        <f>'資源化量内訳'!AZ43</f>
        <v>0</v>
      </c>
      <c r="AJ43" s="47">
        <f>'資源化量内訳'!BH43</f>
        <v>1680</v>
      </c>
      <c r="AK43" s="47" t="s">
        <v>65</v>
      </c>
      <c r="AL43" s="47">
        <f t="shared" si="14"/>
        <v>2282</v>
      </c>
      <c r="AM43" s="48">
        <f t="shared" si="15"/>
        <v>99.63562753036437</v>
      </c>
      <c r="AN43" s="47">
        <f>'ごみ処理量内訳'!AC43</f>
        <v>0</v>
      </c>
      <c r="AO43" s="47">
        <f>'ごみ処理量内訳'!AD43</f>
        <v>0</v>
      </c>
      <c r="AP43" s="47">
        <f>'ごみ処理量内訳'!AE43</f>
        <v>9</v>
      </c>
      <c r="AQ43" s="47">
        <f t="shared" si="16"/>
        <v>9</v>
      </c>
    </row>
    <row r="44" spans="1:43" ht="13.5" customHeight="1">
      <c r="A44" s="185" t="s">
        <v>95</v>
      </c>
      <c r="B44" s="186" t="s">
        <v>168</v>
      </c>
      <c r="C44" s="46" t="s">
        <v>169</v>
      </c>
      <c r="D44" s="47">
        <v>14991</v>
      </c>
      <c r="E44" s="47">
        <v>14991</v>
      </c>
      <c r="F44" s="47">
        <f>'ごみ搬入量内訳'!H44</f>
        <v>3667</v>
      </c>
      <c r="G44" s="47">
        <f>'ごみ搬入量内訳'!AG44</f>
        <v>1479</v>
      </c>
      <c r="H44" s="47">
        <f>'ごみ搬入量内訳'!AH44</f>
        <v>0</v>
      </c>
      <c r="I44" s="47">
        <f t="shared" si="9"/>
        <v>5146</v>
      </c>
      <c r="J44" s="47">
        <f t="shared" si="17"/>
        <v>937.9033613246272</v>
      </c>
      <c r="K44" s="47">
        <f>('ごみ搬入量内訳'!E44+'ごみ搬入量内訳'!AH44)/'ごみ処理概要'!D44/366*1000000</f>
        <v>668.3427178347081</v>
      </c>
      <c r="L44" s="47">
        <f>'ごみ搬入量内訳'!F44/'ごみ処理概要'!D44/366*1000000</f>
        <v>269.5606434899191</v>
      </c>
      <c r="M44" s="47">
        <f>'資源化量内訳'!BP44</f>
        <v>0</v>
      </c>
      <c r="N44" s="47">
        <f>'ごみ処理量内訳'!E44</f>
        <v>3713</v>
      </c>
      <c r="O44" s="47">
        <f>'ごみ処理量内訳'!L44</f>
        <v>0</v>
      </c>
      <c r="P44" s="47">
        <f t="shared" si="10"/>
        <v>1416</v>
      </c>
      <c r="Q44" s="47">
        <f>'ごみ処理量内訳'!G44</f>
        <v>658</v>
      </c>
      <c r="R44" s="47">
        <f>'ごみ処理量内訳'!H44</f>
        <v>758</v>
      </c>
      <c r="S44" s="47">
        <f>'ごみ処理量内訳'!I44</f>
        <v>0</v>
      </c>
      <c r="T44" s="47">
        <f>'ごみ処理量内訳'!J44</f>
        <v>0</v>
      </c>
      <c r="U44" s="47">
        <f>'ごみ処理量内訳'!K44</f>
        <v>0</v>
      </c>
      <c r="V44" s="47">
        <f t="shared" si="11"/>
        <v>0</v>
      </c>
      <c r="W44" s="47">
        <f>'資源化量内訳'!M44</f>
        <v>0</v>
      </c>
      <c r="X44" s="47">
        <f>'資源化量内訳'!N44</f>
        <v>0</v>
      </c>
      <c r="Y44" s="47">
        <f>'資源化量内訳'!O44</f>
        <v>0</v>
      </c>
      <c r="Z44" s="47">
        <f>'資源化量内訳'!P44</f>
        <v>0</v>
      </c>
      <c r="AA44" s="47">
        <f>'資源化量内訳'!Q44</f>
        <v>0</v>
      </c>
      <c r="AB44" s="47">
        <f>'資源化量内訳'!R44</f>
        <v>0</v>
      </c>
      <c r="AC44" s="47">
        <f>'資源化量内訳'!S44</f>
        <v>0</v>
      </c>
      <c r="AD44" s="47">
        <f t="shared" si="12"/>
        <v>5129</v>
      </c>
      <c r="AE44" s="48">
        <f t="shared" si="13"/>
        <v>100</v>
      </c>
      <c r="AF44" s="47">
        <f>'資源化量内訳'!AB44</f>
        <v>0</v>
      </c>
      <c r="AG44" s="47">
        <f>'資源化量内訳'!AJ44</f>
        <v>319</v>
      </c>
      <c r="AH44" s="47">
        <f>'資源化量内訳'!AR44</f>
        <v>758</v>
      </c>
      <c r="AI44" s="47">
        <f>'資源化量内訳'!AZ44</f>
        <v>0</v>
      </c>
      <c r="AJ44" s="47">
        <f>'資源化量内訳'!BH44</f>
        <v>0</v>
      </c>
      <c r="AK44" s="47" t="s">
        <v>65</v>
      </c>
      <c r="AL44" s="47">
        <f t="shared" si="14"/>
        <v>1077</v>
      </c>
      <c r="AM44" s="48">
        <f t="shared" si="15"/>
        <v>20.998245271982842</v>
      </c>
      <c r="AN44" s="47">
        <f>'ごみ処理量内訳'!AC44</f>
        <v>0</v>
      </c>
      <c r="AO44" s="47">
        <f>'ごみ処理量内訳'!AD44</f>
        <v>330</v>
      </c>
      <c r="AP44" s="47">
        <f>'ごみ処理量内訳'!AE44</f>
        <v>220</v>
      </c>
      <c r="AQ44" s="47">
        <f t="shared" si="16"/>
        <v>550</v>
      </c>
    </row>
    <row r="45" spans="1:43" ht="13.5" customHeight="1">
      <c r="A45" s="185" t="s">
        <v>95</v>
      </c>
      <c r="B45" s="186" t="s">
        <v>170</v>
      </c>
      <c r="C45" s="46" t="s">
        <v>171</v>
      </c>
      <c r="D45" s="47">
        <v>7347</v>
      </c>
      <c r="E45" s="47">
        <v>7347</v>
      </c>
      <c r="F45" s="47">
        <f>'ごみ搬入量内訳'!H45</f>
        <v>1795</v>
      </c>
      <c r="G45" s="47">
        <f>'ごみ搬入量内訳'!AG45</f>
        <v>929</v>
      </c>
      <c r="H45" s="47">
        <f>'ごみ搬入量内訳'!AH45</f>
        <v>0</v>
      </c>
      <c r="I45" s="47">
        <f t="shared" si="9"/>
        <v>2724</v>
      </c>
      <c r="J45" s="47">
        <f t="shared" si="17"/>
        <v>1013.0152376234751</v>
      </c>
      <c r="K45" s="47">
        <f>('ごみ搬入量内訳'!E45+'ごみ搬入量内訳'!AH45)/'ごみ処理概要'!D45/366*1000000</f>
        <v>702.1192249020269</v>
      </c>
      <c r="L45" s="47">
        <f>'ごみ搬入量内訳'!F45/'ごみ処理概要'!D45/366*1000000</f>
        <v>310.89601272144836</v>
      </c>
      <c r="M45" s="47">
        <f>'資源化量内訳'!BP45</f>
        <v>0</v>
      </c>
      <c r="N45" s="47">
        <f>'ごみ処理量内訳'!E45</f>
        <v>1955</v>
      </c>
      <c r="O45" s="47">
        <f>'ごみ処理量内訳'!L45</f>
        <v>0</v>
      </c>
      <c r="P45" s="47">
        <f t="shared" si="10"/>
        <v>770</v>
      </c>
      <c r="Q45" s="47">
        <f>'ごみ処理量内訳'!G45</f>
        <v>346</v>
      </c>
      <c r="R45" s="47">
        <f>'ごみ処理量内訳'!H45</f>
        <v>424</v>
      </c>
      <c r="S45" s="47">
        <f>'ごみ処理量内訳'!I45</f>
        <v>0</v>
      </c>
      <c r="T45" s="47">
        <f>'ごみ処理量内訳'!J45</f>
        <v>0</v>
      </c>
      <c r="U45" s="47">
        <f>'ごみ処理量内訳'!K45</f>
        <v>0</v>
      </c>
      <c r="V45" s="47">
        <f t="shared" si="11"/>
        <v>0</v>
      </c>
      <c r="W45" s="47">
        <f>'資源化量内訳'!M45</f>
        <v>0</v>
      </c>
      <c r="X45" s="47">
        <f>'資源化量内訳'!N45</f>
        <v>0</v>
      </c>
      <c r="Y45" s="47">
        <f>'資源化量内訳'!O45</f>
        <v>0</v>
      </c>
      <c r="Z45" s="47">
        <f>'資源化量内訳'!P45</f>
        <v>0</v>
      </c>
      <c r="AA45" s="47">
        <f>'資源化量内訳'!Q45</f>
        <v>0</v>
      </c>
      <c r="AB45" s="47">
        <f>'資源化量内訳'!R45</f>
        <v>0</v>
      </c>
      <c r="AC45" s="47">
        <f>'資源化量内訳'!S45</f>
        <v>0</v>
      </c>
      <c r="AD45" s="47">
        <f t="shared" si="12"/>
        <v>2725</v>
      </c>
      <c r="AE45" s="48">
        <f t="shared" si="13"/>
        <v>100</v>
      </c>
      <c r="AF45" s="47">
        <f>'資源化量内訳'!AB45</f>
        <v>0</v>
      </c>
      <c r="AG45" s="47">
        <f>'資源化量内訳'!AJ45</f>
        <v>175</v>
      </c>
      <c r="AH45" s="47">
        <f>'資源化量内訳'!AR45</f>
        <v>424</v>
      </c>
      <c r="AI45" s="47">
        <f>'資源化量内訳'!AZ45</f>
        <v>0</v>
      </c>
      <c r="AJ45" s="47">
        <f>'資源化量内訳'!BH45</f>
        <v>0</v>
      </c>
      <c r="AK45" s="47" t="s">
        <v>65</v>
      </c>
      <c r="AL45" s="47">
        <f t="shared" si="14"/>
        <v>599</v>
      </c>
      <c r="AM45" s="48">
        <f t="shared" si="15"/>
        <v>21.98165137614679</v>
      </c>
      <c r="AN45" s="47">
        <f>'ごみ処理量内訳'!AC45</f>
        <v>0</v>
      </c>
      <c r="AO45" s="47">
        <f>'ごみ処理量内訳'!AD45</f>
        <v>174</v>
      </c>
      <c r="AP45" s="47">
        <f>'ごみ処理量内訳'!AE45</f>
        <v>111</v>
      </c>
      <c r="AQ45" s="47">
        <f t="shared" si="16"/>
        <v>285</v>
      </c>
    </row>
    <row r="46" spans="1:43" ht="13.5" customHeight="1">
      <c r="A46" s="185" t="s">
        <v>95</v>
      </c>
      <c r="B46" s="186" t="s">
        <v>172</v>
      </c>
      <c r="C46" s="46" t="s">
        <v>173</v>
      </c>
      <c r="D46" s="47">
        <v>14848</v>
      </c>
      <c r="E46" s="47">
        <v>14834</v>
      </c>
      <c r="F46" s="47">
        <f>'ごみ搬入量内訳'!H46</f>
        <v>3837</v>
      </c>
      <c r="G46" s="47">
        <f>'ごみ搬入量内訳'!AG46</f>
        <v>1224</v>
      </c>
      <c r="H46" s="47">
        <f>'ごみ搬入量内訳'!AH46</f>
        <v>4</v>
      </c>
      <c r="I46" s="47">
        <f t="shared" si="9"/>
        <v>5065</v>
      </c>
      <c r="J46" s="47">
        <f t="shared" si="17"/>
        <v>932.0311027887697</v>
      </c>
      <c r="K46" s="47">
        <f>('ごみ搬入量内訳'!E46+'ごみ搬入量内訳'!AH46)/'ごみ処理概要'!D46/366*1000000</f>
        <v>819.7825395703787</v>
      </c>
      <c r="L46" s="47">
        <f>'ごみ搬入量内訳'!F46/'ごみ処理概要'!D46/366*1000000</f>
        <v>112.2485632183908</v>
      </c>
      <c r="M46" s="47">
        <f>'資源化量内訳'!BP46</f>
        <v>0</v>
      </c>
      <c r="N46" s="47">
        <f>'ごみ処理量内訳'!E46</f>
        <v>4064</v>
      </c>
      <c r="O46" s="47">
        <f>'ごみ処理量内訳'!L46</f>
        <v>0</v>
      </c>
      <c r="P46" s="47">
        <f t="shared" si="10"/>
        <v>907</v>
      </c>
      <c r="Q46" s="47">
        <f>'ごみ処理量内訳'!G46</f>
        <v>0</v>
      </c>
      <c r="R46" s="47">
        <f>'ごみ処理量内訳'!H46</f>
        <v>907</v>
      </c>
      <c r="S46" s="47">
        <f>'ごみ処理量内訳'!I46</f>
        <v>0</v>
      </c>
      <c r="T46" s="47">
        <f>'ごみ処理量内訳'!J46</f>
        <v>0</v>
      </c>
      <c r="U46" s="47">
        <f>'ごみ処理量内訳'!K46</f>
        <v>0</v>
      </c>
      <c r="V46" s="47">
        <f t="shared" si="11"/>
        <v>0</v>
      </c>
      <c r="W46" s="47">
        <f>'資源化量内訳'!M46</f>
        <v>0</v>
      </c>
      <c r="X46" s="47">
        <f>'資源化量内訳'!N46</f>
        <v>0</v>
      </c>
      <c r="Y46" s="47">
        <f>'資源化量内訳'!O46</f>
        <v>0</v>
      </c>
      <c r="Z46" s="47">
        <f>'資源化量内訳'!P46</f>
        <v>0</v>
      </c>
      <c r="AA46" s="47">
        <f>'資源化量内訳'!Q46</f>
        <v>0</v>
      </c>
      <c r="AB46" s="47">
        <f>'資源化量内訳'!R46</f>
        <v>0</v>
      </c>
      <c r="AC46" s="47">
        <f>'資源化量内訳'!S46</f>
        <v>0</v>
      </c>
      <c r="AD46" s="47">
        <f t="shared" si="12"/>
        <v>4971</v>
      </c>
      <c r="AE46" s="48">
        <f t="shared" si="13"/>
        <v>100</v>
      </c>
      <c r="AF46" s="47">
        <f>'資源化量内訳'!AB46</f>
        <v>0</v>
      </c>
      <c r="AG46" s="47">
        <f>'資源化量内訳'!AJ46</f>
        <v>0</v>
      </c>
      <c r="AH46" s="47">
        <f>'資源化量内訳'!AR46</f>
        <v>907</v>
      </c>
      <c r="AI46" s="47">
        <f>'資源化量内訳'!AZ46</f>
        <v>0</v>
      </c>
      <c r="AJ46" s="47">
        <f>'資源化量内訳'!BH46</f>
        <v>0</v>
      </c>
      <c r="AK46" s="47" t="s">
        <v>65</v>
      </c>
      <c r="AL46" s="47">
        <f t="shared" si="14"/>
        <v>907</v>
      </c>
      <c r="AM46" s="48">
        <f t="shared" si="15"/>
        <v>18.245825789579563</v>
      </c>
      <c r="AN46" s="47">
        <f>'ごみ処理量内訳'!AC46</f>
        <v>0</v>
      </c>
      <c r="AO46" s="47">
        <f>'ごみ処理量内訳'!AD46</f>
        <v>430</v>
      </c>
      <c r="AP46" s="47">
        <f>'ごみ処理量内訳'!AE46</f>
        <v>0</v>
      </c>
      <c r="AQ46" s="47">
        <f t="shared" si="16"/>
        <v>430</v>
      </c>
    </row>
    <row r="47" spans="1:43" ht="13.5" customHeight="1">
      <c r="A47" s="185" t="s">
        <v>95</v>
      </c>
      <c r="B47" s="186" t="s">
        <v>174</v>
      </c>
      <c r="C47" s="46" t="s">
        <v>304</v>
      </c>
      <c r="D47" s="47">
        <v>4459</v>
      </c>
      <c r="E47" s="47">
        <v>4459</v>
      </c>
      <c r="F47" s="47">
        <f>'ごみ搬入量内訳'!H47</f>
        <v>890</v>
      </c>
      <c r="G47" s="47">
        <f>'ごみ搬入量内訳'!AG47</f>
        <v>0</v>
      </c>
      <c r="H47" s="47">
        <f>'ごみ搬入量内訳'!AH47</f>
        <v>0</v>
      </c>
      <c r="I47" s="47">
        <f t="shared" si="9"/>
        <v>890</v>
      </c>
      <c r="J47" s="47">
        <f t="shared" si="17"/>
        <v>545.3451422002777</v>
      </c>
      <c r="K47" s="47">
        <f>('ごみ搬入量内訳'!E47+'ごみ搬入量内訳'!AH47)/'ごみ処理概要'!D47/366*1000000</f>
        <v>545.3451422002777</v>
      </c>
      <c r="L47" s="47">
        <f>'ごみ搬入量内訳'!F47/'ごみ処理概要'!D47/366*1000000</f>
        <v>0</v>
      </c>
      <c r="M47" s="47">
        <f>'資源化量内訳'!BP47</f>
        <v>0</v>
      </c>
      <c r="N47" s="47">
        <f>'ごみ処理量内訳'!E47</f>
        <v>0</v>
      </c>
      <c r="O47" s="47">
        <f>'ごみ処理量内訳'!L47</f>
        <v>60</v>
      </c>
      <c r="P47" s="47">
        <f t="shared" si="10"/>
        <v>783</v>
      </c>
      <c r="Q47" s="47">
        <f>'ごみ処理量内訳'!G47</f>
        <v>0</v>
      </c>
      <c r="R47" s="47">
        <f>'ごみ処理量内訳'!H47</f>
        <v>36</v>
      </c>
      <c r="S47" s="47">
        <f>'ごみ処理量内訳'!I47</f>
        <v>0</v>
      </c>
      <c r="T47" s="47">
        <f>'ごみ処理量内訳'!J47</f>
        <v>747</v>
      </c>
      <c r="U47" s="47">
        <f>'ごみ処理量内訳'!K47</f>
        <v>0</v>
      </c>
      <c r="V47" s="47">
        <f t="shared" si="11"/>
        <v>42</v>
      </c>
      <c r="W47" s="47">
        <f>'資源化量内訳'!M47</f>
        <v>42</v>
      </c>
      <c r="X47" s="47">
        <f>'資源化量内訳'!N47</f>
        <v>0</v>
      </c>
      <c r="Y47" s="47">
        <f>'資源化量内訳'!O47</f>
        <v>0</v>
      </c>
      <c r="Z47" s="47">
        <f>'資源化量内訳'!P47</f>
        <v>0</v>
      </c>
      <c r="AA47" s="47">
        <f>'資源化量内訳'!Q47</f>
        <v>0</v>
      </c>
      <c r="AB47" s="47">
        <f>'資源化量内訳'!R47</f>
        <v>0</v>
      </c>
      <c r="AC47" s="47">
        <f>'資源化量内訳'!S47</f>
        <v>0</v>
      </c>
      <c r="AD47" s="47">
        <f t="shared" si="12"/>
        <v>885</v>
      </c>
      <c r="AE47" s="48">
        <f t="shared" si="13"/>
        <v>93.22033898305084</v>
      </c>
      <c r="AF47" s="47">
        <f>'資源化量内訳'!AB47</f>
        <v>0</v>
      </c>
      <c r="AG47" s="47">
        <f>'資源化量内訳'!AJ47</f>
        <v>0</v>
      </c>
      <c r="AH47" s="47">
        <f>'資源化量内訳'!AR47</f>
        <v>36</v>
      </c>
      <c r="AI47" s="47">
        <f>'資源化量内訳'!AZ47</f>
        <v>0</v>
      </c>
      <c r="AJ47" s="47">
        <f>'資源化量内訳'!BH47</f>
        <v>739</v>
      </c>
      <c r="AK47" s="47" t="s">
        <v>65</v>
      </c>
      <c r="AL47" s="47">
        <f t="shared" si="14"/>
        <v>775</v>
      </c>
      <c r="AM47" s="48">
        <f t="shared" si="15"/>
        <v>92.31638418079096</v>
      </c>
      <c r="AN47" s="47">
        <f>'ごみ処理量内訳'!AC47</f>
        <v>60</v>
      </c>
      <c r="AO47" s="47">
        <f>'ごみ処理量内訳'!AD47</f>
        <v>0</v>
      </c>
      <c r="AP47" s="47">
        <f>'ごみ処理量内訳'!AE47</f>
        <v>8</v>
      </c>
      <c r="AQ47" s="47">
        <f t="shared" si="16"/>
        <v>68</v>
      </c>
    </row>
    <row r="48" spans="1:43" ht="13.5" customHeight="1">
      <c r="A48" s="185" t="s">
        <v>95</v>
      </c>
      <c r="B48" s="186" t="s">
        <v>175</v>
      </c>
      <c r="C48" s="46" t="s">
        <v>176</v>
      </c>
      <c r="D48" s="47">
        <v>1684</v>
      </c>
      <c r="E48" s="47">
        <v>1674</v>
      </c>
      <c r="F48" s="47">
        <f>'ごみ搬入量内訳'!H48</f>
        <v>324</v>
      </c>
      <c r="G48" s="47">
        <f>'ごみ搬入量内訳'!AG48</f>
        <v>25</v>
      </c>
      <c r="H48" s="47">
        <f>'ごみ搬入量内訳'!AH48</f>
        <v>2</v>
      </c>
      <c r="I48" s="47">
        <f t="shared" si="9"/>
        <v>351</v>
      </c>
      <c r="J48" s="47">
        <f t="shared" si="17"/>
        <v>569.4871695027452</v>
      </c>
      <c r="K48" s="47">
        <f>('ごみ搬入量内訳'!E48+'ごみ搬入量内訳'!AH48)/'ごみ処理概要'!D48/366*1000000</f>
        <v>528.925405293148</v>
      </c>
      <c r="L48" s="47">
        <f>'ごみ搬入量内訳'!F48/'ごみ処理概要'!D48/366*1000000</f>
        <v>40.561764209597236</v>
      </c>
      <c r="M48" s="47">
        <f>'資源化量内訳'!BP48</f>
        <v>6</v>
      </c>
      <c r="N48" s="47">
        <f>'ごみ処理量内訳'!E48</f>
        <v>0</v>
      </c>
      <c r="O48" s="47">
        <f>'ごみ処理量内訳'!L48</f>
        <v>1</v>
      </c>
      <c r="P48" s="47">
        <f t="shared" si="10"/>
        <v>349</v>
      </c>
      <c r="Q48" s="47">
        <f>'ごみ処理量内訳'!G48</f>
        <v>0</v>
      </c>
      <c r="R48" s="47">
        <f>'ごみ処理量内訳'!H48</f>
        <v>77</v>
      </c>
      <c r="S48" s="47">
        <f>'ごみ処理量内訳'!I48</f>
        <v>0</v>
      </c>
      <c r="T48" s="47">
        <f>'ごみ処理量内訳'!J48</f>
        <v>272</v>
      </c>
      <c r="U48" s="47">
        <f>'ごみ処理量内訳'!K48</f>
        <v>0</v>
      </c>
      <c r="V48" s="47">
        <f t="shared" si="11"/>
        <v>0</v>
      </c>
      <c r="W48" s="47">
        <f>'資源化量内訳'!M48</f>
        <v>0</v>
      </c>
      <c r="X48" s="47">
        <f>'資源化量内訳'!N48</f>
        <v>0</v>
      </c>
      <c r="Y48" s="47">
        <f>'資源化量内訳'!O48</f>
        <v>0</v>
      </c>
      <c r="Z48" s="47">
        <f>'資源化量内訳'!P48</f>
        <v>0</v>
      </c>
      <c r="AA48" s="47">
        <f>'資源化量内訳'!Q48</f>
        <v>0</v>
      </c>
      <c r="AB48" s="47">
        <f>'資源化量内訳'!R48</f>
        <v>0</v>
      </c>
      <c r="AC48" s="47">
        <f>'資源化量内訳'!S48</f>
        <v>0</v>
      </c>
      <c r="AD48" s="47">
        <f t="shared" si="12"/>
        <v>350</v>
      </c>
      <c r="AE48" s="48">
        <f t="shared" si="13"/>
        <v>99.71428571428571</v>
      </c>
      <c r="AF48" s="47">
        <f>'資源化量内訳'!AB48</f>
        <v>0</v>
      </c>
      <c r="AG48" s="47">
        <f>'資源化量内訳'!AJ48</f>
        <v>0</v>
      </c>
      <c r="AH48" s="47">
        <f>'資源化量内訳'!AR48</f>
        <v>76</v>
      </c>
      <c r="AI48" s="47">
        <f>'資源化量内訳'!AZ48</f>
        <v>0</v>
      </c>
      <c r="AJ48" s="47">
        <f>'資源化量内訳'!BH48</f>
        <v>135</v>
      </c>
      <c r="AK48" s="47" t="s">
        <v>65</v>
      </c>
      <c r="AL48" s="47">
        <f t="shared" si="14"/>
        <v>211</v>
      </c>
      <c r="AM48" s="48">
        <f t="shared" si="15"/>
        <v>60.95505617977528</v>
      </c>
      <c r="AN48" s="47">
        <f>'ごみ処理量内訳'!AC48</f>
        <v>1</v>
      </c>
      <c r="AO48" s="47">
        <f>'ごみ処理量内訳'!AD48</f>
        <v>0</v>
      </c>
      <c r="AP48" s="47">
        <f>'ごみ処理量内訳'!AE48</f>
        <v>1</v>
      </c>
      <c r="AQ48" s="47">
        <f t="shared" si="16"/>
        <v>2</v>
      </c>
    </row>
    <row r="49" spans="1:43" ht="13.5" customHeight="1">
      <c r="A49" s="185" t="s">
        <v>95</v>
      </c>
      <c r="B49" s="186" t="s">
        <v>177</v>
      </c>
      <c r="C49" s="46" t="s">
        <v>178</v>
      </c>
      <c r="D49" s="47">
        <v>2868</v>
      </c>
      <c r="E49" s="47">
        <v>2630</v>
      </c>
      <c r="F49" s="47">
        <f>'ごみ搬入量内訳'!H49</f>
        <v>701</v>
      </c>
      <c r="G49" s="47">
        <f>'ごみ搬入量内訳'!AG49</f>
        <v>0</v>
      </c>
      <c r="H49" s="47">
        <f>'ごみ搬入量内訳'!AH49</f>
        <v>15</v>
      </c>
      <c r="I49" s="47">
        <f t="shared" si="9"/>
        <v>716</v>
      </c>
      <c r="J49" s="47">
        <f t="shared" si="17"/>
        <v>682.1074452599249</v>
      </c>
      <c r="K49" s="47">
        <f>('ごみ搬入量内訳'!E49+'ごみ搬入量内訳'!AH49)/'ごみ処理概要'!D49/366*1000000</f>
        <v>672.5808049629986</v>
      </c>
      <c r="L49" s="47">
        <f>'ごみ搬入量内訳'!F49/'ごみ処理概要'!D49/366*1000000</f>
        <v>9.526640296926324</v>
      </c>
      <c r="M49" s="47">
        <f>'資源化量内訳'!BP49</f>
        <v>0</v>
      </c>
      <c r="N49" s="47">
        <f>'ごみ処理量内訳'!E49</f>
        <v>0</v>
      </c>
      <c r="O49" s="47">
        <f>'ごみ処理量内訳'!L49</f>
        <v>0</v>
      </c>
      <c r="P49" s="47">
        <f t="shared" si="10"/>
        <v>493</v>
      </c>
      <c r="Q49" s="47">
        <f>'ごみ処理量内訳'!G49</f>
        <v>0</v>
      </c>
      <c r="R49" s="47">
        <f>'ごみ処理量内訳'!H49</f>
        <v>107</v>
      </c>
      <c r="S49" s="47">
        <f>'ごみ処理量内訳'!I49</f>
        <v>0</v>
      </c>
      <c r="T49" s="47">
        <f>'ごみ処理量内訳'!J49</f>
        <v>386</v>
      </c>
      <c r="U49" s="47">
        <f>'ごみ処理量内訳'!K49</f>
        <v>0</v>
      </c>
      <c r="V49" s="47">
        <f t="shared" si="11"/>
        <v>208</v>
      </c>
      <c r="W49" s="47">
        <f>'資源化量内訳'!M49</f>
        <v>58</v>
      </c>
      <c r="X49" s="47">
        <f>'資源化量内訳'!N49</f>
        <v>70</v>
      </c>
      <c r="Y49" s="47">
        <f>'資源化量内訳'!O49</f>
        <v>80</v>
      </c>
      <c r="Z49" s="47">
        <f>'資源化量内訳'!P49</f>
        <v>0</v>
      </c>
      <c r="AA49" s="47">
        <f>'資源化量内訳'!Q49</f>
        <v>0</v>
      </c>
      <c r="AB49" s="47">
        <f>'資源化量内訳'!R49</f>
        <v>0</v>
      </c>
      <c r="AC49" s="47">
        <f>'資源化量内訳'!S49</f>
        <v>0</v>
      </c>
      <c r="AD49" s="47">
        <f t="shared" si="12"/>
        <v>701</v>
      </c>
      <c r="AE49" s="48">
        <f t="shared" si="13"/>
        <v>100</v>
      </c>
      <c r="AF49" s="47">
        <f>'資源化量内訳'!AB49</f>
        <v>0</v>
      </c>
      <c r="AG49" s="47">
        <f>'資源化量内訳'!AJ49</f>
        <v>0</v>
      </c>
      <c r="AH49" s="47">
        <f>'資源化量内訳'!AR49</f>
        <v>107</v>
      </c>
      <c r="AI49" s="47">
        <f>'資源化量内訳'!AZ49</f>
        <v>0</v>
      </c>
      <c r="AJ49" s="47">
        <f>'資源化量内訳'!BH49</f>
        <v>386</v>
      </c>
      <c r="AK49" s="47" t="s">
        <v>65</v>
      </c>
      <c r="AL49" s="47">
        <f t="shared" si="14"/>
        <v>493</v>
      </c>
      <c r="AM49" s="48">
        <f t="shared" si="15"/>
        <v>100</v>
      </c>
      <c r="AN49" s="47">
        <f>'ごみ処理量内訳'!AC49</f>
        <v>0</v>
      </c>
      <c r="AO49" s="47">
        <f>'ごみ処理量内訳'!AD49</f>
        <v>0</v>
      </c>
      <c r="AP49" s="47">
        <f>'ごみ処理量内訳'!AE49</f>
        <v>0</v>
      </c>
      <c r="AQ49" s="47">
        <f t="shared" si="16"/>
        <v>0</v>
      </c>
    </row>
    <row r="50" spans="1:43" ht="13.5" customHeight="1">
      <c r="A50" s="185" t="s">
        <v>95</v>
      </c>
      <c r="B50" s="186" t="s">
        <v>179</v>
      </c>
      <c r="C50" s="46" t="s">
        <v>180</v>
      </c>
      <c r="D50" s="47">
        <v>4503</v>
      </c>
      <c r="E50" s="47">
        <v>4503</v>
      </c>
      <c r="F50" s="47">
        <f>'ごみ搬入量内訳'!H50</f>
        <v>939</v>
      </c>
      <c r="G50" s="47">
        <f>'ごみ搬入量内訳'!AG50</f>
        <v>8</v>
      </c>
      <c r="H50" s="47">
        <f>'ごみ搬入量内訳'!AH50</f>
        <v>0</v>
      </c>
      <c r="I50" s="47">
        <f t="shared" si="9"/>
        <v>947</v>
      </c>
      <c r="J50" s="47">
        <f t="shared" si="17"/>
        <v>574.6017530510928</v>
      </c>
      <c r="K50" s="47">
        <f>('ごみ搬入量内訳'!E50+'ごみ搬入量内訳'!AH50)/'ごみ処理概要'!D50/366*1000000</f>
        <v>569.7476727718862</v>
      </c>
      <c r="L50" s="47">
        <f>'ごみ搬入量内訳'!F50/'ごみ処理概要'!D50/366*1000000</f>
        <v>4.854080279206698</v>
      </c>
      <c r="M50" s="47">
        <f>'資源化量内訳'!BP50</f>
        <v>0</v>
      </c>
      <c r="N50" s="47">
        <f>'ごみ処理量内訳'!E50</f>
        <v>0</v>
      </c>
      <c r="O50" s="47">
        <f>'ごみ処理量内訳'!L50</f>
        <v>0</v>
      </c>
      <c r="P50" s="47">
        <f t="shared" si="10"/>
        <v>940</v>
      </c>
      <c r="Q50" s="47">
        <f>'ごみ処理量内訳'!G50</f>
        <v>141</v>
      </c>
      <c r="R50" s="47">
        <f>'ごみ処理量内訳'!H50</f>
        <v>54</v>
      </c>
      <c r="S50" s="47">
        <f>'ごみ処理量内訳'!I50</f>
        <v>0</v>
      </c>
      <c r="T50" s="47">
        <f>'ごみ処理量内訳'!J50</f>
        <v>745</v>
      </c>
      <c r="U50" s="47">
        <f>'ごみ処理量内訳'!K50</f>
        <v>0</v>
      </c>
      <c r="V50" s="47">
        <f t="shared" si="11"/>
        <v>7</v>
      </c>
      <c r="W50" s="47">
        <f>'資源化量内訳'!M50</f>
        <v>7</v>
      </c>
      <c r="X50" s="47">
        <f>'資源化量内訳'!N50</f>
        <v>0</v>
      </c>
      <c r="Y50" s="47">
        <f>'資源化量内訳'!O50</f>
        <v>0</v>
      </c>
      <c r="Z50" s="47">
        <f>'資源化量内訳'!P50</f>
        <v>0</v>
      </c>
      <c r="AA50" s="47">
        <f>'資源化量内訳'!Q50</f>
        <v>0</v>
      </c>
      <c r="AB50" s="47">
        <f>'資源化量内訳'!R50</f>
        <v>0</v>
      </c>
      <c r="AC50" s="47">
        <f>'資源化量内訳'!S50</f>
        <v>0</v>
      </c>
      <c r="AD50" s="47">
        <f t="shared" si="12"/>
        <v>947</v>
      </c>
      <c r="AE50" s="48">
        <f t="shared" si="13"/>
        <v>100</v>
      </c>
      <c r="AF50" s="47">
        <f>'資源化量内訳'!AB50</f>
        <v>0</v>
      </c>
      <c r="AG50" s="47">
        <f>'資源化量内訳'!AJ50</f>
        <v>141</v>
      </c>
      <c r="AH50" s="47">
        <f>'資源化量内訳'!AR50</f>
        <v>54</v>
      </c>
      <c r="AI50" s="47">
        <f>'資源化量内訳'!AZ50</f>
        <v>0</v>
      </c>
      <c r="AJ50" s="47">
        <f>'資源化量内訳'!BH50</f>
        <v>370</v>
      </c>
      <c r="AK50" s="47" t="s">
        <v>65</v>
      </c>
      <c r="AL50" s="47">
        <f t="shared" si="14"/>
        <v>565</v>
      </c>
      <c r="AM50" s="48">
        <f t="shared" si="15"/>
        <v>60.4012671594509</v>
      </c>
      <c r="AN50" s="47">
        <f>'ごみ処理量内訳'!AC50</f>
        <v>0</v>
      </c>
      <c r="AO50" s="47">
        <f>'ごみ処理量内訳'!AD50</f>
        <v>0</v>
      </c>
      <c r="AP50" s="47">
        <f>'ごみ処理量内訳'!AE50</f>
        <v>2</v>
      </c>
      <c r="AQ50" s="47">
        <f t="shared" si="16"/>
        <v>2</v>
      </c>
    </row>
    <row r="51" spans="1:43" ht="13.5" customHeight="1">
      <c r="A51" s="185" t="s">
        <v>95</v>
      </c>
      <c r="B51" s="186" t="s">
        <v>181</v>
      </c>
      <c r="C51" s="46" t="s">
        <v>182</v>
      </c>
      <c r="D51" s="47">
        <v>2582</v>
      </c>
      <c r="E51" s="47">
        <v>2582</v>
      </c>
      <c r="F51" s="47">
        <f>'ごみ搬入量内訳'!H51</f>
        <v>568</v>
      </c>
      <c r="G51" s="47">
        <f>'ごみ搬入量内訳'!AG51</f>
        <v>89</v>
      </c>
      <c r="H51" s="47">
        <f>'ごみ搬入量内訳'!AH51</f>
        <v>0</v>
      </c>
      <c r="I51" s="47">
        <f t="shared" si="9"/>
        <v>657</v>
      </c>
      <c r="J51" s="47">
        <f t="shared" si="17"/>
        <v>695.2292669299436</v>
      </c>
      <c r="K51" s="47">
        <f>('ごみ搬入量内訳'!E51+'ごみ搬入量内訳'!AH51)/'ごみ処理概要'!D51/366*1000000</f>
        <v>601.0505686700275</v>
      </c>
      <c r="L51" s="47">
        <f>'ごみ搬入量内訳'!F51/'ごみ処理概要'!D51/366*1000000</f>
        <v>94.17869825991629</v>
      </c>
      <c r="M51" s="47">
        <f>'資源化量内訳'!BP51</f>
        <v>0</v>
      </c>
      <c r="N51" s="47">
        <f>'ごみ処理量内訳'!E51</f>
        <v>469</v>
      </c>
      <c r="O51" s="47">
        <f>'ごみ処理量内訳'!L51</f>
        <v>0</v>
      </c>
      <c r="P51" s="47">
        <f t="shared" si="10"/>
        <v>193</v>
      </c>
      <c r="Q51" s="47">
        <f>'ごみ処理量内訳'!G51</f>
        <v>78</v>
      </c>
      <c r="R51" s="47">
        <f>'ごみ処理量内訳'!H51</f>
        <v>115</v>
      </c>
      <c r="S51" s="47">
        <f>'ごみ処理量内訳'!I51</f>
        <v>0</v>
      </c>
      <c r="T51" s="47">
        <f>'ごみ処理量内訳'!J51</f>
        <v>0</v>
      </c>
      <c r="U51" s="47">
        <f>'ごみ処理量内訳'!K51</f>
        <v>0</v>
      </c>
      <c r="V51" s="47">
        <f t="shared" si="11"/>
        <v>0</v>
      </c>
      <c r="W51" s="47">
        <f>'資源化量内訳'!M51</f>
        <v>0</v>
      </c>
      <c r="X51" s="47">
        <f>'資源化量内訳'!N51</f>
        <v>0</v>
      </c>
      <c r="Y51" s="47">
        <f>'資源化量内訳'!O51</f>
        <v>0</v>
      </c>
      <c r="Z51" s="47">
        <f>'資源化量内訳'!P51</f>
        <v>0</v>
      </c>
      <c r="AA51" s="47">
        <f>'資源化量内訳'!Q51</f>
        <v>0</v>
      </c>
      <c r="AB51" s="47">
        <f>'資源化量内訳'!R51</f>
        <v>0</v>
      </c>
      <c r="AC51" s="47">
        <f>'資源化量内訳'!S51</f>
        <v>0</v>
      </c>
      <c r="AD51" s="47">
        <f t="shared" si="12"/>
        <v>662</v>
      </c>
      <c r="AE51" s="48">
        <f t="shared" si="13"/>
        <v>100</v>
      </c>
      <c r="AF51" s="47">
        <f>'資源化量内訳'!AB51</f>
        <v>0</v>
      </c>
      <c r="AG51" s="47">
        <f>'資源化量内訳'!AJ51</f>
        <v>45</v>
      </c>
      <c r="AH51" s="47">
        <f>'資源化量内訳'!AR51</f>
        <v>115</v>
      </c>
      <c r="AI51" s="47">
        <f>'資源化量内訳'!AZ51</f>
        <v>0</v>
      </c>
      <c r="AJ51" s="47">
        <f>'資源化量内訳'!BH51</f>
        <v>0</v>
      </c>
      <c r="AK51" s="47" t="s">
        <v>65</v>
      </c>
      <c r="AL51" s="47">
        <f t="shared" si="14"/>
        <v>160</v>
      </c>
      <c r="AM51" s="48">
        <f t="shared" si="15"/>
        <v>24.169184290030213</v>
      </c>
      <c r="AN51" s="47">
        <f>'ごみ処理量内訳'!AC51</f>
        <v>0</v>
      </c>
      <c r="AO51" s="47">
        <f>'ごみ処理量内訳'!AD51</f>
        <v>42</v>
      </c>
      <c r="AP51" s="47">
        <f>'ごみ処理量内訳'!AE51</f>
        <v>21</v>
      </c>
      <c r="AQ51" s="47">
        <f t="shared" si="16"/>
        <v>63</v>
      </c>
    </row>
    <row r="52" spans="1:43" ht="13.5" customHeight="1">
      <c r="A52" s="185" t="s">
        <v>95</v>
      </c>
      <c r="B52" s="186" t="s">
        <v>183</v>
      </c>
      <c r="C52" s="46" t="s">
        <v>184</v>
      </c>
      <c r="D52" s="47">
        <v>6276</v>
      </c>
      <c r="E52" s="47">
        <v>6276</v>
      </c>
      <c r="F52" s="47">
        <f>'ごみ搬入量内訳'!H52</f>
        <v>1391</v>
      </c>
      <c r="G52" s="47">
        <f>'ごみ搬入量内訳'!AG52</f>
        <v>108</v>
      </c>
      <c r="H52" s="47">
        <f>'ごみ搬入量内訳'!AH52</f>
        <v>0</v>
      </c>
      <c r="I52" s="47">
        <f t="shared" si="9"/>
        <v>1499</v>
      </c>
      <c r="J52" s="47">
        <f t="shared" si="17"/>
        <v>652.5857895635032</v>
      </c>
      <c r="K52" s="47">
        <f>('ごみ搬入量内訳'!E52+'ごみ搬入量内訳'!AH52)/'ごみ処理概要'!D52/366*1000000</f>
        <v>621.6761224127303</v>
      </c>
      <c r="L52" s="47">
        <f>'ごみ搬入量内訳'!F52/'ごみ処理概要'!D52/366*1000000</f>
        <v>30.909667150773007</v>
      </c>
      <c r="M52" s="47">
        <f>'資源化量内訳'!BP52</f>
        <v>0</v>
      </c>
      <c r="N52" s="47">
        <f>'ごみ処理量内訳'!E52</f>
        <v>971</v>
      </c>
      <c r="O52" s="47">
        <f>'ごみ処理量内訳'!L52</f>
        <v>0</v>
      </c>
      <c r="P52" s="47">
        <f t="shared" si="10"/>
        <v>255</v>
      </c>
      <c r="Q52" s="47">
        <f>'ごみ処理量内訳'!G52</f>
        <v>0</v>
      </c>
      <c r="R52" s="47">
        <f>'ごみ処理量内訳'!H52</f>
        <v>173</v>
      </c>
      <c r="S52" s="47">
        <f>'ごみ処理量内訳'!I52</f>
        <v>0</v>
      </c>
      <c r="T52" s="47">
        <f>'ごみ処理量内訳'!J52</f>
        <v>0</v>
      </c>
      <c r="U52" s="47">
        <f>'ごみ処理量内訳'!K52</f>
        <v>82</v>
      </c>
      <c r="V52" s="47">
        <f t="shared" si="11"/>
        <v>261</v>
      </c>
      <c r="W52" s="47">
        <f>'資源化量内訳'!M52</f>
        <v>132</v>
      </c>
      <c r="X52" s="47">
        <f>'資源化量内訳'!N52</f>
        <v>0</v>
      </c>
      <c r="Y52" s="47">
        <f>'資源化量内訳'!O52</f>
        <v>0</v>
      </c>
      <c r="Z52" s="47">
        <f>'資源化量内訳'!P52</f>
        <v>0</v>
      </c>
      <c r="AA52" s="47">
        <f>'資源化量内訳'!Q52</f>
        <v>0</v>
      </c>
      <c r="AB52" s="47">
        <f>'資源化量内訳'!R52</f>
        <v>24</v>
      </c>
      <c r="AC52" s="47">
        <f>'資源化量内訳'!S52</f>
        <v>105</v>
      </c>
      <c r="AD52" s="47">
        <f t="shared" si="12"/>
        <v>1487</v>
      </c>
      <c r="AE52" s="48">
        <f t="shared" si="13"/>
        <v>100</v>
      </c>
      <c r="AF52" s="47">
        <f>'資源化量内訳'!AB52</f>
        <v>0</v>
      </c>
      <c r="AG52" s="47">
        <f>'資源化量内訳'!AJ52</f>
        <v>0</v>
      </c>
      <c r="AH52" s="47">
        <f>'資源化量内訳'!AR52</f>
        <v>164</v>
      </c>
      <c r="AI52" s="47">
        <f>'資源化量内訳'!AZ52</f>
        <v>0</v>
      </c>
      <c r="AJ52" s="47">
        <f>'資源化量内訳'!BH52</f>
        <v>0</v>
      </c>
      <c r="AK52" s="47" t="s">
        <v>65</v>
      </c>
      <c r="AL52" s="47">
        <f t="shared" si="14"/>
        <v>164</v>
      </c>
      <c r="AM52" s="48">
        <f t="shared" si="15"/>
        <v>28.58103564223268</v>
      </c>
      <c r="AN52" s="47">
        <f>'ごみ処理量内訳'!AC52</f>
        <v>0</v>
      </c>
      <c r="AO52" s="47">
        <f>'ごみ処理量内訳'!AD52</f>
        <v>0</v>
      </c>
      <c r="AP52" s="47">
        <f>'ごみ処理量内訳'!AE52</f>
        <v>0</v>
      </c>
      <c r="AQ52" s="47">
        <f t="shared" si="16"/>
        <v>0</v>
      </c>
    </row>
    <row r="53" spans="1:43" ht="13.5" customHeight="1">
      <c r="A53" s="185" t="s">
        <v>95</v>
      </c>
      <c r="B53" s="186" t="s">
        <v>185</v>
      </c>
      <c r="C53" s="46" t="s">
        <v>186</v>
      </c>
      <c r="D53" s="47">
        <v>4344</v>
      </c>
      <c r="E53" s="47">
        <v>4214</v>
      </c>
      <c r="F53" s="47">
        <f>'ごみ搬入量内訳'!H53</f>
        <v>1332</v>
      </c>
      <c r="G53" s="47">
        <f>'ごみ搬入量内訳'!AG53</f>
        <v>48</v>
      </c>
      <c r="H53" s="47">
        <f>'ごみ搬入量内訳'!AH53</f>
        <v>32</v>
      </c>
      <c r="I53" s="47">
        <f t="shared" si="9"/>
        <v>1412</v>
      </c>
      <c r="J53" s="47">
        <f t="shared" si="17"/>
        <v>888.1039358351196</v>
      </c>
      <c r="K53" s="47">
        <f>('ごみ搬入量内訳'!E53+'ごみ搬入量内訳'!AH53)/'ごみ処理概要'!D53/366*1000000</f>
        <v>769.8578027352595</v>
      </c>
      <c r="L53" s="47">
        <f>'ごみ搬入量内訳'!F53/'ごみ処理概要'!D53/366*1000000</f>
        <v>118.24613309986012</v>
      </c>
      <c r="M53" s="47">
        <f>'資源化量内訳'!BP53</f>
        <v>0</v>
      </c>
      <c r="N53" s="47">
        <f>'ごみ処理量内訳'!E53</f>
        <v>1256</v>
      </c>
      <c r="O53" s="47">
        <f>'ごみ処理量内訳'!L53</f>
        <v>0</v>
      </c>
      <c r="P53" s="47">
        <f t="shared" si="10"/>
        <v>0</v>
      </c>
      <c r="Q53" s="47">
        <f>'ごみ処理量内訳'!G53</f>
        <v>0</v>
      </c>
      <c r="R53" s="47">
        <f>'ごみ処理量内訳'!H53</f>
        <v>0</v>
      </c>
      <c r="S53" s="47">
        <f>'ごみ処理量内訳'!I53</f>
        <v>0</v>
      </c>
      <c r="T53" s="47">
        <f>'ごみ処理量内訳'!J53</f>
        <v>0</v>
      </c>
      <c r="U53" s="47">
        <f>'ごみ処理量内訳'!K53</f>
        <v>0</v>
      </c>
      <c r="V53" s="47">
        <f t="shared" si="11"/>
        <v>121</v>
      </c>
      <c r="W53" s="47">
        <f>'資源化量内訳'!M53</f>
        <v>69</v>
      </c>
      <c r="X53" s="47">
        <f>'資源化量内訳'!N53</f>
        <v>15</v>
      </c>
      <c r="Y53" s="47">
        <f>'資源化量内訳'!O53</f>
        <v>37</v>
      </c>
      <c r="Z53" s="47">
        <f>'資源化量内訳'!P53</f>
        <v>0</v>
      </c>
      <c r="AA53" s="47">
        <f>'資源化量内訳'!Q53</f>
        <v>0</v>
      </c>
      <c r="AB53" s="47">
        <f>'資源化量内訳'!R53</f>
        <v>0</v>
      </c>
      <c r="AC53" s="47">
        <f>'資源化量内訳'!S53</f>
        <v>0</v>
      </c>
      <c r="AD53" s="47">
        <f t="shared" si="12"/>
        <v>1377</v>
      </c>
      <c r="AE53" s="48">
        <f t="shared" si="13"/>
        <v>100</v>
      </c>
      <c r="AF53" s="47">
        <f>'資源化量内訳'!AB53</f>
        <v>0</v>
      </c>
      <c r="AG53" s="47">
        <f>'資源化量内訳'!AJ53</f>
        <v>0</v>
      </c>
      <c r="AH53" s="47">
        <f>'資源化量内訳'!AR53</f>
        <v>0</v>
      </c>
      <c r="AI53" s="47">
        <f>'資源化量内訳'!AZ53</f>
        <v>0</v>
      </c>
      <c r="AJ53" s="47">
        <f>'資源化量内訳'!BH53</f>
        <v>0</v>
      </c>
      <c r="AK53" s="47" t="s">
        <v>65</v>
      </c>
      <c r="AL53" s="47">
        <f t="shared" si="14"/>
        <v>0</v>
      </c>
      <c r="AM53" s="48">
        <f t="shared" si="15"/>
        <v>8.78721859114016</v>
      </c>
      <c r="AN53" s="47">
        <f>'ごみ処理量内訳'!AC53</f>
        <v>0</v>
      </c>
      <c r="AO53" s="47">
        <f>'ごみ処理量内訳'!AD53</f>
        <v>3</v>
      </c>
      <c r="AP53" s="47">
        <f>'ごみ処理量内訳'!AE53</f>
        <v>0</v>
      </c>
      <c r="AQ53" s="47">
        <f t="shared" si="16"/>
        <v>3</v>
      </c>
    </row>
    <row r="54" spans="1:43" ht="13.5" customHeight="1">
      <c r="A54" s="185" t="s">
        <v>95</v>
      </c>
      <c r="B54" s="186" t="s">
        <v>187</v>
      </c>
      <c r="C54" s="46" t="s">
        <v>188</v>
      </c>
      <c r="D54" s="47">
        <v>3335</v>
      </c>
      <c r="E54" s="47">
        <v>3335</v>
      </c>
      <c r="F54" s="47">
        <f>'ごみ搬入量内訳'!H54</f>
        <v>671</v>
      </c>
      <c r="G54" s="47">
        <f>'ごみ搬入量内訳'!AG54</f>
        <v>70</v>
      </c>
      <c r="H54" s="47">
        <f>'ごみ搬入量内訳'!AH54</f>
        <v>40</v>
      </c>
      <c r="I54" s="47">
        <f t="shared" si="9"/>
        <v>781</v>
      </c>
      <c r="J54" s="47">
        <f t="shared" si="17"/>
        <v>639.8440124200195</v>
      </c>
      <c r="K54" s="47">
        <f>('ごみ搬入量内訳'!E54+'ごみ搬入量内訳'!AH54)/'ごみ処理概要'!D54/366*1000000</f>
        <v>637.3862249203268</v>
      </c>
      <c r="L54" s="47">
        <f>'ごみ搬入量内訳'!F54/'ごみ処理概要'!D54/366*1000000</f>
        <v>2.4577874996927767</v>
      </c>
      <c r="M54" s="47">
        <f>'資源化量内訳'!BP54</f>
        <v>0</v>
      </c>
      <c r="N54" s="47">
        <f>'ごみ処理量内訳'!E54</f>
        <v>561</v>
      </c>
      <c r="O54" s="47">
        <f>'ごみ処理量内訳'!L54</f>
        <v>0</v>
      </c>
      <c r="P54" s="47">
        <f t="shared" si="10"/>
        <v>0</v>
      </c>
      <c r="Q54" s="47">
        <f>'ごみ処理量内訳'!G54</f>
        <v>0</v>
      </c>
      <c r="R54" s="47">
        <f>'ごみ処理量内訳'!H54</f>
        <v>0</v>
      </c>
      <c r="S54" s="47">
        <f>'ごみ処理量内訳'!I54</f>
        <v>0</v>
      </c>
      <c r="T54" s="47">
        <f>'ごみ処理量内訳'!J54</f>
        <v>0</v>
      </c>
      <c r="U54" s="47">
        <f>'ごみ処理量内訳'!K54</f>
        <v>0</v>
      </c>
      <c r="V54" s="47">
        <f t="shared" si="11"/>
        <v>148</v>
      </c>
      <c r="W54" s="47">
        <f>'資源化量内訳'!M54</f>
        <v>44</v>
      </c>
      <c r="X54" s="47">
        <f>'資源化量内訳'!N54</f>
        <v>42</v>
      </c>
      <c r="Y54" s="47">
        <f>'資源化量内訳'!O54</f>
        <v>47</v>
      </c>
      <c r="Z54" s="47">
        <f>'資源化量内訳'!P54</f>
        <v>0</v>
      </c>
      <c r="AA54" s="47">
        <f>'資源化量内訳'!Q54</f>
        <v>0</v>
      </c>
      <c r="AB54" s="47">
        <f>'資源化量内訳'!R54</f>
        <v>0</v>
      </c>
      <c r="AC54" s="47">
        <f>'資源化量内訳'!S54</f>
        <v>15</v>
      </c>
      <c r="AD54" s="47">
        <f t="shared" si="12"/>
        <v>709</v>
      </c>
      <c r="AE54" s="48">
        <f t="shared" si="13"/>
        <v>100</v>
      </c>
      <c r="AF54" s="47">
        <f>'資源化量内訳'!AB54</f>
        <v>0</v>
      </c>
      <c r="AG54" s="47">
        <f>'資源化量内訳'!AJ54</f>
        <v>0</v>
      </c>
      <c r="AH54" s="47">
        <f>'資源化量内訳'!AR54</f>
        <v>0</v>
      </c>
      <c r="AI54" s="47">
        <f>'資源化量内訳'!AZ54</f>
        <v>0</v>
      </c>
      <c r="AJ54" s="47">
        <f>'資源化量内訳'!BH54</f>
        <v>0</v>
      </c>
      <c r="AK54" s="47" t="s">
        <v>65</v>
      </c>
      <c r="AL54" s="47">
        <f t="shared" si="14"/>
        <v>0</v>
      </c>
      <c r="AM54" s="48">
        <f t="shared" si="15"/>
        <v>20.87447108603667</v>
      </c>
      <c r="AN54" s="47">
        <f>'ごみ処理量内訳'!AC54</f>
        <v>0</v>
      </c>
      <c r="AO54" s="47">
        <f>'ごみ処理量内訳'!AD54</f>
        <v>59</v>
      </c>
      <c r="AP54" s="47">
        <f>'ごみ処理量内訳'!AE54</f>
        <v>0</v>
      </c>
      <c r="AQ54" s="47">
        <f t="shared" si="16"/>
        <v>59</v>
      </c>
    </row>
    <row r="55" spans="1:43" ht="13.5" customHeight="1">
      <c r="A55" s="185" t="s">
        <v>95</v>
      </c>
      <c r="B55" s="186" t="s">
        <v>189</v>
      </c>
      <c r="C55" s="46" t="s">
        <v>190</v>
      </c>
      <c r="D55" s="47">
        <v>10279</v>
      </c>
      <c r="E55" s="47">
        <v>10279</v>
      </c>
      <c r="F55" s="47">
        <f>'ごみ搬入量内訳'!H55</f>
        <v>3014</v>
      </c>
      <c r="G55" s="47">
        <f>'ごみ搬入量内訳'!AG55</f>
        <v>256</v>
      </c>
      <c r="H55" s="47">
        <f>'ごみ搬入量内訳'!AH55</f>
        <v>0</v>
      </c>
      <c r="I55" s="47">
        <f t="shared" si="9"/>
        <v>3270</v>
      </c>
      <c r="J55" s="47">
        <f t="shared" si="17"/>
        <v>869.1921616410348</v>
      </c>
      <c r="K55" s="47">
        <f>('ごみ搬入量内訳'!E55+'ごみ搬入量内訳'!AH55)/'ごみ処理概要'!D55/366*1000000</f>
        <v>704.3912013298906</v>
      </c>
      <c r="L55" s="47">
        <f>'ごみ搬入量内訳'!F55/'ごみ処理概要'!D55/366*1000000</f>
        <v>164.80096031114422</v>
      </c>
      <c r="M55" s="47">
        <f>'資源化量内訳'!BP55</f>
        <v>0</v>
      </c>
      <c r="N55" s="47">
        <f>'ごみ処理量内訳'!E55</f>
        <v>2934</v>
      </c>
      <c r="O55" s="47">
        <f>'ごみ処理量内訳'!L55</f>
        <v>0</v>
      </c>
      <c r="P55" s="47">
        <f t="shared" si="10"/>
        <v>196</v>
      </c>
      <c r="Q55" s="47">
        <f>'ごみ処理量内訳'!G55</f>
        <v>73</v>
      </c>
      <c r="R55" s="47">
        <f>'ごみ処理量内訳'!H55</f>
        <v>123</v>
      </c>
      <c r="S55" s="47">
        <f>'ごみ処理量内訳'!I55</f>
        <v>0</v>
      </c>
      <c r="T55" s="47">
        <f>'ごみ処理量内訳'!J55</f>
        <v>0</v>
      </c>
      <c r="U55" s="47">
        <f>'ごみ処理量内訳'!K55</f>
        <v>0</v>
      </c>
      <c r="V55" s="47">
        <f t="shared" si="11"/>
        <v>0</v>
      </c>
      <c r="W55" s="47">
        <f>'資源化量内訳'!M55</f>
        <v>0</v>
      </c>
      <c r="X55" s="47">
        <f>'資源化量内訳'!N55</f>
        <v>0</v>
      </c>
      <c r="Y55" s="47">
        <f>'資源化量内訳'!O55</f>
        <v>0</v>
      </c>
      <c r="Z55" s="47">
        <f>'資源化量内訳'!P55</f>
        <v>0</v>
      </c>
      <c r="AA55" s="47">
        <f>'資源化量内訳'!Q55</f>
        <v>0</v>
      </c>
      <c r="AB55" s="47">
        <f>'資源化量内訳'!R55</f>
        <v>0</v>
      </c>
      <c r="AC55" s="47">
        <f>'資源化量内訳'!S55</f>
        <v>0</v>
      </c>
      <c r="AD55" s="47">
        <f t="shared" si="12"/>
        <v>3130</v>
      </c>
      <c r="AE55" s="48">
        <f t="shared" si="13"/>
        <v>100</v>
      </c>
      <c r="AF55" s="47">
        <f>'資源化量内訳'!AB55</f>
        <v>0</v>
      </c>
      <c r="AG55" s="47">
        <f>'資源化量内訳'!AJ55</f>
        <v>73</v>
      </c>
      <c r="AH55" s="47">
        <f>'資源化量内訳'!AR55</f>
        <v>123</v>
      </c>
      <c r="AI55" s="47">
        <f>'資源化量内訳'!AZ55</f>
        <v>0</v>
      </c>
      <c r="AJ55" s="47">
        <f>'資源化量内訳'!BH55</f>
        <v>0</v>
      </c>
      <c r="AK55" s="47" t="s">
        <v>65</v>
      </c>
      <c r="AL55" s="47">
        <f t="shared" si="14"/>
        <v>196</v>
      </c>
      <c r="AM55" s="48">
        <f t="shared" si="15"/>
        <v>6.261980830670927</v>
      </c>
      <c r="AN55" s="47">
        <f>'ごみ処理量内訳'!AC55</f>
        <v>0</v>
      </c>
      <c r="AO55" s="47">
        <f>'ごみ処理量内訳'!AD55</f>
        <v>141</v>
      </c>
      <c r="AP55" s="47">
        <f>'ごみ処理量内訳'!AE55</f>
        <v>0</v>
      </c>
      <c r="AQ55" s="47">
        <f t="shared" si="16"/>
        <v>141</v>
      </c>
    </row>
    <row r="56" spans="1:43" ht="13.5" customHeight="1">
      <c r="A56" s="185" t="s">
        <v>95</v>
      </c>
      <c r="B56" s="186" t="s">
        <v>191</v>
      </c>
      <c r="C56" s="46" t="s">
        <v>192</v>
      </c>
      <c r="D56" s="47">
        <v>7180</v>
      </c>
      <c r="E56" s="47">
        <v>7117</v>
      </c>
      <c r="F56" s="47">
        <f>'ごみ搬入量内訳'!H56</f>
        <v>1601</v>
      </c>
      <c r="G56" s="47">
        <f>'ごみ搬入量内訳'!AG56</f>
        <v>81</v>
      </c>
      <c r="H56" s="47">
        <f>'ごみ搬入量内訳'!AH56</f>
        <v>14</v>
      </c>
      <c r="I56" s="47">
        <f t="shared" si="9"/>
        <v>1696</v>
      </c>
      <c r="J56" s="47">
        <f t="shared" si="17"/>
        <v>645.3871561867361</v>
      </c>
      <c r="K56" s="47">
        <f>('ごみ搬入量内訳'!E56+'ごみ搬入量内訳'!AH56)/'ごみ処理概要'!D56/366*1000000</f>
        <v>598.9619008478318</v>
      </c>
      <c r="L56" s="47">
        <f>'ごみ搬入量内訳'!F56/'ごみ処理概要'!D56/366*1000000</f>
        <v>46.42525533890437</v>
      </c>
      <c r="M56" s="47">
        <f>'資源化量内訳'!BP56</f>
        <v>0</v>
      </c>
      <c r="N56" s="47">
        <f>'ごみ処理量内訳'!E56</f>
        <v>1464</v>
      </c>
      <c r="O56" s="47">
        <f>'ごみ処理量内訳'!L56</f>
        <v>0</v>
      </c>
      <c r="P56" s="47">
        <f t="shared" si="10"/>
        <v>137</v>
      </c>
      <c r="Q56" s="47">
        <f>'ごみ処理量内訳'!G56</f>
        <v>28</v>
      </c>
      <c r="R56" s="47">
        <f>'ごみ処理量内訳'!H56</f>
        <v>109</v>
      </c>
      <c r="S56" s="47">
        <f>'ごみ処理量内訳'!I56</f>
        <v>0</v>
      </c>
      <c r="T56" s="47">
        <f>'ごみ処理量内訳'!J56</f>
        <v>0</v>
      </c>
      <c r="U56" s="47">
        <f>'ごみ処理量内訳'!K56</f>
        <v>0</v>
      </c>
      <c r="V56" s="47">
        <f t="shared" si="11"/>
        <v>0</v>
      </c>
      <c r="W56" s="47">
        <f>'資源化量内訳'!M56</f>
        <v>0</v>
      </c>
      <c r="X56" s="47">
        <f>'資源化量内訳'!N56</f>
        <v>0</v>
      </c>
      <c r="Y56" s="47">
        <f>'資源化量内訳'!O56</f>
        <v>0</v>
      </c>
      <c r="Z56" s="47">
        <f>'資源化量内訳'!P56</f>
        <v>0</v>
      </c>
      <c r="AA56" s="47">
        <f>'資源化量内訳'!Q56</f>
        <v>0</v>
      </c>
      <c r="AB56" s="47">
        <f>'資源化量内訳'!R56</f>
        <v>0</v>
      </c>
      <c r="AC56" s="47">
        <f>'資源化量内訳'!S56</f>
        <v>0</v>
      </c>
      <c r="AD56" s="47">
        <f t="shared" si="12"/>
        <v>1601</v>
      </c>
      <c r="AE56" s="48">
        <f t="shared" si="13"/>
        <v>100</v>
      </c>
      <c r="AF56" s="47">
        <f>'資源化量内訳'!AB56</f>
        <v>0</v>
      </c>
      <c r="AG56" s="47">
        <f>'資源化量内訳'!AJ56</f>
        <v>0</v>
      </c>
      <c r="AH56" s="47">
        <f>'資源化量内訳'!AR56</f>
        <v>109</v>
      </c>
      <c r="AI56" s="47">
        <f>'資源化量内訳'!AZ56</f>
        <v>0</v>
      </c>
      <c r="AJ56" s="47">
        <f>'資源化量内訳'!BH56</f>
        <v>0</v>
      </c>
      <c r="AK56" s="47" t="s">
        <v>65</v>
      </c>
      <c r="AL56" s="47">
        <f t="shared" si="14"/>
        <v>109</v>
      </c>
      <c r="AM56" s="48">
        <f t="shared" si="15"/>
        <v>6.808244846970643</v>
      </c>
      <c r="AN56" s="47">
        <f>'ごみ処理量内訳'!AC56</f>
        <v>0</v>
      </c>
      <c r="AO56" s="47">
        <f>'ごみ処理量内訳'!AD56</f>
        <v>1197</v>
      </c>
      <c r="AP56" s="47">
        <f>'ごみ処理量内訳'!AE56</f>
        <v>28</v>
      </c>
      <c r="AQ56" s="47">
        <f t="shared" si="16"/>
        <v>1225</v>
      </c>
    </row>
    <row r="57" spans="1:43" ht="13.5" customHeight="1">
      <c r="A57" s="185" t="s">
        <v>95</v>
      </c>
      <c r="B57" s="186" t="s">
        <v>193</v>
      </c>
      <c r="C57" s="46" t="s">
        <v>194</v>
      </c>
      <c r="D57" s="47">
        <v>3643</v>
      </c>
      <c r="E57" s="47">
        <v>3643</v>
      </c>
      <c r="F57" s="47">
        <f>'ごみ搬入量内訳'!H57</f>
        <v>619</v>
      </c>
      <c r="G57" s="47">
        <f>'ごみ搬入量内訳'!AG57</f>
        <v>38</v>
      </c>
      <c r="H57" s="47">
        <f>'ごみ搬入量内訳'!AH57</f>
        <v>0</v>
      </c>
      <c r="I57" s="47">
        <f t="shared" si="9"/>
        <v>657</v>
      </c>
      <c r="J57" s="47">
        <f t="shared" si="17"/>
        <v>492.7482753810362</v>
      </c>
      <c r="K57" s="47">
        <f>('ごみ搬入量内訳'!E57+'ごみ搬入量内訳'!AH57)/'ごみ処理概要'!D57/366*1000000</f>
        <v>464.24837513068707</v>
      </c>
      <c r="L57" s="47">
        <f>'ごみ搬入量内訳'!F57/'ごみ処理概要'!D57/366*1000000</f>
        <v>28.499900250349125</v>
      </c>
      <c r="M57" s="47">
        <f>'資源化量内訳'!BP57</f>
        <v>0</v>
      </c>
      <c r="N57" s="47">
        <f>'ごみ処理量内訳'!E57</f>
        <v>491</v>
      </c>
      <c r="O57" s="47">
        <f>'ごみ処理量内訳'!L57</f>
        <v>0</v>
      </c>
      <c r="P57" s="47">
        <f t="shared" si="10"/>
        <v>61</v>
      </c>
      <c r="Q57" s="47">
        <f>'ごみ処理量内訳'!G57</f>
        <v>0</v>
      </c>
      <c r="R57" s="47">
        <f>'ごみ処理量内訳'!H57</f>
        <v>61</v>
      </c>
      <c r="S57" s="47">
        <f>'ごみ処理量内訳'!I57</f>
        <v>0</v>
      </c>
      <c r="T57" s="47">
        <f>'ごみ処理量内訳'!J57</f>
        <v>0</v>
      </c>
      <c r="U57" s="47">
        <f>'ごみ処理量内訳'!K57</f>
        <v>0</v>
      </c>
      <c r="V57" s="47">
        <f t="shared" si="11"/>
        <v>59</v>
      </c>
      <c r="W57" s="47">
        <f>'資源化量内訳'!M57</f>
        <v>44</v>
      </c>
      <c r="X57" s="47">
        <f>'資源化量内訳'!N57</f>
        <v>0</v>
      </c>
      <c r="Y57" s="47">
        <f>'資源化量内訳'!O57</f>
        <v>0</v>
      </c>
      <c r="Z57" s="47">
        <f>'資源化量内訳'!P57</f>
        <v>0</v>
      </c>
      <c r="AA57" s="47">
        <f>'資源化量内訳'!Q57</f>
        <v>0</v>
      </c>
      <c r="AB57" s="47">
        <f>'資源化量内訳'!R57</f>
        <v>4</v>
      </c>
      <c r="AC57" s="47">
        <f>'資源化量内訳'!S57</f>
        <v>11</v>
      </c>
      <c r="AD57" s="47">
        <f t="shared" si="12"/>
        <v>611</v>
      </c>
      <c r="AE57" s="48">
        <f t="shared" si="13"/>
        <v>100</v>
      </c>
      <c r="AF57" s="47">
        <f>'資源化量内訳'!AB57</f>
        <v>0</v>
      </c>
      <c r="AG57" s="47">
        <f>'資源化量内訳'!AJ57</f>
        <v>0</v>
      </c>
      <c r="AH57" s="47">
        <f>'資源化量内訳'!AR57</f>
        <v>61</v>
      </c>
      <c r="AI57" s="47">
        <f>'資源化量内訳'!AZ57</f>
        <v>0</v>
      </c>
      <c r="AJ57" s="47">
        <f>'資源化量内訳'!BH57</f>
        <v>0</v>
      </c>
      <c r="AK57" s="47" t="s">
        <v>65</v>
      </c>
      <c r="AL57" s="47">
        <f t="shared" si="14"/>
        <v>61</v>
      </c>
      <c r="AM57" s="48">
        <f t="shared" si="15"/>
        <v>19.639934533551553</v>
      </c>
      <c r="AN57" s="47">
        <f>'ごみ処理量内訳'!AC57</f>
        <v>0</v>
      </c>
      <c r="AO57" s="47">
        <f>'ごみ処理量内訳'!AD57</f>
        <v>52</v>
      </c>
      <c r="AP57" s="47">
        <f>'ごみ処理量内訳'!AE57</f>
        <v>0</v>
      </c>
      <c r="AQ57" s="47">
        <f t="shared" si="16"/>
        <v>52</v>
      </c>
    </row>
    <row r="58" spans="1:43" ht="13.5" customHeight="1">
      <c r="A58" s="185" t="s">
        <v>95</v>
      </c>
      <c r="B58" s="186" t="s">
        <v>195</v>
      </c>
      <c r="C58" s="46" t="s">
        <v>196</v>
      </c>
      <c r="D58" s="47">
        <v>3803</v>
      </c>
      <c r="E58" s="47">
        <v>3803</v>
      </c>
      <c r="F58" s="47">
        <f>'ごみ搬入量内訳'!H58</f>
        <v>1000</v>
      </c>
      <c r="G58" s="47">
        <f>'ごみ搬入量内訳'!AG58</f>
        <v>19</v>
      </c>
      <c r="H58" s="47">
        <f>'ごみ搬入量内訳'!AH58</f>
        <v>0</v>
      </c>
      <c r="I58" s="47">
        <f t="shared" si="9"/>
        <v>1019</v>
      </c>
      <c r="J58" s="47">
        <f t="shared" si="17"/>
        <v>732.0938746948411</v>
      </c>
      <c r="K58" s="47">
        <f>('ごみ搬入量内訳'!E58+'ごみ搬入量内訳'!AH58)/'ごみ処理概要'!D58/366*1000000</f>
        <v>684.6766070502291</v>
      </c>
      <c r="L58" s="47">
        <f>'ごみ搬入量内訳'!F58/'ごみ処理概要'!D58/366*1000000</f>
        <v>47.4172676446119</v>
      </c>
      <c r="M58" s="47">
        <f>'資源化量内訳'!BP58</f>
        <v>0</v>
      </c>
      <c r="N58" s="47">
        <f>'ごみ処理量内訳'!E58</f>
        <v>835</v>
      </c>
      <c r="O58" s="47">
        <f>'ごみ処理量内訳'!L58</f>
        <v>0</v>
      </c>
      <c r="P58" s="47">
        <f t="shared" si="10"/>
        <v>184</v>
      </c>
      <c r="Q58" s="47">
        <f>'ごみ処理量内訳'!G58</f>
        <v>37</v>
      </c>
      <c r="R58" s="47">
        <f>'ごみ処理量内訳'!H58</f>
        <v>147</v>
      </c>
      <c r="S58" s="47">
        <f>'ごみ処理量内訳'!I58</f>
        <v>0</v>
      </c>
      <c r="T58" s="47">
        <f>'ごみ処理量内訳'!J58</f>
        <v>0</v>
      </c>
      <c r="U58" s="47">
        <f>'ごみ処理量内訳'!K58</f>
        <v>0</v>
      </c>
      <c r="V58" s="47">
        <f t="shared" si="11"/>
        <v>0</v>
      </c>
      <c r="W58" s="47">
        <f>'資源化量内訳'!M58</f>
        <v>0</v>
      </c>
      <c r="X58" s="47">
        <f>'資源化量内訳'!N58</f>
        <v>0</v>
      </c>
      <c r="Y58" s="47">
        <f>'資源化量内訳'!O58</f>
        <v>0</v>
      </c>
      <c r="Z58" s="47">
        <f>'資源化量内訳'!P58</f>
        <v>0</v>
      </c>
      <c r="AA58" s="47">
        <f>'資源化量内訳'!Q58</f>
        <v>0</v>
      </c>
      <c r="AB58" s="47">
        <f>'資源化量内訳'!R58</f>
        <v>0</v>
      </c>
      <c r="AC58" s="47">
        <f>'資源化量内訳'!S58</f>
        <v>0</v>
      </c>
      <c r="AD58" s="47">
        <f t="shared" si="12"/>
        <v>1019</v>
      </c>
      <c r="AE58" s="48">
        <f t="shared" si="13"/>
        <v>100</v>
      </c>
      <c r="AF58" s="47">
        <f>'資源化量内訳'!AB58</f>
        <v>0</v>
      </c>
      <c r="AG58" s="47">
        <f>'資源化量内訳'!AJ58</f>
        <v>37</v>
      </c>
      <c r="AH58" s="47">
        <f>'資源化量内訳'!AR58</f>
        <v>147</v>
      </c>
      <c r="AI58" s="47">
        <f>'資源化量内訳'!AZ58</f>
        <v>0</v>
      </c>
      <c r="AJ58" s="47">
        <f>'資源化量内訳'!BH58</f>
        <v>0</v>
      </c>
      <c r="AK58" s="47" t="s">
        <v>65</v>
      </c>
      <c r="AL58" s="47">
        <f t="shared" si="14"/>
        <v>184</v>
      </c>
      <c r="AM58" s="48">
        <f t="shared" si="15"/>
        <v>18.056918547595682</v>
      </c>
      <c r="AN58" s="47">
        <f>'ごみ処理量内訳'!AC58</f>
        <v>0</v>
      </c>
      <c r="AO58" s="47">
        <f>'ごみ処理量内訳'!AD58</f>
        <v>71</v>
      </c>
      <c r="AP58" s="47">
        <f>'ごみ処理量内訳'!AE58</f>
        <v>0</v>
      </c>
      <c r="AQ58" s="47">
        <f t="shared" si="16"/>
        <v>71</v>
      </c>
    </row>
    <row r="59" spans="1:43" ht="13.5" customHeight="1">
      <c r="A59" s="185" t="s">
        <v>95</v>
      </c>
      <c r="B59" s="186" t="s">
        <v>197</v>
      </c>
      <c r="C59" s="46" t="s">
        <v>198</v>
      </c>
      <c r="D59" s="47">
        <v>1924</v>
      </c>
      <c r="E59" s="47">
        <v>1924</v>
      </c>
      <c r="F59" s="47">
        <f>'ごみ搬入量内訳'!H59</f>
        <v>391</v>
      </c>
      <c r="G59" s="47">
        <f>'ごみ搬入量内訳'!AG59</f>
        <v>1</v>
      </c>
      <c r="H59" s="47">
        <f>'ごみ搬入量内訳'!AH59</f>
        <v>0</v>
      </c>
      <c r="I59" s="47">
        <f t="shared" si="9"/>
        <v>392</v>
      </c>
      <c r="J59" s="47">
        <f t="shared" si="17"/>
        <v>556.6726878202288</v>
      </c>
      <c r="K59" s="47">
        <f>('ごみ搬入量内訳'!E59+'ごみ搬入量内訳'!AH59)/'ごみ処理概要'!D59/366*1000000</f>
        <v>556.6726878202288</v>
      </c>
      <c r="L59" s="47">
        <f>'ごみ搬入量内訳'!F59/'ごみ処理概要'!D59/366*1000000</f>
        <v>0</v>
      </c>
      <c r="M59" s="47">
        <f>'資源化量内訳'!BP59</f>
        <v>0</v>
      </c>
      <c r="N59" s="47">
        <f>'ごみ処理量内訳'!E59</f>
        <v>348</v>
      </c>
      <c r="O59" s="47">
        <f>'ごみ処理量内訳'!L59</f>
        <v>0</v>
      </c>
      <c r="P59" s="47">
        <f t="shared" si="10"/>
        <v>44</v>
      </c>
      <c r="Q59" s="47">
        <f>'ごみ処理量内訳'!G59</f>
        <v>0</v>
      </c>
      <c r="R59" s="47">
        <f>'ごみ処理量内訳'!H59</f>
        <v>43</v>
      </c>
      <c r="S59" s="47">
        <f>'ごみ処理量内訳'!I59</f>
        <v>0</v>
      </c>
      <c r="T59" s="47">
        <f>'ごみ処理量内訳'!J59</f>
        <v>0</v>
      </c>
      <c r="U59" s="47">
        <f>'ごみ処理量内訳'!K59</f>
        <v>1</v>
      </c>
      <c r="V59" s="47">
        <f t="shared" si="11"/>
        <v>0</v>
      </c>
      <c r="W59" s="47">
        <f>'資源化量内訳'!M59</f>
        <v>0</v>
      </c>
      <c r="X59" s="47">
        <f>'資源化量内訳'!N59</f>
        <v>0</v>
      </c>
      <c r="Y59" s="47">
        <f>'資源化量内訳'!O59</f>
        <v>0</v>
      </c>
      <c r="Z59" s="47">
        <f>'資源化量内訳'!P59</f>
        <v>0</v>
      </c>
      <c r="AA59" s="47">
        <f>'資源化量内訳'!Q59</f>
        <v>0</v>
      </c>
      <c r="AB59" s="47">
        <f>'資源化量内訳'!R59</f>
        <v>0</v>
      </c>
      <c r="AC59" s="47">
        <f>'資源化量内訳'!S59</f>
        <v>0</v>
      </c>
      <c r="AD59" s="47">
        <f t="shared" si="12"/>
        <v>392</v>
      </c>
      <c r="AE59" s="48">
        <f t="shared" si="13"/>
        <v>100</v>
      </c>
      <c r="AF59" s="47">
        <f>'資源化量内訳'!AB59</f>
        <v>0</v>
      </c>
      <c r="AG59" s="47">
        <f>'資源化量内訳'!AJ59</f>
        <v>0</v>
      </c>
      <c r="AH59" s="47">
        <f>'資源化量内訳'!AR59</f>
        <v>43</v>
      </c>
      <c r="AI59" s="47">
        <f>'資源化量内訳'!AZ59</f>
        <v>0</v>
      </c>
      <c r="AJ59" s="47">
        <f>'資源化量内訳'!BH59</f>
        <v>0</v>
      </c>
      <c r="AK59" s="47" t="s">
        <v>65</v>
      </c>
      <c r="AL59" s="47">
        <f t="shared" si="14"/>
        <v>43</v>
      </c>
      <c r="AM59" s="48">
        <f t="shared" si="15"/>
        <v>10.96938775510204</v>
      </c>
      <c r="AN59" s="47">
        <f>'ごみ処理量内訳'!AC59</f>
        <v>0</v>
      </c>
      <c r="AO59" s="47">
        <f>'ごみ処理量内訳'!AD59</f>
        <v>13</v>
      </c>
      <c r="AP59" s="47">
        <f>'ごみ処理量内訳'!AE59</f>
        <v>1</v>
      </c>
      <c r="AQ59" s="47">
        <f t="shared" si="16"/>
        <v>14</v>
      </c>
    </row>
    <row r="60" spans="1:43" ht="13.5">
      <c r="A60" s="201" t="s">
        <v>84</v>
      </c>
      <c r="B60" s="202"/>
      <c r="C60" s="202"/>
      <c r="D60" s="47">
        <f>SUM(D7:D59)</f>
        <v>814281</v>
      </c>
      <c r="E60" s="47">
        <f>SUM(E7:E59)</f>
        <v>812205</v>
      </c>
      <c r="F60" s="47">
        <f>'ごみ搬入量内訳'!H60</f>
        <v>281270</v>
      </c>
      <c r="G60" s="47">
        <f>'ごみ搬入量内訳'!AG60</f>
        <v>35719</v>
      </c>
      <c r="H60" s="47">
        <f>'ごみ搬入量内訳'!AH60</f>
        <v>2488</v>
      </c>
      <c r="I60" s="47">
        <f>SUM(F60:H60)</f>
        <v>319477</v>
      </c>
      <c r="J60" s="47">
        <f t="shared" si="17"/>
        <v>1071.973898619858</v>
      </c>
      <c r="K60" s="47">
        <f>('ごみ搬入量内訳'!E60+'ごみ搬入量内訳'!AH60)/'ごみ処理概要'!D60/366*1000000</f>
        <v>785.7916263020144</v>
      </c>
      <c r="L60" s="47">
        <f>'ごみ搬入量内訳'!F60/'ごみ処理概要'!D60/366*1000000</f>
        <v>286.18227231784346</v>
      </c>
      <c r="M60" s="47">
        <f>'資源化量内訳'!BP60</f>
        <v>627</v>
      </c>
      <c r="N60" s="47">
        <f>'ごみ処理量内訳'!E60</f>
        <v>224226</v>
      </c>
      <c r="O60" s="47">
        <f>'ごみ処理量内訳'!L60</f>
        <v>19032</v>
      </c>
      <c r="P60" s="47">
        <f>SUM(Q60:U60)</f>
        <v>53985</v>
      </c>
      <c r="Q60" s="47">
        <f>'ごみ処理量内訳'!G60</f>
        <v>8391</v>
      </c>
      <c r="R60" s="47">
        <f>'ごみ処理量内訳'!H60</f>
        <v>33286</v>
      </c>
      <c r="S60" s="47">
        <f>'ごみ処理量内訳'!I60</f>
        <v>276</v>
      </c>
      <c r="T60" s="47">
        <f>'ごみ処理量内訳'!J60</f>
        <v>11361</v>
      </c>
      <c r="U60" s="47">
        <f>'ごみ処理量内訳'!K60</f>
        <v>671</v>
      </c>
      <c r="V60" s="47">
        <f>SUM(W60:AC60)</f>
        <v>19707</v>
      </c>
      <c r="W60" s="47">
        <f>'資源化量内訳'!M60</f>
        <v>16457</v>
      </c>
      <c r="X60" s="47">
        <f>'資源化量内訳'!N60</f>
        <v>417</v>
      </c>
      <c r="Y60" s="47">
        <f>'資源化量内訳'!O60</f>
        <v>548</v>
      </c>
      <c r="Z60" s="47">
        <f>'資源化量内訳'!P60</f>
        <v>48</v>
      </c>
      <c r="AA60" s="47">
        <f>'資源化量内訳'!Q60</f>
        <v>502</v>
      </c>
      <c r="AB60" s="47">
        <f>'資源化量内訳'!R60</f>
        <v>1588</v>
      </c>
      <c r="AC60" s="47">
        <f>'資源化量内訳'!S60</f>
        <v>147</v>
      </c>
      <c r="AD60" s="47">
        <f>N60+O60+P60+V60</f>
        <v>316950</v>
      </c>
      <c r="AE60" s="48">
        <f t="shared" si="13"/>
        <v>93.99526739233318</v>
      </c>
      <c r="AF60" s="47">
        <f>'資源化量内訳'!AB60</f>
        <v>4130</v>
      </c>
      <c r="AG60" s="47">
        <f>'資源化量内訳'!AJ60</f>
        <v>2051</v>
      </c>
      <c r="AH60" s="47">
        <f>'資源化量内訳'!AR60</f>
        <v>30062</v>
      </c>
      <c r="AI60" s="47">
        <f>'資源化量内訳'!AZ60</f>
        <v>261</v>
      </c>
      <c r="AJ60" s="47">
        <f>'資源化量内訳'!BH60</f>
        <v>10813</v>
      </c>
      <c r="AK60" s="47" t="s">
        <v>65</v>
      </c>
      <c r="AL60" s="47">
        <f>SUM(AF60:AJ60)</f>
        <v>47317</v>
      </c>
      <c r="AM60" s="48">
        <f>(V60+AL60+M60)/(M60+AD60)*100</f>
        <v>21.302235363392185</v>
      </c>
      <c r="AN60" s="47">
        <f>'ごみ処理量内訳'!AC60</f>
        <v>19032</v>
      </c>
      <c r="AO60" s="47">
        <f>'ごみ処理量内訳'!AD60</f>
        <v>21922</v>
      </c>
      <c r="AP60" s="47">
        <f>'ごみ処理量内訳'!AE60</f>
        <v>4100</v>
      </c>
      <c r="AQ60" s="47">
        <f>SUM(AN60:AP60)</f>
        <v>45054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6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89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280</v>
      </c>
      <c r="B2" s="222" t="s">
        <v>322</v>
      </c>
      <c r="C2" s="203" t="s">
        <v>325</v>
      </c>
      <c r="D2" s="208" t="s">
        <v>320</v>
      </c>
      <c r="E2" s="209"/>
      <c r="F2" s="192"/>
      <c r="G2" s="26" t="s">
        <v>321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281</v>
      </c>
    </row>
    <row r="3" spans="1:34" s="27" customFormat="1" ht="22.5" customHeight="1">
      <c r="A3" s="223"/>
      <c r="B3" s="223"/>
      <c r="C3" s="196"/>
      <c r="D3" s="35"/>
      <c r="E3" s="44"/>
      <c r="F3" s="45" t="s">
        <v>282</v>
      </c>
      <c r="G3" s="10" t="s">
        <v>295</v>
      </c>
      <c r="H3" s="14" t="s">
        <v>332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333</v>
      </c>
      <c r="AH3" s="196"/>
    </row>
    <row r="4" spans="1:34" s="27" customFormat="1" ht="22.5" customHeight="1">
      <c r="A4" s="223"/>
      <c r="B4" s="223"/>
      <c r="C4" s="196"/>
      <c r="D4" s="10" t="s">
        <v>295</v>
      </c>
      <c r="E4" s="203" t="s">
        <v>334</v>
      </c>
      <c r="F4" s="203" t="s">
        <v>335</v>
      </c>
      <c r="G4" s="13"/>
      <c r="H4" s="10" t="s">
        <v>295</v>
      </c>
      <c r="I4" s="205" t="s">
        <v>0</v>
      </c>
      <c r="J4" s="188"/>
      <c r="K4" s="188"/>
      <c r="L4" s="189"/>
      <c r="M4" s="205" t="s">
        <v>283</v>
      </c>
      <c r="N4" s="188"/>
      <c r="O4" s="188"/>
      <c r="P4" s="189"/>
      <c r="Q4" s="205" t="s">
        <v>284</v>
      </c>
      <c r="R4" s="188"/>
      <c r="S4" s="188"/>
      <c r="T4" s="189"/>
      <c r="U4" s="205" t="s">
        <v>285</v>
      </c>
      <c r="V4" s="188"/>
      <c r="W4" s="188"/>
      <c r="X4" s="189"/>
      <c r="Y4" s="205" t="s">
        <v>286</v>
      </c>
      <c r="Z4" s="188"/>
      <c r="AA4" s="188"/>
      <c r="AB4" s="189"/>
      <c r="AC4" s="205" t="s">
        <v>287</v>
      </c>
      <c r="AD4" s="188"/>
      <c r="AE4" s="188"/>
      <c r="AF4" s="189"/>
      <c r="AG4" s="13"/>
      <c r="AH4" s="218"/>
    </row>
    <row r="5" spans="1:34" s="27" customFormat="1" ht="22.5" customHeight="1">
      <c r="A5" s="223"/>
      <c r="B5" s="223"/>
      <c r="C5" s="196"/>
      <c r="D5" s="16"/>
      <c r="E5" s="197"/>
      <c r="F5" s="218"/>
      <c r="G5" s="13"/>
      <c r="H5" s="16"/>
      <c r="I5" s="10" t="s">
        <v>295</v>
      </c>
      <c r="J5" s="6" t="s">
        <v>1</v>
      </c>
      <c r="K5" s="6" t="s">
        <v>2</v>
      </c>
      <c r="L5" s="6" t="s">
        <v>3</v>
      </c>
      <c r="M5" s="10" t="s">
        <v>295</v>
      </c>
      <c r="N5" s="6" t="s">
        <v>1</v>
      </c>
      <c r="O5" s="6" t="s">
        <v>2</v>
      </c>
      <c r="P5" s="6" t="s">
        <v>3</v>
      </c>
      <c r="Q5" s="10" t="s">
        <v>295</v>
      </c>
      <c r="R5" s="6" t="s">
        <v>1</v>
      </c>
      <c r="S5" s="6" t="s">
        <v>2</v>
      </c>
      <c r="T5" s="6" t="s">
        <v>3</v>
      </c>
      <c r="U5" s="10" t="s">
        <v>295</v>
      </c>
      <c r="V5" s="6" t="s">
        <v>1</v>
      </c>
      <c r="W5" s="6" t="s">
        <v>2</v>
      </c>
      <c r="X5" s="6" t="s">
        <v>3</v>
      </c>
      <c r="Y5" s="10" t="s">
        <v>295</v>
      </c>
      <c r="Z5" s="6" t="s">
        <v>1</v>
      </c>
      <c r="AA5" s="6" t="s">
        <v>2</v>
      </c>
      <c r="AB5" s="6" t="s">
        <v>3</v>
      </c>
      <c r="AC5" s="10" t="s">
        <v>295</v>
      </c>
      <c r="AD5" s="6" t="s">
        <v>1</v>
      </c>
      <c r="AE5" s="6" t="s">
        <v>2</v>
      </c>
      <c r="AF5" s="6" t="s">
        <v>3</v>
      </c>
      <c r="AG5" s="13"/>
      <c r="AH5" s="218"/>
    </row>
    <row r="6" spans="1:34" s="27" customFormat="1" ht="22.5" customHeight="1">
      <c r="A6" s="224"/>
      <c r="B6" s="190"/>
      <c r="C6" s="191"/>
      <c r="D6" s="21" t="s">
        <v>331</v>
      </c>
      <c r="E6" s="22" t="s">
        <v>288</v>
      </c>
      <c r="F6" s="22" t="s">
        <v>288</v>
      </c>
      <c r="G6" s="22" t="s">
        <v>288</v>
      </c>
      <c r="H6" s="21" t="s">
        <v>288</v>
      </c>
      <c r="I6" s="21" t="s">
        <v>288</v>
      </c>
      <c r="J6" s="23" t="s">
        <v>288</v>
      </c>
      <c r="K6" s="23" t="s">
        <v>288</v>
      </c>
      <c r="L6" s="23" t="s">
        <v>288</v>
      </c>
      <c r="M6" s="21" t="s">
        <v>288</v>
      </c>
      <c r="N6" s="23" t="s">
        <v>288</v>
      </c>
      <c r="O6" s="23" t="s">
        <v>288</v>
      </c>
      <c r="P6" s="23" t="s">
        <v>288</v>
      </c>
      <c r="Q6" s="21" t="s">
        <v>288</v>
      </c>
      <c r="R6" s="23" t="s">
        <v>288</v>
      </c>
      <c r="S6" s="23" t="s">
        <v>288</v>
      </c>
      <c r="T6" s="23" t="s">
        <v>288</v>
      </c>
      <c r="U6" s="21" t="s">
        <v>288</v>
      </c>
      <c r="V6" s="23" t="s">
        <v>288</v>
      </c>
      <c r="W6" s="23" t="s">
        <v>288</v>
      </c>
      <c r="X6" s="23" t="s">
        <v>288</v>
      </c>
      <c r="Y6" s="21" t="s">
        <v>288</v>
      </c>
      <c r="Z6" s="23" t="s">
        <v>288</v>
      </c>
      <c r="AA6" s="23" t="s">
        <v>288</v>
      </c>
      <c r="AB6" s="23" t="s">
        <v>288</v>
      </c>
      <c r="AC6" s="21" t="s">
        <v>288</v>
      </c>
      <c r="AD6" s="23" t="s">
        <v>288</v>
      </c>
      <c r="AE6" s="23" t="s">
        <v>288</v>
      </c>
      <c r="AF6" s="23" t="s">
        <v>288</v>
      </c>
      <c r="AG6" s="22" t="s">
        <v>288</v>
      </c>
      <c r="AH6" s="22" t="s">
        <v>288</v>
      </c>
    </row>
    <row r="7" spans="1:34" ht="13.5">
      <c r="A7" s="185" t="s">
        <v>95</v>
      </c>
      <c r="B7" s="186" t="s">
        <v>96</v>
      </c>
      <c r="C7" s="46" t="s">
        <v>97</v>
      </c>
      <c r="D7" s="47">
        <f aca="true" t="shared" si="0" ref="D7:D38">E7+F7</f>
        <v>149575</v>
      </c>
      <c r="E7" s="47">
        <v>97360</v>
      </c>
      <c r="F7" s="47">
        <v>52215</v>
      </c>
      <c r="G7" s="47">
        <f aca="true" t="shared" si="1" ref="G7:G33">H7+AG7</f>
        <v>149575</v>
      </c>
      <c r="H7" s="47">
        <f aca="true" t="shared" si="2" ref="H7:H33">I7+M7+Q7+U7+Y7+AC7</f>
        <v>135046</v>
      </c>
      <c r="I7" s="47">
        <f aca="true" t="shared" si="3" ref="I7:I33">SUM(J7:L7)</f>
        <v>0</v>
      </c>
      <c r="J7" s="47">
        <v>0</v>
      </c>
      <c r="K7" s="47">
        <v>0</v>
      </c>
      <c r="L7" s="47">
        <v>0</v>
      </c>
      <c r="M7" s="47">
        <f aca="true" t="shared" si="4" ref="M7:M33">SUM(N7:P7)</f>
        <v>101279</v>
      </c>
      <c r="N7" s="47">
        <v>62848</v>
      </c>
      <c r="O7" s="47">
        <v>0</v>
      </c>
      <c r="P7" s="47">
        <v>38431</v>
      </c>
      <c r="Q7" s="47">
        <f aca="true" t="shared" si="5" ref="Q7:Q33">SUM(R7:T7)</f>
        <v>6717</v>
      </c>
      <c r="R7" s="47">
        <v>6717</v>
      </c>
      <c r="S7" s="47">
        <v>0</v>
      </c>
      <c r="T7" s="47">
        <v>0</v>
      </c>
      <c r="U7" s="47">
        <f aca="true" t="shared" si="6" ref="U7:U33">SUM(V7:X7)</f>
        <v>23708</v>
      </c>
      <c r="V7" s="47">
        <v>6528</v>
      </c>
      <c r="W7" s="47">
        <v>17180</v>
      </c>
      <c r="X7" s="47">
        <v>0</v>
      </c>
      <c r="Y7" s="47">
        <f aca="true" t="shared" si="7" ref="Y7:Y33">SUM(Z7:AB7)</f>
        <v>148</v>
      </c>
      <c r="Z7" s="47">
        <v>0</v>
      </c>
      <c r="AA7" s="47">
        <v>148</v>
      </c>
      <c r="AB7" s="47">
        <v>0</v>
      </c>
      <c r="AC7" s="47">
        <f aca="true" t="shared" si="8" ref="AC7:AC33">SUM(AD7:AF7)</f>
        <v>3194</v>
      </c>
      <c r="AD7" s="47">
        <v>3194</v>
      </c>
      <c r="AE7" s="47">
        <v>0</v>
      </c>
      <c r="AF7" s="47">
        <v>0</v>
      </c>
      <c r="AG7" s="47">
        <v>14529</v>
      </c>
      <c r="AH7" s="47">
        <v>0</v>
      </c>
    </row>
    <row r="8" spans="1:34" ht="13.5">
      <c r="A8" s="185" t="s">
        <v>95</v>
      </c>
      <c r="B8" s="186" t="s">
        <v>98</v>
      </c>
      <c r="C8" s="46" t="s">
        <v>99</v>
      </c>
      <c r="D8" s="47">
        <f t="shared" si="0"/>
        <v>8331</v>
      </c>
      <c r="E8" s="47">
        <v>5756</v>
      </c>
      <c r="F8" s="47">
        <v>2575</v>
      </c>
      <c r="G8" s="47">
        <f t="shared" si="1"/>
        <v>8331</v>
      </c>
      <c r="H8" s="47">
        <f t="shared" si="2"/>
        <v>5756</v>
      </c>
      <c r="I8" s="47">
        <f t="shared" si="3"/>
        <v>0</v>
      </c>
      <c r="J8" s="47">
        <v>0</v>
      </c>
      <c r="K8" s="47">
        <v>0</v>
      </c>
      <c r="L8" s="47">
        <v>0</v>
      </c>
      <c r="M8" s="47">
        <f t="shared" si="4"/>
        <v>3664</v>
      </c>
      <c r="N8" s="47">
        <v>0</v>
      </c>
      <c r="O8" s="47">
        <v>3664</v>
      </c>
      <c r="P8" s="47">
        <v>0</v>
      </c>
      <c r="Q8" s="47">
        <f t="shared" si="5"/>
        <v>404</v>
      </c>
      <c r="R8" s="47">
        <v>0</v>
      </c>
      <c r="S8" s="47">
        <v>404</v>
      </c>
      <c r="T8" s="47">
        <v>0</v>
      </c>
      <c r="U8" s="47">
        <f t="shared" si="6"/>
        <v>1238</v>
      </c>
      <c r="V8" s="47">
        <v>0</v>
      </c>
      <c r="W8" s="47">
        <v>1238</v>
      </c>
      <c r="X8" s="47">
        <v>0</v>
      </c>
      <c r="Y8" s="47">
        <f t="shared" si="7"/>
        <v>429</v>
      </c>
      <c r="Z8" s="47">
        <v>0</v>
      </c>
      <c r="AA8" s="47">
        <v>429</v>
      </c>
      <c r="AB8" s="47">
        <v>0</v>
      </c>
      <c r="AC8" s="47">
        <f t="shared" si="8"/>
        <v>21</v>
      </c>
      <c r="AD8" s="47">
        <v>0</v>
      </c>
      <c r="AE8" s="47">
        <v>21</v>
      </c>
      <c r="AF8" s="47">
        <v>0</v>
      </c>
      <c r="AG8" s="47">
        <v>2575</v>
      </c>
      <c r="AH8" s="47">
        <v>10</v>
      </c>
    </row>
    <row r="9" spans="1:34" ht="13.5">
      <c r="A9" s="185" t="s">
        <v>95</v>
      </c>
      <c r="B9" s="186" t="s">
        <v>100</v>
      </c>
      <c r="C9" s="46" t="s">
        <v>101</v>
      </c>
      <c r="D9" s="47">
        <f t="shared" si="0"/>
        <v>7309</v>
      </c>
      <c r="E9" s="47">
        <v>6098</v>
      </c>
      <c r="F9" s="47">
        <v>1211</v>
      </c>
      <c r="G9" s="47">
        <f t="shared" si="1"/>
        <v>7309</v>
      </c>
      <c r="H9" s="47">
        <f t="shared" si="2"/>
        <v>6390</v>
      </c>
      <c r="I9" s="47">
        <f t="shared" si="3"/>
        <v>0</v>
      </c>
      <c r="J9" s="47">
        <v>0</v>
      </c>
      <c r="K9" s="47">
        <v>0</v>
      </c>
      <c r="L9" s="47">
        <v>0</v>
      </c>
      <c r="M9" s="47">
        <f t="shared" si="4"/>
        <v>3836</v>
      </c>
      <c r="N9" s="47">
        <v>3291</v>
      </c>
      <c r="O9" s="47">
        <v>0</v>
      </c>
      <c r="P9" s="47">
        <v>545</v>
      </c>
      <c r="Q9" s="47">
        <f t="shared" si="5"/>
        <v>849</v>
      </c>
      <c r="R9" s="47">
        <v>459</v>
      </c>
      <c r="S9" s="47">
        <v>0</v>
      </c>
      <c r="T9" s="47">
        <v>390</v>
      </c>
      <c r="U9" s="47">
        <f t="shared" si="6"/>
        <v>1705</v>
      </c>
      <c r="V9" s="47">
        <v>1705</v>
      </c>
      <c r="W9" s="47">
        <v>0</v>
      </c>
      <c r="X9" s="47">
        <v>0</v>
      </c>
      <c r="Y9" s="47">
        <f t="shared" si="7"/>
        <v>0</v>
      </c>
      <c r="Z9" s="47">
        <v>0</v>
      </c>
      <c r="AA9" s="47">
        <v>0</v>
      </c>
      <c r="AB9" s="47">
        <v>0</v>
      </c>
      <c r="AC9" s="47">
        <f t="shared" si="8"/>
        <v>0</v>
      </c>
      <c r="AD9" s="47">
        <v>0</v>
      </c>
      <c r="AE9" s="47">
        <v>0</v>
      </c>
      <c r="AF9" s="47">
        <v>0</v>
      </c>
      <c r="AG9" s="47">
        <v>919</v>
      </c>
      <c r="AH9" s="47">
        <v>0</v>
      </c>
    </row>
    <row r="10" spans="1:34" ht="13.5">
      <c r="A10" s="185" t="s">
        <v>95</v>
      </c>
      <c r="B10" s="186" t="s">
        <v>102</v>
      </c>
      <c r="C10" s="46" t="s">
        <v>103</v>
      </c>
      <c r="D10" s="47">
        <f t="shared" si="0"/>
        <v>17174</v>
      </c>
      <c r="E10" s="47">
        <v>13139</v>
      </c>
      <c r="F10" s="47">
        <v>4035</v>
      </c>
      <c r="G10" s="47">
        <f t="shared" si="1"/>
        <v>17174</v>
      </c>
      <c r="H10" s="47">
        <f t="shared" si="2"/>
        <v>16242</v>
      </c>
      <c r="I10" s="47">
        <f t="shared" si="3"/>
        <v>0</v>
      </c>
      <c r="J10" s="47">
        <v>0</v>
      </c>
      <c r="K10" s="47">
        <v>0</v>
      </c>
      <c r="L10" s="47">
        <v>0</v>
      </c>
      <c r="M10" s="47">
        <f t="shared" si="4"/>
        <v>11933</v>
      </c>
      <c r="N10" s="47">
        <v>0</v>
      </c>
      <c r="O10" s="47">
        <v>9092</v>
      </c>
      <c r="P10" s="47">
        <v>2841</v>
      </c>
      <c r="Q10" s="47">
        <f t="shared" si="5"/>
        <v>605</v>
      </c>
      <c r="R10" s="47">
        <v>0</v>
      </c>
      <c r="S10" s="47">
        <v>385</v>
      </c>
      <c r="T10" s="47">
        <v>220</v>
      </c>
      <c r="U10" s="47">
        <f t="shared" si="6"/>
        <v>3609</v>
      </c>
      <c r="V10" s="47">
        <v>0</v>
      </c>
      <c r="W10" s="47">
        <v>3567</v>
      </c>
      <c r="X10" s="47">
        <v>42</v>
      </c>
      <c r="Y10" s="47">
        <f t="shared" si="7"/>
        <v>0</v>
      </c>
      <c r="Z10" s="47">
        <v>0</v>
      </c>
      <c r="AA10" s="47">
        <v>0</v>
      </c>
      <c r="AB10" s="47">
        <v>0</v>
      </c>
      <c r="AC10" s="47">
        <f t="shared" si="8"/>
        <v>95</v>
      </c>
      <c r="AD10" s="47">
        <v>0</v>
      </c>
      <c r="AE10" s="47">
        <v>0</v>
      </c>
      <c r="AF10" s="47">
        <v>95</v>
      </c>
      <c r="AG10" s="47">
        <v>932</v>
      </c>
      <c r="AH10" s="47">
        <v>332</v>
      </c>
    </row>
    <row r="11" spans="1:34" ht="13.5">
      <c r="A11" s="185" t="s">
        <v>95</v>
      </c>
      <c r="B11" s="186" t="s">
        <v>104</v>
      </c>
      <c r="C11" s="46" t="s">
        <v>105</v>
      </c>
      <c r="D11" s="47">
        <f t="shared" si="0"/>
        <v>11156</v>
      </c>
      <c r="E11" s="47">
        <v>8660</v>
      </c>
      <c r="F11" s="47">
        <v>2496</v>
      </c>
      <c r="G11" s="47">
        <f t="shared" si="1"/>
        <v>11156</v>
      </c>
      <c r="H11" s="47">
        <f t="shared" si="2"/>
        <v>7485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5468</v>
      </c>
      <c r="N11" s="47">
        <v>0</v>
      </c>
      <c r="O11" s="47">
        <v>5468</v>
      </c>
      <c r="P11" s="47">
        <v>0</v>
      </c>
      <c r="Q11" s="47">
        <f t="shared" si="5"/>
        <v>423</v>
      </c>
      <c r="R11" s="47">
        <v>0</v>
      </c>
      <c r="S11" s="47">
        <v>423</v>
      </c>
      <c r="T11" s="47">
        <v>0</v>
      </c>
      <c r="U11" s="47">
        <f t="shared" si="6"/>
        <v>1594</v>
      </c>
      <c r="V11" s="47">
        <v>0</v>
      </c>
      <c r="W11" s="47">
        <v>1594</v>
      </c>
      <c r="X11" s="47">
        <v>0</v>
      </c>
      <c r="Y11" s="47">
        <f t="shared" si="7"/>
        <v>0</v>
      </c>
      <c r="Z11" s="47">
        <v>0</v>
      </c>
      <c r="AA11" s="47">
        <v>0</v>
      </c>
      <c r="AB11" s="47">
        <v>0</v>
      </c>
      <c r="AC11" s="47">
        <f t="shared" si="8"/>
        <v>0</v>
      </c>
      <c r="AD11" s="47">
        <v>0</v>
      </c>
      <c r="AE11" s="47">
        <v>0</v>
      </c>
      <c r="AF11" s="47">
        <v>0</v>
      </c>
      <c r="AG11" s="47">
        <v>3671</v>
      </c>
      <c r="AH11" s="47">
        <v>0</v>
      </c>
    </row>
    <row r="12" spans="1:34" ht="13.5">
      <c r="A12" s="185" t="s">
        <v>95</v>
      </c>
      <c r="B12" s="186" t="s">
        <v>106</v>
      </c>
      <c r="C12" s="46" t="s">
        <v>107</v>
      </c>
      <c r="D12" s="47">
        <f t="shared" si="0"/>
        <v>15614</v>
      </c>
      <c r="E12" s="47">
        <v>13466</v>
      </c>
      <c r="F12" s="47">
        <v>2148</v>
      </c>
      <c r="G12" s="47">
        <f t="shared" si="1"/>
        <v>15614</v>
      </c>
      <c r="H12" s="47">
        <f t="shared" si="2"/>
        <v>14616</v>
      </c>
      <c r="I12" s="47">
        <f t="shared" si="3"/>
        <v>0</v>
      </c>
      <c r="J12" s="47">
        <v>0</v>
      </c>
      <c r="K12" s="47">
        <v>0</v>
      </c>
      <c r="L12" s="47">
        <v>0</v>
      </c>
      <c r="M12" s="47">
        <f t="shared" si="4"/>
        <v>6607</v>
      </c>
      <c r="N12" s="47">
        <v>0</v>
      </c>
      <c r="O12" s="47">
        <v>5160</v>
      </c>
      <c r="P12" s="47">
        <v>1447</v>
      </c>
      <c r="Q12" s="47">
        <f t="shared" si="5"/>
        <v>6517</v>
      </c>
      <c r="R12" s="47">
        <v>0</v>
      </c>
      <c r="S12" s="47">
        <v>5991</v>
      </c>
      <c r="T12" s="47">
        <v>526</v>
      </c>
      <c r="U12" s="47">
        <f t="shared" si="6"/>
        <v>1492</v>
      </c>
      <c r="V12" s="47">
        <v>1392</v>
      </c>
      <c r="W12" s="47">
        <v>100</v>
      </c>
      <c r="X12" s="47">
        <v>0</v>
      </c>
      <c r="Y12" s="47">
        <f t="shared" si="7"/>
        <v>0</v>
      </c>
      <c r="Z12" s="47">
        <v>0</v>
      </c>
      <c r="AA12" s="47">
        <v>0</v>
      </c>
      <c r="AB12" s="47">
        <v>0</v>
      </c>
      <c r="AC12" s="47">
        <f t="shared" si="8"/>
        <v>0</v>
      </c>
      <c r="AD12" s="47">
        <v>0</v>
      </c>
      <c r="AE12" s="47">
        <v>0</v>
      </c>
      <c r="AF12" s="47">
        <v>0</v>
      </c>
      <c r="AG12" s="47">
        <v>998</v>
      </c>
      <c r="AH12" s="47">
        <v>0</v>
      </c>
    </row>
    <row r="13" spans="1:34" ht="13.5">
      <c r="A13" s="185" t="s">
        <v>95</v>
      </c>
      <c r="B13" s="186" t="s">
        <v>108</v>
      </c>
      <c r="C13" s="46" t="s">
        <v>109</v>
      </c>
      <c r="D13" s="47">
        <f t="shared" si="0"/>
        <v>14799</v>
      </c>
      <c r="E13" s="47">
        <v>10614</v>
      </c>
      <c r="F13" s="47">
        <v>4185</v>
      </c>
      <c r="G13" s="47">
        <f t="shared" si="1"/>
        <v>14799</v>
      </c>
      <c r="H13" s="47">
        <f t="shared" si="2"/>
        <v>13224</v>
      </c>
      <c r="I13" s="47">
        <f t="shared" si="3"/>
        <v>10260</v>
      </c>
      <c r="J13" s="47">
        <v>3015</v>
      </c>
      <c r="K13" s="47">
        <v>6016</v>
      </c>
      <c r="L13" s="47">
        <v>1229</v>
      </c>
      <c r="M13" s="47">
        <f t="shared" si="4"/>
        <v>1934</v>
      </c>
      <c r="N13" s="47">
        <v>0</v>
      </c>
      <c r="O13" s="47">
        <v>0</v>
      </c>
      <c r="P13" s="47">
        <v>1934</v>
      </c>
      <c r="Q13" s="47">
        <f t="shared" si="5"/>
        <v>10</v>
      </c>
      <c r="R13" s="47">
        <v>0</v>
      </c>
      <c r="S13" s="47">
        <v>0</v>
      </c>
      <c r="T13" s="47">
        <v>10</v>
      </c>
      <c r="U13" s="47">
        <f t="shared" si="6"/>
        <v>606</v>
      </c>
      <c r="V13" s="47">
        <v>606</v>
      </c>
      <c r="W13" s="47">
        <v>0</v>
      </c>
      <c r="X13" s="47">
        <v>0</v>
      </c>
      <c r="Y13" s="47">
        <f t="shared" si="7"/>
        <v>11</v>
      </c>
      <c r="Z13" s="47">
        <v>11</v>
      </c>
      <c r="AA13" s="47">
        <v>0</v>
      </c>
      <c r="AB13" s="47">
        <v>0</v>
      </c>
      <c r="AC13" s="47">
        <f t="shared" si="8"/>
        <v>403</v>
      </c>
      <c r="AD13" s="47">
        <v>305</v>
      </c>
      <c r="AE13" s="47">
        <v>0</v>
      </c>
      <c r="AF13" s="47">
        <v>98</v>
      </c>
      <c r="AG13" s="47">
        <v>1575</v>
      </c>
      <c r="AH13" s="47">
        <v>0</v>
      </c>
    </row>
    <row r="14" spans="1:34" ht="13.5">
      <c r="A14" s="185" t="s">
        <v>95</v>
      </c>
      <c r="B14" s="186" t="s">
        <v>110</v>
      </c>
      <c r="C14" s="46" t="s">
        <v>111</v>
      </c>
      <c r="D14" s="47">
        <f t="shared" si="0"/>
        <v>8636</v>
      </c>
      <c r="E14" s="47">
        <v>6347</v>
      </c>
      <c r="F14" s="47">
        <v>2289</v>
      </c>
      <c r="G14" s="47">
        <f t="shared" si="1"/>
        <v>8636</v>
      </c>
      <c r="H14" s="47">
        <f t="shared" si="2"/>
        <v>7767</v>
      </c>
      <c r="I14" s="47">
        <f t="shared" si="3"/>
        <v>0</v>
      </c>
      <c r="J14" s="47">
        <v>0</v>
      </c>
      <c r="K14" s="47">
        <v>0</v>
      </c>
      <c r="L14" s="47">
        <v>0</v>
      </c>
      <c r="M14" s="47">
        <f t="shared" si="4"/>
        <v>6912</v>
      </c>
      <c r="N14" s="47">
        <v>0</v>
      </c>
      <c r="O14" s="47">
        <v>4973</v>
      </c>
      <c r="P14" s="47">
        <v>1939</v>
      </c>
      <c r="Q14" s="47">
        <f t="shared" si="5"/>
        <v>0</v>
      </c>
      <c r="R14" s="47">
        <v>0</v>
      </c>
      <c r="S14" s="47">
        <v>0</v>
      </c>
      <c r="T14" s="47">
        <v>0</v>
      </c>
      <c r="U14" s="47">
        <f t="shared" si="6"/>
        <v>735</v>
      </c>
      <c r="V14" s="47">
        <v>0</v>
      </c>
      <c r="W14" s="47">
        <v>661</v>
      </c>
      <c r="X14" s="47">
        <v>74</v>
      </c>
      <c r="Y14" s="47">
        <f t="shared" si="7"/>
        <v>0</v>
      </c>
      <c r="Z14" s="47">
        <v>0</v>
      </c>
      <c r="AA14" s="47">
        <v>0</v>
      </c>
      <c r="AB14" s="47">
        <v>0</v>
      </c>
      <c r="AC14" s="47">
        <f t="shared" si="8"/>
        <v>120</v>
      </c>
      <c r="AD14" s="47">
        <v>0</v>
      </c>
      <c r="AE14" s="47">
        <v>86</v>
      </c>
      <c r="AF14" s="47">
        <v>34</v>
      </c>
      <c r="AG14" s="47">
        <v>869</v>
      </c>
      <c r="AH14" s="47">
        <v>1050</v>
      </c>
    </row>
    <row r="15" spans="1:34" ht="13.5">
      <c r="A15" s="185" t="s">
        <v>95</v>
      </c>
      <c r="B15" s="186" t="s">
        <v>112</v>
      </c>
      <c r="C15" s="46" t="s">
        <v>113</v>
      </c>
      <c r="D15" s="47">
        <f t="shared" si="0"/>
        <v>7872</v>
      </c>
      <c r="E15" s="47">
        <v>5802</v>
      </c>
      <c r="F15" s="47">
        <v>2070</v>
      </c>
      <c r="G15" s="47">
        <f t="shared" si="1"/>
        <v>7872</v>
      </c>
      <c r="H15" s="47">
        <f t="shared" si="2"/>
        <v>7533</v>
      </c>
      <c r="I15" s="47">
        <f t="shared" si="3"/>
        <v>2917</v>
      </c>
      <c r="J15" s="47">
        <v>0</v>
      </c>
      <c r="K15" s="47">
        <v>2218</v>
      </c>
      <c r="L15" s="47">
        <v>699</v>
      </c>
      <c r="M15" s="47">
        <f t="shared" si="4"/>
        <v>3636</v>
      </c>
      <c r="N15" s="47">
        <v>0</v>
      </c>
      <c r="O15" s="47">
        <v>2587</v>
      </c>
      <c r="P15" s="47">
        <v>1049</v>
      </c>
      <c r="Q15" s="47">
        <f t="shared" si="5"/>
        <v>4</v>
      </c>
      <c r="R15" s="47">
        <v>0</v>
      </c>
      <c r="S15" s="47">
        <v>4</v>
      </c>
      <c r="T15" s="47">
        <v>0</v>
      </c>
      <c r="U15" s="47">
        <f t="shared" si="6"/>
        <v>571</v>
      </c>
      <c r="V15" s="47">
        <v>0</v>
      </c>
      <c r="W15" s="47">
        <v>564</v>
      </c>
      <c r="X15" s="47">
        <v>7</v>
      </c>
      <c r="Y15" s="47">
        <f t="shared" si="7"/>
        <v>6</v>
      </c>
      <c r="Z15" s="47">
        <v>6</v>
      </c>
      <c r="AA15" s="47">
        <v>0</v>
      </c>
      <c r="AB15" s="47">
        <v>0</v>
      </c>
      <c r="AC15" s="47">
        <f t="shared" si="8"/>
        <v>399</v>
      </c>
      <c r="AD15" s="47">
        <v>0</v>
      </c>
      <c r="AE15" s="47">
        <v>374</v>
      </c>
      <c r="AF15" s="47">
        <v>25</v>
      </c>
      <c r="AG15" s="47">
        <v>339</v>
      </c>
      <c r="AH15" s="47">
        <v>50</v>
      </c>
    </row>
    <row r="16" spans="1:34" ht="13.5">
      <c r="A16" s="185" t="s">
        <v>95</v>
      </c>
      <c r="B16" s="186" t="s">
        <v>114</v>
      </c>
      <c r="C16" s="46" t="s">
        <v>115</v>
      </c>
      <c r="D16" s="47">
        <f t="shared" si="0"/>
        <v>1197</v>
      </c>
      <c r="E16" s="47">
        <v>978</v>
      </c>
      <c r="F16" s="47">
        <v>219</v>
      </c>
      <c r="G16" s="47">
        <f t="shared" si="1"/>
        <v>1197</v>
      </c>
      <c r="H16" s="47">
        <f t="shared" si="2"/>
        <v>978</v>
      </c>
      <c r="I16" s="47">
        <f t="shared" si="3"/>
        <v>0</v>
      </c>
      <c r="J16" s="47">
        <v>0</v>
      </c>
      <c r="K16" s="47">
        <v>0</v>
      </c>
      <c r="L16" s="47">
        <v>0</v>
      </c>
      <c r="M16" s="47">
        <f t="shared" si="4"/>
        <v>598</v>
      </c>
      <c r="N16" s="47">
        <v>0</v>
      </c>
      <c r="O16" s="47">
        <v>598</v>
      </c>
      <c r="P16" s="47">
        <v>0</v>
      </c>
      <c r="Q16" s="47">
        <f t="shared" si="5"/>
        <v>80</v>
      </c>
      <c r="R16" s="47">
        <v>0</v>
      </c>
      <c r="S16" s="47">
        <v>80</v>
      </c>
      <c r="T16" s="47">
        <v>0</v>
      </c>
      <c r="U16" s="47">
        <f t="shared" si="6"/>
        <v>219</v>
      </c>
      <c r="V16" s="47">
        <v>0</v>
      </c>
      <c r="W16" s="47">
        <v>219</v>
      </c>
      <c r="X16" s="47">
        <v>0</v>
      </c>
      <c r="Y16" s="47">
        <f t="shared" si="7"/>
        <v>78</v>
      </c>
      <c r="Z16" s="47">
        <v>0</v>
      </c>
      <c r="AA16" s="47">
        <v>78</v>
      </c>
      <c r="AB16" s="47">
        <v>0</v>
      </c>
      <c r="AC16" s="47">
        <f t="shared" si="8"/>
        <v>3</v>
      </c>
      <c r="AD16" s="47">
        <v>0</v>
      </c>
      <c r="AE16" s="47">
        <v>3</v>
      </c>
      <c r="AF16" s="47">
        <v>0</v>
      </c>
      <c r="AG16" s="47">
        <v>219</v>
      </c>
      <c r="AH16" s="47">
        <v>18</v>
      </c>
    </row>
    <row r="17" spans="1:34" ht="13.5">
      <c r="A17" s="185" t="s">
        <v>95</v>
      </c>
      <c r="B17" s="186" t="s">
        <v>116</v>
      </c>
      <c r="C17" s="46" t="s">
        <v>117</v>
      </c>
      <c r="D17" s="47">
        <f t="shared" si="0"/>
        <v>1691</v>
      </c>
      <c r="E17" s="47">
        <v>1353</v>
      </c>
      <c r="F17" s="47">
        <v>338</v>
      </c>
      <c r="G17" s="47">
        <f t="shared" si="1"/>
        <v>1691</v>
      </c>
      <c r="H17" s="47">
        <f t="shared" si="2"/>
        <v>1343</v>
      </c>
      <c r="I17" s="47">
        <f t="shared" si="3"/>
        <v>0</v>
      </c>
      <c r="J17" s="47">
        <v>0</v>
      </c>
      <c r="K17" s="47">
        <v>0</v>
      </c>
      <c r="L17" s="47">
        <v>0</v>
      </c>
      <c r="M17" s="47">
        <f t="shared" si="4"/>
        <v>672</v>
      </c>
      <c r="N17" s="47">
        <v>672</v>
      </c>
      <c r="O17" s="47">
        <v>0</v>
      </c>
      <c r="P17" s="47">
        <v>0</v>
      </c>
      <c r="Q17" s="47">
        <f t="shared" si="5"/>
        <v>156</v>
      </c>
      <c r="R17" s="47">
        <v>156</v>
      </c>
      <c r="S17" s="47">
        <v>0</v>
      </c>
      <c r="T17" s="47">
        <v>0</v>
      </c>
      <c r="U17" s="47">
        <f t="shared" si="6"/>
        <v>513</v>
      </c>
      <c r="V17" s="47">
        <v>513</v>
      </c>
      <c r="W17" s="47">
        <v>0</v>
      </c>
      <c r="X17" s="47">
        <v>0</v>
      </c>
      <c r="Y17" s="47">
        <f t="shared" si="7"/>
        <v>0</v>
      </c>
      <c r="Z17" s="47">
        <v>0</v>
      </c>
      <c r="AA17" s="47">
        <v>0</v>
      </c>
      <c r="AB17" s="47">
        <v>0</v>
      </c>
      <c r="AC17" s="47">
        <f t="shared" si="8"/>
        <v>2</v>
      </c>
      <c r="AD17" s="47">
        <v>2</v>
      </c>
      <c r="AE17" s="47">
        <v>0</v>
      </c>
      <c r="AF17" s="47">
        <v>0</v>
      </c>
      <c r="AG17" s="47">
        <v>348</v>
      </c>
      <c r="AH17" s="47">
        <v>0</v>
      </c>
    </row>
    <row r="18" spans="1:34" ht="13.5">
      <c r="A18" s="185" t="s">
        <v>95</v>
      </c>
      <c r="B18" s="186" t="s">
        <v>118</v>
      </c>
      <c r="C18" s="46" t="s">
        <v>119</v>
      </c>
      <c r="D18" s="47">
        <f t="shared" si="0"/>
        <v>1076</v>
      </c>
      <c r="E18" s="47">
        <v>861</v>
      </c>
      <c r="F18" s="47">
        <v>215</v>
      </c>
      <c r="G18" s="47">
        <f t="shared" si="1"/>
        <v>1076</v>
      </c>
      <c r="H18" s="47">
        <f t="shared" si="2"/>
        <v>756</v>
      </c>
      <c r="I18" s="47">
        <f t="shared" si="3"/>
        <v>0</v>
      </c>
      <c r="J18" s="47">
        <v>0</v>
      </c>
      <c r="K18" s="47">
        <v>0</v>
      </c>
      <c r="L18" s="47">
        <v>0</v>
      </c>
      <c r="M18" s="47">
        <f t="shared" si="4"/>
        <v>513</v>
      </c>
      <c r="N18" s="47">
        <v>0</v>
      </c>
      <c r="O18" s="47">
        <v>513</v>
      </c>
      <c r="P18" s="47">
        <v>0</v>
      </c>
      <c r="Q18" s="47">
        <f t="shared" si="5"/>
        <v>115</v>
      </c>
      <c r="R18" s="47">
        <v>0</v>
      </c>
      <c r="S18" s="47">
        <v>115</v>
      </c>
      <c r="T18" s="47">
        <v>0</v>
      </c>
      <c r="U18" s="47">
        <f t="shared" si="6"/>
        <v>126</v>
      </c>
      <c r="V18" s="47">
        <v>0</v>
      </c>
      <c r="W18" s="47">
        <v>126</v>
      </c>
      <c r="X18" s="47">
        <v>0</v>
      </c>
      <c r="Y18" s="47">
        <f t="shared" si="7"/>
        <v>0</v>
      </c>
      <c r="Z18" s="47">
        <v>0</v>
      </c>
      <c r="AA18" s="47">
        <v>0</v>
      </c>
      <c r="AB18" s="47">
        <v>0</v>
      </c>
      <c r="AC18" s="47">
        <f t="shared" si="8"/>
        <v>2</v>
      </c>
      <c r="AD18" s="47">
        <v>0</v>
      </c>
      <c r="AE18" s="47">
        <v>2</v>
      </c>
      <c r="AF18" s="47">
        <v>0</v>
      </c>
      <c r="AG18" s="47">
        <v>320</v>
      </c>
      <c r="AH18" s="47">
        <v>0</v>
      </c>
    </row>
    <row r="19" spans="1:34" ht="13.5">
      <c r="A19" s="185" t="s">
        <v>95</v>
      </c>
      <c r="B19" s="186" t="s">
        <v>120</v>
      </c>
      <c r="C19" s="46" t="s">
        <v>29</v>
      </c>
      <c r="D19" s="47">
        <f t="shared" si="0"/>
        <v>975</v>
      </c>
      <c r="E19" s="47">
        <v>975</v>
      </c>
      <c r="F19" s="47">
        <v>0</v>
      </c>
      <c r="G19" s="47">
        <f t="shared" si="1"/>
        <v>975</v>
      </c>
      <c r="H19" s="47">
        <f t="shared" si="2"/>
        <v>850</v>
      </c>
      <c r="I19" s="47">
        <f t="shared" si="3"/>
        <v>0</v>
      </c>
      <c r="J19" s="47">
        <v>0</v>
      </c>
      <c r="K19" s="47">
        <v>0</v>
      </c>
      <c r="L19" s="47">
        <v>0</v>
      </c>
      <c r="M19" s="47">
        <f t="shared" si="4"/>
        <v>461</v>
      </c>
      <c r="N19" s="47">
        <v>0</v>
      </c>
      <c r="O19" s="47">
        <v>461</v>
      </c>
      <c r="P19" s="47">
        <v>0</v>
      </c>
      <c r="Q19" s="47">
        <f t="shared" si="5"/>
        <v>239</v>
      </c>
      <c r="R19" s="47">
        <v>0</v>
      </c>
      <c r="S19" s="47">
        <v>239</v>
      </c>
      <c r="T19" s="47">
        <v>0</v>
      </c>
      <c r="U19" s="47">
        <f t="shared" si="6"/>
        <v>150</v>
      </c>
      <c r="V19" s="47">
        <v>78</v>
      </c>
      <c r="W19" s="47">
        <v>72</v>
      </c>
      <c r="X19" s="47">
        <v>0</v>
      </c>
      <c r="Y19" s="47">
        <f t="shared" si="7"/>
        <v>0</v>
      </c>
      <c r="Z19" s="47">
        <v>0</v>
      </c>
      <c r="AA19" s="47">
        <v>0</v>
      </c>
      <c r="AB19" s="47">
        <v>0</v>
      </c>
      <c r="AC19" s="47">
        <f t="shared" si="8"/>
        <v>0</v>
      </c>
      <c r="AD19" s="47">
        <v>0</v>
      </c>
      <c r="AE19" s="47">
        <v>0</v>
      </c>
      <c r="AF19" s="47">
        <v>0</v>
      </c>
      <c r="AG19" s="47">
        <v>125</v>
      </c>
      <c r="AH19" s="47">
        <v>0</v>
      </c>
    </row>
    <row r="20" spans="1:34" ht="13.5">
      <c r="A20" s="185" t="s">
        <v>95</v>
      </c>
      <c r="B20" s="186" t="s">
        <v>121</v>
      </c>
      <c r="C20" s="46" t="s">
        <v>122</v>
      </c>
      <c r="D20" s="47">
        <f t="shared" si="0"/>
        <v>347</v>
      </c>
      <c r="E20" s="47">
        <v>307</v>
      </c>
      <c r="F20" s="47">
        <v>40</v>
      </c>
      <c r="G20" s="47">
        <f t="shared" si="1"/>
        <v>347</v>
      </c>
      <c r="H20" s="47">
        <f t="shared" si="2"/>
        <v>267</v>
      </c>
      <c r="I20" s="47">
        <f t="shared" si="3"/>
        <v>0</v>
      </c>
      <c r="J20" s="47">
        <v>0</v>
      </c>
      <c r="K20" s="47">
        <v>0</v>
      </c>
      <c r="L20" s="47">
        <v>0</v>
      </c>
      <c r="M20" s="47">
        <f t="shared" si="4"/>
        <v>211</v>
      </c>
      <c r="N20" s="47">
        <v>0</v>
      </c>
      <c r="O20" s="47">
        <v>211</v>
      </c>
      <c r="P20" s="47">
        <v>0</v>
      </c>
      <c r="Q20" s="47">
        <f t="shared" si="5"/>
        <v>8</v>
      </c>
      <c r="R20" s="47">
        <v>0</v>
      </c>
      <c r="S20" s="47">
        <v>8</v>
      </c>
      <c r="T20" s="47">
        <v>0</v>
      </c>
      <c r="U20" s="47">
        <f t="shared" si="6"/>
        <v>48</v>
      </c>
      <c r="V20" s="47">
        <v>0</v>
      </c>
      <c r="W20" s="47">
        <v>48</v>
      </c>
      <c r="X20" s="47">
        <v>0</v>
      </c>
      <c r="Y20" s="47">
        <f t="shared" si="7"/>
        <v>0</v>
      </c>
      <c r="Z20" s="47">
        <v>0</v>
      </c>
      <c r="AA20" s="47">
        <v>0</v>
      </c>
      <c r="AB20" s="47">
        <v>0</v>
      </c>
      <c r="AC20" s="47">
        <f t="shared" si="8"/>
        <v>0</v>
      </c>
      <c r="AD20" s="47">
        <v>0</v>
      </c>
      <c r="AE20" s="47">
        <v>0</v>
      </c>
      <c r="AF20" s="47">
        <v>0</v>
      </c>
      <c r="AG20" s="47">
        <v>80</v>
      </c>
      <c r="AH20" s="47">
        <v>5</v>
      </c>
    </row>
    <row r="21" spans="1:34" ht="13.5">
      <c r="A21" s="185" t="s">
        <v>95</v>
      </c>
      <c r="B21" s="186" t="s">
        <v>123</v>
      </c>
      <c r="C21" s="46" t="s">
        <v>124</v>
      </c>
      <c r="D21" s="47">
        <f t="shared" si="0"/>
        <v>330</v>
      </c>
      <c r="E21" s="47">
        <v>298</v>
      </c>
      <c r="F21" s="47">
        <v>32</v>
      </c>
      <c r="G21" s="47">
        <f t="shared" si="1"/>
        <v>330</v>
      </c>
      <c r="H21" s="47">
        <f t="shared" si="2"/>
        <v>305</v>
      </c>
      <c r="I21" s="47">
        <f t="shared" si="3"/>
        <v>0</v>
      </c>
      <c r="J21" s="47">
        <v>0</v>
      </c>
      <c r="K21" s="47">
        <v>0</v>
      </c>
      <c r="L21" s="47">
        <v>0</v>
      </c>
      <c r="M21" s="47">
        <f t="shared" si="4"/>
        <v>139</v>
      </c>
      <c r="N21" s="47">
        <v>0</v>
      </c>
      <c r="O21" s="47">
        <v>139</v>
      </c>
      <c r="P21" s="47">
        <v>0</v>
      </c>
      <c r="Q21" s="47">
        <f t="shared" si="5"/>
        <v>75</v>
      </c>
      <c r="R21" s="47">
        <v>0</v>
      </c>
      <c r="S21" s="47">
        <v>75</v>
      </c>
      <c r="T21" s="47">
        <v>0</v>
      </c>
      <c r="U21" s="47">
        <f t="shared" si="6"/>
        <v>91</v>
      </c>
      <c r="V21" s="47">
        <v>0</v>
      </c>
      <c r="W21" s="47">
        <v>29</v>
      </c>
      <c r="X21" s="47">
        <v>62</v>
      </c>
      <c r="Y21" s="47">
        <f t="shared" si="7"/>
        <v>0</v>
      </c>
      <c r="Z21" s="47">
        <v>0</v>
      </c>
      <c r="AA21" s="47">
        <v>0</v>
      </c>
      <c r="AB21" s="47">
        <v>0</v>
      </c>
      <c r="AC21" s="47">
        <f t="shared" si="8"/>
        <v>0</v>
      </c>
      <c r="AD21" s="47">
        <v>0</v>
      </c>
      <c r="AE21" s="47">
        <v>0</v>
      </c>
      <c r="AF21" s="47">
        <v>0</v>
      </c>
      <c r="AG21" s="47">
        <v>25</v>
      </c>
      <c r="AH21" s="47">
        <v>2</v>
      </c>
    </row>
    <row r="22" spans="1:34" ht="13.5">
      <c r="A22" s="185" t="s">
        <v>95</v>
      </c>
      <c r="B22" s="186" t="s">
        <v>125</v>
      </c>
      <c r="C22" s="46" t="s">
        <v>126</v>
      </c>
      <c r="D22" s="47">
        <f t="shared" si="0"/>
        <v>1412</v>
      </c>
      <c r="E22" s="47">
        <v>1268</v>
      </c>
      <c r="F22" s="47">
        <v>144</v>
      </c>
      <c r="G22" s="47">
        <f t="shared" si="1"/>
        <v>1412</v>
      </c>
      <c r="H22" s="47">
        <f t="shared" si="2"/>
        <v>1199</v>
      </c>
      <c r="I22" s="47">
        <f t="shared" si="3"/>
        <v>0</v>
      </c>
      <c r="J22" s="47">
        <v>0</v>
      </c>
      <c r="K22" s="47">
        <v>0</v>
      </c>
      <c r="L22" s="47">
        <v>0</v>
      </c>
      <c r="M22" s="47">
        <f t="shared" si="4"/>
        <v>552</v>
      </c>
      <c r="N22" s="47">
        <v>0</v>
      </c>
      <c r="O22" s="47">
        <v>552</v>
      </c>
      <c r="P22" s="47">
        <v>0</v>
      </c>
      <c r="Q22" s="47">
        <f t="shared" si="5"/>
        <v>0</v>
      </c>
      <c r="R22" s="47">
        <v>0</v>
      </c>
      <c r="S22" s="47">
        <v>0</v>
      </c>
      <c r="T22" s="47">
        <v>0</v>
      </c>
      <c r="U22" s="47">
        <f t="shared" si="6"/>
        <v>647</v>
      </c>
      <c r="V22" s="47">
        <v>0</v>
      </c>
      <c r="W22" s="47">
        <v>647</v>
      </c>
      <c r="X22" s="47">
        <v>0</v>
      </c>
      <c r="Y22" s="47">
        <f t="shared" si="7"/>
        <v>0</v>
      </c>
      <c r="Z22" s="47">
        <v>0</v>
      </c>
      <c r="AA22" s="47">
        <v>0</v>
      </c>
      <c r="AB22" s="47">
        <v>0</v>
      </c>
      <c r="AC22" s="47">
        <f t="shared" si="8"/>
        <v>0</v>
      </c>
      <c r="AD22" s="47">
        <v>0</v>
      </c>
      <c r="AE22" s="47">
        <v>0</v>
      </c>
      <c r="AF22" s="47">
        <v>0</v>
      </c>
      <c r="AG22" s="47">
        <v>213</v>
      </c>
      <c r="AH22" s="47">
        <v>0</v>
      </c>
    </row>
    <row r="23" spans="1:34" ht="13.5">
      <c r="A23" s="185" t="s">
        <v>95</v>
      </c>
      <c r="B23" s="186" t="s">
        <v>127</v>
      </c>
      <c r="C23" s="46" t="s">
        <v>128</v>
      </c>
      <c r="D23" s="47">
        <f t="shared" si="0"/>
        <v>1370</v>
      </c>
      <c r="E23" s="47">
        <v>1057</v>
      </c>
      <c r="F23" s="47">
        <v>313</v>
      </c>
      <c r="G23" s="47">
        <f t="shared" si="1"/>
        <v>1370</v>
      </c>
      <c r="H23" s="47">
        <f t="shared" si="2"/>
        <v>1330</v>
      </c>
      <c r="I23" s="47">
        <f t="shared" si="3"/>
        <v>0</v>
      </c>
      <c r="J23" s="47">
        <v>0</v>
      </c>
      <c r="K23" s="47">
        <v>0</v>
      </c>
      <c r="L23" s="47">
        <v>0</v>
      </c>
      <c r="M23" s="47">
        <f t="shared" si="4"/>
        <v>1154</v>
      </c>
      <c r="N23" s="47">
        <v>0</v>
      </c>
      <c r="O23" s="47">
        <v>1154</v>
      </c>
      <c r="P23" s="47">
        <v>0</v>
      </c>
      <c r="Q23" s="47">
        <f t="shared" si="5"/>
        <v>0</v>
      </c>
      <c r="R23" s="47">
        <v>0</v>
      </c>
      <c r="S23" s="47">
        <v>0</v>
      </c>
      <c r="T23" s="47">
        <v>0</v>
      </c>
      <c r="U23" s="47">
        <f t="shared" si="6"/>
        <v>123</v>
      </c>
      <c r="V23" s="47">
        <v>0</v>
      </c>
      <c r="W23" s="47">
        <v>123</v>
      </c>
      <c r="X23" s="47">
        <v>0</v>
      </c>
      <c r="Y23" s="47">
        <f t="shared" si="7"/>
        <v>1</v>
      </c>
      <c r="Z23" s="47">
        <v>0</v>
      </c>
      <c r="AA23" s="47">
        <v>1</v>
      </c>
      <c r="AB23" s="47">
        <v>0</v>
      </c>
      <c r="AC23" s="47">
        <f t="shared" si="8"/>
        <v>52</v>
      </c>
      <c r="AD23" s="47">
        <v>0</v>
      </c>
      <c r="AE23" s="47">
        <v>52</v>
      </c>
      <c r="AF23" s="47">
        <v>0</v>
      </c>
      <c r="AG23" s="47">
        <v>40</v>
      </c>
      <c r="AH23" s="47">
        <v>0</v>
      </c>
    </row>
    <row r="24" spans="1:34" ht="13.5">
      <c r="A24" s="185" t="s">
        <v>95</v>
      </c>
      <c r="B24" s="186" t="s">
        <v>129</v>
      </c>
      <c r="C24" s="46" t="s">
        <v>130</v>
      </c>
      <c r="D24" s="47">
        <f t="shared" si="0"/>
        <v>2344</v>
      </c>
      <c r="E24" s="47">
        <v>1897</v>
      </c>
      <c r="F24" s="47">
        <v>447</v>
      </c>
      <c r="G24" s="47">
        <f t="shared" si="1"/>
        <v>2344</v>
      </c>
      <c r="H24" s="47">
        <f t="shared" si="2"/>
        <v>1805</v>
      </c>
      <c r="I24" s="47">
        <f t="shared" si="3"/>
        <v>0</v>
      </c>
      <c r="J24" s="47">
        <v>0</v>
      </c>
      <c r="K24" s="47">
        <v>0</v>
      </c>
      <c r="L24" s="47">
        <v>0</v>
      </c>
      <c r="M24" s="47">
        <f t="shared" si="4"/>
        <v>1333</v>
      </c>
      <c r="N24" s="47">
        <v>0</v>
      </c>
      <c r="O24" s="47">
        <v>912</v>
      </c>
      <c r="P24" s="47">
        <v>421</v>
      </c>
      <c r="Q24" s="47">
        <f t="shared" si="5"/>
        <v>12</v>
      </c>
      <c r="R24" s="47">
        <v>0</v>
      </c>
      <c r="S24" s="47">
        <v>12</v>
      </c>
      <c r="T24" s="47">
        <v>0</v>
      </c>
      <c r="U24" s="47">
        <f t="shared" si="6"/>
        <v>359</v>
      </c>
      <c r="V24" s="47">
        <v>0</v>
      </c>
      <c r="W24" s="47">
        <v>333</v>
      </c>
      <c r="X24" s="47">
        <v>26</v>
      </c>
      <c r="Y24" s="47">
        <f t="shared" si="7"/>
        <v>2</v>
      </c>
      <c r="Z24" s="47">
        <v>0</v>
      </c>
      <c r="AA24" s="47">
        <v>2</v>
      </c>
      <c r="AB24" s="47">
        <v>0</v>
      </c>
      <c r="AC24" s="47">
        <f t="shared" si="8"/>
        <v>99</v>
      </c>
      <c r="AD24" s="47">
        <v>0</v>
      </c>
      <c r="AE24" s="47">
        <v>99</v>
      </c>
      <c r="AF24" s="47">
        <v>0</v>
      </c>
      <c r="AG24" s="47">
        <v>539</v>
      </c>
      <c r="AH24" s="47">
        <v>9</v>
      </c>
    </row>
    <row r="25" spans="1:34" ht="13.5">
      <c r="A25" s="185" t="s">
        <v>95</v>
      </c>
      <c r="B25" s="186" t="s">
        <v>131</v>
      </c>
      <c r="C25" s="46" t="s">
        <v>132</v>
      </c>
      <c r="D25" s="47">
        <f t="shared" si="0"/>
        <v>7378</v>
      </c>
      <c r="E25" s="47">
        <v>5928</v>
      </c>
      <c r="F25" s="47">
        <v>1450</v>
      </c>
      <c r="G25" s="47">
        <f t="shared" si="1"/>
        <v>7378</v>
      </c>
      <c r="H25" s="47">
        <f t="shared" si="2"/>
        <v>6493</v>
      </c>
      <c r="I25" s="47">
        <f t="shared" si="3"/>
        <v>0</v>
      </c>
      <c r="J25" s="47">
        <v>0</v>
      </c>
      <c r="K25" s="47">
        <v>0</v>
      </c>
      <c r="L25" s="47">
        <v>0</v>
      </c>
      <c r="M25" s="47">
        <f t="shared" si="4"/>
        <v>4776</v>
      </c>
      <c r="N25" s="47">
        <v>0</v>
      </c>
      <c r="O25" s="47">
        <v>3503</v>
      </c>
      <c r="P25" s="47">
        <v>1273</v>
      </c>
      <c r="Q25" s="47">
        <f t="shared" si="5"/>
        <v>214</v>
      </c>
      <c r="R25" s="47">
        <v>0</v>
      </c>
      <c r="S25" s="47">
        <v>214</v>
      </c>
      <c r="T25" s="47">
        <v>0</v>
      </c>
      <c r="U25" s="47">
        <f t="shared" si="6"/>
        <v>1503</v>
      </c>
      <c r="V25" s="47">
        <v>0</v>
      </c>
      <c r="W25" s="47">
        <v>1503</v>
      </c>
      <c r="X25" s="47">
        <v>0</v>
      </c>
      <c r="Y25" s="47">
        <f t="shared" si="7"/>
        <v>0</v>
      </c>
      <c r="Z25" s="47">
        <v>0</v>
      </c>
      <c r="AA25" s="47">
        <v>0</v>
      </c>
      <c r="AB25" s="47">
        <v>0</v>
      </c>
      <c r="AC25" s="47">
        <f t="shared" si="8"/>
        <v>0</v>
      </c>
      <c r="AD25" s="47">
        <v>0</v>
      </c>
      <c r="AE25" s="47">
        <v>0</v>
      </c>
      <c r="AF25" s="47">
        <v>0</v>
      </c>
      <c r="AG25" s="47">
        <v>885</v>
      </c>
      <c r="AH25" s="47">
        <v>0</v>
      </c>
    </row>
    <row r="26" spans="1:34" ht="13.5">
      <c r="A26" s="185" t="s">
        <v>95</v>
      </c>
      <c r="B26" s="186" t="s">
        <v>133</v>
      </c>
      <c r="C26" s="46" t="s">
        <v>134</v>
      </c>
      <c r="D26" s="47">
        <f t="shared" si="0"/>
        <v>5430</v>
      </c>
      <c r="E26" s="47">
        <v>4037</v>
      </c>
      <c r="F26" s="47">
        <v>1393</v>
      </c>
      <c r="G26" s="47">
        <f t="shared" si="1"/>
        <v>5430</v>
      </c>
      <c r="H26" s="47">
        <f t="shared" si="2"/>
        <v>5386</v>
      </c>
      <c r="I26" s="47">
        <f t="shared" si="3"/>
        <v>0</v>
      </c>
      <c r="J26" s="47">
        <v>0</v>
      </c>
      <c r="K26" s="47">
        <v>0</v>
      </c>
      <c r="L26" s="47">
        <v>0</v>
      </c>
      <c r="M26" s="47">
        <f t="shared" si="4"/>
        <v>4082</v>
      </c>
      <c r="N26" s="47">
        <v>0</v>
      </c>
      <c r="O26" s="47">
        <v>2695</v>
      </c>
      <c r="P26" s="47">
        <v>1387</v>
      </c>
      <c r="Q26" s="47">
        <f t="shared" si="5"/>
        <v>40</v>
      </c>
      <c r="R26" s="47">
        <v>0</v>
      </c>
      <c r="S26" s="47">
        <v>40</v>
      </c>
      <c r="T26" s="47">
        <v>0</v>
      </c>
      <c r="U26" s="47">
        <f t="shared" si="6"/>
        <v>1039</v>
      </c>
      <c r="V26" s="47">
        <v>0</v>
      </c>
      <c r="W26" s="47">
        <v>1039</v>
      </c>
      <c r="X26" s="47">
        <v>0</v>
      </c>
      <c r="Y26" s="47">
        <f t="shared" si="7"/>
        <v>6</v>
      </c>
      <c r="Z26" s="47">
        <v>0</v>
      </c>
      <c r="AA26" s="47">
        <v>6</v>
      </c>
      <c r="AB26" s="47">
        <v>0</v>
      </c>
      <c r="AC26" s="47">
        <f t="shared" si="8"/>
        <v>219</v>
      </c>
      <c r="AD26" s="47">
        <v>0</v>
      </c>
      <c r="AE26" s="47">
        <v>219</v>
      </c>
      <c r="AF26" s="47">
        <v>0</v>
      </c>
      <c r="AG26" s="47">
        <v>44</v>
      </c>
      <c r="AH26" s="47">
        <v>0</v>
      </c>
    </row>
    <row r="27" spans="1:34" ht="13.5">
      <c r="A27" s="185" t="s">
        <v>95</v>
      </c>
      <c r="B27" s="186" t="s">
        <v>135</v>
      </c>
      <c r="C27" s="46" t="s">
        <v>136</v>
      </c>
      <c r="D27" s="47">
        <f t="shared" si="0"/>
        <v>1352</v>
      </c>
      <c r="E27" s="47">
        <v>1000</v>
      </c>
      <c r="F27" s="47">
        <v>352</v>
      </c>
      <c r="G27" s="47">
        <f t="shared" si="1"/>
        <v>1352</v>
      </c>
      <c r="H27" s="47">
        <f t="shared" si="2"/>
        <v>1347</v>
      </c>
      <c r="I27" s="47">
        <f t="shared" si="3"/>
        <v>0</v>
      </c>
      <c r="J27" s="47">
        <v>0</v>
      </c>
      <c r="K27" s="47">
        <v>0</v>
      </c>
      <c r="L27" s="47">
        <v>0</v>
      </c>
      <c r="M27" s="47">
        <f t="shared" si="4"/>
        <v>1067</v>
      </c>
      <c r="N27" s="47">
        <v>0</v>
      </c>
      <c r="O27" s="47">
        <v>715</v>
      </c>
      <c r="P27" s="47">
        <v>352</v>
      </c>
      <c r="Q27" s="47">
        <f t="shared" si="5"/>
        <v>6</v>
      </c>
      <c r="R27" s="47">
        <v>0</v>
      </c>
      <c r="S27" s="47">
        <v>6</v>
      </c>
      <c r="T27" s="47">
        <v>0</v>
      </c>
      <c r="U27" s="47">
        <f t="shared" si="6"/>
        <v>274</v>
      </c>
      <c r="V27" s="47">
        <v>0</v>
      </c>
      <c r="W27" s="47">
        <v>274</v>
      </c>
      <c r="X27" s="47">
        <v>0</v>
      </c>
      <c r="Y27" s="47">
        <f t="shared" si="7"/>
        <v>0</v>
      </c>
      <c r="Z27" s="47">
        <v>0</v>
      </c>
      <c r="AA27" s="47">
        <v>0</v>
      </c>
      <c r="AB27" s="47">
        <v>0</v>
      </c>
      <c r="AC27" s="47">
        <f t="shared" si="8"/>
        <v>0</v>
      </c>
      <c r="AD27" s="47">
        <v>0</v>
      </c>
      <c r="AE27" s="47">
        <v>0</v>
      </c>
      <c r="AF27" s="47">
        <v>0</v>
      </c>
      <c r="AG27" s="47">
        <v>5</v>
      </c>
      <c r="AH27" s="47">
        <v>0</v>
      </c>
    </row>
    <row r="28" spans="1:34" ht="13.5">
      <c r="A28" s="185" t="s">
        <v>95</v>
      </c>
      <c r="B28" s="186" t="s">
        <v>137</v>
      </c>
      <c r="C28" s="46" t="s">
        <v>138</v>
      </c>
      <c r="D28" s="47">
        <f t="shared" si="0"/>
        <v>1363</v>
      </c>
      <c r="E28" s="47">
        <v>1316</v>
      </c>
      <c r="F28" s="47">
        <v>47</v>
      </c>
      <c r="G28" s="47">
        <f t="shared" si="1"/>
        <v>1363</v>
      </c>
      <c r="H28" s="47">
        <f t="shared" si="2"/>
        <v>1356</v>
      </c>
      <c r="I28" s="47">
        <f t="shared" si="3"/>
        <v>0</v>
      </c>
      <c r="J28" s="47">
        <v>0</v>
      </c>
      <c r="K28" s="47">
        <v>0</v>
      </c>
      <c r="L28" s="47">
        <v>0</v>
      </c>
      <c r="M28" s="47">
        <f t="shared" si="4"/>
        <v>1158</v>
      </c>
      <c r="N28" s="47">
        <v>0</v>
      </c>
      <c r="O28" s="47">
        <v>1158</v>
      </c>
      <c r="P28" s="47">
        <v>0</v>
      </c>
      <c r="Q28" s="47">
        <f t="shared" si="5"/>
        <v>12</v>
      </c>
      <c r="R28" s="47">
        <v>0</v>
      </c>
      <c r="S28" s="47">
        <v>12</v>
      </c>
      <c r="T28" s="47">
        <v>0</v>
      </c>
      <c r="U28" s="47">
        <f t="shared" si="6"/>
        <v>173</v>
      </c>
      <c r="V28" s="47">
        <v>0</v>
      </c>
      <c r="W28" s="47">
        <v>173</v>
      </c>
      <c r="X28" s="47">
        <v>0</v>
      </c>
      <c r="Y28" s="47">
        <f t="shared" si="7"/>
        <v>3</v>
      </c>
      <c r="Z28" s="47">
        <v>0</v>
      </c>
      <c r="AA28" s="47">
        <v>3</v>
      </c>
      <c r="AB28" s="47">
        <v>0</v>
      </c>
      <c r="AC28" s="47">
        <f t="shared" si="8"/>
        <v>10</v>
      </c>
      <c r="AD28" s="47">
        <v>0</v>
      </c>
      <c r="AE28" s="47">
        <v>10</v>
      </c>
      <c r="AF28" s="47">
        <v>0</v>
      </c>
      <c r="AG28" s="47">
        <v>7</v>
      </c>
      <c r="AH28" s="47">
        <v>0</v>
      </c>
    </row>
    <row r="29" spans="1:34" ht="13.5">
      <c r="A29" s="185" t="s">
        <v>95</v>
      </c>
      <c r="B29" s="186" t="s">
        <v>139</v>
      </c>
      <c r="C29" s="46" t="s">
        <v>140</v>
      </c>
      <c r="D29" s="47">
        <f t="shared" si="0"/>
        <v>725</v>
      </c>
      <c r="E29" s="47">
        <v>673</v>
      </c>
      <c r="F29" s="47">
        <v>52</v>
      </c>
      <c r="G29" s="47">
        <f t="shared" si="1"/>
        <v>725</v>
      </c>
      <c r="H29" s="47">
        <f t="shared" si="2"/>
        <v>695</v>
      </c>
      <c r="I29" s="47">
        <f t="shared" si="3"/>
        <v>0</v>
      </c>
      <c r="J29" s="47">
        <v>0</v>
      </c>
      <c r="K29" s="47">
        <v>0</v>
      </c>
      <c r="L29" s="47">
        <v>0</v>
      </c>
      <c r="M29" s="47">
        <f t="shared" si="4"/>
        <v>486</v>
      </c>
      <c r="N29" s="47">
        <v>0</v>
      </c>
      <c r="O29" s="47">
        <v>465</v>
      </c>
      <c r="P29" s="47">
        <v>21</v>
      </c>
      <c r="Q29" s="47">
        <f t="shared" si="5"/>
        <v>51</v>
      </c>
      <c r="R29" s="47">
        <v>0</v>
      </c>
      <c r="S29" s="47">
        <v>46</v>
      </c>
      <c r="T29" s="47">
        <v>5</v>
      </c>
      <c r="U29" s="47">
        <f t="shared" si="6"/>
        <v>125</v>
      </c>
      <c r="V29" s="47">
        <v>0</v>
      </c>
      <c r="W29" s="47">
        <v>77</v>
      </c>
      <c r="X29" s="47">
        <v>48</v>
      </c>
      <c r="Y29" s="47">
        <f t="shared" si="7"/>
        <v>0</v>
      </c>
      <c r="Z29" s="47">
        <v>0</v>
      </c>
      <c r="AA29" s="47">
        <v>0</v>
      </c>
      <c r="AB29" s="47">
        <v>0</v>
      </c>
      <c r="AC29" s="47">
        <f t="shared" si="8"/>
        <v>33</v>
      </c>
      <c r="AD29" s="47">
        <v>0</v>
      </c>
      <c r="AE29" s="47">
        <v>33</v>
      </c>
      <c r="AF29" s="47">
        <v>0</v>
      </c>
      <c r="AG29" s="47">
        <v>30</v>
      </c>
      <c r="AH29" s="47">
        <v>6</v>
      </c>
    </row>
    <row r="30" spans="1:34" ht="13.5">
      <c r="A30" s="185" t="s">
        <v>95</v>
      </c>
      <c r="B30" s="186" t="s">
        <v>141</v>
      </c>
      <c r="C30" s="46" t="s">
        <v>142</v>
      </c>
      <c r="D30" s="47">
        <f t="shared" si="0"/>
        <v>665</v>
      </c>
      <c r="E30" s="47">
        <v>560</v>
      </c>
      <c r="F30" s="47">
        <v>105</v>
      </c>
      <c r="G30" s="47">
        <f t="shared" si="1"/>
        <v>665</v>
      </c>
      <c r="H30" s="47">
        <f t="shared" si="2"/>
        <v>663</v>
      </c>
      <c r="I30" s="47">
        <f t="shared" si="3"/>
        <v>0</v>
      </c>
      <c r="J30" s="47">
        <v>0</v>
      </c>
      <c r="K30" s="47">
        <v>0</v>
      </c>
      <c r="L30" s="47">
        <v>0</v>
      </c>
      <c r="M30" s="47">
        <f t="shared" si="4"/>
        <v>558</v>
      </c>
      <c r="N30" s="47">
        <v>0</v>
      </c>
      <c r="O30" s="47">
        <v>558</v>
      </c>
      <c r="P30" s="47">
        <v>0</v>
      </c>
      <c r="Q30" s="47">
        <f t="shared" si="5"/>
        <v>11</v>
      </c>
      <c r="R30" s="47">
        <v>0</v>
      </c>
      <c r="S30" s="47">
        <v>11</v>
      </c>
      <c r="T30" s="47">
        <v>0</v>
      </c>
      <c r="U30" s="47">
        <f t="shared" si="6"/>
        <v>90</v>
      </c>
      <c r="V30" s="47">
        <v>0</v>
      </c>
      <c r="W30" s="47">
        <v>90</v>
      </c>
      <c r="X30" s="47">
        <v>0</v>
      </c>
      <c r="Y30" s="47">
        <f t="shared" si="7"/>
        <v>0</v>
      </c>
      <c r="Z30" s="47">
        <v>0</v>
      </c>
      <c r="AA30" s="47">
        <v>0</v>
      </c>
      <c r="AB30" s="47">
        <v>0</v>
      </c>
      <c r="AC30" s="47">
        <f t="shared" si="8"/>
        <v>4</v>
      </c>
      <c r="AD30" s="47">
        <v>0</v>
      </c>
      <c r="AE30" s="47">
        <v>4</v>
      </c>
      <c r="AF30" s="47">
        <v>0</v>
      </c>
      <c r="AG30" s="47">
        <v>2</v>
      </c>
      <c r="AH30" s="47">
        <v>0</v>
      </c>
    </row>
    <row r="31" spans="1:34" ht="13.5">
      <c r="A31" s="185" t="s">
        <v>95</v>
      </c>
      <c r="B31" s="186" t="s">
        <v>143</v>
      </c>
      <c r="C31" s="46" t="s">
        <v>144</v>
      </c>
      <c r="D31" s="47">
        <f t="shared" si="0"/>
        <v>1643</v>
      </c>
      <c r="E31" s="47">
        <v>1314</v>
      </c>
      <c r="F31" s="47">
        <v>329</v>
      </c>
      <c r="G31" s="47">
        <f t="shared" si="1"/>
        <v>1643</v>
      </c>
      <c r="H31" s="47">
        <f t="shared" si="2"/>
        <v>1343</v>
      </c>
      <c r="I31" s="47">
        <f t="shared" si="3"/>
        <v>0</v>
      </c>
      <c r="J31" s="47">
        <v>0</v>
      </c>
      <c r="K31" s="47">
        <v>0</v>
      </c>
      <c r="L31" s="47">
        <v>0</v>
      </c>
      <c r="M31" s="47">
        <f t="shared" si="4"/>
        <v>1190</v>
      </c>
      <c r="N31" s="47">
        <v>0</v>
      </c>
      <c r="O31" s="47">
        <v>1190</v>
      </c>
      <c r="P31" s="47">
        <v>0</v>
      </c>
      <c r="Q31" s="47">
        <f t="shared" si="5"/>
        <v>0</v>
      </c>
      <c r="R31" s="47">
        <v>0</v>
      </c>
      <c r="S31" s="47">
        <v>0</v>
      </c>
      <c r="T31" s="47">
        <v>0</v>
      </c>
      <c r="U31" s="47">
        <f t="shared" si="6"/>
        <v>103</v>
      </c>
      <c r="V31" s="47">
        <v>0</v>
      </c>
      <c r="W31" s="47">
        <v>103</v>
      </c>
      <c r="X31" s="47">
        <v>0</v>
      </c>
      <c r="Y31" s="47">
        <f t="shared" si="7"/>
        <v>0</v>
      </c>
      <c r="Z31" s="47">
        <v>0</v>
      </c>
      <c r="AA31" s="47">
        <v>0</v>
      </c>
      <c r="AB31" s="47">
        <v>0</v>
      </c>
      <c r="AC31" s="47">
        <f t="shared" si="8"/>
        <v>50</v>
      </c>
      <c r="AD31" s="47">
        <v>0</v>
      </c>
      <c r="AE31" s="47">
        <v>50</v>
      </c>
      <c r="AF31" s="47">
        <v>0</v>
      </c>
      <c r="AG31" s="47">
        <v>300</v>
      </c>
      <c r="AH31" s="47">
        <v>57</v>
      </c>
    </row>
    <row r="32" spans="1:34" ht="13.5">
      <c r="A32" s="185" t="s">
        <v>95</v>
      </c>
      <c r="B32" s="186" t="s">
        <v>145</v>
      </c>
      <c r="C32" s="46" t="s">
        <v>146</v>
      </c>
      <c r="D32" s="47">
        <f t="shared" si="0"/>
        <v>1253</v>
      </c>
      <c r="E32" s="47">
        <v>1002</v>
      </c>
      <c r="F32" s="47">
        <v>251</v>
      </c>
      <c r="G32" s="47">
        <f t="shared" si="1"/>
        <v>1253</v>
      </c>
      <c r="H32" s="47">
        <f t="shared" si="2"/>
        <v>1095</v>
      </c>
      <c r="I32" s="47">
        <f t="shared" si="3"/>
        <v>0</v>
      </c>
      <c r="J32" s="47">
        <v>0</v>
      </c>
      <c r="K32" s="47">
        <v>0</v>
      </c>
      <c r="L32" s="47">
        <v>0</v>
      </c>
      <c r="M32" s="47">
        <f t="shared" si="4"/>
        <v>799</v>
      </c>
      <c r="N32" s="47">
        <v>787</v>
      </c>
      <c r="O32" s="47">
        <v>0</v>
      </c>
      <c r="P32" s="47">
        <v>12</v>
      </c>
      <c r="Q32" s="47">
        <f t="shared" si="5"/>
        <v>0</v>
      </c>
      <c r="R32" s="47">
        <v>0</v>
      </c>
      <c r="S32" s="47">
        <v>0</v>
      </c>
      <c r="T32" s="47">
        <v>0</v>
      </c>
      <c r="U32" s="47">
        <f t="shared" si="6"/>
        <v>236</v>
      </c>
      <c r="V32" s="47">
        <v>71</v>
      </c>
      <c r="W32" s="47">
        <v>158</v>
      </c>
      <c r="X32" s="47">
        <v>7</v>
      </c>
      <c r="Y32" s="47">
        <f t="shared" si="7"/>
        <v>0</v>
      </c>
      <c r="Z32" s="47">
        <v>0</v>
      </c>
      <c r="AA32" s="47">
        <v>0</v>
      </c>
      <c r="AB32" s="47">
        <v>0</v>
      </c>
      <c r="AC32" s="47">
        <f t="shared" si="8"/>
        <v>60</v>
      </c>
      <c r="AD32" s="47">
        <v>60</v>
      </c>
      <c r="AE32" s="47">
        <v>0</v>
      </c>
      <c r="AF32" s="47">
        <v>0</v>
      </c>
      <c r="AG32" s="47">
        <v>158</v>
      </c>
      <c r="AH32" s="47">
        <v>12</v>
      </c>
    </row>
    <row r="33" spans="1:34" ht="13.5">
      <c r="A33" s="185" t="s">
        <v>95</v>
      </c>
      <c r="B33" s="186" t="s">
        <v>147</v>
      </c>
      <c r="C33" s="46" t="s">
        <v>148</v>
      </c>
      <c r="D33" s="47">
        <f t="shared" si="0"/>
        <v>254</v>
      </c>
      <c r="E33" s="47">
        <v>254</v>
      </c>
      <c r="F33" s="47">
        <v>0</v>
      </c>
      <c r="G33" s="47">
        <f t="shared" si="1"/>
        <v>254</v>
      </c>
      <c r="H33" s="47">
        <f t="shared" si="2"/>
        <v>254</v>
      </c>
      <c r="I33" s="47">
        <f t="shared" si="3"/>
        <v>0</v>
      </c>
      <c r="J33" s="47">
        <v>0</v>
      </c>
      <c r="K33" s="47">
        <v>0</v>
      </c>
      <c r="L33" s="47">
        <v>0</v>
      </c>
      <c r="M33" s="47">
        <f t="shared" si="4"/>
        <v>122</v>
      </c>
      <c r="N33" s="47">
        <v>0</v>
      </c>
      <c r="O33" s="47">
        <v>122</v>
      </c>
      <c r="P33" s="47">
        <v>0</v>
      </c>
      <c r="Q33" s="47">
        <f t="shared" si="5"/>
        <v>0</v>
      </c>
      <c r="R33" s="47">
        <v>0</v>
      </c>
      <c r="S33" s="47">
        <v>0</v>
      </c>
      <c r="T33" s="47">
        <v>0</v>
      </c>
      <c r="U33" s="47">
        <f t="shared" si="6"/>
        <v>84</v>
      </c>
      <c r="V33" s="47">
        <v>0</v>
      </c>
      <c r="W33" s="47">
        <v>84</v>
      </c>
      <c r="X33" s="47">
        <v>0</v>
      </c>
      <c r="Y33" s="47">
        <f t="shared" si="7"/>
        <v>1</v>
      </c>
      <c r="Z33" s="47">
        <v>0</v>
      </c>
      <c r="AA33" s="47">
        <v>1</v>
      </c>
      <c r="AB33" s="47">
        <v>0</v>
      </c>
      <c r="AC33" s="47">
        <f t="shared" si="8"/>
        <v>47</v>
      </c>
      <c r="AD33" s="47">
        <v>0</v>
      </c>
      <c r="AE33" s="47">
        <v>47</v>
      </c>
      <c r="AF33" s="47">
        <v>0</v>
      </c>
      <c r="AG33" s="47">
        <v>0</v>
      </c>
      <c r="AH33" s="47">
        <v>0</v>
      </c>
    </row>
    <row r="34" spans="1:34" ht="13.5">
      <c r="A34" s="185" t="s">
        <v>95</v>
      </c>
      <c r="B34" s="186" t="s">
        <v>149</v>
      </c>
      <c r="C34" s="46" t="s">
        <v>150</v>
      </c>
      <c r="D34" s="47">
        <f t="shared" si="0"/>
        <v>184</v>
      </c>
      <c r="E34" s="47">
        <v>148</v>
      </c>
      <c r="F34" s="47">
        <v>36</v>
      </c>
      <c r="G34" s="47">
        <f aca="true" t="shared" si="9" ref="G34:G59">H34+AG34</f>
        <v>184</v>
      </c>
      <c r="H34" s="47">
        <f aca="true" t="shared" si="10" ref="H34:H59">I34+M34+Q34+U34+Y34+AC34</f>
        <v>182</v>
      </c>
      <c r="I34" s="47">
        <f aca="true" t="shared" si="11" ref="I34:I59">SUM(J34:L34)</f>
        <v>0</v>
      </c>
      <c r="J34" s="47">
        <v>0</v>
      </c>
      <c r="K34" s="47">
        <v>0</v>
      </c>
      <c r="L34" s="47">
        <v>0</v>
      </c>
      <c r="M34" s="47">
        <f aca="true" t="shared" si="12" ref="M34:M59">SUM(N34:P34)</f>
        <v>85</v>
      </c>
      <c r="N34" s="47">
        <v>0</v>
      </c>
      <c r="O34" s="47">
        <v>85</v>
      </c>
      <c r="P34" s="47">
        <v>0</v>
      </c>
      <c r="Q34" s="47">
        <f aca="true" t="shared" si="13" ref="Q34:Q59">SUM(R34:T34)</f>
        <v>7</v>
      </c>
      <c r="R34" s="47">
        <v>0</v>
      </c>
      <c r="S34" s="47">
        <v>7</v>
      </c>
      <c r="T34" s="47">
        <v>0</v>
      </c>
      <c r="U34" s="47">
        <f aca="true" t="shared" si="14" ref="U34:U59">SUM(V34:X34)</f>
        <v>90</v>
      </c>
      <c r="V34" s="47">
        <v>0</v>
      </c>
      <c r="W34" s="47">
        <v>90</v>
      </c>
      <c r="X34" s="47">
        <v>0</v>
      </c>
      <c r="Y34" s="47">
        <f aca="true" t="shared" si="15" ref="Y34:Y59">SUM(Z34:AB34)</f>
        <v>0</v>
      </c>
      <c r="Z34" s="47">
        <v>0</v>
      </c>
      <c r="AA34" s="47">
        <v>0</v>
      </c>
      <c r="AB34" s="47">
        <v>0</v>
      </c>
      <c r="AC34" s="47">
        <f aca="true" t="shared" si="16" ref="AC34:AC59">SUM(AD34:AF34)</f>
        <v>0</v>
      </c>
      <c r="AD34" s="47">
        <v>0</v>
      </c>
      <c r="AE34" s="47">
        <v>0</v>
      </c>
      <c r="AF34" s="47">
        <v>0</v>
      </c>
      <c r="AG34" s="47">
        <v>2</v>
      </c>
      <c r="AH34" s="47">
        <v>0</v>
      </c>
    </row>
    <row r="35" spans="1:34" ht="13.5">
      <c r="A35" s="185" t="s">
        <v>95</v>
      </c>
      <c r="B35" s="186" t="s">
        <v>151</v>
      </c>
      <c r="C35" s="46" t="s">
        <v>152</v>
      </c>
      <c r="D35" s="47">
        <f t="shared" si="0"/>
        <v>1675</v>
      </c>
      <c r="E35" s="47">
        <v>1340</v>
      </c>
      <c r="F35" s="47">
        <v>335</v>
      </c>
      <c r="G35" s="47">
        <f t="shared" si="9"/>
        <v>1675</v>
      </c>
      <c r="H35" s="47">
        <f t="shared" si="10"/>
        <v>1236</v>
      </c>
      <c r="I35" s="47">
        <f t="shared" si="11"/>
        <v>0</v>
      </c>
      <c r="J35" s="47">
        <v>0</v>
      </c>
      <c r="K35" s="47">
        <v>0</v>
      </c>
      <c r="L35" s="47">
        <v>0</v>
      </c>
      <c r="M35" s="47">
        <f t="shared" si="12"/>
        <v>1078</v>
      </c>
      <c r="N35" s="47">
        <v>0</v>
      </c>
      <c r="O35" s="47">
        <v>1078</v>
      </c>
      <c r="P35" s="47">
        <v>0</v>
      </c>
      <c r="Q35" s="47">
        <f t="shared" si="13"/>
        <v>0</v>
      </c>
      <c r="R35" s="47">
        <v>0</v>
      </c>
      <c r="S35" s="47">
        <v>0</v>
      </c>
      <c r="T35" s="47">
        <v>0</v>
      </c>
      <c r="U35" s="47">
        <f t="shared" si="14"/>
        <v>99</v>
      </c>
      <c r="V35" s="47">
        <v>0</v>
      </c>
      <c r="W35" s="47">
        <v>99</v>
      </c>
      <c r="X35" s="47">
        <v>0</v>
      </c>
      <c r="Y35" s="47">
        <f t="shared" si="15"/>
        <v>0</v>
      </c>
      <c r="Z35" s="47">
        <v>0</v>
      </c>
      <c r="AA35" s="47">
        <v>0</v>
      </c>
      <c r="AB35" s="47">
        <v>0</v>
      </c>
      <c r="AC35" s="47">
        <f t="shared" si="16"/>
        <v>59</v>
      </c>
      <c r="AD35" s="47">
        <v>0</v>
      </c>
      <c r="AE35" s="47">
        <v>59</v>
      </c>
      <c r="AF35" s="47">
        <v>0</v>
      </c>
      <c r="AG35" s="47">
        <v>439</v>
      </c>
      <c r="AH35" s="47">
        <v>219</v>
      </c>
    </row>
    <row r="36" spans="1:34" ht="13.5">
      <c r="A36" s="185" t="s">
        <v>95</v>
      </c>
      <c r="B36" s="186" t="s">
        <v>153</v>
      </c>
      <c r="C36" s="46" t="s">
        <v>154</v>
      </c>
      <c r="D36" s="47">
        <f t="shared" si="0"/>
        <v>82</v>
      </c>
      <c r="E36" s="47">
        <v>72</v>
      </c>
      <c r="F36" s="47">
        <v>10</v>
      </c>
      <c r="G36" s="47">
        <f t="shared" si="9"/>
        <v>82</v>
      </c>
      <c r="H36" s="47">
        <f t="shared" si="10"/>
        <v>79</v>
      </c>
      <c r="I36" s="47">
        <f t="shared" si="11"/>
        <v>0</v>
      </c>
      <c r="J36" s="47">
        <v>0</v>
      </c>
      <c r="K36" s="47">
        <v>0</v>
      </c>
      <c r="L36" s="47">
        <v>0</v>
      </c>
      <c r="M36" s="47">
        <f t="shared" si="12"/>
        <v>64</v>
      </c>
      <c r="N36" s="47">
        <v>0</v>
      </c>
      <c r="O36" s="47">
        <v>64</v>
      </c>
      <c r="P36" s="47">
        <v>0</v>
      </c>
      <c r="Q36" s="47">
        <f t="shared" si="13"/>
        <v>0</v>
      </c>
      <c r="R36" s="47">
        <v>0</v>
      </c>
      <c r="S36" s="47">
        <v>0</v>
      </c>
      <c r="T36" s="47">
        <v>0</v>
      </c>
      <c r="U36" s="47">
        <f t="shared" si="14"/>
        <v>8</v>
      </c>
      <c r="V36" s="47">
        <v>0</v>
      </c>
      <c r="W36" s="47">
        <v>8</v>
      </c>
      <c r="X36" s="47">
        <v>0</v>
      </c>
      <c r="Y36" s="47">
        <f t="shared" si="15"/>
        <v>0</v>
      </c>
      <c r="Z36" s="47">
        <v>0</v>
      </c>
      <c r="AA36" s="47">
        <v>0</v>
      </c>
      <c r="AB36" s="47">
        <v>0</v>
      </c>
      <c r="AC36" s="47">
        <f t="shared" si="16"/>
        <v>7</v>
      </c>
      <c r="AD36" s="47">
        <v>0</v>
      </c>
      <c r="AE36" s="47">
        <v>7</v>
      </c>
      <c r="AF36" s="47">
        <v>0</v>
      </c>
      <c r="AG36" s="47">
        <v>3</v>
      </c>
      <c r="AH36" s="47">
        <v>0</v>
      </c>
    </row>
    <row r="37" spans="1:34" ht="13.5">
      <c r="A37" s="185" t="s">
        <v>95</v>
      </c>
      <c r="B37" s="186" t="s">
        <v>155</v>
      </c>
      <c r="C37" s="46" t="s">
        <v>156</v>
      </c>
      <c r="D37" s="47">
        <f t="shared" si="0"/>
        <v>216</v>
      </c>
      <c r="E37" s="47">
        <v>173</v>
      </c>
      <c r="F37" s="47">
        <v>43</v>
      </c>
      <c r="G37" s="47">
        <f t="shared" si="9"/>
        <v>216</v>
      </c>
      <c r="H37" s="47">
        <f t="shared" si="10"/>
        <v>216</v>
      </c>
      <c r="I37" s="47">
        <f t="shared" si="11"/>
        <v>0</v>
      </c>
      <c r="J37" s="47">
        <v>0</v>
      </c>
      <c r="K37" s="47">
        <v>0</v>
      </c>
      <c r="L37" s="47">
        <v>0</v>
      </c>
      <c r="M37" s="47">
        <f t="shared" si="12"/>
        <v>186</v>
      </c>
      <c r="N37" s="47">
        <v>0</v>
      </c>
      <c r="O37" s="47">
        <v>186</v>
      </c>
      <c r="P37" s="47">
        <v>0</v>
      </c>
      <c r="Q37" s="47">
        <f t="shared" si="13"/>
        <v>0</v>
      </c>
      <c r="R37" s="47">
        <v>0</v>
      </c>
      <c r="S37" s="47">
        <v>0</v>
      </c>
      <c r="T37" s="47">
        <v>0</v>
      </c>
      <c r="U37" s="47">
        <f t="shared" si="14"/>
        <v>19</v>
      </c>
      <c r="V37" s="47">
        <v>0</v>
      </c>
      <c r="W37" s="47">
        <v>19</v>
      </c>
      <c r="X37" s="47">
        <v>0</v>
      </c>
      <c r="Y37" s="47">
        <f t="shared" si="15"/>
        <v>0</v>
      </c>
      <c r="Z37" s="47">
        <v>0</v>
      </c>
      <c r="AA37" s="47">
        <v>0</v>
      </c>
      <c r="AB37" s="47">
        <v>0</v>
      </c>
      <c r="AC37" s="47">
        <f t="shared" si="16"/>
        <v>11</v>
      </c>
      <c r="AD37" s="47">
        <v>0</v>
      </c>
      <c r="AE37" s="47">
        <v>11</v>
      </c>
      <c r="AF37" s="47">
        <v>0</v>
      </c>
      <c r="AG37" s="47">
        <v>0</v>
      </c>
      <c r="AH37" s="47">
        <v>0</v>
      </c>
    </row>
    <row r="38" spans="1:34" ht="13.5">
      <c r="A38" s="185" t="s">
        <v>95</v>
      </c>
      <c r="B38" s="186" t="s">
        <v>157</v>
      </c>
      <c r="C38" s="46" t="s">
        <v>158</v>
      </c>
      <c r="D38" s="47">
        <f t="shared" si="0"/>
        <v>7610</v>
      </c>
      <c r="E38" s="47">
        <v>6765</v>
      </c>
      <c r="F38" s="47">
        <v>845</v>
      </c>
      <c r="G38" s="47">
        <f t="shared" si="9"/>
        <v>7610</v>
      </c>
      <c r="H38" s="47">
        <f t="shared" si="10"/>
        <v>7581</v>
      </c>
      <c r="I38" s="47">
        <f t="shared" si="11"/>
        <v>0</v>
      </c>
      <c r="J38" s="47">
        <v>0</v>
      </c>
      <c r="K38" s="47">
        <v>0</v>
      </c>
      <c r="L38" s="47">
        <v>0</v>
      </c>
      <c r="M38" s="47">
        <f t="shared" si="12"/>
        <v>4605</v>
      </c>
      <c r="N38" s="47">
        <v>0</v>
      </c>
      <c r="O38" s="47">
        <v>4605</v>
      </c>
      <c r="P38" s="47">
        <v>0</v>
      </c>
      <c r="Q38" s="47">
        <f t="shared" si="13"/>
        <v>270</v>
      </c>
      <c r="R38" s="47">
        <v>0</v>
      </c>
      <c r="S38" s="47">
        <v>270</v>
      </c>
      <c r="T38" s="47">
        <v>0</v>
      </c>
      <c r="U38" s="47">
        <f t="shared" si="14"/>
        <v>2234</v>
      </c>
      <c r="V38" s="47">
        <v>0</v>
      </c>
      <c r="W38" s="47">
        <v>2234</v>
      </c>
      <c r="X38" s="47">
        <v>0</v>
      </c>
      <c r="Y38" s="47">
        <f t="shared" si="15"/>
        <v>0</v>
      </c>
      <c r="Z38" s="47">
        <v>0</v>
      </c>
      <c r="AA38" s="47">
        <v>0</v>
      </c>
      <c r="AB38" s="47">
        <v>0</v>
      </c>
      <c r="AC38" s="47">
        <f t="shared" si="16"/>
        <v>472</v>
      </c>
      <c r="AD38" s="47">
        <v>0</v>
      </c>
      <c r="AE38" s="47">
        <v>472</v>
      </c>
      <c r="AF38" s="47">
        <v>0</v>
      </c>
      <c r="AG38" s="47">
        <v>29</v>
      </c>
      <c r="AH38" s="47">
        <v>0</v>
      </c>
    </row>
    <row r="39" spans="1:34" ht="13.5">
      <c r="A39" s="185" t="s">
        <v>95</v>
      </c>
      <c r="B39" s="186" t="s">
        <v>159</v>
      </c>
      <c r="C39" s="46" t="s">
        <v>160</v>
      </c>
      <c r="D39" s="47">
        <f aca="true" t="shared" si="17" ref="D39:D59">E39+F39</f>
        <v>613</v>
      </c>
      <c r="E39" s="47">
        <v>513</v>
      </c>
      <c r="F39" s="47">
        <v>100</v>
      </c>
      <c r="G39" s="47">
        <f t="shared" si="9"/>
        <v>613</v>
      </c>
      <c r="H39" s="47">
        <f t="shared" si="10"/>
        <v>513</v>
      </c>
      <c r="I39" s="47">
        <f t="shared" si="11"/>
        <v>0</v>
      </c>
      <c r="J39" s="47">
        <v>0</v>
      </c>
      <c r="K39" s="47">
        <v>0</v>
      </c>
      <c r="L39" s="47">
        <v>0</v>
      </c>
      <c r="M39" s="47">
        <f t="shared" si="12"/>
        <v>374</v>
      </c>
      <c r="N39" s="47">
        <v>0</v>
      </c>
      <c r="O39" s="47">
        <v>374</v>
      </c>
      <c r="P39" s="47">
        <v>0</v>
      </c>
      <c r="Q39" s="47">
        <f t="shared" si="13"/>
        <v>30</v>
      </c>
      <c r="R39" s="47">
        <v>0</v>
      </c>
      <c r="S39" s="47">
        <v>30</v>
      </c>
      <c r="T39" s="47">
        <v>0</v>
      </c>
      <c r="U39" s="47">
        <f t="shared" si="14"/>
        <v>80</v>
      </c>
      <c r="V39" s="47">
        <v>0</v>
      </c>
      <c r="W39" s="47">
        <v>80</v>
      </c>
      <c r="X39" s="47">
        <v>0</v>
      </c>
      <c r="Y39" s="47">
        <f t="shared" si="15"/>
        <v>0</v>
      </c>
      <c r="Z39" s="47">
        <v>0</v>
      </c>
      <c r="AA39" s="47">
        <v>0</v>
      </c>
      <c r="AB39" s="47">
        <v>0</v>
      </c>
      <c r="AC39" s="47">
        <f t="shared" si="16"/>
        <v>29</v>
      </c>
      <c r="AD39" s="47">
        <v>0</v>
      </c>
      <c r="AE39" s="47">
        <v>29</v>
      </c>
      <c r="AF39" s="47">
        <v>0</v>
      </c>
      <c r="AG39" s="47">
        <v>100</v>
      </c>
      <c r="AH39" s="47">
        <v>0</v>
      </c>
    </row>
    <row r="40" spans="1:34" ht="13.5">
      <c r="A40" s="185" t="s">
        <v>95</v>
      </c>
      <c r="B40" s="186" t="s">
        <v>161</v>
      </c>
      <c r="C40" s="46" t="s">
        <v>64</v>
      </c>
      <c r="D40" s="47">
        <f t="shared" si="17"/>
        <v>4453</v>
      </c>
      <c r="E40" s="47">
        <v>4136</v>
      </c>
      <c r="F40" s="47">
        <v>317</v>
      </c>
      <c r="G40" s="47">
        <f t="shared" si="9"/>
        <v>4453</v>
      </c>
      <c r="H40" s="47">
        <f t="shared" si="10"/>
        <v>3902</v>
      </c>
      <c r="I40" s="47">
        <f t="shared" si="11"/>
        <v>0</v>
      </c>
      <c r="J40" s="47">
        <v>0</v>
      </c>
      <c r="K40" s="47">
        <v>0</v>
      </c>
      <c r="L40" s="47">
        <v>0</v>
      </c>
      <c r="M40" s="47">
        <f t="shared" si="12"/>
        <v>2596</v>
      </c>
      <c r="N40" s="47">
        <v>0</v>
      </c>
      <c r="O40" s="47">
        <v>2596</v>
      </c>
      <c r="P40" s="47">
        <v>0</v>
      </c>
      <c r="Q40" s="47">
        <f t="shared" si="13"/>
        <v>82</v>
      </c>
      <c r="R40" s="47">
        <v>0</v>
      </c>
      <c r="S40" s="47">
        <v>82</v>
      </c>
      <c r="T40" s="47">
        <v>0</v>
      </c>
      <c r="U40" s="47">
        <f t="shared" si="14"/>
        <v>1224</v>
      </c>
      <c r="V40" s="47">
        <v>0</v>
      </c>
      <c r="W40" s="47">
        <v>1224</v>
      </c>
      <c r="X40" s="47">
        <v>0</v>
      </c>
      <c r="Y40" s="47">
        <f t="shared" si="15"/>
        <v>0</v>
      </c>
      <c r="Z40" s="47">
        <v>0</v>
      </c>
      <c r="AA40" s="47">
        <v>0</v>
      </c>
      <c r="AB40" s="47">
        <v>0</v>
      </c>
      <c r="AC40" s="47">
        <f t="shared" si="16"/>
        <v>0</v>
      </c>
      <c r="AD40" s="47">
        <v>0</v>
      </c>
      <c r="AE40" s="47">
        <v>0</v>
      </c>
      <c r="AF40" s="47">
        <v>0</v>
      </c>
      <c r="AG40" s="47">
        <v>551</v>
      </c>
      <c r="AH40" s="47">
        <v>536</v>
      </c>
    </row>
    <row r="41" spans="1:34" ht="13.5">
      <c r="A41" s="185" t="s">
        <v>95</v>
      </c>
      <c r="B41" s="186" t="s">
        <v>162</v>
      </c>
      <c r="C41" s="46" t="s">
        <v>163</v>
      </c>
      <c r="D41" s="47">
        <f t="shared" si="17"/>
        <v>853</v>
      </c>
      <c r="E41" s="47">
        <v>739</v>
      </c>
      <c r="F41" s="47">
        <v>114</v>
      </c>
      <c r="G41" s="47">
        <f t="shared" si="9"/>
        <v>853</v>
      </c>
      <c r="H41" s="47">
        <f t="shared" si="10"/>
        <v>739</v>
      </c>
      <c r="I41" s="47">
        <f t="shared" si="11"/>
        <v>0</v>
      </c>
      <c r="J41" s="47">
        <v>0</v>
      </c>
      <c r="K41" s="47">
        <v>0</v>
      </c>
      <c r="L41" s="47">
        <v>0</v>
      </c>
      <c r="M41" s="47">
        <f t="shared" si="12"/>
        <v>517</v>
      </c>
      <c r="N41" s="47">
        <v>0</v>
      </c>
      <c r="O41" s="47">
        <v>517</v>
      </c>
      <c r="P41" s="47">
        <v>0</v>
      </c>
      <c r="Q41" s="47">
        <f t="shared" si="13"/>
        <v>31</v>
      </c>
      <c r="R41" s="47">
        <v>0</v>
      </c>
      <c r="S41" s="47">
        <v>31</v>
      </c>
      <c r="T41" s="47">
        <v>0</v>
      </c>
      <c r="U41" s="47">
        <f t="shared" si="14"/>
        <v>143</v>
      </c>
      <c r="V41" s="47">
        <v>0</v>
      </c>
      <c r="W41" s="47">
        <v>143</v>
      </c>
      <c r="X41" s="47">
        <v>0</v>
      </c>
      <c r="Y41" s="47">
        <f t="shared" si="15"/>
        <v>0</v>
      </c>
      <c r="Z41" s="47">
        <v>0</v>
      </c>
      <c r="AA41" s="47">
        <v>0</v>
      </c>
      <c r="AB41" s="47">
        <v>0</v>
      </c>
      <c r="AC41" s="47">
        <f t="shared" si="16"/>
        <v>48</v>
      </c>
      <c r="AD41" s="47">
        <v>0</v>
      </c>
      <c r="AE41" s="47">
        <v>48</v>
      </c>
      <c r="AF41" s="47">
        <v>0</v>
      </c>
      <c r="AG41" s="47">
        <v>114</v>
      </c>
      <c r="AH41" s="47">
        <v>46</v>
      </c>
    </row>
    <row r="42" spans="1:34" ht="13.5">
      <c r="A42" s="185" t="s">
        <v>95</v>
      </c>
      <c r="B42" s="186" t="s">
        <v>164</v>
      </c>
      <c r="C42" s="46" t="s">
        <v>165</v>
      </c>
      <c r="D42" s="47">
        <f t="shared" si="17"/>
        <v>447</v>
      </c>
      <c r="E42" s="47">
        <v>447</v>
      </c>
      <c r="F42" s="47">
        <v>0</v>
      </c>
      <c r="G42" s="47">
        <f t="shared" si="9"/>
        <v>447</v>
      </c>
      <c r="H42" s="47">
        <f t="shared" si="10"/>
        <v>447</v>
      </c>
      <c r="I42" s="47">
        <f t="shared" si="11"/>
        <v>0</v>
      </c>
      <c r="J42" s="47">
        <v>0</v>
      </c>
      <c r="K42" s="47">
        <v>0</v>
      </c>
      <c r="L42" s="47">
        <v>0</v>
      </c>
      <c r="M42" s="47">
        <f t="shared" si="12"/>
        <v>315</v>
      </c>
      <c r="N42" s="47">
        <v>0</v>
      </c>
      <c r="O42" s="47">
        <v>315</v>
      </c>
      <c r="P42" s="47">
        <v>0</v>
      </c>
      <c r="Q42" s="47">
        <f t="shared" si="13"/>
        <v>13</v>
      </c>
      <c r="R42" s="47">
        <v>0</v>
      </c>
      <c r="S42" s="47">
        <v>13</v>
      </c>
      <c r="T42" s="47">
        <v>0</v>
      </c>
      <c r="U42" s="47">
        <f t="shared" si="14"/>
        <v>106</v>
      </c>
      <c r="V42" s="47">
        <v>0</v>
      </c>
      <c r="W42" s="47">
        <v>106</v>
      </c>
      <c r="X42" s="47">
        <v>0</v>
      </c>
      <c r="Y42" s="47">
        <f t="shared" si="15"/>
        <v>0</v>
      </c>
      <c r="Z42" s="47">
        <v>0</v>
      </c>
      <c r="AA42" s="47">
        <v>0</v>
      </c>
      <c r="AB42" s="47">
        <v>0</v>
      </c>
      <c r="AC42" s="47">
        <f t="shared" si="16"/>
        <v>13</v>
      </c>
      <c r="AD42" s="47">
        <v>0</v>
      </c>
      <c r="AE42" s="47">
        <v>13</v>
      </c>
      <c r="AF42" s="47">
        <v>0</v>
      </c>
      <c r="AG42" s="47">
        <v>0</v>
      </c>
      <c r="AH42" s="47">
        <v>29</v>
      </c>
    </row>
    <row r="43" spans="1:34" ht="13.5">
      <c r="A43" s="185" t="s">
        <v>95</v>
      </c>
      <c r="B43" s="186" t="s">
        <v>166</v>
      </c>
      <c r="C43" s="46" t="s">
        <v>167</v>
      </c>
      <c r="D43" s="47">
        <f t="shared" si="17"/>
        <v>2470</v>
      </c>
      <c r="E43" s="47">
        <v>2096</v>
      </c>
      <c r="F43" s="47">
        <v>374</v>
      </c>
      <c r="G43" s="47">
        <f t="shared" si="9"/>
        <v>2470</v>
      </c>
      <c r="H43" s="47">
        <f t="shared" si="10"/>
        <v>2111</v>
      </c>
      <c r="I43" s="47">
        <f t="shared" si="11"/>
        <v>0</v>
      </c>
      <c r="J43" s="47">
        <v>0</v>
      </c>
      <c r="K43" s="47">
        <v>0</v>
      </c>
      <c r="L43" s="47">
        <v>0</v>
      </c>
      <c r="M43" s="47">
        <f t="shared" si="12"/>
        <v>1391</v>
      </c>
      <c r="N43" s="47">
        <v>0</v>
      </c>
      <c r="O43" s="47">
        <v>1305</v>
      </c>
      <c r="P43" s="47">
        <v>86</v>
      </c>
      <c r="Q43" s="47">
        <f t="shared" si="13"/>
        <v>445</v>
      </c>
      <c r="R43" s="47">
        <v>0</v>
      </c>
      <c r="S43" s="47">
        <v>435</v>
      </c>
      <c r="T43" s="47">
        <v>10</v>
      </c>
      <c r="U43" s="47">
        <f t="shared" si="14"/>
        <v>271</v>
      </c>
      <c r="V43" s="47">
        <v>0</v>
      </c>
      <c r="W43" s="47">
        <v>270</v>
      </c>
      <c r="X43" s="47">
        <v>1</v>
      </c>
      <c r="Y43" s="47">
        <f t="shared" si="15"/>
        <v>4</v>
      </c>
      <c r="Z43" s="47">
        <v>4</v>
      </c>
      <c r="AA43" s="47">
        <v>0</v>
      </c>
      <c r="AB43" s="47">
        <v>0</v>
      </c>
      <c r="AC43" s="47">
        <f t="shared" si="16"/>
        <v>0</v>
      </c>
      <c r="AD43" s="47">
        <v>0</v>
      </c>
      <c r="AE43" s="47">
        <v>0</v>
      </c>
      <c r="AF43" s="47">
        <v>0</v>
      </c>
      <c r="AG43" s="47">
        <v>359</v>
      </c>
      <c r="AH43" s="47">
        <v>0</v>
      </c>
    </row>
    <row r="44" spans="1:34" ht="13.5">
      <c r="A44" s="185" t="s">
        <v>95</v>
      </c>
      <c r="B44" s="186" t="s">
        <v>168</v>
      </c>
      <c r="C44" s="46" t="s">
        <v>169</v>
      </c>
      <c r="D44" s="47">
        <f t="shared" si="17"/>
        <v>5146</v>
      </c>
      <c r="E44" s="47">
        <v>3667</v>
      </c>
      <c r="F44" s="47">
        <v>1479</v>
      </c>
      <c r="G44" s="47">
        <f t="shared" si="9"/>
        <v>5146</v>
      </c>
      <c r="H44" s="47">
        <f t="shared" si="10"/>
        <v>3667</v>
      </c>
      <c r="I44" s="47">
        <f t="shared" si="11"/>
        <v>0</v>
      </c>
      <c r="J44" s="47">
        <v>0</v>
      </c>
      <c r="K44" s="47">
        <v>0</v>
      </c>
      <c r="L44" s="47">
        <v>0</v>
      </c>
      <c r="M44" s="47">
        <f t="shared" si="12"/>
        <v>2719</v>
      </c>
      <c r="N44" s="47">
        <v>0</v>
      </c>
      <c r="O44" s="47">
        <v>2719</v>
      </c>
      <c r="P44" s="47">
        <v>0</v>
      </c>
      <c r="Q44" s="47">
        <f t="shared" si="13"/>
        <v>95</v>
      </c>
      <c r="R44" s="47">
        <v>0</v>
      </c>
      <c r="S44" s="47">
        <v>95</v>
      </c>
      <c r="T44" s="47">
        <v>0</v>
      </c>
      <c r="U44" s="47">
        <f t="shared" si="14"/>
        <v>652</v>
      </c>
      <c r="V44" s="47">
        <v>0</v>
      </c>
      <c r="W44" s="47">
        <v>652</v>
      </c>
      <c r="X44" s="47">
        <v>0</v>
      </c>
      <c r="Y44" s="47">
        <f t="shared" si="15"/>
        <v>0</v>
      </c>
      <c r="Z44" s="47">
        <v>0</v>
      </c>
      <c r="AA44" s="47">
        <v>0</v>
      </c>
      <c r="AB44" s="47">
        <v>0</v>
      </c>
      <c r="AC44" s="47">
        <f t="shared" si="16"/>
        <v>201</v>
      </c>
      <c r="AD44" s="47">
        <v>0</v>
      </c>
      <c r="AE44" s="47">
        <v>201</v>
      </c>
      <c r="AF44" s="47">
        <v>0</v>
      </c>
      <c r="AG44" s="47">
        <v>1479</v>
      </c>
      <c r="AH44" s="47">
        <v>0</v>
      </c>
    </row>
    <row r="45" spans="1:34" ht="13.5">
      <c r="A45" s="185" t="s">
        <v>95</v>
      </c>
      <c r="B45" s="186" t="s">
        <v>170</v>
      </c>
      <c r="C45" s="46" t="s">
        <v>171</v>
      </c>
      <c r="D45" s="47">
        <f t="shared" si="17"/>
        <v>2724</v>
      </c>
      <c r="E45" s="47">
        <v>1888</v>
      </c>
      <c r="F45" s="47">
        <v>836</v>
      </c>
      <c r="G45" s="47">
        <f t="shared" si="9"/>
        <v>2724</v>
      </c>
      <c r="H45" s="47">
        <f t="shared" si="10"/>
        <v>1795</v>
      </c>
      <c r="I45" s="47">
        <f t="shared" si="11"/>
        <v>0</v>
      </c>
      <c r="J45" s="47">
        <v>0</v>
      </c>
      <c r="K45" s="47">
        <v>0</v>
      </c>
      <c r="L45" s="47">
        <v>0</v>
      </c>
      <c r="M45" s="47">
        <f t="shared" si="12"/>
        <v>1304</v>
      </c>
      <c r="N45" s="47">
        <v>0</v>
      </c>
      <c r="O45" s="47">
        <v>1304</v>
      </c>
      <c r="P45" s="47">
        <v>0</v>
      </c>
      <c r="Q45" s="47">
        <f t="shared" si="13"/>
        <v>58</v>
      </c>
      <c r="R45" s="47">
        <v>0</v>
      </c>
      <c r="S45" s="47">
        <v>58</v>
      </c>
      <c r="T45" s="47">
        <v>0</v>
      </c>
      <c r="U45" s="47">
        <f t="shared" si="14"/>
        <v>358</v>
      </c>
      <c r="V45" s="47">
        <v>0</v>
      </c>
      <c r="W45" s="47">
        <v>358</v>
      </c>
      <c r="X45" s="47">
        <v>0</v>
      </c>
      <c r="Y45" s="47">
        <f t="shared" si="15"/>
        <v>0</v>
      </c>
      <c r="Z45" s="47">
        <v>0</v>
      </c>
      <c r="AA45" s="47">
        <v>0</v>
      </c>
      <c r="AB45" s="47">
        <v>0</v>
      </c>
      <c r="AC45" s="47">
        <f t="shared" si="16"/>
        <v>75</v>
      </c>
      <c r="AD45" s="47">
        <v>0</v>
      </c>
      <c r="AE45" s="47">
        <v>75</v>
      </c>
      <c r="AF45" s="47">
        <v>0</v>
      </c>
      <c r="AG45" s="47">
        <v>929</v>
      </c>
      <c r="AH45" s="47">
        <v>0</v>
      </c>
    </row>
    <row r="46" spans="1:34" ht="13.5">
      <c r="A46" s="185" t="s">
        <v>95</v>
      </c>
      <c r="B46" s="186" t="s">
        <v>172</v>
      </c>
      <c r="C46" s="46" t="s">
        <v>173</v>
      </c>
      <c r="D46" s="47">
        <f t="shared" si="17"/>
        <v>5061</v>
      </c>
      <c r="E46" s="47">
        <v>4451</v>
      </c>
      <c r="F46" s="47">
        <v>610</v>
      </c>
      <c r="G46" s="47">
        <f t="shared" si="9"/>
        <v>5061</v>
      </c>
      <c r="H46" s="47">
        <f t="shared" si="10"/>
        <v>3837</v>
      </c>
      <c r="I46" s="47">
        <f t="shared" si="11"/>
        <v>0</v>
      </c>
      <c r="J46" s="47">
        <v>0</v>
      </c>
      <c r="K46" s="47">
        <v>0</v>
      </c>
      <c r="L46" s="47">
        <v>0</v>
      </c>
      <c r="M46" s="47">
        <f t="shared" si="12"/>
        <v>3001</v>
      </c>
      <c r="N46" s="47">
        <v>0</v>
      </c>
      <c r="O46" s="47">
        <v>2434</v>
      </c>
      <c r="P46" s="47">
        <v>567</v>
      </c>
      <c r="Q46" s="47">
        <f t="shared" si="13"/>
        <v>0</v>
      </c>
      <c r="R46" s="47">
        <v>0</v>
      </c>
      <c r="S46" s="47">
        <v>0</v>
      </c>
      <c r="T46" s="47">
        <v>0</v>
      </c>
      <c r="U46" s="47">
        <f t="shared" si="14"/>
        <v>834</v>
      </c>
      <c r="V46" s="47">
        <v>0</v>
      </c>
      <c r="W46" s="47">
        <v>834</v>
      </c>
      <c r="X46" s="47">
        <v>0</v>
      </c>
      <c r="Y46" s="47">
        <f t="shared" si="15"/>
        <v>0</v>
      </c>
      <c r="Z46" s="47">
        <v>0</v>
      </c>
      <c r="AA46" s="47">
        <v>0</v>
      </c>
      <c r="AB46" s="47">
        <v>0</v>
      </c>
      <c r="AC46" s="47">
        <f t="shared" si="16"/>
        <v>2</v>
      </c>
      <c r="AD46" s="47">
        <v>0</v>
      </c>
      <c r="AE46" s="47">
        <v>2</v>
      </c>
      <c r="AF46" s="47">
        <v>0</v>
      </c>
      <c r="AG46" s="47">
        <v>1224</v>
      </c>
      <c r="AH46" s="47">
        <v>4</v>
      </c>
    </row>
    <row r="47" spans="1:34" ht="13.5">
      <c r="A47" s="185" t="s">
        <v>95</v>
      </c>
      <c r="B47" s="186" t="s">
        <v>174</v>
      </c>
      <c r="C47" s="46" t="s">
        <v>304</v>
      </c>
      <c r="D47" s="47">
        <f t="shared" si="17"/>
        <v>890</v>
      </c>
      <c r="E47" s="47">
        <v>890</v>
      </c>
      <c r="F47" s="47">
        <v>0</v>
      </c>
      <c r="G47" s="47">
        <f t="shared" si="9"/>
        <v>890</v>
      </c>
      <c r="H47" s="47">
        <f t="shared" si="10"/>
        <v>890</v>
      </c>
      <c r="I47" s="47">
        <f t="shared" si="11"/>
        <v>0</v>
      </c>
      <c r="J47" s="47">
        <v>0</v>
      </c>
      <c r="K47" s="47">
        <v>0</v>
      </c>
      <c r="L47" s="47">
        <v>0</v>
      </c>
      <c r="M47" s="47">
        <f t="shared" si="12"/>
        <v>747</v>
      </c>
      <c r="N47" s="47">
        <v>0</v>
      </c>
      <c r="O47" s="47">
        <v>747</v>
      </c>
      <c r="P47" s="47">
        <v>0</v>
      </c>
      <c r="Q47" s="47">
        <f t="shared" si="13"/>
        <v>16</v>
      </c>
      <c r="R47" s="47">
        <v>0</v>
      </c>
      <c r="S47" s="47">
        <v>16</v>
      </c>
      <c r="T47" s="47">
        <v>0</v>
      </c>
      <c r="U47" s="47">
        <f t="shared" si="14"/>
        <v>67</v>
      </c>
      <c r="V47" s="47">
        <v>0</v>
      </c>
      <c r="W47" s="47">
        <v>67</v>
      </c>
      <c r="X47" s="47">
        <v>0</v>
      </c>
      <c r="Y47" s="47">
        <f t="shared" si="15"/>
        <v>0</v>
      </c>
      <c r="Z47" s="47">
        <v>0</v>
      </c>
      <c r="AA47" s="47">
        <v>0</v>
      </c>
      <c r="AB47" s="47">
        <v>0</v>
      </c>
      <c r="AC47" s="47">
        <f t="shared" si="16"/>
        <v>60</v>
      </c>
      <c r="AD47" s="47">
        <v>0</v>
      </c>
      <c r="AE47" s="47">
        <v>60</v>
      </c>
      <c r="AF47" s="47">
        <v>0</v>
      </c>
      <c r="AG47" s="47">
        <v>0</v>
      </c>
      <c r="AH47" s="47">
        <v>0</v>
      </c>
    </row>
    <row r="48" spans="1:34" ht="13.5">
      <c r="A48" s="185" t="s">
        <v>95</v>
      </c>
      <c r="B48" s="186" t="s">
        <v>175</v>
      </c>
      <c r="C48" s="46" t="s">
        <v>176</v>
      </c>
      <c r="D48" s="47">
        <f t="shared" si="17"/>
        <v>349</v>
      </c>
      <c r="E48" s="47">
        <v>324</v>
      </c>
      <c r="F48" s="47">
        <v>25</v>
      </c>
      <c r="G48" s="47">
        <f t="shared" si="9"/>
        <v>349</v>
      </c>
      <c r="H48" s="47">
        <f t="shared" si="10"/>
        <v>324</v>
      </c>
      <c r="I48" s="47">
        <f t="shared" si="11"/>
        <v>0</v>
      </c>
      <c r="J48" s="47">
        <v>0</v>
      </c>
      <c r="K48" s="47">
        <v>0</v>
      </c>
      <c r="L48" s="47">
        <v>0</v>
      </c>
      <c r="M48" s="47">
        <f t="shared" si="12"/>
        <v>247</v>
      </c>
      <c r="N48" s="47">
        <v>0</v>
      </c>
      <c r="O48" s="47">
        <v>247</v>
      </c>
      <c r="P48" s="47">
        <v>0</v>
      </c>
      <c r="Q48" s="47">
        <f t="shared" si="13"/>
        <v>53</v>
      </c>
      <c r="R48" s="47">
        <v>0</v>
      </c>
      <c r="S48" s="47">
        <v>53</v>
      </c>
      <c r="T48" s="47">
        <v>0</v>
      </c>
      <c r="U48" s="47">
        <f t="shared" si="14"/>
        <v>24</v>
      </c>
      <c r="V48" s="47">
        <v>0</v>
      </c>
      <c r="W48" s="47">
        <v>24</v>
      </c>
      <c r="X48" s="47">
        <v>0</v>
      </c>
      <c r="Y48" s="47">
        <f t="shared" si="15"/>
        <v>0</v>
      </c>
      <c r="Z48" s="47">
        <v>0</v>
      </c>
      <c r="AA48" s="47">
        <v>0</v>
      </c>
      <c r="AB48" s="47">
        <v>0</v>
      </c>
      <c r="AC48" s="47">
        <f t="shared" si="16"/>
        <v>0</v>
      </c>
      <c r="AD48" s="47">
        <v>0</v>
      </c>
      <c r="AE48" s="47">
        <v>0</v>
      </c>
      <c r="AF48" s="47">
        <v>0</v>
      </c>
      <c r="AG48" s="47">
        <v>25</v>
      </c>
      <c r="AH48" s="47">
        <v>2</v>
      </c>
    </row>
    <row r="49" spans="1:34" ht="13.5">
      <c r="A49" s="185" t="s">
        <v>95</v>
      </c>
      <c r="B49" s="186" t="s">
        <v>177</v>
      </c>
      <c r="C49" s="46" t="s">
        <v>178</v>
      </c>
      <c r="D49" s="47">
        <f t="shared" si="17"/>
        <v>701</v>
      </c>
      <c r="E49" s="47">
        <v>691</v>
      </c>
      <c r="F49" s="47">
        <v>10</v>
      </c>
      <c r="G49" s="47">
        <f t="shared" si="9"/>
        <v>701</v>
      </c>
      <c r="H49" s="47">
        <f t="shared" si="10"/>
        <v>701</v>
      </c>
      <c r="I49" s="47">
        <f t="shared" si="11"/>
        <v>0</v>
      </c>
      <c r="J49" s="47">
        <v>0</v>
      </c>
      <c r="K49" s="47">
        <v>0</v>
      </c>
      <c r="L49" s="47">
        <v>0</v>
      </c>
      <c r="M49" s="47">
        <f t="shared" si="12"/>
        <v>386</v>
      </c>
      <c r="N49" s="47">
        <v>0</v>
      </c>
      <c r="O49" s="47">
        <v>386</v>
      </c>
      <c r="P49" s="47">
        <v>0</v>
      </c>
      <c r="Q49" s="47">
        <f t="shared" si="13"/>
        <v>0</v>
      </c>
      <c r="R49" s="47">
        <v>0</v>
      </c>
      <c r="S49" s="47">
        <v>0</v>
      </c>
      <c r="T49" s="47">
        <v>0</v>
      </c>
      <c r="U49" s="47">
        <f t="shared" si="14"/>
        <v>208</v>
      </c>
      <c r="V49" s="47">
        <v>0</v>
      </c>
      <c r="W49" s="47">
        <v>208</v>
      </c>
      <c r="X49" s="47">
        <v>0</v>
      </c>
      <c r="Y49" s="47">
        <f t="shared" si="15"/>
        <v>0</v>
      </c>
      <c r="Z49" s="47">
        <v>0</v>
      </c>
      <c r="AA49" s="47">
        <v>0</v>
      </c>
      <c r="AB49" s="47">
        <v>0</v>
      </c>
      <c r="AC49" s="47">
        <f t="shared" si="16"/>
        <v>107</v>
      </c>
      <c r="AD49" s="47">
        <v>0</v>
      </c>
      <c r="AE49" s="47">
        <v>107</v>
      </c>
      <c r="AF49" s="47">
        <v>0</v>
      </c>
      <c r="AG49" s="47">
        <v>0</v>
      </c>
      <c r="AH49" s="47">
        <v>15</v>
      </c>
    </row>
    <row r="50" spans="1:34" ht="13.5">
      <c r="A50" s="185" t="s">
        <v>95</v>
      </c>
      <c r="B50" s="186" t="s">
        <v>179</v>
      </c>
      <c r="C50" s="46" t="s">
        <v>180</v>
      </c>
      <c r="D50" s="47">
        <f t="shared" si="17"/>
        <v>947</v>
      </c>
      <c r="E50" s="47">
        <v>939</v>
      </c>
      <c r="F50" s="47">
        <v>8</v>
      </c>
      <c r="G50" s="47">
        <f t="shared" si="9"/>
        <v>947</v>
      </c>
      <c r="H50" s="47">
        <f t="shared" si="10"/>
        <v>939</v>
      </c>
      <c r="I50" s="47">
        <f t="shared" si="11"/>
        <v>0</v>
      </c>
      <c r="J50" s="47">
        <v>0</v>
      </c>
      <c r="K50" s="47">
        <v>0</v>
      </c>
      <c r="L50" s="47">
        <v>0</v>
      </c>
      <c r="M50" s="47">
        <f t="shared" si="12"/>
        <v>745</v>
      </c>
      <c r="N50" s="47">
        <v>745</v>
      </c>
      <c r="O50" s="47">
        <v>0</v>
      </c>
      <c r="P50" s="47">
        <v>0</v>
      </c>
      <c r="Q50" s="47">
        <f t="shared" si="13"/>
        <v>133</v>
      </c>
      <c r="R50" s="47">
        <v>0</v>
      </c>
      <c r="S50" s="47">
        <v>133</v>
      </c>
      <c r="T50" s="47">
        <v>0</v>
      </c>
      <c r="U50" s="47">
        <f t="shared" si="14"/>
        <v>61</v>
      </c>
      <c r="V50" s="47">
        <v>0</v>
      </c>
      <c r="W50" s="47">
        <v>61</v>
      </c>
      <c r="X50" s="47">
        <v>0</v>
      </c>
      <c r="Y50" s="47">
        <f t="shared" si="15"/>
        <v>0</v>
      </c>
      <c r="Z50" s="47">
        <v>0</v>
      </c>
      <c r="AA50" s="47">
        <v>0</v>
      </c>
      <c r="AB50" s="47">
        <v>0</v>
      </c>
      <c r="AC50" s="47">
        <f t="shared" si="16"/>
        <v>0</v>
      </c>
      <c r="AD50" s="47">
        <v>0</v>
      </c>
      <c r="AE50" s="47">
        <v>0</v>
      </c>
      <c r="AF50" s="47">
        <v>0</v>
      </c>
      <c r="AG50" s="47">
        <v>8</v>
      </c>
      <c r="AH50" s="47">
        <v>0</v>
      </c>
    </row>
    <row r="51" spans="1:34" ht="13.5">
      <c r="A51" s="185" t="s">
        <v>95</v>
      </c>
      <c r="B51" s="186" t="s">
        <v>181</v>
      </c>
      <c r="C51" s="46" t="s">
        <v>182</v>
      </c>
      <c r="D51" s="47">
        <f t="shared" si="17"/>
        <v>657</v>
      </c>
      <c r="E51" s="47">
        <v>568</v>
      </c>
      <c r="F51" s="47">
        <v>89</v>
      </c>
      <c r="G51" s="47">
        <f t="shared" si="9"/>
        <v>657</v>
      </c>
      <c r="H51" s="47">
        <f t="shared" si="10"/>
        <v>568</v>
      </c>
      <c r="I51" s="47">
        <f t="shared" si="11"/>
        <v>0</v>
      </c>
      <c r="J51" s="47">
        <v>0</v>
      </c>
      <c r="K51" s="47">
        <v>0</v>
      </c>
      <c r="L51" s="47">
        <v>0</v>
      </c>
      <c r="M51" s="47">
        <f t="shared" si="12"/>
        <v>419</v>
      </c>
      <c r="N51" s="47">
        <v>0</v>
      </c>
      <c r="O51" s="47">
        <v>419</v>
      </c>
      <c r="P51" s="47">
        <v>0</v>
      </c>
      <c r="Q51" s="47">
        <f t="shared" si="13"/>
        <v>21</v>
      </c>
      <c r="R51" s="47">
        <v>0</v>
      </c>
      <c r="S51" s="47">
        <v>21</v>
      </c>
      <c r="T51" s="47">
        <v>0</v>
      </c>
      <c r="U51" s="47">
        <f t="shared" si="14"/>
        <v>97</v>
      </c>
      <c r="V51" s="47">
        <v>0</v>
      </c>
      <c r="W51" s="47">
        <v>97</v>
      </c>
      <c r="X51" s="47">
        <v>0</v>
      </c>
      <c r="Y51" s="47">
        <f t="shared" si="15"/>
        <v>0</v>
      </c>
      <c r="Z51" s="47">
        <v>0</v>
      </c>
      <c r="AA51" s="47">
        <v>0</v>
      </c>
      <c r="AB51" s="47">
        <v>0</v>
      </c>
      <c r="AC51" s="47">
        <f t="shared" si="16"/>
        <v>31</v>
      </c>
      <c r="AD51" s="47">
        <v>0</v>
      </c>
      <c r="AE51" s="47">
        <v>31</v>
      </c>
      <c r="AF51" s="47">
        <v>0</v>
      </c>
      <c r="AG51" s="47">
        <v>89</v>
      </c>
      <c r="AH51" s="47">
        <v>0</v>
      </c>
    </row>
    <row r="52" spans="1:34" ht="13.5">
      <c r="A52" s="185" t="s">
        <v>95</v>
      </c>
      <c r="B52" s="186" t="s">
        <v>183</v>
      </c>
      <c r="C52" s="46" t="s">
        <v>184</v>
      </c>
      <c r="D52" s="47">
        <f t="shared" si="17"/>
        <v>1499</v>
      </c>
      <c r="E52" s="47">
        <v>1428</v>
      </c>
      <c r="F52" s="47">
        <v>71</v>
      </c>
      <c r="G52" s="47">
        <f t="shared" si="9"/>
        <v>1499</v>
      </c>
      <c r="H52" s="47">
        <f t="shared" si="10"/>
        <v>1391</v>
      </c>
      <c r="I52" s="47">
        <f t="shared" si="11"/>
        <v>0</v>
      </c>
      <c r="J52" s="47">
        <v>0</v>
      </c>
      <c r="K52" s="47">
        <v>0</v>
      </c>
      <c r="L52" s="47">
        <v>0</v>
      </c>
      <c r="M52" s="47">
        <f t="shared" si="12"/>
        <v>884</v>
      </c>
      <c r="N52" s="47">
        <v>0</v>
      </c>
      <c r="O52" s="47">
        <v>884</v>
      </c>
      <c r="P52" s="47">
        <v>0</v>
      </c>
      <c r="Q52" s="47">
        <f t="shared" si="13"/>
        <v>82</v>
      </c>
      <c r="R52" s="47">
        <v>0</v>
      </c>
      <c r="S52" s="47">
        <v>82</v>
      </c>
      <c r="T52" s="47">
        <v>0</v>
      </c>
      <c r="U52" s="47">
        <f t="shared" si="14"/>
        <v>425</v>
      </c>
      <c r="V52" s="47">
        <v>0</v>
      </c>
      <c r="W52" s="47">
        <v>425</v>
      </c>
      <c r="X52" s="47">
        <v>0</v>
      </c>
      <c r="Y52" s="47">
        <f t="shared" si="15"/>
        <v>0</v>
      </c>
      <c r="Z52" s="47">
        <v>0</v>
      </c>
      <c r="AA52" s="47">
        <v>0</v>
      </c>
      <c r="AB52" s="47">
        <v>0</v>
      </c>
      <c r="AC52" s="47">
        <f t="shared" si="16"/>
        <v>0</v>
      </c>
      <c r="AD52" s="47">
        <v>0</v>
      </c>
      <c r="AE52" s="47">
        <v>0</v>
      </c>
      <c r="AF52" s="47">
        <v>0</v>
      </c>
      <c r="AG52" s="47">
        <v>108</v>
      </c>
      <c r="AH52" s="47">
        <v>0</v>
      </c>
    </row>
    <row r="53" spans="1:34" ht="13.5">
      <c r="A53" s="185" t="s">
        <v>95</v>
      </c>
      <c r="B53" s="186" t="s">
        <v>185</v>
      </c>
      <c r="C53" s="46" t="s">
        <v>186</v>
      </c>
      <c r="D53" s="47">
        <f t="shared" si="17"/>
        <v>1380</v>
      </c>
      <c r="E53" s="47">
        <v>1192</v>
      </c>
      <c r="F53" s="47">
        <v>188</v>
      </c>
      <c r="G53" s="47">
        <f t="shared" si="9"/>
        <v>1380</v>
      </c>
      <c r="H53" s="47">
        <f t="shared" si="10"/>
        <v>1332</v>
      </c>
      <c r="I53" s="47">
        <f t="shared" si="11"/>
        <v>127</v>
      </c>
      <c r="J53" s="47">
        <v>0</v>
      </c>
      <c r="K53" s="47">
        <v>7</v>
      </c>
      <c r="L53" s="47">
        <v>120</v>
      </c>
      <c r="M53" s="47">
        <f t="shared" si="12"/>
        <v>1047</v>
      </c>
      <c r="N53" s="47">
        <v>0</v>
      </c>
      <c r="O53" s="47">
        <v>1013</v>
      </c>
      <c r="P53" s="47">
        <v>34</v>
      </c>
      <c r="Q53" s="47">
        <f t="shared" si="13"/>
        <v>5</v>
      </c>
      <c r="R53" s="47">
        <v>0</v>
      </c>
      <c r="S53" s="47">
        <v>0</v>
      </c>
      <c r="T53" s="47">
        <v>5</v>
      </c>
      <c r="U53" s="47">
        <f t="shared" si="14"/>
        <v>121</v>
      </c>
      <c r="V53" s="47">
        <v>0</v>
      </c>
      <c r="W53" s="47">
        <v>121</v>
      </c>
      <c r="X53" s="47">
        <v>0</v>
      </c>
      <c r="Y53" s="47">
        <f t="shared" si="15"/>
        <v>3</v>
      </c>
      <c r="Z53" s="47">
        <v>0</v>
      </c>
      <c r="AA53" s="47">
        <v>2</v>
      </c>
      <c r="AB53" s="47">
        <v>1</v>
      </c>
      <c r="AC53" s="47">
        <f t="shared" si="16"/>
        <v>29</v>
      </c>
      <c r="AD53" s="47">
        <v>0</v>
      </c>
      <c r="AE53" s="47">
        <v>21</v>
      </c>
      <c r="AF53" s="47">
        <v>8</v>
      </c>
      <c r="AG53" s="47">
        <v>48</v>
      </c>
      <c r="AH53" s="47">
        <v>32</v>
      </c>
    </row>
    <row r="54" spans="1:34" ht="13.5">
      <c r="A54" s="185" t="s">
        <v>95</v>
      </c>
      <c r="B54" s="186" t="s">
        <v>187</v>
      </c>
      <c r="C54" s="46" t="s">
        <v>188</v>
      </c>
      <c r="D54" s="47">
        <f t="shared" si="17"/>
        <v>741</v>
      </c>
      <c r="E54" s="47">
        <v>738</v>
      </c>
      <c r="F54" s="47">
        <v>3</v>
      </c>
      <c r="G54" s="47">
        <f t="shared" si="9"/>
        <v>741</v>
      </c>
      <c r="H54" s="47">
        <f t="shared" si="10"/>
        <v>671</v>
      </c>
      <c r="I54" s="47">
        <f t="shared" si="11"/>
        <v>0</v>
      </c>
      <c r="J54" s="47">
        <v>0</v>
      </c>
      <c r="K54" s="47">
        <v>0</v>
      </c>
      <c r="L54" s="47">
        <v>0</v>
      </c>
      <c r="M54" s="47">
        <f t="shared" si="12"/>
        <v>513</v>
      </c>
      <c r="N54" s="47">
        <v>513</v>
      </c>
      <c r="O54" s="47">
        <v>0</v>
      </c>
      <c r="P54" s="47">
        <v>0</v>
      </c>
      <c r="Q54" s="47">
        <f t="shared" si="13"/>
        <v>0</v>
      </c>
      <c r="R54" s="47">
        <v>0</v>
      </c>
      <c r="S54" s="47">
        <v>0</v>
      </c>
      <c r="T54" s="47">
        <v>0</v>
      </c>
      <c r="U54" s="47">
        <f t="shared" si="14"/>
        <v>153</v>
      </c>
      <c r="V54" s="47">
        <v>153</v>
      </c>
      <c r="W54" s="47">
        <v>0</v>
      </c>
      <c r="X54" s="47">
        <v>0</v>
      </c>
      <c r="Y54" s="47">
        <f t="shared" si="15"/>
        <v>0</v>
      </c>
      <c r="Z54" s="47">
        <v>0</v>
      </c>
      <c r="AA54" s="47">
        <v>0</v>
      </c>
      <c r="AB54" s="47">
        <v>0</v>
      </c>
      <c r="AC54" s="47">
        <f t="shared" si="16"/>
        <v>5</v>
      </c>
      <c r="AD54" s="47">
        <v>5</v>
      </c>
      <c r="AE54" s="47">
        <v>0</v>
      </c>
      <c r="AF54" s="47">
        <v>0</v>
      </c>
      <c r="AG54" s="47">
        <v>70</v>
      </c>
      <c r="AH54" s="47">
        <v>40</v>
      </c>
    </row>
    <row r="55" spans="1:34" ht="13.5">
      <c r="A55" s="185" t="s">
        <v>95</v>
      </c>
      <c r="B55" s="186" t="s">
        <v>189</v>
      </c>
      <c r="C55" s="46" t="s">
        <v>190</v>
      </c>
      <c r="D55" s="47">
        <f t="shared" si="17"/>
        <v>3270</v>
      </c>
      <c r="E55" s="47">
        <v>2650</v>
      </c>
      <c r="F55" s="47">
        <v>620</v>
      </c>
      <c r="G55" s="47">
        <f t="shared" si="9"/>
        <v>3270</v>
      </c>
      <c r="H55" s="47">
        <f t="shared" si="10"/>
        <v>3014</v>
      </c>
      <c r="I55" s="47">
        <f t="shared" si="11"/>
        <v>2223</v>
      </c>
      <c r="J55" s="47">
        <v>0</v>
      </c>
      <c r="K55" s="47">
        <v>2214</v>
      </c>
      <c r="L55" s="47">
        <v>9</v>
      </c>
      <c r="M55" s="47">
        <f t="shared" si="12"/>
        <v>437</v>
      </c>
      <c r="N55" s="47">
        <v>0</v>
      </c>
      <c r="O55" s="47">
        <v>0</v>
      </c>
      <c r="P55" s="47">
        <v>437</v>
      </c>
      <c r="Q55" s="47">
        <f t="shared" si="13"/>
        <v>1</v>
      </c>
      <c r="R55" s="47">
        <v>0</v>
      </c>
      <c r="S55" s="47">
        <v>0</v>
      </c>
      <c r="T55" s="47">
        <v>1</v>
      </c>
      <c r="U55" s="47">
        <f t="shared" si="14"/>
        <v>196</v>
      </c>
      <c r="V55" s="47">
        <v>0</v>
      </c>
      <c r="W55" s="47">
        <v>196</v>
      </c>
      <c r="X55" s="47">
        <v>0</v>
      </c>
      <c r="Y55" s="47">
        <f t="shared" si="15"/>
        <v>4</v>
      </c>
      <c r="Z55" s="47">
        <v>0</v>
      </c>
      <c r="AA55" s="47">
        <v>4</v>
      </c>
      <c r="AB55" s="47">
        <v>0</v>
      </c>
      <c r="AC55" s="47">
        <f t="shared" si="16"/>
        <v>153</v>
      </c>
      <c r="AD55" s="47">
        <v>0</v>
      </c>
      <c r="AE55" s="47">
        <v>152</v>
      </c>
      <c r="AF55" s="47">
        <v>1</v>
      </c>
      <c r="AG55" s="47">
        <v>256</v>
      </c>
      <c r="AH55" s="47">
        <v>0</v>
      </c>
    </row>
    <row r="56" spans="1:34" ht="13.5">
      <c r="A56" s="185" t="s">
        <v>95</v>
      </c>
      <c r="B56" s="186" t="s">
        <v>191</v>
      </c>
      <c r="C56" s="46" t="s">
        <v>192</v>
      </c>
      <c r="D56" s="47">
        <f t="shared" si="17"/>
        <v>1682</v>
      </c>
      <c r="E56" s="47">
        <v>1560</v>
      </c>
      <c r="F56" s="47">
        <v>122</v>
      </c>
      <c r="G56" s="47">
        <f t="shared" si="9"/>
        <v>1682</v>
      </c>
      <c r="H56" s="47">
        <f t="shared" si="10"/>
        <v>1601</v>
      </c>
      <c r="I56" s="47">
        <f t="shared" si="11"/>
        <v>85</v>
      </c>
      <c r="J56" s="47">
        <v>0</v>
      </c>
      <c r="K56" s="47">
        <v>76</v>
      </c>
      <c r="L56" s="47">
        <v>9</v>
      </c>
      <c r="M56" s="47">
        <f t="shared" si="12"/>
        <v>1378</v>
      </c>
      <c r="N56" s="47">
        <v>0</v>
      </c>
      <c r="O56" s="47">
        <v>1267</v>
      </c>
      <c r="P56" s="47">
        <v>111</v>
      </c>
      <c r="Q56" s="47">
        <f t="shared" si="13"/>
        <v>1</v>
      </c>
      <c r="R56" s="47">
        <v>0</v>
      </c>
      <c r="S56" s="47">
        <v>0</v>
      </c>
      <c r="T56" s="47">
        <v>1</v>
      </c>
      <c r="U56" s="47">
        <f t="shared" si="14"/>
        <v>109</v>
      </c>
      <c r="V56" s="47">
        <v>0</v>
      </c>
      <c r="W56" s="47">
        <v>109</v>
      </c>
      <c r="X56" s="47">
        <v>0</v>
      </c>
      <c r="Y56" s="47">
        <f t="shared" si="15"/>
        <v>0</v>
      </c>
      <c r="Z56" s="47">
        <v>0</v>
      </c>
      <c r="AA56" s="47">
        <v>0</v>
      </c>
      <c r="AB56" s="47">
        <v>0</v>
      </c>
      <c r="AC56" s="47">
        <f t="shared" si="16"/>
        <v>28</v>
      </c>
      <c r="AD56" s="47">
        <v>0</v>
      </c>
      <c r="AE56" s="47">
        <v>27</v>
      </c>
      <c r="AF56" s="47">
        <v>1</v>
      </c>
      <c r="AG56" s="47">
        <v>81</v>
      </c>
      <c r="AH56" s="47">
        <v>14</v>
      </c>
    </row>
    <row r="57" spans="1:34" ht="13.5">
      <c r="A57" s="185" t="s">
        <v>95</v>
      </c>
      <c r="B57" s="186" t="s">
        <v>193</v>
      </c>
      <c r="C57" s="46" t="s">
        <v>194</v>
      </c>
      <c r="D57" s="47">
        <f t="shared" si="17"/>
        <v>657</v>
      </c>
      <c r="E57" s="47">
        <v>619</v>
      </c>
      <c r="F57" s="47">
        <v>38</v>
      </c>
      <c r="G57" s="47">
        <f t="shared" si="9"/>
        <v>657</v>
      </c>
      <c r="H57" s="47">
        <f t="shared" si="10"/>
        <v>619</v>
      </c>
      <c r="I57" s="47">
        <f t="shared" si="11"/>
        <v>0</v>
      </c>
      <c r="J57" s="47">
        <v>0</v>
      </c>
      <c r="K57" s="47">
        <v>0</v>
      </c>
      <c r="L57" s="47">
        <v>0</v>
      </c>
      <c r="M57" s="47">
        <f t="shared" si="12"/>
        <v>467</v>
      </c>
      <c r="N57" s="47">
        <v>467</v>
      </c>
      <c r="O57" s="47">
        <v>0</v>
      </c>
      <c r="P57" s="47">
        <v>0</v>
      </c>
      <c r="Q57" s="47">
        <f t="shared" si="13"/>
        <v>1</v>
      </c>
      <c r="R57" s="47">
        <v>1</v>
      </c>
      <c r="S57" s="47">
        <v>0</v>
      </c>
      <c r="T57" s="47">
        <v>0</v>
      </c>
      <c r="U57" s="47">
        <f t="shared" si="14"/>
        <v>151</v>
      </c>
      <c r="V57" s="47">
        <v>151</v>
      </c>
      <c r="W57" s="47">
        <v>0</v>
      </c>
      <c r="X57" s="47">
        <v>0</v>
      </c>
      <c r="Y57" s="47">
        <f t="shared" si="15"/>
        <v>0</v>
      </c>
      <c r="Z57" s="47">
        <v>0</v>
      </c>
      <c r="AA57" s="47">
        <v>0</v>
      </c>
      <c r="AB57" s="47">
        <v>0</v>
      </c>
      <c r="AC57" s="47">
        <f t="shared" si="16"/>
        <v>0</v>
      </c>
      <c r="AD57" s="47">
        <v>0</v>
      </c>
      <c r="AE57" s="47">
        <v>0</v>
      </c>
      <c r="AF57" s="47">
        <v>0</v>
      </c>
      <c r="AG57" s="47">
        <v>38</v>
      </c>
      <c r="AH57" s="47">
        <v>0</v>
      </c>
    </row>
    <row r="58" spans="1:34" ht="13.5">
      <c r="A58" s="185" t="s">
        <v>95</v>
      </c>
      <c r="B58" s="186" t="s">
        <v>195</v>
      </c>
      <c r="C58" s="46" t="s">
        <v>196</v>
      </c>
      <c r="D58" s="47">
        <f t="shared" si="17"/>
        <v>1019</v>
      </c>
      <c r="E58" s="47">
        <v>953</v>
      </c>
      <c r="F58" s="47">
        <v>66</v>
      </c>
      <c r="G58" s="47">
        <f t="shared" si="9"/>
        <v>1019</v>
      </c>
      <c r="H58" s="47">
        <f t="shared" si="10"/>
        <v>1000</v>
      </c>
      <c r="I58" s="47">
        <f t="shared" si="11"/>
        <v>177</v>
      </c>
      <c r="J58" s="47">
        <v>0</v>
      </c>
      <c r="K58" s="47">
        <v>177</v>
      </c>
      <c r="L58" s="47">
        <v>0</v>
      </c>
      <c r="M58" s="47">
        <f t="shared" si="12"/>
        <v>637</v>
      </c>
      <c r="N58" s="47">
        <v>0</v>
      </c>
      <c r="O58" s="47">
        <v>637</v>
      </c>
      <c r="P58" s="47">
        <v>0</v>
      </c>
      <c r="Q58" s="47">
        <f t="shared" si="13"/>
        <v>2</v>
      </c>
      <c r="R58" s="47">
        <v>0</v>
      </c>
      <c r="S58" s="47">
        <v>2</v>
      </c>
      <c r="T58" s="47">
        <v>0</v>
      </c>
      <c r="U58" s="47">
        <f t="shared" si="14"/>
        <v>147</v>
      </c>
      <c r="V58" s="47">
        <v>0</v>
      </c>
      <c r="W58" s="47">
        <v>147</v>
      </c>
      <c r="X58" s="47">
        <v>0</v>
      </c>
      <c r="Y58" s="47">
        <f t="shared" si="15"/>
        <v>0</v>
      </c>
      <c r="Z58" s="47">
        <v>0</v>
      </c>
      <c r="AA58" s="47">
        <v>0</v>
      </c>
      <c r="AB58" s="47">
        <v>0</v>
      </c>
      <c r="AC58" s="47">
        <f t="shared" si="16"/>
        <v>37</v>
      </c>
      <c r="AD58" s="47">
        <v>0</v>
      </c>
      <c r="AE58" s="47">
        <v>37</v>
      </c>
      <c r="AF58" s="47">
        <v>0</v>
      </c>
      <c r="AG58" s="47">
        <v>19</v>
      </c>
      <c r="AH58" s="47">
        <v>0</v>
      </c>
    </row>
    <row r="59" spans="1:34" ht="13.5">
      <c r="A59" s="185" t="s">
        <v>95</v>
      </c>
      <c r="B59" s="186" t="s">
        <v>197</v>
      </c>
      <c r="C59" s="46" t="s">
        <v>198</v>
      </c>
      <c r="D59" s="47">
        <f t="shared" si="17"/>
        <v>392</v>
      </c>
      <c r="E59" s="47">
        <v>392</v>
      </c>
      <c r="F59" s="47">
        <v>0</v>
      </c>
      <c r="G59" s="47">
        <f t="shared" si="9"/>
        <v>392</v>
      </c>
      <c r="H59" s="47">
        <f t="shared" si="10"/>
        <v>391</v>
      </c>
      <c r="I59" s="47">
        <f t="shared" si="11"/>
        <v>322</v>
      </c>
      <c r="J59" s="47">
        <v>0</v>
      </c>
      <c r="K59" s="47">
        <v>322</v>
      </c>
      <c r="L59" s="47">
        <v>0</v>
      </c>
      <c r="M59" s="47">
        <f t="shared" si="12"/>
        <v>0</v>
      </c>
      <c r="N59" s="47">
        <v>0</v>
      </c>
      <c r="O59" s="47">
        <v>0</v>
      </c>
      <c r="P59" s="47">
        <v>0</v>
      </c>
      <c r="Q59" s="47">
        <f t="shared" si="13"/>
        <v>0</v>
      </c>
      <c r="R59" s="47">
        <v>0</v>
      </c>
      <c r="S59" s="47">
        <v>0</v>
      </c>
      <c r="T59" s="47">
        <v>0</v>
      </c>
      <c r="U59" s="47">
        <f t="shared" si="14"/>
        <v>43</v>
      </c>
      <c r="V59" s="47">
        <v>0</v>
      </c>
      <c r="W59" s="47">
        <v>43</v>
      </c>
      <c r="X59" s="47">
        <v>0</v>
      </c>
      <c r="Y59" s="47">
        <f t="shared" si="15"/>
        <v>0</v>
      </c>
      <c r="Z59" s="47">
        <v>0</v>
      </c>
      <c r="AA59" s="47">
        <v>0</v>
      </c>
      <c r="AB59" s="47">
        <v>0</v>
      </c>
      <c r="AC59" s="47">
        <f t="shared" si="16"/>
        <v>26</v>
      </c>
      <c r="AD59" s="47">
        <v>0</v>
      </c>
      <c r="AE59" s="47">
        <v>26</v>
      </c>
      <c r="AF59" s="47">
        <v>0</v>
      </c>
      <c r="AG59" s="47">
        <v>1</v>
      </c>
      <c r="AH59" s="47">
        <v>0</v>
      </c>
    </row>
    <row r="60" spans="1:34" ht="13.5">
      <c r="A60" s="201" t="s">
        <v>84</v>
      </c>
      <c r="B60" s="202"/>
      <c r="C60" s="202"/>
      <c r="D60" s="47">
        <f aca="true" t="shared" si="18" ref="D60:AH60">SUM(D7:D59)</f>
        <v>316989</v>
      </c>
      <c r="E60" s="47">
        <f t="shared" si="18"/>
        <v>231699</v>
      </c>
      <c r="F60" s="47">
        <f t="shared" si="18"/>
        <v>85290</v>
      </c>
      <c r="G60" s="47">
        <f t="shared" si="18"/>
        <v>316989</v>
      </c>
      <c r="H60" s="47">
        <f t="shared" si="18"/>
        <v>281270</v>
      </c>
      <c r="I60" s="47">
        <f t="shared" si="18"/>
        <v>16111</v>
      </c>
      <c r="J60" s="47">
        <f t="shared" si="18"/>
        <v>3015</v>
      </c>
      <c r="K60" s="47">
        <f t="shared" si="18"/>
        <v>11030</v>
      </c>
      <c r="L60" s="47">
        <f t="shared" si="18"/>
        <v>2066</v>
      </c>
      <c r="M60" s="47">
        <f t="shared" si="18"/>
        <v>191282</v>
      </c>
      <c r="N60" s="47">
        <f t="shared" si="18"/>
        <v>69323</v>
      </c>
      <c r="O60" s="47">
        <f t="shared" si="18"/>
        <v>69072</v>
      </c>
      <c r="P60" s="47">
        <f t="shared" si="18"/>
        <v>52887</v>
      </c>
      <c r="Q60" s="47">
        <f t="shared" si="18"/>
        <v>17894</v>
      </c>
      <c r="R60" s="47">
        <f t="shared" si="18"/>
        <v>7333</v>
      </c>
      <c r="S60" s="47">
        <f t="shared" si="18"/>
        <v>9393</v>
      </c>
      <c r="T60" s="47">
        <f t="shared" si="18"/>
        <v>1168</v>
      </c>
      <c r="U60" s="47">
        <f t="shared" si="18"/>
        <v>49081</v>
      </c>
      <c r="V60" s="47">
        <f t="shared" si="18"/>
        <v>11197</v>
      </c>
      <c r="W60" s="47">
        <f t="shared" si="18"/>
        <v>37617</v>
      </c>
      <c r="X60" s="47">
        <f t="shared" si="18"/>
        <v>267</v>
      </c>
      <c r="Y60" s="47">
        <f t="shared" si="18"/>
        <v>696</v>
      </c>
      <c r="Z60" s="47">
        <f t="shared" si="18"/>
        <v>21</v>
      </c>
      <c r="AA60" s="47">
        <f t="shared" si="18"/>
        <v>674</v>
      </c>
      <c r="AB60" s="47">
        <f t="shared" si="18"/>
        <v>1</v>
      </c>
      <c r="AC60" s="47">
        <f t="shared" si="18"/>
        <v>6206</v>
      </c>
      <c r="AD60" s="47">
        <f t="shared" si="18"/>
        <v>3566</v>
      </c>
      <c r="AE60" s="47">
        <f t="shared" si="18"/>
        <v>2378</v>
      </c>
      <c r="AF60" s="47">
        <f t="shared" si="18"/>
        <v>262</v>
      </c>
      <c r="AG60" s="47">
        <f t="shared" si="18"/>
        <v>35719</v>
      </c>
      <c r="AH60" s="47">
        <f t="shared" si="18"/>
        <v>2488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6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88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280</v>
      </c>
      <c r="B2" s="222" t="s">
        <v>322</v>
      </c>
      <c r="C2" s="203" t="s">
        <v>325</v>
      </c>
      <c r="D2" s="26" t="s">
        <v>317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318</v>
      </c>
      <c r="V2" s="29"/>
      <c r="W2" s="29"/>
      <c r="X2" s="29"/>
      <c r="Y2" s="29"/>
      <c r="Z2" s="29"/>
      <c r="AA2" s="30"/>
      <c r="AB2" s="26" t="s">
        <v>319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5"/>
      <c r="C3" s="200"/>
      <c r="D3" s="10" t="s">
        <v>295</v>
      </c>
      <c r="E3" s="31" t="s">
        <v>289</v>
      </c>
      <c r="F3" s="205" t="s">
        <v>326</v>
      </c>
      <c r="G3" s="206"/>
      <c r="H3" s="206"/>
      <c r="I3" s="206"/>
      <c r="J3" s="206"/>
      <c r="K3" s="207"/>
      <c r="L3" s="203" t="s">
        <v>327</v>
      </c>
      <c r="M3" s="14" t="s">
        <v>297</v>
      </c>
      <c r="N3" s="32"/>
      <c r="O3" s="32"/>
      <c r="P3" s="32"/>
      <c r="Q3" s="32"/>
      <c r="R3" s="32"/>
      <c r="S3" s="32"/>
      <c r="T3" s="33"/>
      <c r="U3" s="10" t="s">
        <v>295</v>
      </c>
      <c r="V3" s="203" t="s">
        <v>289</v>
      </c>
      <c r="W3" s="230" t="s">
        <v>290</v>
      </c>
      <c r="X3" s="231"/>
      <c r="Y3" s="231"/>
      <c r="Z3" s="231"/>
      <c r="AA3" s="232"/>
      <c r="AB3" s="10" t="s">
        <v>295</v>
      </c>
      <c r="AC3" s="203" t="s">
        <v>328</v>
      </c>
      <c r="AD3" s="203" t="s">
        <v>329</v>
      </c>
      <c r="AE3" s="14" t="s">
        <v>291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5"/>
      <c r="C4" s="200"/>
      <c r="D4" s="10"/>
      <c r="E4" s="34"/>
      <c r="F4" s="35"/>
      <c r="G4" s="203" t="s">
        <v>306</v>
      </c>
      <c r="H4" s="203" t="s">
        <v>307</v>
      </c>
      <c r="I4" s="203" t="s">
        <v>308</v>
      </c>
      <c r="J4" s="203" t="s">
        <v>309</v>
      </c>
      <c r="K4" s="203" t="s">
        <v>310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7" t="s">
        <v>306</v>
      </c>
      <c r="X4" s="203" t="s">
        <v>307</v>
      </c>
      <c r="Y4" s="203" t="s">
        <v>308</v>
      </c>
      <c r="Z4" s="203" t="s">
        <v>309</v>
      </c>
      <c r="AA4" s="203" t="s">
        <v>310</v>
      </c>
      <c r="AB4" s="10"/>
      <c r="AC4" s="196"/>
      <c r="AD4" s="196"/>
      <c r="AE4" s="36"/>
      <c r="AF4" s="227" t="s">
        <v>306</v>
      </c>
      <c r="AG4" s="203" t="s">
        <v>307</v>
      </c>
      <c r="AH4" s="203" t="s">
        <v>308</v>
      </c>
      <c r="AI4" s="203" t="s">
        <v>309</v>
      </c>
      <c r="AJ4" s="203" t="s">
        <v>310</v>
      </c>
    </row>
    <row r="5" spans="1:36" s="27" customFormat="1" ht="22.5" customHeight="1">
      <c r="A5" s="193"/>
      <c r="B5" s="225"/>
      <c r="C5" s="200"/>
      <c r="D5" s="16"/>
      <c r="E5" s="39"/>
      <c r="F5" s="10" t="s">
        <v>295</v>
      </c>
      <c r="G5" s="196"/>
      <c r="H5" s="196"/>
      <c r="I5" s="196"/>
      <c r="J5" s="196"/>
      <c r="K5" s="196"/>
      <c r="L5" s="229"/>
      <c r="M5" s="10" t="s">
        <v>295</v>
      </c>
      <c r="N5" s="6" t="s">
        <v>299</v>
      </c>
      <c r="O5" s="6" t="s">
        <v>323</v>
      </c>
      <c r="P5" s="6" t="s">
        <v>300</v>
      </c>
      <c r="Q5" s="18" t="s">
        <v>330</v>
      </c>
      <c r="R5" s="6" t="s">
        <v>301</v>
      </c>
      <c r="S5" s="18" t="s">
        <v>25</v>
      </c>
      <c r="T5" s="6" t="s">
        <v>324</v>
      </c>
      <c r="U5" s="16"/>
      <c r="V5" s="229"/>
      <c r="W5" s="228"/>
      <c r="X5" s="196"/>
      <c r="Y5" s="196"/>
      <c r="Z5" s="196"/>
      <c r="AA5" s="196"/>
      <c r="AB5" s="16"/>
      <c r="AC5" s="229"/>
      <c r="AD5" s="229"/>
      <c r="AE5" s="10" t="s">
        <v>295</v>
      </c>
      <c r="AF5" s="228"/>
      <c r="AG5" s="196"/>
      <c r="AH5" s="196"/>
      <c r="AI5" s="196"/>
      <c r="AJ5" s="196"/>
    </row>
    <row r="6" spans="1:36" s="27" customFormat="1" ht="22.5" customHeight="1">
      <c r="A6" s="194"/>
      <c r="B6" s="226"/>
      <c r="C6" s="195"/>
      <c r="D6" s="21" t="s">
        <v>331</v>
      </c>
      <c r="E6" s="21" t="s">
        <v>288</v>
      </c>
      <c r="F6" s="21" t="s">
        <v>288</v>
      </c>
      <c r="G6" s="23" t="s">
        <v>288</v>
      </c>
      <c r="H6" s="23" t="s">
        <v>288</v>
      </c>
      <c r="I6" s="23" t="s">
        <v>288</v>
      </c>
      <c r="J6" s="23" t="s">
        <v>288</v>
      </c>
      <c r="K6" s="23" t="s">
        <v>288</v>
      </c>
      <c r="L6" s="40" t="s">
        <v>288</v>
      </c>
      <c r="M6" s="21" t="s">
        <v>288</v>
      </c>
      <c r="N6" s="23" t="s">
        <v>288</v>
      </c>
      <c r="O6" s="23" t="s">
        <v>288</v>
      </c>
      <c r="P6" s="23" t="s">
        <v>288</v>
      </c>
      <c r="Q6" s="23" t="s">
        <v>288</v>
      </c>
      <c r="R6" s="23" t="s">
        <v>288</v>
      </c>
      <c r="S6" s="23" t="s">
        <v>288</v>
      </c>
      <c r="T6" s="23" t="s">
        <v>288</v>
      </c>
      <c r="U6" s="21" t="s">
        <v>288</v>
      </c>
      <c r="V6" s="40" t="s">
        <v>288</v>
      </c>
      <c r="W6" s="41" t="s">
        <v>288</v>
      </c>
      <c r="X6" s="23" t="s">
        <v>288</v>
      </c>
      <c r="Y6" s="23" t="s">
        <v>288</v>
      </c>
      <c r="Z6" s="23" t="s">
        <v>288</v>
      </c>
      <c r="AA6" s="23" t="s">
        <v>288</v>
      </c>
      <c r="AB6" s="21" t="s">
        <v>288</v>
      </c>
      <c r="AC6" s="40" t="s">
        <v>288</v>
      </c>
      <c r="AD6" s="40" t="s">
        <v>288</v>
      </c>
      <c r="AE6" s="21" t="s">
        <v>288</v>
      </c>
      <c r="AF6" s="22" t="s">
        <v>288</v>
      </c>
      <c r="AG6" s="22" t="s">
        <v>288</v>
      </c>
      <c r="AH6" s="22" t="s">
        <v>288</v>
      </c>
      <c r="AI6" s="22" t="s">
        <v>288</v>
      </c>
      <c r="AJ6" s="22" t="s">
        <v>288</v>
      </c>
    </row>
    <row r="7" spans="1:36" ht="13.5">
      <c r="A7" s="185" t="s">
        <v>95</v>
      </c>
      <c r="B7" s="186" t="s">
        <v>96</v>
      </c>
      <c r="C7" s="46" t="s">
        <v>97</v>
      </c>
      <c r="D7" s="47">
        <f aca="true" t="shared" si="0" ref="D7:D59">E7+F7+L7+M7</f>
        <v>149289</v>
      </c>
      <c r="E7" s="47">
        <v>115037</v>
      </c>
      <c r="F7" s="47">
        <f aca="true" t="shared" si="1" ref="F7:F33">SUM(G7:K7)</f>
        <v>15035</v>
      </c>
      <c r="G7" s="47">
        <v>3194</v>
      </c>
      <c r="H7" s="47">
        <v>11841</v>
      </c>
      <c r="I7" s="47">
        <v>0</v>
      </c>
      <c r="J7" s="47">
        <v>0</v>
      </c>
      <c r="K7" s="47">
        <v>0</v>
      </c>
      <c r="L7" s="47">
        <v>7462</v>
      </c>
      <c r="M7" s="47">
        <f aca="true" t="shared" si="2" ref="M7:M33">SUM(N7:T7)</f>
        <v>11755</v>
      </c>
      <c r="N7" s="47">
        <v>10693</v>
      </c>
      <c r="O7" s="47">
        <v>0</v>
      </c>
      <c r="P7" s="47">
        <v>0</v>
      </c>
      <c r="Q7" s="47">
        <v>0</v>
      </c>
      <c r="R7" s="47">
        <v>0</v>
      </c>
      <c r="S7" s="47">
        <v>1062</v>
      </c>
      <c r="T7" s="47">
        <v>0</v>
      </c>
      <c r="U7" s="47">
        <f aca="true" t="shared" si="3" ref="U7:U33">SUM(V7:AA7)</f>
        <v>118231</v>
      </c>
      <c r="V7" s="47">
        <v>115037</v>
      </c>
      <c r="W7" s="47">
        <v>3194</v>
      </c>
      <c r="X7" s="47">
        <v>0</v>
      </c>
      <c r="Y7" s="47">
        <v>0</v>
      </c>
      <c r="Z7" s="47">
        <v>0</v>
      </c>
      <c r="AA7" s="47">
        <v>0</v>
      </c>
      <c r="AB7" s="47">
        <f aca="true" t="shared" si="4" ref="AB7:AB33">SUM(AC7:AE7)</f>
        <v>18865</v>
      </c>
      <c r="AC7" s="47">
        <v>7462</v>
      </c>
      <c r="AD7" s="47">
        <v>11388</v>
      </c>
      <c r="AE7" s="47">
        <f aca="true" t="shared" si="5" ref="AE7:AE33">SUM(AF7:AJ7)</f>
        <v>15</v>
      </c>
      <c r="AF7" s="47">
        <v>0</v>
      </c>
      <c r="AG7" s="47">
        <v>15</v>
      </c>
      <c r="AH7" s="47">
        <v>0</v>
      </c>
      <c r="AI7" s="47">
        <v>0</v>
      </c>
      <c r="AJ7" s="47">
        <v>0</v>
      </c>
    </row>
    <row r="8" spans="1:36" ht="13.5">
      <c r="A8" s="185" t="s">
        <v>95</v>
      </c>
      <c r="B8" s="186" t="s">
        <v>98</v>
      </c>
      <c r="C8" s="46" t="s">
        <v>99</v>
      </c>
      <c r="D8" s="47">
        <f t="shared" si="0"/>
        <v>8506</v>
      </c>
      <c r="E8" s="47">
        <v>3884</v>
      </c>
      <c r="F8" s="47">
        <f t="shared" si="1"/>
        <v>2784</v>
      </c>
      <c r="G8" s="47">
        <v>0</v>
      </c>
      <c r="H8" s="47">
        <v>2333</v>
      </c>
      <c r="I8" s="47">
        <v>0</v>
      </c>
      <c r="J8" s="47">
        <v>0</v>
      </c>
      <c r="K8" s="47">
        <v>451</v>
      </c>
      <c r="L8" s="47">
        <v>1838</v>
      </c>
      <c r="M8" s="47">
        <f t="shared" si="2"/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f t="shared" si="3"/>
        <v>4247</v>
      </c>
      <c r="V8" s="47">
        <v>3884</v>
      </c>
      <c r="W8" s="47">
        <v>0</v>
      </c>
      <c r="X8" s="47">
        <v>274</v>
      </c>
      <c r="Y8" s="47">
        <v>0</v>
      </c>
      <c r="Z8" s="47">
        <v>0</v>
      </c>
      <c r="AA8" s="47">
        <v>89</v>
      </c>
      <c r="AB8" s="47">
        <f t="shared" si="4"/>
        <v>2908</v>
      </c>
      <c r="AC8" s="47">
        <v>1838</v>
      </c>
      <c r="AD8" s="47">
        <v>540</v>
      </c>
      <c r="AE8" s="47">
        <f t="shared" si="5"/>
        <v>530</v>
      </c>
      <c r="AF8" s="47">
        <v>0</v>
      </c>
      <c r="AG8" s="47">
        <v>494</v>
      </c>
      <c r="AH8" s="47">
        <v>0</v>
      </c>
      <c r="AI8" s="47">
        <v>0</v>
      </c>
      <c r="AJ8" s="47">
        <v>36</v>
      </c>
    </row>
    <row r="9" spans="1:36" ht="13.5">
      <c r="A9" s="185" t="s">
        <v>95</v>
      </c>
      <c r="B9" s="186" t="s">
        <v>100</v>
      </c>
      <c r="C9" s="46" t="s">
        <v>101</v>
      </c>
      <c r="D9" s="47">
        <f t="shared" si="0"/>
        <v>7568</v>
      </c>
      <c r="E9" s="47">
        <v>4228</v>
      </c>
      <c r="F9" s="47">
        <f t="shared" si="1"/>
        <v>2130</v>
      </c>
      <c r="G9" s="47">
        <v>459</v>
      </c>
      <c r="H9" s="47">
        <v>1671</v>
      </c>
      <c r="I9" s="47">
        <v>0</v>
      </c>
      <c r="J9" s="47">
        <v>0</v>
      </c>
      <c r="K9" s="47">
        <v>0</v>
      </c>
      <c r="L9" s="47">
        <v>0</v>
      </c>
      <c r="M9" s="47">
        <f t="shared" si="2"/>
        <v>1210</v>
      </c>
      <c r="N9" s="47">
        <v>1109</v>
      </c>
      <c r="O9" s="47">
        <v>0</v>
      </c>
      <c r="P9" s="47">
        <v>0</v>
      </c>
      <c r="Q9" s="47">
        <v>0</v>
      </c>
      <c r="R9" s="47">
        <v>0</v>
      </c>
      <c r="S9" s="47">
        <v>101</v>
      </c>
      <c r="T9" s="47">
        <v>0</v>
      </c>
      <c r="U9" s="47">
        <f t="shared" si="3"/>
        <v>4520</v>
      </c>
      <c r="V9" s="47">
        <v>4228</v>
      </c>
      <c r="W9" s="47">
        <v>292</v>
      </c>
      <c r="X9" s="47">
        <v>0</v>
      </c>
      <c r="Y9" s="47">
        <v>0</v>
      </c>
      <c r="Z9" s="47">
        <v>0</v>
      </c>
      <c r="AA9" s="47">
        <v>0</v>
      </c>
      <c r="AB9" s="47">
        <f t="shared" si="4"/>
        <v>1612</v>
      </c>
      <c r="AC9" s="47">
        <v>0</v>
      </c>
      <c r="AD9" s="47">
        <v>537</v>
      </c>
      <c r="AE9" s="47">
        <f t="shared" si="5"/>
        <v>1075</v>
      </c>
      <c r="AF9" s="47">
        <v>167</v>
      </c>
      <c r="AG9" s="47">
        <v>908</v>
      </c>
      <c r="AH9" s="47">
        <v>0</v>
      </c>
      <c r="AI9" s="47">
        <v>0</v>
      </c>
      <c r="AJ9" s="47">
        <v>0</v>
      </c>
    </row>
    <row r="10" spans="1:36" ht="13.5">
      <c r="A10" s="185" t="s">
        <v>95</v>
      </c>
      <c r="B10" s="186" t="s">
        <v>102</v>
      </c>
      <c r="C10" s="46" t="s">
        <v>103</v>
      </c>
      <c r="D10" s="47">
        <f t="shared" si="0"/>
        <v>17430</v>
      </c>
      <c r="E10" s="47">
        <v>12865</v>
      </c>
      <c r="F10" s="47">
        <f t="shared" si="1"/>
        <v>1890</v>
      </c>
      <c r="G10" s="47">
        <v>0</v>
      </c>
      <c r="H10" s="47">
        <v>1890</v>
      </c>
      <c r="I10" s="47">
        <v>0</v>
      </c>
      <c r="J10" s="47">
        <v>0</v>
      </c>
      <c r="K10" s="47">
        <v>0</v>
      </c>
      <c r="L10" s="47">
        <v>700</v>
      </c>
      <c r="M10" s="47">
        <f t="shared" si="2"/>
        <v>1975</v>
      </c>
      <c r="N10" s="47">
        <v>1856</v>
      </c>
      <c r="O10" s="47">
        <v>0</v>
      </c>
      <c r="P10" s="47">
        <v>0</v>
      </c>
      <c r="Q10" s="47">
        <v>0</v>
      </c>
      <c r="R10" s="47">
        <v>0</v>
      </c>
      <c r="S10" s="47">
        <v>119</v>
      </c>
      <c r="T10" s="47">
        <v>0</v>
      </c>
      <c r="U10" s="47">
        <f t="shared" si="3"/>
        <v>12865</v>
      </c>
      <c r="V10" s="47">
        <v>12865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f t="shared" si="4"/>
        <v>2208</v>
      </c>
      <c r="AC10" s="47">
        <v>700</v>
      </c>
      <c r="AD10" s="47">
        <v>1281</v>
      </c>
      <c r="AE10" s="47">
        <f t="shared" si="5"/>
        <v>227</v>
      </c>
      <c r="AF10" s="47">
        <v>0</v>
      </c>
      <c r="AG10" s="47">
        <v>227</v>
      </c>
      <c r="AH10" s="47">
        <v>0</v>
      </c>
      <c r="AI10" s="47">
        <v>0</v>
      </c>
      <c r="AJ10" s="47">
        <v>0</v>
      </c>
    </row>
    <row r="11" spans="1:36" ht="13.5">
      <c r="A11" s="185" t="s">
        <v>95</v>
      </c>
      <c r="B11" s="186" t="s">
        <v>104</v>
      </c>
      <c r="C11" s="46" t="s">
        <v>105</v>
      </c>
      <c r="D11" s="47">
        <f t="shared" si="0"/>
        <v>11156</v>
      </c>
      <c r="E11" s="47">
        <v>8225</v>
      </c>
      <c r="F11" s="47">
        <f t="shared" si="1"/>
        <v>2931</v>
      </c>
      <c r="G11" s="47">
        <v>1306</v>
      </c>
      <c r="H11" s="47">
        <v>1625</v>
      </c>
      <c r="I11" s="47">
        <v>0</v>
      </c>
      <c r="J11" s="47">
        <v>0</v>
      </c>
      <c r="K11" s="47">
        <v>0</v>
      </c>
      <c r="L11" s="47">
        <v>0</v>
      </c>
      <c r="M11" s="47">
        <f t="shared" si="2"/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f t="shared" si="3"/>
        <v>8792</v>
      </c>
      <c r="V11" s="47">
        <v>8225</v>
      </c>
      <c r="W11" s="47">
        <v>567</v>
      </c>
      <c r="X11" s="47">
        <v>0</v>
      </c>
      <c r="Y11" s="47">
        <v>0</v>
      </c>
      <c r="Z11" s="47">
        <v>0</v>
      </c>
      <c r="AA11" s="47">
        <v>0</v>
      </c>
      <c r="AB11" s="47">
        <f t="shared" si="4"/>
        <v>1339</v>
      </c>
      <c r="AC11" s="47">
        <v>0</v>
      </c>
      <c r="AD11" s="47">
        <v>969</v>
      </c>
      <c r="AE11" s="47">
        <f t="shared" si="5"/>
        <v>370</v>
      </c>
      <c r="AF11" s="47">
        <v>370</v>
      </c>
      <c r="AG11" s="47">
        <v>0</v>
      </c>
      <c r="AH11" s="47">
        <v>0</v>
      </c>
      <c r="AI11" s="47">
        <v>0</v>
      </c>
      <c r="AJ11" s="47">
        <v>0</v>
      </c>
    </row>
    <row r="12" spans="1:36" ht="13.5">
      <c r="A12" s="185" t="s">
        <v>95</v>
      </c>
      <c r="B12" s="186" t="s">
        <v>106</v>
      </c>
      <c r="C12" s="46" t="s">
        <v>107</v>
      </c>
      <c r="D12" s="47">
        <f t="shared" si="0"/>
        <v>15887</v>
      </c>
      <c r="E12" s="47">
        <v>0</v>
      </c>
      <c r="F12" s="47">
        <f t="shared" si="1"/>
        <v>7940</v>
      </c>
      <c r="G12" s="47">
        <v>0</v>
      </c>
      <c r="H12" s="47">
        <v>414</v>
      </c>
      <c r="I12" s="47">
        <v>0</v>
      </c>
      <c r="J12" s="47">
        <v>7526</v>
      </c>
      <c r="K12" s="47">
        <v>0</v>
      </c>
      <c r="L12" s="47">
        <v>7526</v>
      </c>
      <c r="M12" s="47">
        <f t="shared" si="2"/>
        <v>421</v>
      </c>
      <c r="N12" s="47">
        <v>364</v>
      </c>
      <c r="O12" s="47">
        <v>0</v>
      </c>
      <c r="P12" s="47">
        <v>0</v>
      </c>
      <c r="Q12" s="47">
        <v>0</v>
      </c>
      <c r="R12" s="47">
        <v>0</v>
      </c>
      <c r="S12" s="47">
        <v>57</v>
      </c>
      <c r="T12" s="47">
        <v>0</v>
      </c>
      <c r="U12" s="47">
        <f t="shared" si="3"/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f t="shared" si="4"/>
        <v>7612</v>
      </c>
      <c r="AC12" s="47">
        <v>7526</v>
      </c>
      <c r="AD12" s="47">
        <v>0</v>
      </c>
      <c r="AE12" s="47">
        <f t="shared" si="5"/>
        <v>86</v>
      </c>
      <c r="AF12" s="47">
        <v>0</v>
      </c>
      <c r="AG12" s="47">
        <v>63</v>
      </c>
      <c r="AH12" s="47">
        <v>0</v>
      </c>
      <c r="AI12" s="47">
        <v>23</v>
      </c>
      <c r="AJ12" s="47">
        <v>0</v>
      </c>
    </row>
    <row r="13" spans="1:36" ht="13.5">
      <c r="A13" s="185" t="s">
        <v>95</v>
      </c>
      <c r="B13" s="186" t="s">
        <v>108</v>
      </c>
      <c r="C13" s="46" t="s">
        <v>109</v>
      </c>
      <c r="D13" s="47">
        <f t="shared" si="0"/>
        <v>14799</v>
      </c>
      <c r="E13" s="47">
        <v>14178</v>
      </c>
      <c r="F13" s="47">
        <f t="shared" si="1"/>
        <v>508</v>
      </c>
      <c r="G13" s="47">
        <v>43</v>
      </c>
      <c r="H13" s="47">
        <v>465</v>
      </c>
      <c r="I13" s="47">
        <v>0</v>
      </c>
      <c r="J13" s="47">
        <v>0</v>
      </c>
      <c r="K13" s="47">
        <v>0</v>
      </c>
      <c r="L13" s="47">
        <v>0</v>
      </c>
      <c r="M13" s="47">
        <f t="shared" si="2"/>
        <v>113</v>
      </c>
      <c r="N13" s="47">
        <v>0</v>
      </c>
      <c r="O13" s="47">
        <v>0</v>
      </c>
      <c r="P13" s="47">
        <v>113</v>
      </c>
      <c r="Q13" s="47">
        <v>0</v>
      </c>
      <c r="R13" s="47">
        <v>0</v>
      </c>
      <c r="S13" s="47">
        <v>0</v>
      </c>
      <c r="T13" s="47">
        <v>0</v>
      </c>
      <c r="U13" s="47">
        <f t="shared" si="3"/>
        <v>14178</v>
      </c>
      <c r="V13" s="47">
        <v>14178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f t="shared" si="4"/>
        <v>536</v>
      </c>
      <c r="AC13" s="47">
        <v>0</v>
      </c>
      <c r="AD13" s="47">
        <v>536</v>
      </c>
      <c r="AE13" s="47">
        <f t="shared" si="5"/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</row>
    <row r="14" spans="1:36" ht="13.5">
      <c r="A14" s="185" t="s">
        <v>95</v>
      </c>
      <c r="B14" s="186" t="s">
        <v>110</v>
      </c>
      <c r="C14" s="46" t="s">
        <v>111</v>
      </c>
      <c r="D14" s="47">
        <f t="shared" si="0"/>
        <v>8797</v>
      </c>
      <c r="E14" s="47">
        <v>7589</v>
      </c>
      <c r="F14" s="47">
        <f t="shared" si="1"/>
        <v>841</v>
      </c>
      <c r="G14" s="47">
        <v>0</v>
      </c>
      <c r="H14" s="47">
        <v>841</v>
      </c>
      <c r="I14" s="47">
        <v>0</v>
      </c>
      <c r="J14" s="47">
        <v>0</v>
      </c>
      <c r="K14" s="47">
        <v>0</v>
      </c>
      <c r="L14" s="47">
        <v>367</v>
      </c>
      <c r="M14" s="47">
        <f t="shared" si="2"/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f t="shared" si="3"/>
        <v>7589</v>
      </c>
      <c r="V14" s="47">
        <v>7589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f t="shared" si="4"/>
        <v>667</v>
      </c>
      <c r="AC14" s="47">
        <v>367</v>
      </c>
      <c r="AD14" s="47">
        <v>300</v>
      </c>
      <c r="AE14" s="47">
        <f t="shared" si="5"/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</row>
    <row r="15" spans="1:36" ht="13.5">
      <c r="A15" s="185" t="s">
        <v>95</v>
      </c>
      <c r="B15" s="186" t="s">
        <v>112</v>
      </c>
      <c r="C15" s="46" t="s">
        <v>113</v>
      </c>
      <c r="D15" s="47">
        <f t="shared" si="0"/>
        <v>7872</v>
      </c>
      <c r="E15" s="47">
        <v>7106</v>
      </c>
      <c r="F15" s="47">
        <f t="shared" si="1"/>
        <v>577</v>
      </c>
      <c r="G15" s="47">
        <v>0</v>
      </c>
      <c r="H15" s="47">
        <v>577</v>
      </c>
      <c r="I15" s="47">
        <v>0</v>
      </c>
      <c r="J15" s="47">
        <v>0</v>
      </c>
      <c r="K15" s="47">
        <v>0</v>
      </c>
      <c r="L15" s="47">
        <v>189</v>
      </c>
      <c r="M15" s="47">
        <f t="shared" si="2"/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f t="shared" si="3"/>
        <v>7106</v>
      </c>
      <c r="V15" s="47">
        <v>7106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f t="shared" si="4"/>
        <v>669</v>
      </c>
      <c r="AC15" s="47">
        <v>189</v>
      </c>
      <c r="AD15" s="47">
        <v>284</v>
      </c>
      <c r="AE15" s="47">
        <f t="shared" si="5"/>
        <v>196</v>
      </c>
      <c r="AF15" s="47">
        <v>0</v>
      </c>
      <c r="AG15" s="47">
        <v>196</v>
      </c>
      <c r="AH15" s="47">
        <v>0</v>
      </c>
      <c r="AI15" s="47">
        <v>0</v>
      </c>
      <c r="AJ15" s="47">
        <v>0</v>
      </c>
    </row>
    <row r="16" spans="1:36" ht="13.5">
      <c r="A16" s="185" t="s">
        <v>95</v>
      </c>
      <c r="B16" s="186" t="s">
        <v>114</v>
      </c>
      <c r="C16" s="46" t="s">
        <v>115</v>
      </c>
      <c r="D16" s="47">
        <f t="shared" si="0"/>
        <v>1219</v>
      </c>
      <c r="E16" s="47">
        <v>617</v>
      </c>
      <c r="F16" s="47">
        <f t="shared" si="1"/>
        <v>491</v>
      </c>
      <c r="G16" s="47">
        <v>0</v>
      </c>
      <c r="H16" s="47">
        <v>411</v>
      </c>
      <c r="I16" s="47">
        <v>0</v>
      </c>
      <c r="J16" s="47">
        <v>0</v>
      </c>
      <c r="K16" s="47">
        <v>80</v>
      </c>
      <c r="L16" s="47">
        <v>111</v>
      </c>
      <c r="M16" s="47">
        <f t="shared" si="2"/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f t="shared" si="3"/>
        <v>681</v>
      </c>
      <c r="V16" s="47">
        <v>617</v>
      </c>
      <c r="W16" s="47">
        <v>0</v>
      </c>
      <c r="X16" s="47">
        <v>48</v>
      </c>
      <c r="Y16" s="47">
        <v>0</v>
      </c>
      <c r="Z16" s="47">
        <v>0</v>
      </c>
      <c r="AA16" s="47">
        <v>16</v>
      </c>
      <c r="AB16" s="47">
        <f t="shared" si="4"/>
        <v>291</v>
      </c>
      <c r="AC16" s="47">
        <v>111</v>
      </c>
      <c r="AD16" s="47">
        <v>87</v>
      </c>
      <c r="AE16" s="47">
        <f t="shared" si="5"/>
        <v>93</v>
      </c>
      <c r="AF16" s="47">
        <v>0</v>
      </c>
      <c r="AG16" s="47">
        <v>87</v>
      </c>
      <c r="AH16" s="47">
        <v>0</v>
      </c>
      <c r="AI16" s="47">
        <v>0</v>
      </c>
      <c r="AJ16" s="47">
        <v>6</v>
      </c>
    </row>
    <row r="17" spans="1:36" ht="13.5">
      <c r="A17" s="185" t="s">
        <v>95</v>
      </c>
      <c r="B17" s="186" t="s">
        <v>116</v>
      </c>
      <c r="C17" s="46" t="s">
        <v>117</v>
      </c>
      <c r="D17" s="47">
        <f t="shared" si="0"/>
        <v>1669</v>
      </c>
      <c r="E17" s="47">
        <v>727</v>
      </c>
      <c r="F17" s="47">
        <f t="shared" si="1"/>
        <v>515</v>
      </c>
      <c r="G17" s="47">
        <v>2</v>
      </c>
      <c r="H17" s="47">
        <v>513</v>
      </c>
      <c r="I17" s="47">
        <v>0</v>
      </c>
      <c r="J17" s="47">
        <v>0</v>
      </c>
      <c r="K17" s="47">
        <v>0</v>
      </c>
      <c r="L17" s="47">
        <v>224</v>
      </c>
      <c r="M17" s="47">
        <f t="shared" si="2"/>
        <v>203</v>
      </c>
      <c r="N17" s="47">
        <v>150</v>
      </c>
      <c r="O17" s="47">
        <v>0</v>
      </c>
      <c r="P17" s="47">
        <v>42</v>
      </c>
      <c r="Q17" s="47">
        <v>0</v>
      </c>
      <c r="R17" s="47">
        <v>0</v>
      </c>
      <c r="S17" s="47">
        <v>11</v>
      </c>
      <c r="T17" s="47">
        <v>0</v>
      </c>
      <c r="U17" s="47">
        <f t="shared" si="3"/>
        <v>746</v>
      </c>
      <c r="V17" s="47">
        <v>727</v>
      </c>
      <c r="W17" s="47">
        <v>0</v>
      </c>
      <c r="X17" s="47">
        <v>19</v>
      </c>
      <c r="Y17" s="47">
        <v>0</v>
      </c>
      <c r="Z17" s="47">
        <v>0</v>
      </c>
      <c r="AA17" s="47">
        <v>0</v>
      </c>
      <c r="AB17" s="47">
        <f t="shared" si="4"/>
        <v>428</v>
      </c>
      <c r="AC17" s="47">
        <v>224</v>
      </c>
      <c r="AD17" s="47">
        <v>171</v>
      </c>
      <c r="AE17" s="47">
        <f t="shared" si="5"/>
        <v>33</v>
      </c>
      <c r="AF17" s="47">
        <v>0</v>
      </c>
      <c r="AG17" s="47">
        <v>33</v>
      </c>
      <c r="AH17" s="47">
        <v>0</v>
      </c>
      <c r="AI17" s="47">
        <v>0</v>
      </c>
      <c r="AJ17" s="47">
        <v>0</v>
      </c>
    </row>
    <row r="18" spans="1:36" ht="13.5">
      <c r="A18" s="185" t="s">
        <v>95</v>
      </c>
      <c r="B18" s="186" t="s">
        <v>118</v>
      </c>
      <c r="C18" s="46" t="s">
        <v>119</v>
      </c>
      <c r="D18" s="47">
        <f t="shared" si="0"/>
        <v>1114</v>
      </c>
      <c r="E18" s="47">
        <v>597</v>
      </c>
      <c r="F18" s="47">
        <f t="shared" si="1"/>
        <v>148</v>
      </c>
      <c r="G18" s="47">
        <v>2</v>
      </c>
      <c r="H18" s="47">
        <v>146</v>
      </c>
      <c r="I18" s="47">
        <v>0</v>
      </c>
      <c r="J18" s="47">
        <v>0</v>
      </c>
      <c r="K18" s="47">
        <v>0</v>
      </c>
      <c r="L18" s="47">
        <v>212</v>
      </c>
      <c r="M18" s="47">
        <f t="shared" si="2"/>
        <v>157</v>
      </c>
      <c r="N18" s="47">
        <v>114</v>
      </c>
      <c r="O18" s="47">
        <v>0</v>
      </c>
      <c r="P18" s="47">
        <v>31</v>
      </c>
      <c r="Q18" s="47">
        <v>0</v>
      </c>
      <c r="R18" s="47">
        <v>0</v>
      </c>
      <c r="S18" s="47">
        <v>12</v>
      </c>
      <c r="T18" s="47">
        <v>0</v>
      </c>
      <c r="U18" s="47">
        <f t="shared" si="3"/>
        <v>609</v>
      </c>
      <c r="V18" s="47">
        <v>597</v>
      </c>
      <c r="W18" s="47">
        <v>0</v>
      </c>
      <c r="X18" s="47">
        <v>12</v>
      </c>
      <c r="Y18" s="47">
        <v>0</v>
      </c>
      <c r="Z18" s="47">
        <v>0</v>
      </c>
      <c r="AA18" s="47">
        <v>0</v>
      </c>
      <c r="AB18" s="47">
        <f t="shared" si="4"/>
        <v>312</v>
      </c>
      <c r="AC18" s="47">
        <v>212</v>
      </c>
      <c r="AD18" s="47">
        <v>78</v>
      </c>
      <c r="AE18" s="47">
        <f t="shared" si="5"/>
        <v>22</v>
      </c>
      <c r="AF18" s="47">
        <v>0</v>
      </c>
      <c r="AG18" s="47">
        <v>22</v>
      </c>
      <c r="AH18" s="47">
        <v>0</v>
      </c>
      <c r="AI18" s="47">
        <v>0</v>
      </c>
      <c r="AJ18" s="47">
        <v>0</v>
      </c>
    </row>
    <row r="19" spans="1:36" ht="13.5">
      <c r="A19" s="185" t="s">
        <v>95</v>
      </c>
      <c r="B19" s="186" t="s">
        <v>120</v>
      </c>
      <c r="C19" s="46" t="s">
        <v>29</v>
      </c>
      <c r="D19" s="47">
        <f t="shared" si="0"/>
        <v>975</v>
      </c>
      <c r="E19" s="47">
        <v>461</v>
      </c>
      <c r="F19" s="47">
        <f t="shared" si="1"/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f t="shared" si="2"/>
        <v>514</v>
      </c>
      <c r="N19" s="47">
        <v>68</v>
      </c>
      <c r="O19" s="47">
        <v>159</v>
      </c>
      <c r="P19" s="47">
        <v>63</v>
      </c>
      <c r="Q19" s="47">
        <v>6</v>
      </c>
      <c r="R19" s="47">
        <v>171</v>
      </c>
      <c r="S19" s="47">
        <v>46</v>
      </c>
      <c r="T19" s="47">
        <v>1</v>
      </c>
      <c r="U19" s="47">
        <f t="shared" si="3"/>
        <v>461</v>
      </c>
      <c r="V19" s="47">
        <v>461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f t="shared" si="4"/>
        <v>0</v>
      </c>
      <c r="AC19" s="47">
        <v>0</v>
      </c>
      <c r="AD19" s="47">
        <v>0</v>
      </c>
      <c r="AE19" s="47">
        <f t="shared" si="5"/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</row>
    <row r="20" spans="1:36" ht="13.5">
      <c r="A20" s="185" t="s">
        <v>95</v>
      </c>
      <c r="B20" s="186" t="s">
        <v>121</v>
      </c>
      <c r="C20" s="46" t="s">
        <v>122</v>
      </c>
      <c r="D20" s="47">
        <f t="shared" si="0"/>
        <v>369</v>
      </c>
      <c r="E20" s="47">
        <v>227</v>
      </c>
      <c r="F20" s="47">
        <f t="shared" si="1"/>
        <v>48</v>
      </c>
      <c r="G20" s="47">
        <v>0</v>
      </c>
      <c r="H20" s="47">
        <v>48</v>
      </c>
      <c r="I20" s="47">
        <v>0</v>
      </c>
      <c r="J20" s="47">
        <v>0</v>
      </c>
      <c r="K20" s="47">
        <v>0</v>
      </c>
      <c r="L20" s="47">
        <v>37</v>
      </c>
      <c r="M20" s="47">
        <f t="shared" si="2"/>
        <v>57</v>
      </c>
      <c r="N20" s="47">
        <v>41</v>
      </c>
      <c r="O20" s="47">
        <v>13</v>
      </c>
      <c r="P20" s="47">
        <v>0</v>
      </c>
      <c r="Q20" s="47">
        <v>0</v>
      </c>
      <c r="R20" s="47">
        <v>0</v>
      </c>
      <c r="S20" s="47">
        <v>3</v>
      </c>
      <c r="T20" s="47">
        <v>0</v>
      </c>
      <c r="U20" s="47">
        <f t="shared" si="3"/>
        <v>227</v>
      </c>
      <c r="V20" s="47">
        <v>227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f t="shared" si="4"/>
        <v>44</v>
      </c>
      <c r="AC20" s="47">
        <v>37</v>
      </c>
      <c r="AD20" s="47">
        <v>7</v>
      </c>
      <c r="AE20" s="47">
        <f t="shared" si="5"/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</row>
    <row r="21" spans="1:36" ht="13.5">
      <c r="A21" s="185" t="s">
        <v>95</v>
      </c>
      <c r="B21" s="186" t="s">
        <v>123</v>
      </c>
      <c r="C21" s="46" t="s">
        <v>124</v>
      </c>
      <c r="D21" s="47">
        <f t="shared" si="0"/>
        <v>329</v>
      </c>
      <c r="E21" s="47">
        <v>139</v>
      </c>
      <c r="F21" s="47">
        <f t="shared" si="1"/>
        <v>114</v>
      </c>
      <c r="G21" s="47">
        <v>0</v>
      </c>
      <c r="H21" s="47">
        <v>114</v>
      </c>
      <c r="I21" s="47">
        <v>0</v>
      </c>
      <c r="J21" s="47">
        <v>0</v>
      </c>
      <c r="K21" s="47">
        <v>0</v>
      </c>
      <c r="L21" s="47">
        <v>0</v>
      </c>
      <c r="M21" s="47">
        <f t="shared" si="2"/>
        <v>76</v>
      </c>
      <c r="N21" s="47">
        <v>62</v>
      </c>
      <c r="O21" s="47">
        <v>14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f t="shared" si="3"/>
        <v>231</v>
      </c>
      <c r="V21" s="47">
        <v>139</v>
      </c>
      <c r="W21" s="47">
        <v>0</v>
      </c>
      <c r="X21" s="47">
        <v>92</v>
      </c>
      <c r="Y21" s="47">
        <v>0</v>
      </c>
      <c r="Z21" s="47">
        <v>0</v>
      </c>
      <c r="AA21" s="47">
        <v>0</v>
      </c>
      <c r="AB21" s="47">
        <f t="shared" si="4"/>
        <v>14</v>
      </c>
      <c r="AC21" s="47">
        <v>0</v>
      </c>
      <c r="AD21" s="47">
        <v>14</v>
      </c>
      <c r="AE21" s="47">
        <f t="shared" si="5"/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</row>
    <row r="22" spans="1:36" ht="13.5">
      <c r="A22" s="185" t="s">
        <v>95</v>
      </c>
      <c r="B22" s="186" t="s">
        <v>125</v>
      </c>
      <c r="C22" s="46" t="s">
        <v>126</v>
      </c>
      <c r="D22" s="47">
        <f t="shared" si="0"/>
        <v>1419</v>
      </c>
      <c r="E22" s="47">
        <v>696</v>
      </c>
      <c r="F22" s="47">
        <f t="shared" si="1"/>
        <v>716</v>
      </c>
      <c r="G22" s="47">
        <v>69</v>
      </c>
      <c r="H22" s="47">
        <v>371</v>
      </c>
      <c r="I22" s="47">
        <v>276</v>
      </c>
      <c r="J22" s="47">
        <v>0</v>
      </c>
      <c r="K22" s="47">
        <v>0</v>
      </c>
      <c r="L22" s="47">
        <v>7</v>
      </c>
      <c r="M22" s="47">
        <f t="shared" si="2"/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f t="shared" si="3"/>
        <v>725</v>
      </c>
      <c r="V22" s="47">
        <v>696</v>
      </c>
      <c r="W22" s="47">
        <v>14</v>
      </c>
      <c r="X22" s="47">
        <v>0</v>
      </c>
      <c r="Y22" s="47">
        <v>15</v>
      </c>
      <c r="Z22" s="47">
        <v>0</v>
      </c>
      <c r="AA22" s="47">
        <v>0</v>
      </c>
      <c r="AB22" s="47">
        <f t="shared" si="4"/>
        <v>128</v>
      </c>
      <c r="AC22" s="47">
        <v>7</v>
      </c>
      <c r="AD22" s="47">
        <v>113</v>
      </c>
      <c r="AE22" s="47">
        <f t="shared" si="5"/>
        <v>8</v>
      </c>
      <c r="AF22" s="47">
        <v>8</v>
      </c>
      <c r="AG22" s="47">
        <v>0</v>
      </c>
      <c r="AH22" s="47">
        <v>0</v>
      </c>
      <c r="AI22" s="47">
        <v>0</v>
      </c>
      <c r="AJ22" s="47">
        <v>0</v>
      </c>
    </row>
    <row r="23" spans="1:36" ht="13.5">
      <c r="A23" s="185" t="s">
        <v>95</v>
      </c>
      <c r="B23" s="186" t="s">
        <v>127</v>
      </c>
      <c r="C23" s="46" t="s">
        <v>128</v>
      </c>
      <c r="D23" s="47">
        <f t="shared" si="0"/>
        <v>1370</v>
      </c>
      <c r="E23" s="47">
        <v>1194</v>
      </c>
      <c r="F23" s="47">
        <f t="shared" si="1"/>
        <v>93</v>
      </c>
      <c r="G23" s="47">
        <v>0</v>
      </c>
      <c r="H23" s="47">
        <v>93</v>
      </c>
      <c r="I23" s="47">
        <v>0</v>
      </c>
      <c r="J23" s="47">
        <v>0</v>
      </c>
      <c r="K23" s="47">
        <v>0</v>
      </c>
      <c r="L23" s="47">
        <v>0</v>
      </c>
      <c r="M23" s="47">
        <f t="shared" si="2"/>
        <v>83</v>
      </c>
      <c r="N23" s="47">
        <v>0</v>
      </c>
      <c r="O23" s="47">
        <v>41</v>
      </c>
      <c r="P23" s="47">
        <v>42</v>
      </c>
      <c r="Q23" s="47">
        <v>0</v>
      </c>
      <c r="R23" s="47">
        <v>0</v>
      </c>
      <c r="S23" s="47">
        <v>0</v>
      </c>
      <c r="T23" s="47">
        <v>0</v>
      </c>
      <c r="U23" s="47">
        <f t="shared" si="3"/>
        <v>1194</v>
      </c>
      <c r="V23" s="47">
        <v>1194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f t="shared" si="4"/>
        <v>119</v>
      </c>
      <c r="AC23" s="47">
        <v>0</v>
      </c>
      <c r="AD23" s="47">
        <v>119</v>
      </c>
      <c r="AE23" s="47">
        <f t="shared" si="5"/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</row>
    <row r="24" spans="1:36" ht="13.5">
      <c r="A24" s="185" t="s">
        <v>95</v>
      </c>
      <c r="B24" s="186" t="s">
        <v>129</v>
      </c>
      <c r="C24" s="46" t="s">
        <v>130</v>
      </c>
      <c r="D24" s="47">
        <f t="shared" si="0"/>
        <v>2197</v>
      </c>
      <c r="E24" s="47">
        <v>1819</v>
      </c>
      <c r="F24" s="47">
        <f t="shared" si="1"/>
        <v>235</v>
      </c>
      <c r="G24" s="47">
        <v>97</v>
      </c>
      <c r="H24" s="47">
        <v>138</v>
      </c>
      <c r="I24" s="47">
        <v>0</v>
      </c>
      <c r="J24" s="47">
        <v>0</v>
      </c>
      <c r="K24" s="47">
        <v>0</v>
      </c>
      <c r="L24" s="47">
        <v>66</v>
      </c>
      <c r="M24" s="47">
        <f t="shared" si="2"/>
        <v>77</v>
      </c>
      <c r="N24" s="47">
        <v>0</v>
      </c>
      <c r="O24" s="47">
        <v>0</v>
      </c>
      <c r="P24" s="47">
        <v>61</v>
      </c>
      <c r="Q24" s="47">
        <v>14</v>
      </c>
      <c r="R24" s="47">
        <v>0</v>
      </c>
      <c r="S24" s="47">
        <v>0</v>
      </c>
      <c r="T24" s="47">
        <v>2</v>
      </c>
      <c r="U24" s="47">
        <f t="shared" si="3"/>
        <v>1941</v>
      </c>
      <c r="V24" s="47">
        <v>1819</v>
      </c>
      <c r="W24" s="47">
        <v>44</v>
      </c>
      <c r="X24" s="47">
        <v>78</v>
      </c>
      <c r="Y24" s="47">
        <v>0</v>
      </c>
      <c r="Z24" s="47">
        <v>0</v>
      </c>
      <c r="AA24" s="47">
        <v>0</v>
      </c>
      <c r="AB24" s="47">
        <f t="shared" si="4"/>
        <v>247</v>
      </c>
      <c r="AC24" s="47">
        <v>66</v>
      </c>
      <c r="AD24" s="47">
        <v>181</v>
      </c>
      <c r="AE24" s="47">
        <f t="shared" si="5"/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</row>
    <row r="25" spans="1:36" ht="13.5">
      <c r="A25" s="185" t="s">
        <v>95</v>
      </c>
      <c r="B25" s="186" t="s">
        <v>131</v>
      </c>
      <c r="C25" s="46" t="s">
        <v>132</v>
      </c>
      <c r="D25" s="47">
        <f t="shared" si="0"/>
        <v>7378</v>
      </c>
      <c r="E25" s="47">
        <v>5371</v>
      </c>
      <c r="F25" s="47">
        <f t="shared" si="1"/>
        <v>2007</v>
      </c>
      <c r="G25" s="47">
        <v>0</v>
      </c>
      <c r="H25" s="47">
        <v>2007</v>
      </c>
      <c r="I25" s="47">
        <v>0</v>
      </c>
      <c r="J25" s="47">
        <v>0</v>
      </c>
      <c r="K25" s="47">
        <v>0</v>
      </c>
      <c r="L25" s="47">
        <v>0</v>
      </c>
      <c r="M25" s="47">
        <f t="shared" si="2"/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f t="shared" si="3"/>
        <v>5371</v>
      </c>
      <c r="V25" s="47">
        <v>5371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f t="shared" si="4"/>
        <v>538</v>
      </c>
      <c r="AC25" s="47">
        <v>0</v>
      </c>
      <c r="AD25" s="47">
        <v>538</v>
      </c>
      <c r="AE25" s="47">
        <f t="shared" si="5"/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</row>
    <row r="26" spans="1:36" ht="13.5">
      <c r="A26" s="185" t="s">
        <v>95</v>
      </c>
      <c r="B26" s="186" t="s">
        <v>133</v>
      </c>
      <c r="C26" s="46" t="s">
        <v>134</v>
      </c>
      <c r="D26" s="47">
        <f t="shared" si="0"/>
        <v>5386</v>
      </c>
      <c r="E26" s="47">
        <v>4082</v>
      </c>
      <c r="F26" s="47">
        <f t="shared" si="1"/>
        <v>1304</v>
      </c>
      <c r="G26" s="47">
        <v>265</v>
      </c>
      <c r="H26" s="47">
        <v>1039</v>
      </c>
      <c r="I26" s="47">
        <v>0</v>
      </c>
      <c r="J26" s="47">
        <v>0</v>
      </c>
      <c r="K26" s="47">
        <v>0</v>
      </c>
      <c r="L26" s="47">
        <v>0</v>
      </c>
      <c r="M26" s="47">
        <f t="shared" si="2"/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f t="shared" si="3"/>
        <v>4301</v>
      </c>
      <c r="V26" s="47">
        <v>4082</v>
      </c>
      <c r="W26" s="47">
        <v>219</v>
      </c>
      <c r="X26" s="47">
        <v>0</v>
      </c>
      <c r="Y26" s="47">
        <v>0</v>
      </c>
      <c r="Z26" s="47">
        <v>0</v>
      </c>
      <c r="AA26" s="47">
        <v>0</v>
      </c>
      <c r="AB26" s="47">
        <f t="shared" si="4"/>
        <v>444</v>
      </c>
      <c r="AC26" s="47">
        <v>0</v>
      </c>
      <c r="AD26" s="47">
        <v>422</v>
      </c>
      <c r="AE26" s="47">
        <f t="shared" si="5"/>
        <v>22</v>
      </c>
      <c r="AF26" s="47">
        <v>22</v>
      </c>
      <c r="AG26" s="47">
        <v>0</v>
      </c>
      <c r="AH26" s="47">
        <v>0</v>
      </c>
      <c r="AI26" s="47">
        <v>0</v>
      </c>
      <c r="AJ26" s="47">
        <v>0</v>
      </c>
    </row>
    <row r="27" spans="1:36" ht="13.5">
      <c r="A27" s="185" t="s">
        <v>95</v>
      </c>
      <c r="B27" s="186" t="s">
        <v>135</v>
      </c>
      <c r="C27" s="46" t="s">
        <v>136</v>
      </c>
      <c r="D27" s="47">
        <f t="shared" si="0"/>
        <v>1352</v>
      </c>
      <c r="E27" s="47">
        <v>1072</v>
      </c>
      <c r="F27" s="47">
        <f t="shared" si="1"/>
        <v>274</v>
      </c>
      <c r="G27" s="47">
        <v>0</v>
      </c>
      <c r="H27" s="47">
        <v>274</v>
      </c>
      <c r="I27" s="47">
        <v>0</v>
      </c>
      <c r="J27" s="47">
        <v>0</v>
      </c>
      <c r="K27" s="47">
        <v>0</v>
      </c>
      <c r="L27" s="47">
        <v>6</v>
      </c>
      <c r="M27" s="47">
        <f t="shared" si="2"/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f t="shared" si="3"/>
        <v>1072</v>
      </c>
      <c r="V27" s="47">
        <v>1072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f t="shared" si="4"/>
        <v>112</v>
      </c>
      <c r="AC27" s="47">
        <v>6</v>
      </c>
      <c r="AD27" s="47">
        <v>106</v>
      </c>
      <c r="AE27" s="47">
        <f t="shared" si="5"/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</row>
    <row r="28" spans="1:36" ht="13.5">
      <c r="A28" s="185" t="s">
        <v>95</v>
      </c>
      <c r="B28" s="186" t="s">
        <v>137</v>
      </c>
      <c r="C28" s="46" t="s">
        <v>138</v>
      </c>
      <c r="D28" s="47">
        <f t="shared" si="0"/>
        <v>1341</v>
      </c>
      <c r="E28" s="47">
        <v>1158</v>
      </c>
      <c r="F28" s="47">
        <f t="shared" si="1"/>
        <v>183</v>
      </c>
      <c r="G28" s="47">
        <v>10</v>
      </c>
      <c r="H28" s="47">
        <v>173</v>
      </c>
      <c r="I28" s="47">
        <v>0</v>
      </c>
      <c r="J28" s="47">
        <v>0</v>
      </c>
      <c r="K28" s="47">
        <v>0</v>
      </c>
      <c r="L28" s="47">
        <v>0</v>
      </c>
      <c r="M28" s="47">
        <f t="shared" si="2"/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f t="shared" si="3"/>
        <v>1158</v>
      </c>
      <c r="V28" s="47">
        <v>1158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f t="shared" si="4"/>
        <v>116</v>
      </c>
      <c r="AC28" s="47">
        <v>0</v>
      </c>
      <c r="AD28" s="47">
        <v>116</v>
      </c>
      <c r="AE28" s="47">
        <f t="shared" si="5"/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</row>
    <row r="29" spans="1:36" ht="13.5">
      <c r="A29" s="185" t="s">
        <v>95</v>
      </c>
      <c r="B29" s="186" t="s">
        <v>139</v>
      </c>
      <c r="C29" s="46" t="s">
        <v>140</v>
      </c>
      <c r="D29" s="47">
        <f t="shared" si="0"/>
        <v>693</v>
      </c>
      <c r="E29" s="47">
        <v>548</v>
      </c>
      <c r="F29" s="47">
        <f t="shared" si="1"/>
        <v>24</v>
      </c>
      <c r="G29" s="47">
        <v>0</v>
      </c>
      <c r="H29" s="47">
        <v>24</v>
      </c>
      <c r="I29" s="47">
        <v>0</v>
      </c>
      <c r="J29" s="47">
        <v>0</v>
      </c>
      <c r="K29" s="47">
        <v>0</v>
      </c>
      <c r="L29" s="47">
        <v>24</v>
      </c>
      <c r="M29" s="47">
        <f t="shared" si="2"/>
        <v>97</v>
      </c>
      <c r="N29" s="47">
        <v>48</v>
      </c>
      <c r="O29" s="47">
        <v>32</v>
      </c>
      <c r="P29" s="47">
        <v>0</v>
      </c>
      <c r="Q29" s="47">
        <v>4</v>
      </c>
      <c r="R29" s="47">
        <v>0</v>
      </c>
      <c r="S29" s="47">
        <v>0</v>
      </c>
      <c r="T29" s="47">
        <v>13</v>
      </c>
      <c r="U29" s="47">
        <f t="shared" si="3"/>
        <v>548</v>
      </c>
      <c r="V29" s="47">
        <v>548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f t="shared" si="4"/>
        <v>70</v>
      </c>
      <c r="AC29" s="47">
        <v>24</v>
      </c>
      <c r="AD29" s="47">
        <v>46</v>
      </c>
      <c r="AE29" s="47">
        <f t="shared" si="5"/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</row>
    <row r="30" spans="1:36" ht="13.5">
      <c r="A30" s="185" t="s">
        <v>95</v>
      </c>
      <c r="B30" s="186" t="s">
        <v>141</v>
      </c>
      <c r="C30" s="46" t="s">
        <v>142</v>
      </c>
      <c r="D30" s="47">
        <f t="shared" si="0"/>
        <v>711</v>
      </c>
      <c r="E30" s="47">
        <v>560</v>
      </c>
      <c r="F30" s="47">
        <f t="shared" si="1"/>
        <v>151</v>
      </c>
      <c r="G30" s="47">
        <v>0</v>
      </c>
      <c r="H30" s="47">
        <v>94</v>
      </c>
      <c r="I30" s="47">
        <v>0</v>
      </c>
      <c r="J30" s="47">
        <v>0</v>
      </c>
      <c r="K30" s="47">
        <v>57</v>
      </c>
      <c r="L30" s="47">
        <v>0</v>
      </c>
      <c r="M30" s="47">
        <f t="shared" si="2"/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f t="shared" si="3"/>
        <v>560</v>
      </c>
      <c r="V30" s="47">
        <v>560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f t="shared" si="4"/>
        <v>114</v>
      </c>
      <c r="AC30" s="47">
        <v>0</v>
      </c>
      <c r="AD30" s="47">
        <v>57</v>
      </c>
      <c r="AE30" s="47">
        <f t="shared" si="5"/>
        <v>57</v>
      </c>
      <c r="AF30" s="47">
        <v>0</v>
      </c>
      <c r="AG30" s="47">
        <v>0</v>
      </c>
      <c r="AH30" s="47">
        <v>0</v>
      </c>
      <c r="AI30" s="47">
        <v>0</v>
      </c>
      <c r="AJ30" s="47">
        <v>57</v>
      </c>
    </row>
    <row r="31" spans="1:36" ht="13.5">
      <c r="A31" s="185" t="s">
        <v>95</v>
      </c>
      <c r="B31" s="186" t="s">
        <v>143</v>
      </c>
      <c r="C31" s="46" t="s">
        <v>144</v>
      </c>
      <c r="D31" s="47">
        <f t="shared" si="0"/>
        <v>1643</v>
      </c>
      <c r="E31" s="47">
        <v>1398</v>
      </c>
      <c r="F31" s="47">
        <f t="shared" si="1"/>
        <v>245</v>
      </c>
      <c r="G31" s="47">
        <v>127</v>
      </c>
      <c r="H31" s="47">
        <v>118</v>
      </c>
      <c r="I31" s="47">
        <v>0</v>
      </c>
      <c r="J31" s="47">
        <v>0</v>
      </c>
      <c r="K31" s="47">
        <v>0</v>
      </c>
      <c r="L31" s="47">
        <v>0</v>
      </c>
      <c r="M31" s="47">
        <f t="shared" si="2"/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f t="shared" si="3"/>
        <v>1398</v>
      </c>
      <c r="V31" s="47">
        <v>1398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f t="shared" si="4"/>
        <v>321</v>
      </c>
      <c r="AC31" s="47">
        <v>0</v>
      </c>
      <c r="AD31" s="47">
        <v>155</v>
      </c>
      <c r="AE31" s="47">
        <f t="shared" si="5"/>
        <v>166</v>
      </c>
      <c r="AF31" s="47">
        <v>91</v>
      </c>
      <c r="AG31" s="47">
        <v>75</v>
      </c>
      <c r="AH31" s="47">
        <v>0</v>
      </c>
      <c r="AI31" s="47">
        <v>0</v>
      </c>
      <c r="AJ31" s="47">
        <v>0</v>
      </c>
    </row>
    <row r="32" spans="1:36" ht="13.5">
      <c r="A32" s="185" t="s">
        <v>95</v>
      </c>
      <c r="B32" s="186" t="s">
        <v>145</v>
      </c>
      <c r="C32" s="46" t="s">
        <v>146</v>
      </c>
      <c r="D32" s="47">
        <f t="shared" si="0"/>
        <v>1128</v>
      </c>
      <c r="E32" s="47">
        <v>910</v>
      </c>
      <c r="F32" s="47">
        <f t="shared" si="1"/>
        <v>218</v>
      </c>
      <c r="G32" s="47">
        <v>103</v>
      </c>
      <c r="H32" s="47">
        <v>115</v>
      </c>
      <c r="I32" s="47">
        <v>0</v>
      </c>
      <c r="J32" s="47">
        <v>0</v>
      </c>
      <c r="K32" s="47">
        <v>0</v>
      </c>
      <c r="L32" s="47">
        <v>0</v>
      </c>
      <c r="M32" s="47">
        <f t="shared" si="2"/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f t="shared" si="3"/>
        <v>910</v>
      </c>
      <c r="V32" s="47">
        <v>910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f t="shared" si="4"/>
        <v>237</v>
      </c>
      <c r="AC32" s="47">
        <v>0</v>
      </c>
      <c r="AD32" s="47">
        <v>93</v>
      </c>
      <c r="AE32" s="47">
        <f t="shared" si="5"/>
        <v>144</v>
      </c>
      <c r="AF32" s="47">
        <v>70</v>
      </c>
      <c r="AG32" s="47">
        <v>74</v>
      </c>
      <c r="AH32" s="47">
        <v>0</v>
      </c>
      <c r="AI32" s="47">
        <v>0</v>
      </c>
      <c r="AJ32" s="47">
        <v>0</v>
      </c>
    </row>
    <row r="33" spans="1:36" ht="13.5">
      <c r="A33" s="185" t="s">
        <v>95</v>
      </c>
      <c r="B33" s="186" t="s">
        <v>147</v>
      </c>
      <c r="C33" s="46" t="s">
        <v>148</v>
      </c>
      <c r="D33" s="47">
        <f t="shared" si="0"/>
        <v>253</v>
      </c>
      <c r="E33" s="47">
        <v>122</v>
      </c>
      <c r="F33" s="47">
        <f t="shared" si="1"/>
        <v>131</v>
      </c>
      <c r="G33" s="47">
        <v>47</v>
      </c>
      <c r="H33" s="47">
        <v>84</v>
      </c>
      <c r="I33" s="47">
        <v>0</v>
      </c>
      <c r="J33" s="47">
        <v>0</v>
      </c>
      <c r="K33" s="47">
        <v>0</v>
      </c>
      <c r="L33" s="47">
        <v>0</v>
      </c>
      <c r="M33" s="47">
        <f t="shared" si="2"/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f t="shared" si="3"/>
        <v>122</v>
      </c>
      <c r="V33" s="47">
        <v>122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4"/>
        <v>12</v>
      </c>
      <c r="AC33" s="47">
        <v>0</v>
      </c>
      <c r="AD33" s="47">
        <v>12</v>
      </c>
      <c r="AE33" s="47">
        <f t="shared" si="5"/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</row>
    <row r="34" spans="1:36" ht="13.5">
      <c r="A34" s="185" t="s">
        <v>95</v>
      </c>
      <c r="B34" s="186" t="s">
        <v>149</v>
      </c>
      <c r="C34" s="46" t="s">
        <v>150</v>
      </c>
      <c r="D34" s="47">
        <f t="shared" si="0"/>
        <v>175</v>
      </c>
      <c r="E34" s="47">
        <v>85</v>
      </c>
      <c r="F34" s="47">
        <f aca="true" t="shared" si="6" ref="F34:F59">SUM(G34:K34)</f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f aca="true" t="shared" si="7" ref="M34:M59">SUM(N34:T34)</f>
        <v>90</v>
      </c>
      <c r="N34" s="47">
        <v>43</v>
      </c>
      <c r="O34" s="47">
        <v>18</v>
      </c>
      <c r="P34" s="47">
        <v>8</v>
      </c>
      <c r="Q34" s="47">
        <v>2</v>
      </c>
      <c r="R34" s="47">
        <v>19</v>
      </c>
      <c r="S34" s="47">
        <v>0</v>
      </c>
      <c r="T34" s="47">
        <v>0</v>
      </c>
      <c r="U34" s="47">
        <f aca="true" t="shared" si="8" ref="U34:U59">SUM(V34:AA34)</f>
        <v>85</v>
      </c>
      <c r="V34" s="47">
        <v>85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f aca="true" t="shared" si="9" ref="AB34:AB59">SUM(AC34:AE34)</f>
        <v>13</v>
      </c>
      <c r="AC34" s="47">
        <v>0</v>
      </c>
      <c r="AD34" s="47">
        <v>13</v>
      </c>
      <c r="AE34" s="47">
        <f aca="true" t="shared" si="10" ref="AE34:AE59">SUM(AF34:AJ34)</f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</row>
    <row r="35" spans="1:36" ht="13.5">
      <c r="A35" s="185" t="s">
        <v>95</v>
      </c>
      <c r="B35" s="186" t="s">
        <v>151</v>
      </c>
      <c r="C35" s="46" t="s">
        <v>152</v>
      </c>
      <c r="D35" s="47">
        <f t="shared" si="0"/>
        <v>1675</v>
      </c>
      <c r="E35" s="47">
        <v>1441</v>
      </c>
      <c r="F35" s="47">
        <f t="shared" si="6"/>
        <v>234</v>
      </c>
      <c r="G35" s="47">
        <v>127</v>
      </c>
      <c r="H35" s="47">
        <v>107</v>
      </c>
      <c r="I35" s="47">
        <v>0</v>
      </c>
      <c r="J35" s="47">
        <v>0</v>
      </c>
      <c r="K35" s="47">
        <v>0</v>
      </c>
      <c r="L35" s="47">
        <v>0</v>
      </c>
      <c r="M35" s="47">
        <f t="shared" si="7"/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f t="shared" si="8"/>
        <v>1441</v>
      </c>
      <c r="V35" s="47">
        <v>1441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f t="shared" si="9"/>
        <v>320</v>
      </c>
      <c r="AC35" s="47">
        <v>0</v>
      </c>
      <c r="AD35" s="47">
        <v>164</v>
      </c>
      <c r="AE35" s="47">
        <f t="shared" si="10"/>
        <v>156</v>
      </c>
      <c r="AF35" s="47">
        <v>90</v>
      </c>
      <c r="AG35" s="47">
        <v>66</v>
      </c>
      <c r="AH35" s="47">
        <v>0</v>
      </c>
      <c r="AI35" s="47">
        <v>0</v>
      </c>
      <c r="AJ35" s="47">
        <v>0</v>
      </c>
    </row>
    <row r="36" spans="1:36" ht="13.5">
      <c r="A36" s="185" t="s">
        <v>95</v>
      </c>
      <c r="B36" s="186" t="s">
        <v>153</v>
      </c>
      <c r="C36" s="46" t="s">
        <v>154</v>
      </c>
      <c r="D36" s="47">
        <f t="shared" si="0"/>
        <v>83</v>
      </c>
      <c r="E36" s="47">
        <v>66</v>
      </c>
      <c r="F36" s="47">
        <f t="shared" si="6"/>
        <v>15</v>
      </c>
      <c r="G36" s="47">
        <v>7</v>
      </c>
      <c r="H36" s="47">
        <v>8</v>
      </c>
      <c r="I36" s="47">
        <v>0</v>
      </c>
      <c r="J36" s="47">
        <v>0</v>
      </c>
      <c r="K36" s="47">
        <v>0</v>
      </c>
      <c r="L36" s="47">
        <v>0</v>
      </c>
      <c r="M36" s="47">
        <f t="shared" si="7"/>
        <v>2</v>
      </c>
      <c r="N36" s="47">
        <v>2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f t="shared" si="8"/>
        <v>66</v>
      </c>
      <c r="V36" s="47">
        <v>66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f t="shared" si="9"/>
        <v>17</v>
      </c>
      <c r="AC36" s="47">
        <v>0</v>
      </c>
      <c r="AD36" s="47">
        <v>8</v>
      </c>
      <c r="AE36" s="47">
        <f t="shared" si="10"/>
        <v>9</v>
      </c>
      <c r="AF36" s="47">
        <v>4</v>
      </c>
      <c r="AG36" s="47">
        <v>5</v>
      </c>
      <c r="AH36" s="47">
        <v>0</v>
      </c>
      <c r="AI36" s="47">
        <v>0</v>
      </c>
      <c r="AJ36" s="47">
        <v>0</v>
      </c>
    </row>
    <row r="37" spans="1:36" ht="13.5">
      <c r="A37" s="185" t="s">
        <v>95</v>
      </c>
      <c r="B37" s="186" t="s">
        <v>155</v>
      </c>
      <c r="C37" s="46" t="s">
        <v>156</v>
      </c>
      <c r="D37" s="47">
        <f t="shared" si="0"/>
        <v>216</v>
      </c>
      <c r="E37" s="47">
        <v>186</v>
      </c>
      <c r="F37" s="47">
        <f t="shared" si="6"/>
        <v>30</v>
      </c>
      <c r="G37" s="47">
        <v>11</v>
      </c>
      <c r="H37" s="47">
        <v>19</v>
      </c>
      <c r="I37" s="47">
        <v>0</v>
      </c>
      <c r="J37" s="47">
        <v>0</v>
      </c>
      <c r="K37" s="47">
        <v>0</v>
      </c>
      <c r="L37" s="47">
        <v>0</v>
      </c>
      <c r="M37" s="47">
        <f t="shared" si="7"/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f t="shared" si="8"/>
        <v>186</v>
      </c>
      <c r="V37" s="47">
        <v>186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f t="shared" si="9"/>
        <v>44</v>
      </c>
      <c r="AC37" s="47">
        <v>0</v>
      </c>
      <c r="AD37" s="47">
        <v>25</v>
      </c>
      <c r="AE37" s="47">
        <f t="shared" si="10"/>
        <v>19</v>
      </c>
      <c r="AF37" s="47">
        <v>7</v>
      </c>
      <c r="AG37" s="47">
        <v>12</v>
      </c>
      <c r="AH37" s="47">
        <v>0</v>
      </c>
      <c r="AI37" s="47">
        <v>0</v>
      </c>
      <c r="AJ37" s="47">
        <v>0</v>
      </c>
    </row>
    <row r="38" spans="1:36" ht="13.5">
      <c r="A38" s="185" t="s">
        <v>95</v>
      </c>
      <c r="B38" s="186" t="s">
        <v>157</v>
      </c>
      <c r="C38" s="46" t="s">
        <v>158</v>
      </c>
      <c r="D38" s="47">
        <f t="shared" si="0"/>
        <v>7447</v>
      </c>
      <c r="E38" s="47">
        <v>4634</v>
      </c>
      <c r="F38" s="47">
        <f t="shared" si="6"/>
        <v>862</v>
      </c>
      <c r="G38" s="47">
        <v>472</v>
      </c>
      <c r="H38" s="47">
        <v>390</v>
      </c>
      <c r="I38" s="47">
        <v>0</v>
      </c>
      <c r="J38" s="47">
        <v>0</v>
      </c>
      <c r="K38" s="47">
        <v>0</v>
      </c>
      <c r="L38" s="47">
        <v>202</v>
      </c>
      <c r="M38" s="47">
        <f t="shared" si="7"/>
        <v>1749</v>
      </c>
      <c r="N38" s="47">
        <v>1302</v>
      </c>
      <c r="O38" s="47">
        <v>0</v>
      </c>
      <c r="P38" s="47">
        <v>0</v>
      </c>
      <c r="Q38" s="47">
        <v>19</v>
      </c>
      <c r="R38" s="47">
        <v>305</v>
      </c>
      <c r="S38" s="47">
        <v>123</v>
      </c>
      <c r="T38" s="47">
        <v>0</v>
      </c>
      <c r="U38" s="47">
        <f t="shared" si="8"/>
        <v>4836</v>
      </c>
      <c r="V38" s="47">
        <v>4634</v>
      </c>
      <c r="W38" s="47">
        <v>194</v>
      </c>
      <c r="X38" s="47">
        <v>8</v>
      </c>
      <c r="Y38" s="47">
        <v>0</v>
      </c>
      <c r="Z38" s="47">
        <v>0</v>
      </c>
      <c r="AA38" s="47">
        <v>0</v>
      </c>
      <c r="AB38" s="47">
        <f t="shared" si="9"/>
        <v>935</v>
      </c>
      <c r="AC38" s="47">
        <v>202</v>
      </c>
      <c r="AD38" s="47">
        <v>554</v>
      </c>
      <c r="AE38" s="47">
        <f t="shared" si="10"/>
        <v>179</v>
      </c>
      <c r="AF38" s="47">
        <v>150</v>
      </c>
      <c r="AG38" s="47">
        <v>29</v>
      </c>
      <c r="AH38" s="47">
        <v>0</v>
      </c>
      <c r="AI38" s="47">
        <v>0</v>
      </c>
      <c r="AJ38" s="47">
        <v>0</v>
      </c>
    </row>
    <row r="39" spans="1:36" ht="13.5">
      <c r="A39" s="185" t="s">
        <v>95</v>
      </c>
      <c r="B39" s="186" t="s">
        <v>159</v>
      </c>
      <c r="C39" s="46" t="s">
        <v>160</v>
      </c>
      <c r="D39" s="47">
        <f t="shared" si="0"/>
        <v>609</v>
      </c>
      <c r="E39" s="47">
        <v>426</v>
      </c>
      <c r="F39" s="47">
        <f t="shared" si="6"/>
        <v>183</v>
      </c>
      <c r="G39" s="47">
        <v>88</v>
      </c>
      <c r="H39" s="47">
        <v>95</v>
      </c>
      <c r="I39" s="47">
        <v>0</v>
      </c>
      <c r="J39" s="47">
        <v>0</v>
      </c>
      <c r="K39" s="47">
        <v>0</v>
      </c>
      <c r="L39" s="47">
        <v>0</v>
      </c>
      <c r="M39" s="47">
        <f t="shared" si="7"/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f t="shared" si="8"/>
        <v>443</v>
      </c>
      <c r="V39" s="47">
        <v>426</v>
      </c>
      <c r="W39" s="47">
        <v>17</v>
      </c>
      <c r="X39" s="47">
        <v>0</v>
      </c>
      <c r="Y39" s="47">
        <v>0</v>
      </c>
      <c r="Z39" s="47">
        <v>0</v>
      </c>
      <c r="AA39" s="47">
        <v>0</v>
      </c>
      <c r="AB39" s="47">
        <f t="shared" si="9"/>
        <v>70</v>
      </c>
      <c r="AC39" s="47">
        <v>0</v>
      </c>
      <c r="AD39" s="47">
        <v>38</v>
      </c>
      <c r="AE39" s="47">
        <f t="shared" si="10"/>
        <v>32</v>
      </c>
      <c r="AF39" s="47">
        <v>32</v>
      </c>
      <c r="AG39" s="47">
        <v>0</v>
      </c>
      <c r="AH39" s="47">
        <v>0</v>
      </c>
      <c r="AI39" s="47">
        <v>0</v>
      </c>
      <c r="AJ39" s="47">
        <v>0</v>
      </c>
    </row>
    <row r="40" spans="1:36" ht="13.5">
      <c r="A40" s="185" t="s">
        <v>95</v>
      </c>
      <c r="B40" s="186" t="s">
        <v>161</v>
      </c>
      <c r="C40" s="46" t="s">
        <v>64</v>
      </c>
      <c r="D40" s="47">
        <f t="shared" si="0"/>
        <v>4452</v>
      </c>
      <c r="E40" s="47">
        <v>2617</v>
      </c>
      <c r="F40" s="47">
        <f t="shared" si="6"/>
        <v>1835</v>
      </c>
      <c r="G40" s="47">
        <v>492</v>
      </c>
      <c r="H40" s="47">
        <v>1343</v>
      </c>
      <c r="I40" s="47">
        <v>0</v>
      </c>
      <c r="J40" s="47">
        <v>0</v>
      </c>
      <c r="K40" s="47">
        <v>0</v>
      </c>
      <c r="L40" s="47">
        <v>0</v>
      </c>
      <c r="M40" s="47">
        <f t="shared" si="7"/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f t="shared" si="8"/>
        <v>2617</v>
      </c>
      <c r="V40" s="47">
        <v>2617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f t="shared" si="9"/>
        <v>603</v>
      </c>
      <c r="AC40" s="47">
        <v>0</v>
      </c>
      <c r="AD40" s="47">
        <v>368</v>
      </c>
      <c r="AE40" s="47">
        <f t="shared" si="10"/>
        <v>235</v>
      </c>
      <c r="AF40" s="47">
        <v>153</v>
      </c>
      <c r="AG40" s="47">
        <v>82</v>
      </c>
      <c r="AH40" s="47">
        <v>0</v>
      </c>
      <c r="AI40" s="47">
        <v>0</v>
      </c>
      <c r="AJ40" s="47">
        <v>0</v>
      </c>
    </row>
    <row r="41" spans="1:36" ht="13.5">
      <c r="A41" s="185" t="s">
        <v>95</v>
      </c>
      <c r="B41" s="186" t="s">
        <v>162</v>
      </c>
      <c r="C41" s="46" t="s">
        <v>163</v>
      </c>
      <c r="D41" s="47">
        <f t="shared" si="0"/>
        <v>859</v>
      </c>
      <c r="E41" s="47">
        <v>585</v>
      </c>
      <c r="F41" s="47">
        <f t="shared" si="6"/>
        <v>274</v>
      </c>
      <c r="G41" s="47">
        <v>109</v>
      </c>
      <c r="H41" s="47">
        <v>165</v>
      </c>
      <c r="I41" s="47">
        <v>0</v>
      </c>
      <c r="J41" s="47">
        <v>0</v>
      </c>
      <c r="K41" s="47">
        <v>0</v>
      </c>
      <c r="L41" s="47">
        <v>0</v>
      </c>
      <c r="M41" s="47">
        <f t="shared" si="7"/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f t="shared" si="8"/>
        <v>599</v>
      </c>
      <c r="V41" s="47">
        <v>585</v>
      </c>
      <c r="W41" s="47">
        <v>14</v>
      </c>
      <c r="X41" s="47">
        <v>0</v>
      </c>
      <c r="Y41" s="47">
        <v>0</v>
      </c>
      <c r="Z41" s="47">
        <v>0</v>
      </c>
      <c r="AA41" s="47">
        <v>0</v>
      </c>
      <c r="AB41" s="47">
        <f t="shared" si="9"/>
        <v>77</v>
      </c>
      <c r="AC41" s="47">
        <v>0</v>
      </c>
      <c r="AD41" s="47">
        <v>52</v>
      </c>
      <c r="AE41" s="47">
        <f t="shared" si="10"/>
        <v>25</v>
      </c>
      <c r="AF41" s="47">
        <v>25</v>
      </c>
      <c r="AG41" s="47">
        <v>0</v>
      </c>
      <c r="AH41" s="47">
        <v>0</v>
      </c>
      <c r="AI41" s="47">
        <v>0</v>
      </c>
      <c r="AJ41" s="47">
        <v>0</v>
      </c>
    </row>
    <row r="42" spans="1:36" ht="13.5">
      <c r="A42" s="185" t="s">
        <v>95</v>
      </c>
      <c r="B42" s="186" t="s">
        <v>164</v>
      </c>
      <c r="C42" s="46" t="s">
        <v>165</v>
      </c>
      <c r="D42" s="47">
        <f t="shared" si="0"/>
        <v>418</v>
      </c>
      <c r="E42" s="47">
        <v>315</v>
      </c>
      <c r="F42" s="47">
        <f t="shared" si="6"/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f t="shared" si="7"/>
        <v>103</v>
      </c>
      <c r="N42" s="47">
        <v>50</v>
      </c>
      <c r="O42" s="47">
        <v>13</v>
      </c>
      <c r="P42" s="47">
        <v>24</v>
      </c>
      <c r="Q42" s="47">
        <v>3</v>
      </c>
      <c r="R42" s="47">
        <v>6</v>
      </c>
      <c r="S42" s="47">
        <v>7</v>
      </c>
      <c r="T42" s="47">
        <v>0</v>
      </c>
      <c r="U42" s="47">
        <f t="shared" si="8"/>
        <v>315</v>
      </c>
      <c r="V42" s="47">
        <v>315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f t="shared" si="9"/>
        <v>38</v>
      </c>
      <c r="AC42" s="47">
        <v>0</v>
      </c>
      <c r="AD42" s="47">
        <v>38</v>
      </c>
      <c r="AE42" s="47">
        <f t="shared" si="10"/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</row>
    <row r="43" spans="1:36" ht="13.5">
      <c r="A43" s="185" t="s">
        <v>95</v>
      </c>
      <c r="B43" s="186" t="s">
        <v>166</v>
      </c>
      <c r="C43" s="46" t="s">
        <v>167</v>
      </c>
      <c r="D43" s="47">
        <f t="shared" si="0"/>
        <v>2470</v>
      </c>
      <c r="E43" s="47">
        <v>0</v>
      </c>
      <c r="F43" s="47">
        <f t="shared" si="6"/>
        <v>2291</v>
      </c>
      <c r="G43" s="47">
        <v>0</v>
      </c>
      <c r="H43" s="47">
        <v>606</v>
      </c>
      <c r="I43" s="47">
        <v>0</v>
      </c>
      <c r="J43" s="47">
        <v>1685</v>
      </c>
      <c r="K43" s="47">
        <v>0</v>
      </c>
      <c r="L43" s="47">
        <v>0</v>
      </c>
      <c r="M43" s="47">
        <f t="shared" si="7"/>
        <v>179</v>
      </c>
      <c r="N43" s="47">
        <v>159</v>
      </c>
      <c r="O43" s="47">
        <v>0</v>
      </c>
      <c r="P43" s="47">
        <v>0</v>
      </c>
      <c r="Q43" s="47">
        <v>0</v>
      </c>
      <c r="R43" s="47">
        <v>1</v>
      </c>
      <c r="S43" s="47">
        <v>19</v>
      </c>
      <c r="T43" s="47">
        <v>0</v>
      </c>
      <c r="U43" s="47">
        <f t="shared" si="8"/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f t="shared" si="9"/>
        <v>9</v>
      </c>
      <c r="AC43" s="47">
        <v>0</v>
      </c>
      <c r="AD43" s="47">
        <v>0</v>
      </c>
      <c r="AE43" s="47">
        <f t="shared" si="10"/>
        <v>9</v>
      </c>
      <c r="AF43" s="47">
        <v>0</v>
      </c>
      <c r="AG43" s="47">
        <v>4</v>
      </c>
      <c r="AH43" s="47">
        <v>0</v>
      </c>
      <c r="AI43" s="47">
        <v>5</v>
      </c>
      <c r="AJ43" s="47">
        <v>0</v>
      </c>
    </row>
    <row r="44" spans="1:36" ht="13.5">
      <c r="A44" s="185" t="s">
        <v>95</v>
      </c>
      <c r="B44" s="186" t="s">
        <v>168</v>
      </c>
      <c r="C44" s="46" t="s">
        <v>169</v>
      </c>
      <c r="D44" s="47">
        <f t="shared" si="0"/>
        <v>5129</v>
      </c>
      <c r="E44" s="47">
        <v>3713</v>
      </c>
      <c r="F44" s="47">
        <f t="shared" si="6"/>
        <v>1416</v>
      </c>
      <c r="G44" s="47">
        <v>658</v>
      </c>
      <c r="H44" s="47">
        <v>758</v>
      </c>
      <c r="I44" s="47">
        <v>0</v>
      </c>
      <c r="J44" s="47">
        <v>0</v>
      </c>
      <c r="K44" s="47">
        <v>0</v>
      </c>
      <c r="L44" s="47">
        <v>0</v>
      </c>
      <c r="M44" s="47">
        <f t="shared" si="7"/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f t="shared" si="8"/>
        <v>3832</v>
      </c>
      <c r="V44" s="47">
        <v>3713</v>
      </c>
      <c r="W44" s="47">
        <v>119</v>
      </c>
      <c r="X44" s="47">
        <v>0</v>
      </c>
      <c r="Y44" s="47">
        <v>0</v>
      </c>
      <c r="Z44" s="47">
        <v>0</v>
      </c>
      <c r="AA44" s="47">
        <v>0</v>
      </c>
      <c r="AB44" s="47">
        <f t="shared" si="9"/>
        <v>550</v>
      </c>
      <c r="AC44" s="47">
        <v>0</v>
      </c>
      <c r="AD44" s="47">
        <v>330</v>
      </c>
      <c r="AE44" s="47">
        <f t="shared" si="10"/>
        <v>220</v>
      </c>
      <c r="AF44" s="47">
        <v>220</v>
      </c>
      <c r="AG44" s="47">
        <v>0</v>
      </c>
      <c r="AH44" s="47">
        <v>0</v>
      </c>
      <c r="AI44" s="47">
        <v>0</v>
      </c>
      <c r="AJ44" s="47">
        <v>0</v>
      </c>
    </row>
    <row r="45" spans="1:36" ht="13.5">
      <c r="A45" s="185" t="s">
        <v>95</v>
      </c>
      <c r="B45" s="186" t="s">
        <v>170</v>
      </c>
      <c r="C45" s="46" t="s">
        <v>171</v>
      </c>
      <c r="D45" s="47">
        <f t="shared" si="0"/>
        <v>2725</v>
      </c>
      <c r="E45" s="47">
        <v>1955</v>
      </c>
      <c r="F45" s="47">
        <f t="shared" si="6"/>
        <v>770</v>
      </c>
      <c r="G45" s="47">
        <v>346</v>
      </c>
      <c r="H45" s="47">
        <v>424</v>
      </c>
      <c r="I45" s="47">
        <v>0</v>
      </c>
      <c r="J45" s="47">
        <v>0</v>
      </c>
      <c r="K45" s="47">
        <v>0</v>
      </c>
      <c r="L45" s="47">
        <v>0</v>
      </c>
      <c r="M45" s="47">
        <f t="shared" si="7"/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f t="shared" si="8"/>
        <v>2015</v>
      </c>
      <c r="V45" s="47">
        <v>1955</v>
      </c>
      <c r="W45" s="47">
        <v>60</v>
      </c>
      <c r="X45" s="47">
        <v>0</v>
      </c>
      <c r="Y45" s="47">
        <v>0</v>
      </c>
      <c r="Z45" s="47">
        <v>0</v>
      </c>
      <c r="AA45" s="47">
        <v>0</v>
      </c>
      <c r="AB45" s="47">
        <f t="shared" si="9"/>
        <v>285</v>
      </c>
      <c r="AC45" s="47">
        <v>0</v>
      </c>
      <c r="AD45" s="47">
        <v>174</v>
      </c>
      <c r="AE45" s="47">
        <f t="shared" si="10"/>
        <v>111</v>
      </c>
      <c r="AF45" s="47">
        <v>111</v>
      </c>
      <c r="AG45" s="47">
        <v>0</v>
      </c>
      <c r="AH45" s="47">
        <v>0</v>
      </c>
      <c r="AI45" s="47">
        <v>0</v>
      </c>
      <c r="AJ45" s="47">
        <v>0</v>
      </c>
    </row>
    <row r="46" spans="1:36" ht="13.5">
      <c r="A46" s="185" t="s">
        <v>95</v>
      </c>
      <c r="B46" s="186" t="s">
        <v>172</v>
      </c>
      <c r="C46" s="46" t="s">
        <v>173</v>
      </c>
      <c r="D46" s="47">
        <f t="shared" si="0"/>
        <v>4971</v>
      </c>
      <c r="E46" s="47">
        <v>4064</v>
      </c>
      <c r="F46" s="47">
        <f t="shared" si="6"/>
        <v>907</v>
      </c>
      <c r="G46" s="47">
        <v>0</v>
      </c>
      <c r="H46" s="47">
        <v>907</v>
      </c>
      <c r="I46" s="47">
        <v>0</v>
      </c>
      <c r="J46" s="47">
        <v>0</v>
      </c>
      <c r="K46" s="47">
        <v>0</v>
      </c>
      <c r="L46" s="47">
        <v>0</v>
      </c>
      <c r="M46" s="47">
        <f t="shared" si="7"/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f t="shared" si="8"/>
        <v>4064</v>
      </c>
      <c r="V46" s="47">
        <v>4064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f t="shared" si="9"/>
        <v>430</v>
      </c>
      <c r="AC46" s="47">
        <v>0</v>
      </c>
      <c r="AD46" s="47">
        <v>430</v>
      </c>
      <c r="AE46" s="47">
        <f t="shared" si="10"/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</row>
    <row r="47" spans="1:36" ht="13.5">
      <c r="A47" s="185" t="s">
        <v>95</v>
      </c>
      <c r="B47" s="186" t="s">
        <v>174</v>
      </c>
      <c r="C47" s="46" t="s">
        <v>304</v>
      </c>
      <c r="D47" s="47">
        <f t="shared" si="0"/>
        <v>885</v>
      </c>
      <c r="E47" s="47">
        <v>0</v>
      </c>
      <c r="F47" s="47">
        <f t="shared" si="6"/>
        <v>783</v>
      </c>
      <c r="G47" s="47">
        <v>0</v>
      </c>
      <c r="H47" s="47">
        <v>36</v>
      </c>
      <c r="I47" s="47">
        <v>0</v>
      </c>
      <c r="J47" s="47">
        <v>747</v>
      </c>
      <c r="K47" s="47">
        <v>0</v>
      </c>
      <c r="L47" s="47">
        <v>60</v>
      </c>
      <c r="M47" s="47">
        <f t="shared" si="7"/>
        <v>42</v>
      </c>
      <c r="N47" s="47">
        <v>42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f t="shared" si="8"/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f t="shared" si="9"/>
        <v>68</v>
      </c>
      <c r="AC47" s="47">
        <v>60</v>
      </c>
      <c r="AD47" s="47">
        <v>0</v>
      </c>
      <c r="AE47" s="47">
        <f t="shared" si="10"/>
        <v>8</v>
      </c>
      <c r="AF47" s="47">
        <v>0</v>
      </c>
      <c r="AG47" s="47">
        <v>0</v>
      </c>
      <c r="AH47" s="47">
        <v>0</v>
      </c>
      <c r="AI47" s="47">
        <v>8</v>
      </c>
      <c r="AJ47" s="47">
        <v>0</v>
      </c>
    </row>
    <row r="48" spans="1:36" ht="13.5">
      <c r="A48" s="185" t="s">
        <v>95</v>
      </c>
      <c r="B48" s="186" t="s">
        <v>175</v>
      </c>
      <c r="C48" s="46" t="s">
        <v>176</v>
      </c>
      <c r="D48" s="47">
        <f t="shared" si="0"/>
        <v>350</v>
      </c>
      <c r="E48" s="47">
        <v>0</v>
      </c>
      <c r="F48" s="47">
        <f t="shared" si="6"/>
        <v>349</v>
      </c>
      <c r="G48" s="47">
        <v>0</v>
      </c>
      <c r="H48" s="47">
        <v>77</v>
      </c>
      <c r="I48" s="47">
        <v>0</v>
      </c>
      <c r="J48" s="47">
        <v>272</v>
      </c>
      <c r="K48" s="47">
        <v>0</v>
      </c>
      <c r="L48" s="47">
        <v>1</v>
      </c>
      <c r="M48" s="47">
        <f t="shared" si="7"/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f t="shared" si="8"/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f t="shared" si="9"/>
        <v>2</v>
      </c>
      <c r="AC48" s="47">
        <v>1</v>
      </c>
      <c r="AD48" s="47">
        <v>0</v>
      </c>
      <c r="AE48" s="47">
        <f t="shared" si="10"/>
        <v>1</v>
      </c>
      <c r="AF48" s="47">
        <v>0</v>
      </c>
      <c r="AG48" s="47">
        <v>0</v>
      </c>
      <c r="AH48" s="47">
        <v>0</v>
      </c>
      <c r="AI48" s="47">
        <v>1</v>
      </c>
      <c r="AJ48" s="47">
        <v>0</v>
      </c>
    </row>
    <row r="49" spans="1:36" ht="13.5">
      <c r="A49" s="185" t="s">
        <v>95</v>
      </c>
      <c r="B49" s="186" t="s">
        <v>177</v>
      </c>
      <c r="C49" s="46" t="s">
        <v>178</v>
      </c>
      <c r="D49" s="47">
        <f t="shared" si="0"/>
        <v>701</v>
      </c>
      <c r="E49" s="47">
        <v>0</v>
      </c>
      <c r="F49" s="47">
        <f t="shared" si="6"/>
        <v>493</v>
      </c>
      <c r="G49" s="47">
        <v>0</v>
      </c>
      <c r="H49" s="47">
        <v>107</v>
      </c>
      <c r="I49" s="47">
        <v>0</v>
      </c>
      <c r="J49" s="47">
        <v>386</v>
      </c>
      <c r="K49" s="47">
        <v>0</v>
      </c>
      <c r="L49" s="47">
        <v>0</v>
      </c>
      <c r="M49" s="47">
        <f t="shared" si="7"/>
        <v>208</v>
      </c>
      <c r="N49" s="47">
        <v>58</v>
      </c>
      <c r="O49" s="47">
        <v>70</v>
      </c>
      <c r="P49" s="47">
        <v>80</v>
      </c>
      <c r="Q49" s="47">
        <v>0</v>
      </c>
      <c r="R49" s="47">
        <v>0</v>
      </c>
      <c r="S49" s="47">
        <v>0</v>
      </c>
      <c r="T49" s="47">
        <v>0</v>
      </c>
      <c r="U49" s="47">
        <f t="shared" si="8"/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f t="shared" si="9"/>
        <v>0</v>
      </c>
      <c r="AC49" s="47">
        <v>0</v>
      </c>
      <c r="AD49" s="47">
        <v>0</v>
      </c>
      <c r="AE49" s="47">
        <f t="shared" si="10"/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</row>
    <row r="50" spans="1:36" ht="13.5">
      <c r="A50" s="185" t="s">
        <v>95</v>
      </c>
      <c r="B50" s="186" t="s">
        <v>179</v>
      </c>
      <c r="C50" s="46" t="s">
        <v>180</v>
      </c>
      <c r="D50" s="47">
        <f t="shared" si="0"/>
        <v>947</v>
      </c>
      <c r="E50" s="47">
        <v>0</v>
      </c>
      <c r="F50" s="47">
        <f t="shared" si="6"/>
        <v>940</v>
      </c>
      <c r="G50" s="47">
        <v>141</v>
      </c>
      <c r="H50" s="47">
        <v>54</v>
      </c>
      <c r="I50" s="47">
        <v>0</v>
      </c>
      <c r="J50" s="47">
        <v>745</v>
      </c>
      <c r="K50" s="47">
        <v>0</v>
      </c>
      <c r="L50" s="47">
        <v>0</v>
      </c>
      <c r="M50" s="47">
        <f t="shared" si="7"/>
        <v>7</v>
      </c>
      <c r="N50" s="47">
        <v>7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f t="shared" si="8"/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f t="shared" si="9"/>
        <v>2</v>
      </c>
      <c r="AC50" s="47">
        <v>0</v>
      </c>
      <c r="AD50" s="47">
        <v>0</v>
      </c>
      <c r="AE50" s="47">
        <f t="shared" si="10"/>
        <v>2</v>
      </c>
      <c r="AF50" s="47">
        <v>0</v>
      </c>
      <c r="AG50" s="47">
        <v>0</v>
      </c>
      <c r="AH50" s="47">
        <v>0</v>
      </c>
      <c r="AI50" s="47">
        <v>2</v>
      </c>
      <c r="AJ50" s="47">
        <v>0</v>
      </c>
    </row>
    <row r="51" spans="1:36" ht="13.5">
      <c r="A51" s="185" t="s">
        <v>95</v>
      </c>
      <c r="B51" s="186" t="s">
        <v>181</v>
      </c>
      <c r="C51" s="46" t="s">
        <v>182</v>
      </c>
      <c r="D51" s="47">
        <f t="shared" si="0"/>
        <v>662</v>
      </c>
      <c r="E51" s="47">
        <v>469</v>
      </c>
      <c r="F51" s="47">
        <f t="shared" si="6"/>
        <v>193</v>
      </c>
      <c r="G51" s="47">
        <v>78</v>
      </c>
      <c r="H51" s="47">
        <v>115</v>
      </c>
      <c r="I51" s="47">
        <v>0</v>
      </c>
      <c r="J51" s="47">
        <v>0</v>
      </c>
      <c r="K51" s="47">
        <v>0</v>
      </c>
      <c r="L51" s="47">
        <v>0</v>
      </c>
      <c r="M51" s="47">
        <f t="shared" si="7"/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f t="shared" si="8"/>
        <v>481</v>
      </c>
      <c r="V51" s="47">
        <v>469</v>
      </c>
      <c r="W51" s="47">
        <v>12</v>
      </c>
      <c r="X51" s="47">
        <v>0</v>
      </c>
      <c r="Y51" s="47">
        <v>0</v>
      </c>
      <c r="Z51" s="47">
        <v>0</v>
      </c>
      <c r="AA51" s="47">
        <v>0</v>
      </c>
      <c r="AB51" s="47">
        <f t="shared" si="9"/>
        <v>63</v>
      </c>
      <c r="AC51" s="47">
        <v>0</v>
      </c>
      <c r="AD51" s="47">
        <v>42</v>
      </c>
      <c r="AE51" s="47">
        <f t="shared" si="10"/>
        <v>21</v>
      </c>
      <c r="AF51" s="47">
        <v>21</v>
      </c>
      <c r="AG51" s="47">
        <v>0</v>
      </c>
      <c r="AH51" s="47">
        <v>0</v>
      </c>
      <c r="AI51" s="47">
        <v>0</v>
      </c>
      <c r="AJ51" s="47">
        <v>0</v>
      </c>
    </row>
    <row r="52" spans="1:36" ht="13.5">
      <c r="A52" s="185" t="s">
        <v>95</v>
      </c>
      <c r="B52" s="186" t="s">
        <v>183</v>
      </c>
      <c r="C52" s="46" t="s">
        <v>184</v>
      </c>
      <c r="D52" s="47">
        <f t="shared" si="0"/>
        <v>1487</v>
      </c>
      <c r="E52" s="47">
        <v>971</v>
      </c>
      <c r="F52" s="47">
        <f t="shared" si="6"/>
        <v>255</v>
      </c>
      <c r="G52" s="47">
        <v>0</v>
      </c>
      <c r="H52" s="47">
        <v>173</v>
      </c>
      <c r="I52" s="47">
        <v>0</v>
      </c>
      <c r="J52" s="47">
        <v>0</v>
      </c>
      <c r="K52" s="47">
        <v>82</v>
      </c>
      <c r="L52" s="47">
        <v>0</v>
      </c>
      <c r="M52" s="47">
        <f t="shared" si="7"/>
        <v>261</v>
      </c>
      <c r="N52" s="47">
        <v>132</v>
      </c>
      <c r="O52" s="47">
        <v>0</v>
      </c>
      <c r="P52" s="47">
        <v>0</v>
      </c>
      <c r="Q52" s="47">
        <v>0</v>
      </c>
      <c r="R52" s="47">
        <v>0</v>
      </c>
      <c r="S52" s="47">
        <v>24</v>
      </c>
      <c r="T52" s="47">
        <v>105</v>
      </c>
      <c r="U52" s="47">
        <f t="shared" si="8"/>
        <v>980</v>
      </c>
      <c r="V52" s="47">
        <v>971</v>
      </c>
      <c r="W52" s="47">
        <v>0</v>
      </c>
      <c r="X52" s="47">
        <v>9</v>
      </c>
      <c r="Y52" s="47">
        <v>0</v>
      </c>
      <c r="Z52" s="47">
        <v>0</v>
      </c>
      <c r="AA52" s="47">
        <v>0</v>
      </c>
      <c r="AB52" s="47">
        <f t="shared" si="9"/>
        <v>0</v>
      </c>
      <c r="AC52" s="47">
        <v>0</v>
      </c>
      <c r="AD52" s="47">
        <v>0</v>
      </c>
      <c r="AE52" s="47">
        <f t="shared" si="10"/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</row>
    <row r="53" spans="1:36" ht="13.5">
      <c r="A53" s="185" t="s">
        <v>95</v>
      </c>
      <c r="B53" s="186" t="s">
        <v>185</v>
      </c>
      <c r="C53" s="46" t="s">
        <v>186</v>
      </c>
      <c r="D53" s="47">
        <f t="shared" si="0"/>
        <v>1377</v>
      </c>
      <c r="E53" s="47">
        <v>1256</v>
      </c>
      <c r="F53" s="47">
        <f t="shared" si="6"/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f t="shared" si="7"/>
        <v>121</v>
      </c>
      <c r="N53" s="47">
        <v>69</v>
      </c>
      <c r="O53" s="47">
        <v>15</v>
      </c>
      <c r="P53" s="47">
        <v>37</v>
      </c>
      <c r="Q53" s="47">
        <v>0</v>
      </c>
      <c r="R53" s="47">
        <v>0</v>
      </c>
      <c r="S53" s="47">
        <v>0</v>
      </c>
      <c r="T53" s="47">
        <v>0</v>
      </c>
      <c r="U53" s="47">
        <f t="shared" si="8"/>
        <v>1256</v>
      </c>
      <c r="V53" s="47">
        <v>1256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f t="shared" si="9"/>
        <v>3</v>
      </c>
      <c r="AC53" s="47">
        <v>0</v>
      </c>
      <c r="AD53" s="47">
        <v>3</v>
      </c>
      <c r="AE53" s="47">
        <f t="shared" si="10"/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</row>
    <row r="54" spans="1:36" ht="13.5">
      <c r="A54" s="185" t="s">
        <v>95</v>
      </c>
      <c r="B54" s="186" t="s">
        <v>187</v>
      </c>
      <c r="C54" s="46" t="s">
        <v>188</v>
      </c>
      <c r="D54" s="47">
        <f t="shared" si="0"/>
        <v>709</v>
      </c>
      <c r="E54" s="47">
        <v>561</v>
      </c>
      <c r="F54" s="47">
        <f t="shared" si="6"/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f t="shared" si="7"/>
        <v>148</v>
      </c>
      <c r="N54" s="47">
        <v>44</v>
      </c>
      <c r="O54" s="47">
        <v>42</v>
      </c>
      <c r="P54" s="47">
        <v>47</v>
      </c>
      <c r="Q54" s="47">
        <v>0</v>
      </c>
      <c r="R54" s="47">
        <v>0</v>
      </c>
      <c r="S54" s="47">
        <v>0</v>
      </c>
      <c r="T54" s="47">
        <v>15</v>
      </c>
      <c r="U54" s="47">
        <f t="shared" si="8"/>
        <v>561</v>
      </c>
      <c r="V54" s="47">
        <v>561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f t="shared" si="9"/>
        <v>59</v>
      </c>
      <c r="AC54" s="47">
        <v>0</v>
      </c>
      <c r="AD54" s="47">
        <v>59</v>
      </c>
      <c r="AE54" s="47">
        <f t="shared" si="10"/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</row>
    <row r="55" spans="1:36" ht="13.5">
      <c r="A55" s="185" t="s">
        <v>95</v>
      </c>
      <c r="B55" s="186" t="s">
        <v>189</v>
      </c>
      <c r="C55" s="46" t="s">
        <v>190</v>
      </c>
      <c r="D55" s="47">
        <f t="shared" si="0"/>
        <v>3130</v>
      </c>
      <c r="E55" s="47">
        <v>2934</v>
      </c>
      <c r="F55" s="47">
        <f t="shared" si="6"/>
        <v>196</v>
      </c>
      <c r="G55" s="47">
        <v>73</v>
      </c>
      <c r="H55" s="47">
        <v>123</v>
      </c>
      <c r="I55" s="47">
        <v>0</v>
      </c>
      <c r="J55" s="47">
        <v>0</v>
      </c>
      <c r="K55" s="47">
        <v>0</v>
      </c>
      <c r="L55" s="47">
        <v>0</v>
      </c>
      <c r="M55" s="47">
        <f t="shared" si="7"/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f t="shared" si="8"/>
        <v>2934</v>
      </c>
      <c r="V55" s="47">
        <v>2934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f t="shared" si="9"/>
        <v>141</v>
      </c>
      <c r="AC55" s="47">
        <v>0</v>
      </c>
      <c r="AD55" s="47">
        <v>141</v>
      </c>
      <c r="AE55" s="47">
        <f t="shared" si="10"/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</row>
    <row r="56" spans="1:36" ht="13.5">
      <c r="A56" s="185" t="s">
        <v>95</v>
      </c>
      <c r="B56" s="186" t="s">
        <v>191</v>
      </c>
      <c r="C56" s="46" t="s">
        <v>192</v>
      </c>
      <c r="D56" s="47">
        <f t="shared" si="0"/>
        <v>1601</v>
      </c>
      <c r="E56" s="47">
        <v>1464</v>
      </c>
      <c r="F56" s="47">
        <f t="shared" si="6"/>
        <v>137</v>
      </c>
      <c r="G56" s="47">
        <v>28</v>
      </c>
      <c r="H56" s="47">
        <v>109</v>
      </c>
      <c r="I56" s="47">
        <v>0</v>
      </c>
      <c r="J56" s="47">
        <v>0</v>
      </c>
      <c r="K56" s="47">
        <v>0</v>
      </c>
      <c r="L56" s="47">
        <v>0</v>
      </c>
      <c r="M56" s="47">
        <f t="shared" si="7"/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f t="shared" si="8"/>
        <v>1464</v>
      </c>
      <c r="V56" s="47">
        <v>1464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f t="shared" si="9"/>
        <v>1225</v>
      </c>
      <c r="AC56" s="47">
        <v>0</v>
      </c>
      <c r="AD56" s="47">
        <v>1197</v>
      </c>
      <c r="AE56" s="47">
        <f t="shared" si="10"/>
        <v>28</v>
      </c>
      <c r="AF56" s="47">
        <v>28</v>
      </c>
      <c r="AG56" s="47">
        <v>0</v>
      </c>
      <c r="AH56" s="47">
        <v>0</v>
      </c>
      <c r="AI56" s="47">
        <v>0</v>
      </c>
      <c r="AJ56" s="47">
        <v>0</v>
      </c>
    </row>
    <row r="57" spans="1:36" ht="13.5">
      <c r="A57" s="185" t="s">
        <v>95</v>
      </c>
      <c r="B57" s="186" t="s">
        <v>193</v>
      </c>
      <c r="C57" s="46" t="s">
        <v>194</v>
      </c>
      <c r="D57" s="47">
        <f t="shared" si="0"/>
        <v>611</v>
      </c>
      <c r="E57" s="47">
        <v>491</v>
      </c>
      <c r="F57" s="47">
        <f t="shared" si="6"/>
        <v>61</v>
      </c>
      <c r="G57" s="47">
        <v>0</v>
      </c>
      <c r="H57" s="47">
        <v>61</v>
      </c>
      <c r="I57" s="47">
        <v>0</v>
      </c>
      <c r="J57" s="47">
        <v>0</v>
      </c>
      <c r="K57" s="47">
        <v>0</v>
      </c>
      <c r="L57" s="47">
        <v>0</v>
      </c>
      <c r="M57" s="47">
        <f t="shared" si="7"/>
        <v>59</v>
      </c>
      <c r="N57" s="47">
        <v>44</v>
      </c>
      <c r="O57" s="47">
        <v>0</v>
      </c>
      <c r="P57" s="47">
        <v>0</v>
      </c>
      <c r="Q57" s="47">
        <v>0</v>
      </c>
      <c r="R57" s="47">
        <v>0</v>
      </c>
      <c r="S57" s="47">
        <v>4</v>
      </c>
      <c r="T57" s="47">
        <v>11</v>
      </c>
      <c r="U57" s="47">
        <f t="shared" si="8"/>
        <v>491</v>
      </c>
      <c r="V57" s="47">
        <v>491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f t="shared" si="9"/>
        <v>52</v>
      </c>
      <c r="AC57" s="47">
        <v>0</v>
      </c>
      <c r="AD57" s="47">
        <v>52</v>
      </c>
      <c r="AE57" s="47">
        <f t="shared" si="10"/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</row>
    <row r="58" spans="1:36" ht="13.5">
      <c r="A58" s="185" t="s">
        <v>95</v>
      </c>
      <c r="B58" s="186" t="s">
        <v>195</v>
      </c>
      <c r="C58" s="46" t="s">
        <v>196</v>
      </c>
      <c r="D58" s="47">
        <f t="shared" si="0"/>
        <v>1019</v>
      </c>
      <c r="E58" s="47">
        <v>835</v>
      </c>
      <c r="F58" s="47">
        <f t="shared" si="6"/>
        <v>184</v>
      </c>
      <c r="G58" s="47">
        <v>37</v>
      </c>
      <c r="H58" s="47">
        <v>147</v>
      </c>
      <c r="I58" s="47">
        <v>0</v>
      </c>
      <c r="J58" s="47">
        <v>0</v>
      </c>
      <c r="K58" s="47">
        <v>0</v>
      </c>
      <c r="L58" s="47">
        <v>0</v>
      </c>
      <c r="M58" s="47">
        <f t="shared" si="7"/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f t="shared" si="8"/>
        <v>835</v>
      </c>
      <c r="V58" s="47">
        <v>835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f t="shared" si="9"/>
        <v>71</v>
      </c>
      <c r="AC58" s="47">
        <v>0</v>
      </c>
      <c r="AD58" s="47">
        <v>71</v>
      </c>
      <c r="AE58" s="47">
        <f t="shared" si="10"/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</row>
    <row r="59" spans="1:36" ht="13.5">
      <c r="A59" s="185" t="s">
        <v>95</v>
      </c>
      <c r="B59" s="186" t="s">
        <v>197</v>
      </c>
      <c r="C59" s="46" t="s">
        <v>198</v>
      </c>
      <c r="D59" s="47">
        <f t="shared" si="0"/>
        <v>392</v>
      </c>
      <c r="E59" s="47">
        <v>348</v>
      </c>
      <c r="F59" s="47">
        <f t="shared" si="6"/>
        <v>44</v>
      </c>
      <c r="G59" s="47">
        <v>0</v>
      </c>
      <c r="H59" s="47">
        <v>43</v>
      </c>
      <c r="I59" s="47">
        <v>0</v>
      </c>
      <c r="J59" s="47">
        <v>0</v>
      </c>
      <c r="K59" s="47">
        <v>1</v>
      </c>
      <c r="L59" s="47">
        <v>0</v>
      </c>
      <c r="M59" s="47">
        <f t="shared" si="7"/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f t="shared" si="8"/>
        <v>348</v>
      </c>
      <c r="V59" s="47">
        <v>348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f t="shared" si="9"/>
        <v>14</v>
      </c>
      <c r="AC59" s="47">
        <v>0</v>
      </c>
      <c r="AD59" s="47">
        <v>13</v>
      </c>
      <c r="AE59" s="47">
        <f t="shared" si="10"/>
        <v>1</v>
      </c>
      <c r="AF59" s="47">
        <v>0</v>
      </c>
      <c r="AG59" s="47">
        <v>0</v>
      </c>
      <c r="AH59" s="47">
        <v>0</v>
      </c>
      <c r="AI59" s="47">
        <v>0</v>
      </c>
      <c r="AJ59" s="47">
        <v>1</v>
      </c>
    </row>
    <row r="60" spans="1:36" ht="13.5">
      <c r="A60" s="201" t="s">
        <v>84</v>
      </c>
      <c r="B60" s="202"/>
      <c r="C60" s="202"/>
      <c r="D60" s="47">
        <f aca="true" t="shared" si="11" ref="D60:AJ60">SUM(D7:D59)</f>
        <v>316950</v>
      </c>
      <c r="E60" s="47">
        <f t="shared" si="11"/>
        <v>224226</v>
      </c>
      <c r="F60" s="47">
        <f t="shared" si="11"/>
        <v>53985</v>
      </c>
      <c r="G60" s="47">
        <f t="shared" si="11"/>
        <v>8391</v>
      </c>
      <c r="H60" s="47">
        <f t="shared" si="11"/>
        <v>33286</v>
      </c>
      <c r="I60" s="47">
        <f t="shared" si="11"/>
        <v>276</v>
      </c>
      <c r="J60" s="47">
        <f t="shared" si="11"/>
        <v>11361</v>
      </c>
      <c r="K60" s="47">
        <f t="shared" si="11"/>
        <v>671</v>
      </c>
      <c r="L60" s="47">
        <f t="shared" si="11"/>
        <v>19032</v>
      </c>
      <c r="M60" s="47">
        <f t="shared" si="11"/>
        <v>19707</v>
      </c>
      <c r="N60" s="47">
        <f t="shared" si="11"/>
        <v>16457</v>
      </c>
      <c r="O60" s="47">
        <f t="shared" si="11"/>
        <v>417</v>
      </c>
      <c r="P60" s="47">
        <f t="shared" si="11"/>
        <v>548</v>
      </c>
      <c r="Q60" s="47">
        <f t="shared" si="11"/>
        <v>48</v>
      </c>
      <c r="R60" s="47">
        <f t="shared" si="11"/>
        <v>502</v>
      </c>
      <c r="S60" s="47">
        <f t="shared" si="11"/>
        <v>1588</v>
      </c>
      <c r="T60" s="47">
        <f t="shared" si="11"/>
        <v>147</v>
      </c>
      <c r="U60" s="47">
        <f t="shared" si="11"/>
        <v>229632</v>
      </c>
      <c r="V60" s="47">
        <f t="shared" si="11"/>
        <v>224226</v>
      </c>
      <c r="W60" s="47">
        <f t="shared" si="11"/>
        <v>4746</v>
      </c>
      <c r="X60" s="47">
        <f t="shared" si="11"/>
        <v>540</v>
      </c>
      <c r="Y60" s="47">
        <f t="shared" si="11"/>
        <v>15</v>
      </c>
      <c r="Z60" s="47">
        <f t="shared" si="11"/>
        <v>0</v>
      </c>
      <c r="AA60" s="47">
        <f t="shared" si="11"/>
        <v>105</v>
      </c>
      <c r="AB60" s="47">
        <f t="shared" si="11"/>
        <v>45054</v>
      </c>
      <c r="AC60" s="47">
        <f t="shared" si="11"/>
        <v>19032</v>
      </c>
      <c r="AD60" s="47">
        <f t="shared" si="11"/>
        <v>21922</v>
      </c>
      <c r="AE60" s="47">
        <f t="shared" si="11"/>
        <v>4100</v>
      </c>
      <c r="AF60" s="47">
        <f t="shared" si="11"/>
        <v>1569</v>
      </c>
      <c r="AG60" s="47">
        <f t="shared" si="11"/>
        <v>2392</v>
      </c>
      <c r="AH60" s="47">
        <f t="shared" si="11"/>
        <v>0</v>
      </c>
      <c r="AI60" s="47">
        <f t="shared" si="11"/>
        <v>39</v>
      </c>
      <c r="AJ60" s="47">
        <f t="shared" si="11"/>
        <v>100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6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87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280</v>
      </c>
      <c r="B2" s="222" t="s">
        <v>322</v>
      </c>
      <c r="C2" s="222" t="s">
        <v>292</v>
      </c>
      <c r="D2" s="238" t="s">
        <v>80</v>
      </c>
      <c r="E2" s="239"/>
      <c r="F2" s="239"/>
      <c r="G2" s="239"/>
      <c r="H2" s="239"/>
      <c r="I2" s="239"/>
      <c r="J2" s="239"/>
      <c r="K2" s="240"/>
      <c r="L2" s="238" t="s">
        <v>81</v>
      </c>
      <c r="M2" s="239"/>
      <c r="N2" s="239"/>
      <c r="O2" s="239"/>
      <c r="P2" s="239"/>
      <c r="Q2" s="239"/>
      <c r="R2" s="239"/>
      <c r="S2" s="240"/>
      <c r="T2" s="241" t="s">
        <v>82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3"/>
      <c r="BP2" s="244" t="s">
        <v>311</v>
      </c>
      <c r="BQ2" s="239"/>
      <c r="BR2" s="239"/>
      <c r="BS2" s="239"/>
      <c r="BT2" s="239"/>
      <c r="BU2" s="239"/>
      <c r="BV2" s="239"/>
      <c r="BW2" s="240"/>
    </row>
    <row r="3" spans="1:75" s="27" customFormat="1" ht="22.5" customHeight="1">
      <c r="A3" s="237"/>
      <c r="B3" s="223"/>
      <c r="C3" s="223"/>
      <c r="D3" s="223" t="s">
        <v>295</v>
      </c>
      <c r="E3" s="203" t="s">
        <v>299</v>
      </c>
      <c r="F3" s="203" t="s">
        <v>323</v>
      </c>
      <c r="G3" s="203" t="s">
        <v>300</v>
      </c>
      <c r="H3" s="203" t="s">
        <v>62</v>
      </c>
      <c r="I3" s="203" t="s">
        <v>63</v>
      </c>
      <c r="J3" s="245" t="s">
        <v>25</v>
      </c>
      <c r="K3" s="203" t="s">
        <v>324</v>
      </c>
      <c r="L3" s="223" t="s">
        <v>295</v>
      </c>
      <c r="M3" s="203" t="s">
        <v>299</v>
      </c>
      <c r="N3" s="203" t="s">
        <v>323</v>
      </c>
      <c r="O3" s="203" t="s">
        <v>300</v>
      </c>
      <c r="P3" s="203" t="s">
        <v>62</v>
      </c>
      <c r="Q3" s="203" t="s">
        <v>63</v>
      </c>
      <c r="R3" s="245" t="s">
        <v>25</v>
      </c>
      <c r="S3" s="203" t="s">
        <v>324</v>
      </c>
      <c r="T3" s="223" t="s">
        <v>295</v>
      </c>
      <c r="U3" s="203" t="s">
        <v>299</v>
      </c>
      <c r="V3" s="203" t="s">
        <v>323</v>
      </c>
      <c r="W3" s="203" t="s">
        <v>300</v>
      </c>
      <c r="X3" s="203" t="s">
        <v>62</v>
      </c>
      <c r="Y3" s="203" t="s">
        <v>63</v>
      </c>
      <c r="Z3" s="245" t="s">
        <v>25</v>
      </c>
      <c r="AA3" s="203" t="s">
        <v>324</v>
      </c>
      <c r="AB3" s="208" t="s">
        <v>312</v>
      </c>
      <c r="AC3" s="235"/>
      <c r="AD3" s="235"/>
      <c r="AE3" s="235"/>
      <c r="AF3" s="235"/>
      <c r="AG3" s="235"/>
      <c r="AH3" s="235"/>
      <c r="AI3" s="236"/>
      <c r="AJ3" s="208" t="s">
        <v>313</v>
      </c>
      <c r="AK3" s="206"/>
      <c r="AL3" s="206"/>
      <c r="AM3" s="206"/>
      <c r="AN3" s="206"/>
      <c r="AO3" s="206"/>
      <c r="AP3" s="206"/>
      <c r="AQ3" s="207"/>
      <c r="AR3" s="208" t="s">
        <v>314</v>
      </c>
      <c r="AS3" s="233"/>
      <c r="AT3" s="233"/>
      <c r="AU3" s="233"/>
      <c r="AV3" s="233"/>
      <c r="AW3" s="233"/>
      <c r="AX3" s="233"/>
      <c r="AY3" s="234"/>
      <c r="AZ3" s="208" t="s">
        <v>315</v>
      </c>
      <c r="BA3" s="235"/>
      <c r="BB3" s="235"/>
      <c r="BC3" s="235"/>
      <c r="BD3" s="235"/>
      <c r="BE3" s="235"/>
      <c r="BF3" s="235"/>
      <c r="BG3" s="236"/>
      <c r="BH3" s="208" t="s">
        <v>316</v>
      </c>
      <c r="BI3" s="235"/>
      <c r="BJ3" s="235"/>
      <c r="BK3" s="235"/>
      <c r="BL3" s="235"/>
      <c r="BM3" s="235"/>
      <c r="BN3" s="235"/>
      <c r="BO3" s="236"/>
      <c r="BP3" s="223" t="s">
        <v>295</v>
      </c>
      <c r="BQ3" s="203" t="s">
        <v>299</v>
      </c>
      <c r="BR3" s="203" t="s">
        <v>323</v>
      </c>
      <c r="BS3" s="203" t="s">
        <v>300</v>
      </c>
      <c r="BT3" s="203" t="s">
        <v>62</v>
      </c>
      <c r="BU3" s="203" t="s">
        <v>63</v>
      </c>
      <c r="BV3" s="245" t="s">
        <v>25</v>
      </c>
      <c r="BW3" s="203" t="s">
        <v>324</v>
      </c>
    </row>
    <row r="4" spans="1:75" s="27" customFormat="1" ht="22.5" customHeight="1">
      <c r="A4" s="237"/>
      <c r="B4" s="223"/>
      <c r="C4" s="223"/>
      <c r="D4" s="223"/>
      <c r="E4" s="196"/>
      <c r="F4" s="196"/>
      <c r="G4" s="196"/>
      <c r="H4" s="196"/>
      <c r="I4" s="196"/>
      <c r="J4" s="218"/>
      <c r="K4" s="196"/>
      <c r="L4" s="223"/>
      <c r="M4" s="196"/>
      <c r="N4" s="196"/>
      <c r="O4" s="196"/>
      <c r="P4" s="196"/>
      <c r="Q4" s="196"/>
      <c r="R4" s="218"/>
      <c r="S4" s="196"/>
      <c r="T4" s="223"/>
      <c r="U4" s="196"/>
      <c r="V4" s="196"/>
      <c r="W4" s="196"/>
      <c r="X4" s="196"/>
      <c r="Y4" s="196"/>
      <c r="Z4" s="218"/>
      <c r="AA4" s="196"/>
      <c r="AB4" s="223" t="s">
        <v>295</v>
      </c>
      <c r="AC4" s="203" t="s">
        <v>299</v>
      </c>
      <c r="AD4" s="203" t="s">
        <v>323</v>
      </c>
      <c r="AE4" s="203" t="s">
        <v>300</v>
      </c>
      <c r="AF4" s="203" t="s">
        <v>62</v>
      </c>
      <c r="AG4" s="203" t="s">
        <v>63</v>
      </c>
      <c r="AH4" s="245" t="s">
        <v>25</v>
      </c>
      <c r="AI4" s="203" t="s">
        <v>324</v>
      </c>
      <c r="AJ4" s="223" t="s">
        <v>295</v>
      </c>
      <c r="AK4" s="203" t="s">
        <v>299</v>
      </c>
      <c r="AL4" s="203" t="s">
        <v>323</v>
      </c>
      <c r="AM4" s="203" t="s">
        <v>300</v>
      </c>
      <c r="AN4" s="203" t="s">
        <v>62</v>
      </c>
      <c r="AO4" s="203" t="s">
        <v>63</v>
      </c>
      <c r="AP4" s="245" t="s">
        <v>25</v>
      </c>
      <c r="AQ4" s="203" t="s">
        <v>324</v>
      </c>
      <c r="AR4" s="223" t="s">
        <v>295</v>
      </c>
      <c r="AS4" s="203" t="s">
        <v>299</v>
      </c>
      <c r="AT4" s="203" t="s">
        <v>323</v>
      </c>
      <c r="AU4" s="203" t="s">
        <v>300</v>
      </c>
      <c r="AV4" s="203" t="s">
        <v>62</v>
      </c>
      <c r="AW4" s="203" t="s">
        <v>63</v>
      </c>
      <c r="AX4" s="245" t="s">
        <v>25</v>
      </c>
      <c r="AY4" s="203" t="s">
        <v>324</v>
      </c>
      <c r="AZ4" s="223" t="s">
        <v>295</v>
      </c>
      <c r="BA4" s="203" t="s">
        <v>299</v>
      </c>
      <c r="BB4" s="203" t="s">
        <v>323</v>
      </c>
      <c r="BC4" s="203" t="s">
        <v>300</v>
      </c>
      <c r="BD4" s="203" t="s">
        <v>62</v>
      </c>
      <c r="BE4" s="203" t="s">
        <v>63</v>
      </c>
      <c r="BF4" s="245" t="s">
        <v>25</v>
      </c>
      <c r="BG4" s="203" t="s">
        <v>324</v>
      </c>
      <c r="BH4" s="223" t="s">
        <v>295</v>
      </c>
      <c r="BI4" s="203" t="s">
        <v>299</v>
      </c>
      <c r="BJ4" s="203" t="s">
        <v>323</v>
      </c>
      <c r="BK4" s="203" t="s">
        <v>300</v>
      </c>
      <c r="BL4" s="203" t="s">
        <v>62</v>
      </c>
      <c r="BM4" s="203" t="s">
        <v>63</v>
      </c>
      <c r="BN4" s="245" t="s">
        <v>25</v>
      </c>
      <c r="BO4" s="203" t="s">
        <v>324</v>
      </c>
      <c r="BP4" s="223"/>
      <c r="BQ4" s="196"/>
      <c r="BR4" s="196"/>
      <c r="BS4" s="196"/>
      <c r="BT4" s="196"/>
      <c r="BU4" s="196"/>
      <c r="BV4" s="218"/>
      <c r="BW4" s="196"/>
    </row>
    <row r="5" spans="1:75" s="27" customFormat="1" ht="22.5" customHeight="1">
      <c r="A5" s="237"/>
      <c r="B5" s="223"/>
      <c r="C5" s="223"/>
      <c r="D5" s="223"/>
      <c r="E5" s="196"/>
      <c r="F5" s="196"/>
      <c r="G5" s="196"/>
      <c r="H5" s="196"/>
      <c r="I5" s="196"/>
      <c r="J5" s="218"/>
      <c r="K5" s="196"/>
      <c r="L5" s="223"/>
      <c r="M5" s="196"/>
      <c r="N5" s="196"/>
      <c r="O5" s="196"/>
      <c r="P5" s="196"/>
      <c r="Q5" s="196"/>
      <c r="R5" s="218"/>
      <c r="S5" s="196"/>
      <c r="T5" s="223"/>
      <c r="U5" s="196"/>
      <c r="V5" s="196"/>
      <c r="W5" s="196"/>
      <c r="X5" s="196"/>
      <c r="Y5" s="196"/>
      <c r="Z5" s="218"/>
      <c r="AA5" s="196"/>
      <c r="AB5" s="223"/>
      <c r="AC5" s="196"/>
      <c r="AD5" s="196"/>
      <c r="AE5" s="196"/>
      <c r="AF5" s="196"/>
      <c r="AG5" s="196"/>
      <c r="AH5" s="218"/>
      <c r="AI5" s="196"/>
      <c r="AJ5" s="223"/>
      <c r="AK5" s="196"/>
      <c r="AL5" s="196"/>
      <c r="AM5" s="196"/>
      <c r="AN5" s="196"/>
      <c r="AO5" s="196"/>
      <c r="AP5" s="218"/>
      <c r="AQ5" s="196"/>
      <c r="AR5" s="223"/>
      <c r="AS5" s="196"/>
      <c r="AT5" s="196"/>
      <c r="AU5" s="196"/>
      <c r="AV5" s="196"/>
      <c r="AW5" s="196"/>
      <c r="AX5" s="218"/>
      <c r="AY5" s="196"/>
      <c r="AZ5" s="223"/>
      <c r="BA5" s="196"/>
      <c r="BB5" s="196"/>
      <c r="BC5" s="196"/>
      <c r="BD5" s="196"/>
      <c r="BE5" s="196"/>
      <c r="BF5" s="218"/>
      <c r="BG5" s="196"/>
      <c r="BH5" s="223"/>
      <c r="BI5" s="196"/>
      <c r="BJ5" s="196"/>
      <c r="BK5" s="196"/>
      <c r="BL5" s="196"/>
      <c r="BM5" s="196"/>
      <c r="BN5" s="218"/>
      <c r="BO5" s="196"/>
      <c r="BP5" s="223"/>
      <c r="BQ5" s="196"/>
      <c r="BR5" s="196"/>
      <c r="BS5" s="196"/>
      <c r="BT5" s="196"/>
      <c r="BU5" s="196"/>
      <c r="BV5" s="218"/>
      <c r="BW5" s="196"/>
    </row>
    <row r="6" spans="1:75" s="27" customFormat="1" ht="22.5" customHeight="1">
      <c r="A6" s="224"/>
      <c r="B6" s="190"/>
      <c r="C6" s="190"/>
      <c r="D6" s="21" t="s">
        <v>288</v>
      </c>
      <c r="E6" s="28" t="s">
        <v>288</v>
      </c>
      <c r="F6" s="28" t="s">
        <v>288</v>
      </c>
      <c r="G6" s="28" t="s">
        <v>288</v>
      </c>
      <c r="H6" s="28" t="s">
        <v>288</v>
      </c>
      <c r="I6" s="28" t="s">
        <v>288</v>
      </c>
      <c r="J6" s="28" t="s">
        <v>288</v>
      </c>
      <c r="K6" s="28" t="s">
        <v>288</v>
      </c>
      <c r="L6" s="21" t="s">
        <v>288</v>
      </c>
      <c r="M6" s="28" t="s">
        <v>288</v>
      </c>
      <c r="N6" s="28" t="s">
        <v>288</v>
      </c>
      <c r="O6" s="28" t="s">
        <v>288</v>
      </c>
      <c r="P6" s="28" t="s">
        <v>288</v>
      </c>
      <c r="Q6" s="28" t="s">
        <v>288</v>
      </c>
      <c r="R6" s="28" t="s">
        <v>288</v>
      </c>
      <c r="S6" s="28" t="s">
        <v>288</v>
      </c>
      <c r="T6" s="21" t="s">
        <v>288</v>
      </c>
      <c r="U6" s="28" t="s">
        <v>288</v>
      </c>
      <c r="V6" s="28" t="s">
        <v>288</v>
      </c>
      <c r="W6" s="28" t="s">
        <v>288</v>
      </c>
      <c r="X6" s="28" t="s">
        <v>288</v>
      </c>
      <c r="Y6" s="28" t="s">
        <v>288</v>
      </c>
      <c r="Z6" s="28" t="s">
        <v>288</v>
      </c>
      <c r="AA6" s="28" t="s">
        <v>288</v>
      </c>
      <c r="AB6" s="21" t="s">
        <v>288</v>
      </c>
      <c r="AC6" s="28" t="s">
        <v>288</v>
      </c>
      <c r="AD6" s="28" t="s">
        <v>288</v>
      </c>
      <c r="AE6" s="28" t="s">
        <v>288</v>
      </c>
      <c r="AF6" s="28" t="s">
        <v>288</v>
      </c>
      <c r="AG6" s="28" t="s">
        <v>288</v>
      </c>
      <c r="AH6" s="28" t="s">
        <v>288</v>
      </c>
      <c r="AI6" s="28" t="s">
        <v>288</v>
      </c>
      <c r="AJ6" s="21" t="s">
        <v>288</v>
      </c>
      <c r="AK6" s="28" t="s">
        <v>288</v>
      </c>
      <c r="AL6" s="28" t="s">
        <v>288</v>
      </c>
      <c r="AM6" s="28" t="s">
        <v>288</v>
      </c>
      <c r="AN6" s="28" t="s">
        <v>288</v>
      </c>
      <c r="AO6" s="28" t="s">
        <v>288</v>
      </c>
      <c r="AP6" s="28" t="s">
        <v>288</v>
      </c>
      <c r="AQ6" s="28" t="s">
        <v>288</v>
      </c>
      <c r="AR6" s="21" t="s">
        <v>288</v>
      </c>
      <c r="AS6" s="28" t="s">
        <v>288</v>
      </c>
      <c r="AT6" s="28" t="s">
        <v>288</v>
      </c>
      <c r="AU6" s="28" t="s">
        <v>288</v>
      </c>
      <c r="AV6" s="28" t="s">
        <v>288</v>
      </c>
      <c r="AW6" s="28" t="s">
        <v>288</v>
      </c>
      <c r="AX6" s="28" t="s">
        <v>288</v>
      </c>
      <c r="AY6" s="28" t="s">
        <v>288</v>
      </c>
      <c r="AZ6" s="21" t="s">
        <v>288</v>
      </c>
      <c r="BA6" s="28" t="s">
        <v>288</v>
      </c>
      <c r="BB6" s="28" t="s">
        <v>288</v>
      </c>
      <c r="BC6" s="28" t="s">
        <v>288</v>
      </c>
      <c r="BD6" s="28" t="s">
        <v>288</v>
      </c>
      <c r="BE6" s="28" t="s">
        <v>288</v>
      </c>
      <c r="BF6" s="28" t="s">
        <v>288</v>
      </c>
      <c r="BG6" s="28" t="s">
        <v>288</v>
      </c>
      <c r="BH6" s="21" t="s">
        <v>288</v>
      </c>
      <c r="BI6" s="28" t="s">
        <v>288</v>
      </c>
      <c r="BJ6" s="28" t="s">
        <v>288</v>
      </c>
      <c r="BK6" s="28" t="s">
        <v>288</v>
      </c>
      <c r="BL6" s="28" t="s">
        <v>288</v>
      </c>
      <c r="BM6" s="28" t="s">
        <v>288</v>
      </c>
      <c r="BN6" s="28" t="s">
        <v>288</v>
      </c>
      <c r="BO6" s="28" t="s">
        <v>288</v>
      </c>
      <c r="BP6" s="21" t="s">
        <v>288</v>
      </c>
      <c r="BQ6" s="28" t="s">
        <v>288</v>
      </c>
      <c r="BR6" s="28" t="s">
        <v>288</v>
      </c>
      <c r="BS6" s="28" t="s">
        <v>288</v>
      </c>
      <c r="BT6" s="28" t="s">
        <v>288</v>
      </c>
      <c r="BU6" s="28" t="s">
        <v>288</v>
      </c>
      <c r="BV6" s="28" t="s">
        <v>288</v>
      </c>
      <c r="BW6" s="28" t="s">
        <v>288</v>
      </c>
    </row>
    <row r="7" spans="1:75" ht="13.5">
      <c r="A7" s="185" t="s">
        <v>95</v>
      </c>
      <c r="B7" s="186" t="s">
        <v>96</v>
      </c>
      <c r="C7" s="46" t="s">
        <v>97</v>
      </c>
      <c r="D7" s="47">
        <f aca="true" t="shared" si="0" ref="D7:D59">SUM(E7:K7)</f>
        <v>23607</v>
      </c>
      <c r="E7" s="47">
        <f aca="true" t="shared" si="1" ref="E7:E33">M7+U7+BQ7</f>
        <v>10719</v>
      </c>
      <c r="F7" s="47">
        <f aca="true" t="shared" si="2" ref="F7:F33">N7+V7+BR7</f>
        <v>2963</v>
      </c>
      <c r="G7" s="47">
        <f aca="true" t="shared" si="3" ref="G7:G33">O7+W7+BS7</f>
        <v>2474</v>
      </c>
      <c r="H7" s="47">
        <f aca="true" t="shared" si="4" ref="H7:H33">P7+X7+BT7</f>
        <v>253</v>
      </c>
      <c r="I7" s="47">
        <f aca="true" t="shared" si="5" ref="I7:I33">Q7+Y7+BU7</f>
        <v>5988</v>
      </c>
      <c r="J7" s="47">
        <f aca="true" t="shared" si="6" ref="J7:J33">R7+Z7+BV7</f>
        <v>1062</v>
      </c>
      <c r="K7" s="47">
        <f aca="true" t="shared" si="7" ref="K7:K33">S7+AA7+BW7</f>
        <v>148</v>
      </c>
      <c r="L7" s="47">
        <f aca="true" t="shared" si="8" ref="L7:L33">SUM(M7:S7)</f>
        <v>11755</v>
      </c>
      <c r="M7" s="47">
        <v>10693</v>
      </c>
      <c r="N7" s="47">
        <v>0</v>
      </c>
      <c r="O7" s="47">
        <v>0</v>
      </c>
      <c r="P7" s="47">
        <v>0</v>
      </c>
      <c r="Q7" s="47">
        <v>0</v>
      </c>
      <c r="R7" s="47">
        <v>1062</v>
      </c>
      <c r="S7" s="47">
        <v>0</v>
      </c>
      <c r="T7" s="47">
        <f aca="true" t="shared" si="9" ref="T7:T33">SUM(U7:AA7)</f>
        <v>11852</v>
      </c>
      <c r="U7" s="47">
        <f aca="true" t="shared" si="10" ref="U7:U33">AC7+AK7+AS7+BA7+BI7</f>
        <v>26</v>
      </c>
      <c r="V7" s="47">
        <f aca="true" t="shared" si="11" ref="V7:V33">AD7+AL7+AT7+BB7+BJ7</f>
        <v>2963</v>
      </c>
      <c r="W7" s="47">
        <f aca="true" t="shared" si="12" ref="W7:W33">AE7+AM7+AU7+BC7+BK7</f>
        <v>2474</v>
      </c>
      <c r="X7" s="47">
        <f aca="true" t="shared" si="13" ref="X7:X33">AF7+AN7+AV7+BD7+BL7</f>
        <v>253</v>
      </c>
      <c r="Y7" s="47">
        <f aca="true" t="shared" si="14" ref="Y7:Y33">AG7+AO7+AW7+BE7+BM7</f>
        <v>5988</v>
      </c>
      <c r="Z7" s="47">
        <f aca="true" t="shared" si="15" ref="Z7:Z33">AH7+AP7+AX7+BF7+BN7</f>
        <v>0</v>
      </c>
      <c r="AA7" s="47">
        <f aca="true" t="shared" si="16" ref="AA7:AA33">AI7+AQ7+AY7+BG7+BO7</f>
        <v>148</v>
      </c>
      <c r="AB7" s="47">
        <f aca="true" t="shared" si="17" ref="AB7:AB33">SUM(AC7:AI7)</f>
        <v>26</v>
      </c>
      <c r="AC7" s="47">
        <v>26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f aca="true" t="shared" si="18" ref="AJ7:AJ33">SUM(AK7:AQ7)</f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f aca="true" t="shared" si="19" ref="AR7:AR33">SUM(AS7:AY7)</f>
        <v>11826</v>
      </c>
      <c r="AS7" s="47">
        <v>0</v>
      </c>
      <c r="AT7" s="47">
        <v>2963</v>
      </c>
      <c r="AU7" s="47">
        <v>2474</v>
      </c>
      <c r="AV7" s="47">
        <v>253</v>
      </c>
      <c r="AW7" s="47">
        <v>5988</v>
      </c>
      <c r="AX7" s="47">
        <v>0</v>
      </c>
      <c r="AY7" s="47">
        <v>148</v>
      </c>
      <c r="AZ7" s="47">
        <f aca="true" t="shared" si="20" ref="AZ7:AZ33">SUM(BA7:BG7)</f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f aca="true" t="shared" si="21" ref="BH7:BH33">SUM(BI7:BO7)</f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f aca="true" t="shared" si="22" ref="BP7:BP33">SUM(BQ7:BW7)</f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</row>
    <row r="8" spans="1:75" ht="13.5">
      <c r="A8" s="185" t="s">
        <v>95</v>
      </c>
      <c r="B8" s="186" t="s">
        <v>98</v>
      </c>
      <c r="C8" s="46" t="s">
        <v>99</v>
      </c>
      <c r="D8" s="47">
        <f t="shared" si="0"/>
        <v>1573</v>
      </c>
      <c r="E8" s="47">
        <f t="shared" si="1"/>
        <v>485</v>
      </c>
      <c r="F8" s="47">
        <f t="shared" si="2"/>
        <v>434</v>
      </c>
      <c r="G8" s="47">
        <f t="shared" si="3"/>
        <v>223</v>
      </c>
      <c r="H8" s="47">
        <f t="shared" si="4"/>
        <v>40</v>
      </c>
      <c r="I8" s="47">
        <f t="shared" si="5"/>
        <v>326</v>
      </c>
      <c r="J8" s="47">
        <f t="shared" si="6"/>
        <v>65</v>
      </c>
      <c r="K8" s="47">
        <f t="shared" si="7"/>
        <v>0</v>
      </c>
      <c r="L8" s="47">
        <f t="shared" si="8"/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f t="shared" si="9"/>
        <v>1565</v>
      </c>
      <c r="U8" s="47">
        <f t="shared" si="10"/>
        <v>482</v>
      </c>
      <c r="V8" s="47">
        <f t="shared" si="11"/>
        <v>430</v>
      </c>
      <c r="W8" s="47">
        <f t="shared" si="12"/>
        <v>222</v>
      </c>
      <c r="X8" s="47">
        <f t="shared" si="13"/>
        <v>40</v>
      </c>
      <c r="Y8" s="47">
        <f t="shared" si="14"/>
        <v>326</v>
      </c>
      <c r="Z8" s="47">
        <f t="shared" si="15"/>
        <v>65</v>
      </c>
      <c r="AA8" s="47">
        <f t="shared" si="16"/>
        <v>0</v>
      </c>
      <c r="AB8" s="47">
        <f t="shared" si="17"/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f t="shared" si="18"/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f t="shared" si="19"/>
        <v>1565</v>
      </c>
      <c r="AS8" s="47">
        <v>482</v>
      </c>
      <c r="AT8" s="47">
        <v>430</v>
      </c>
      <c r="AU8" s="47">
        <v>222</v>
      </c>
      <c r="AV8" s="47">
        <v>40</v>
      </c>
      <c r="AW8" s="47">
        <v>326</v>
      </c>
      <c r="AX8" s="47">
        <v>65</v>
      </c>
      <c r="AY8" s="47">
        <v>0</v>
      </c>
      <c r="AZ8" s="47">
        <f t="shared" si="20"/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 t="shared" si="21"/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 t="shared" si="22"/>
        <v>8</v>
      </c>
      <c r="BQ8" s="47">
        <v>3</v>
      </c>
      <c r="BR8" s="47">
        <v>4</v>
      </c>
      <c r="BS8" s="47">
        <v>1</v>
      </c>
      <c r="BT8" s="47">
        <v>0</v>
      </c>
      <c r="BU8" s="47">
        <v>0</v>
      </c>
      <c r="BV8" s="47">
        <v>0</v>
      </c>
      <c r="BW8" s="47">
        <v>0</v>
      </c>
    </row>
    <row r="9" spans="1:75" ht="13.5">
      <c r="A9" s="185" t="s">
        <v>95</v>
      </c>
      <c r="B9" s="186" t="s">
        <v>100</v>
      </c>
      <c r="C9" s="46" t="s">
        <v>101</v>
      </c>
      <c r="D9" s="47">
        <f t="shared" si="0"/>
        <v>1973</v>
      </c>
      <c r="E9" s="47">
        <f t="shared" si="1"/>
        <v>1109</v>
      </c>
      <c r="F9" s="47">
        <f t="shared" si="2"/>
        <v>383</v>
      </c>
      <c r="G9" s="47">
        <f t="shared" si="3"/>
        <v>209</v>
      </c>
      <c r="H9" s="47">
        <f t="shared" si="4"/>
        <v>57</v>
      </c>
      <c r="I9" s="47">
        <f t="shared" si="5"/>
        <v>114</v>
      </c>
      <c r="J9" s="47">
        <f t="shared" si="6"/>
        <v>101</v>
      </c>
      <c r="K9" s="47">
        <f t="shared" si="7"/>
        <v>0</v>
      </c>
      <c r="L9" s="47">
        <f t="shared" si="8"/>
        <v>1210</v>
      </c>
      <c r="M9" s="47">
        <v>1109</v>
      </c>
      <c r="N9" s="47">
        <v>0</v>
      </c>
      <c r="O9" s="47">
        <v>0</v>
      </c>
      <c r="P9" s="47">
        <v>0</v>
      </c>
      <c r="Q9" s="47">
        <v>0</v>
      </c>
      <c r="R9" s="47">
        <v>101</v>
      </c>
      <c r="S9" s="47">
        <v>0</v>
      </c>
      <c r="T9" s="47">
        <f t="shared" si="9"/>
        <v>763</v>
      </c>
      <c r="U9" s="47">
        <f t="shared" si="10"/>
        <v>0</v>
      </c>
      <c r="V9" s="47">
        <f t="shared" si="11"/>
        <v>383</v>
      </c>
      <c r="W9" s="47">
        <f t="shared" si="12"/>
        <v>209</v>
      </c>
      <c r="X9" s="47">
        <f t="shared" si="13"/>
        <v>57</v>
      </c>
      <c r="Y9" s="47">
        <f t="shared" si="14"/>
        <v>114</v>
      </c>
      <c r="Z9" s="47">
        <f t="shared" si="15"/>
        <v>0</v>
      </c>
      <c r="AA9" s="47">
        <f t="shared" si="16"/>
        <v>0</v>
      </c>
      <c r="AB9" s="47">
        <f t="shared" si="17"/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f t="shared" si="18"/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f t="shared" si="19"/>
        <v>763</v>
      </c>
      <c r="AS9" s="47">
        <v>0</v>
      </c>
      <c r="AT9" s="47">
        <v>383</v>
      </c>
      <c r="AU9" s="47">
        <v>209</v>
      </c>
      <c r="AV9" s="47">
        <v>57</v>
      </c>
      <c r="AW9" s="47">
        <v>114</v>
      </c>
      <c r="AX9" s="47">
        <v>0</v>
      </c>
      <c r="AY9" s="47">
        <v>0</v>
      </c>
      <c r="AZ9" s="47">
        <f t="shared" si="20"/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 t="shared" si="21"/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 t="shared" si="22"/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</row>
    <row r="10" spans="1:75" ht="13.5">
      <c r="A10" s="185" t="s">
        <v>95</v>
      </c>
      <c r="B10" s="186" t="s">
        <v>102</v>
      </c>
      <c r="C10" s="46" t="s">
        <v>103</v>
      </c>
      <c r="D10" s="47">
        <f t="shared" si="0"/>
        <v>3861</v>
      </c>
      <c r="E10" s="47">
        <f t="shared" si="1"/>
        <v>2057</v>
      </c>
      <c r="F10" s="47">
        <f t="shared" si="2"/>
        <v>798</v>
      </c>
      <c r="G10" s="47">
        <f t="shared" si="3"/>
        <v>411</v>
      </c>
      <c r="H10" s="47">
        <f t="shared" si="4"/>
        <v>74</v>
      </c>
      <c r="I10" s="47">
        <f t="shared" si="5"/>
        <v>402</v>
      </c>
      <c r="J10" s="47">
        <f t="shared" si="6"/>
        <v>119</v>
      </c>
      <c r="K10" s="47">
        <f t="shared" si="7"/>
        <v>0</v>
      </c>
      <c r="L10" s="47">
        <f t="shared" si="8"/>
        <v>1975</v>
      </c>
      <c r="M10" s="47">
        <v>1856</v>
      </c>
      <c r="N10" s="47">
        <v>0</v>
      </c>
      <c r="O10" s="47">
        <v>0</v>
      </c>
      <c r="P10" s="47">
        <v>0</v>
      </c>
      <c r="Q10" s="47">
        <v>0</v>
      </c>
      <c r="R10" s="47">
        <v>119</v>
      </c>
      <c r="S10" s="47">
        <v>0</v>
      </c>
      <c r="T10" s="47">
        <f t="shared" si="9"/>
        <v>1663</v>
      </c>
      <c r="U10" s="47">
        <f t="shared" si="10"/>
        <v>0</v>
      </c>
      <c r="V10" s="47">
        <f t="shared" si="11"/>
        <v>789</v>
      </c>
      <c r="W10" s="47">
        <f t="shared" si="12"/>
        <v>398</v>
      </c>
      <c r="X10" s="47">
        <f t="shared" si="13"/>
        <v>74</v>
      </c>
      <c r="Y10" s="47">
        <f t="shared" si="14"/>
        <v>402</v>
      </c>
      <c r="Z10" s="47">
        <f t="shared" si="15"/>
        <v>0</v>
      </c>
      <c r="AA10" s="47">
        <f t="shared" si="16"/>
        <v>0</v>
      </c>
      <c r="AB10" s="47">
        <f t="shared" si="17"/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f t="shared" si="18"/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f t="shared" si="19"/>
        <v>1663</v>
      </c>
      <c r="AS10" s="47">
        <v>0</v>
      </c>
      <c r="AT10" s="47">
        <v>789</v>
      </c>
      <c r="AU10" s="47">
        <v>398</v>
      </c>
      <c r="AV10" s="47">
        <v>74</v>
      </c>
      <c r="AW10" s="47">
        <v>402</v>
      </c>
      <c r="AX10" s="47">
        <v>0</v>
      </c>
      <c r="AY10" s="47">
        <v>0</v>
      </c>
      <c r="AZ10" s="47">
        <f t="shared" si="20"/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t="shared" si="21"/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t="shared" si="22"/>
        <v>223</v>
      </c>
      <c r="BQ10" s="47">
        <v>201</v>
      </c>
      <c r="BR10" s="47">
        <v>9</v>
      </c>
      <c r="BS10" s="47">
        <v>13</v>
      </c>
      <c r="BT10" s="47">
        <v>0</v>
      </c>
      <c r="BU10" s="47">
        <v>0</v>
      </c>
      <c r="BV10" s="47">
        <v>0</v>
      </c>
      <c r="BW10" s="47">
        <v>0</v>
      </c>
    </row>
    <row r="11" spans="1:75" ht="13.5">
      <c r="A11" s="185" t="s">
        <v>95</v>
      </c>
      <c r="B11" s="186" t="s">
        <v>104</v>
      </c>
      <c r="C11" s="46" t="s">
        <v>105</v>
      </c>
      <c r="D11" s="47">
        <f t="shared" si="0"/>
        <v>1994</v>
      </c>
      <c r="E11" s="47">
        <f t="shared" si="1"/>
        <v>1120</v>
      </c>
      <c r="F11" s="47">
        <f t="shared" si="2"/>
        <v>369</v>
      </c>
      <c r="G11" s="47">
        <f t="shared" si="3"/>
        <v>252</v>
      </c>
      <c r="H11" s="47">
        <f t="shared" si="4"/>
        <v>72</v>
      </c>
      <c r="I11" s="47">
        <f t="shared" si="5"/>
        <v>44</v>
      </c>
      <c r="J11" s="47">
        <f t="shared" si="6"/>
        <v>128</v>
      </c>
      <c r="K11" s="47">
        <f t="shared" si="7"/>
        <v>9</v>
      </c>
      <c r="L11" s="47">
        <f t="shared" si="8"/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f t="shared" si="9"/>
        <v>1994</v>
      </c>
      <c r="U11" s="47">
        <f t="shared" si="10"/>
        <v>1120</v>
      </c>
      <c r="V11" s="47">
        <f t="shared" si="11"/>
        <v>369</v>
      </c>
      <c r="W11" s="47">
        <f t="shared" si="12"/>
        <v>252</v>
      </c>
      <c r="X11" s="47">
        <f t="shared" si="13"/>
        <v>72</v>
      </c>
      <c r="Y11" s="47">
        <f t="shared" si="14"/>
        <v>44</v>
      </c>
      <c r="Z11" s="47">
        <f t="shared" si="15"/>
        <v>128</v>
      </c>
      <c r="AA11" s="47">
        <f t="shared" si="16"/>
        <v>9</v>
      </c>
      <c r="AB11" s="47">
        <f t="shared" si="17"/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f t="shared" si="18"/>
        <v>369</v>
      </c>
      <c r="AK11" s="47">
        <v>0</v>
      </c>
      <c r="AL11" s="47">
        <v>369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19"/>
        <v>1625</v>
      </c>
      <c r="AS11" s="47">
        <v>1120</v>
      </c>
      <c r="AT11" s="47">
        <v>0</v>
      </c>
      <c r="AU11" s="47">
        <v>252</v>
      </c>
      <c r="AV11" s="47">
        <v>72</v>
      </c>
      <c r="AW11" s="47">
        <v>44</v>
      </c>
      <c r="AX11" s="47">
        <v>128</v>
      </c>
      <c r="AY11" s="47">
        <v>9</v>
      </c>
      <c r="AZ11" s="47">
        <f t="shared" si="20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1"/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f t="shared" si="22"/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</row>
    <row r="12" spans="1:75" ht="13.5">
      <c r="A12" s="185" t="s">
        <v>95</v>
      </c>
      <c r="B12" s="186" t="s">
        <v>106</v>
      </c>
      <c r="C12" s="46" t="s">
        <v>107</v>
      </c>
      <c r="D12" s="47">
        <f t="shared" si="0"/>
        <v>8275</v>
      </c>
      <c r="E12" s="47">
        <f t="shared" si="1"/>
        <v>364</v>
      </c>
      <c r="F12" s="47">
        <f t="shared" si="2"/>
        <v>99</v>
      </c>
      <c r="G12" s="47">
        <f t="shared" si="3"/>
        <v>218</v>
      </c>
      <c r="H12" s="47">
        <f t="shared" si="4"/>
        <v>34</v>
      </c>
      <c r="I12" s="47">
        <f t="shared" si="5"/>
        <v>0</v>
      </c>
      <c r="J12" s="47">
        <f t="shared" si="6"/>
        <v>57</v>
      </c>
      <c r="K12" s="47">
        <f t="shared" si="7"/>
        <v>7503</v>
      </c>
      <c r="L12" s="47">
        <f t="shared" si="8"/>
        <v>421</v>
      </c>
      <c r="M12" s="47">
        <v>364</v>
      </c>
      <c r="N12" s="47">
        <v>0</v>
      </c>
      <c r="O12" s="47">
        <v>0</v>
      </c>
      <c r="P12" s="47">
        <v>0</v>
      </c>
      <c r="Q12" s="47">
        <v>0</v>
      </c>
      <c r="R12" s="47">
        <v>57</v>
      </c>
      <c r="S12" s="47">
        <v>0</v>
      </c>
      <c r="T12" s="47">
        <f t="shared" si="9"/>
        <v>7854</v>
      </c>
      <c r="U12" s="47">
        <f t="shared" si="10"/>
        <v>0</v>
      </c>
      <c r="V12" s="47">
        <f t="shared" si="11"/>
        <v>99</v>
      </c>
      <c r="W12" s="47">
        <f t="shared" si="12"/>
        <v>218</v>
      </c>
      <c r="X12" s="47">
        <f t="shared" si="13"/>
        <v>34</v>
      </c>
      <c r="Y12" s="47">
        <f t="shared" si="14"/>
        <v>0</v>
      </c>
      <c r="Z12" s="47">
        <f t="shared" si="15"/>
        <v>0</v>
      </c>
      <c r="AA12" s="47">
        <f t="shared" si="16"/>
        <v>7503</v>
      </c>
      <c r="AB12" s="47">
        <f t="shared" si="17"/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f t="shared" si="18"/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f t="shared" si="19"/>
        <v>351</v>
      </c>
      <c r="AS12" s="47">
        <v>0</v>
      </c>
      <c r="AT12" s="47">
        <v>99</v>
      </c>
      <c r="AU12" s="47">
        <v>218</v>
      </c>
      <c r="AV12" s="47">
        <v>34</v>
      </c>
      <c r="AW12" s="47">
        <v>0</v>
      </c>
      <c r="AX12" s="47">
        <v>0</v>
      </c>
      <c r="AY12" s="47">
        <v>0</v>
      </c>
      <c r="AZ12" s="47">
        <f t="shared" si="20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1"/>
        <v>7503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7503</v>
      </c>
      <c r="BP12" s="47">
        <f t="shared" si="22"/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</row>
    <row r="13" spans="1:75" ht="13.5">
      <c r="A13" s="185" t="s">
        <v>95</v>
      </c>
      <c r="B13" s="186" t="s">
        <v>108</v>
      </c>
      <c r="C13" s="46" t="s">
        <v>109</v>
      </c>
      <c r="D13" s="47">
        <f t="shared" si="0"/>
        <v>2917</v>
      </c>
      <c r="E13" s="47">
        <f t="shared" si="1"/>
        <v>430</v>
      </c>
      <c r="F13" s="47">
        <f t="shared" si="2"/>
        <v>759</v>
      </c>
      <c r="G13" s="47">
        <f t="shared" si="3"/>
        <v>113</v>
      </c>
      <c r="H13" s="47">
        <f t="shared" si="4"/>
        <v>20</v>
      </c>
      <c r="I13" s="47">
        <f t="shared" si="5"/>
        <v>0</v>
      </c>
      <c r="J13" s="47">
        <f t="shared" si="6"/>
        <v>0</v>
      </c>
      <c r="K13" s="47">
        <f t="shared" si="7"/>
        <v>1595</v>
      </c>
      <c r="L13" s="47">
        <f t="shared" si="8"/>
        <v>113</v>
      </c>
      <c r="M13" s="47">
        <v>0</v>
      </c>
      <c r="N13" s="47">
        <v>0</v>
      </c>
      <c r="O13" s="47">
        <v>113</v>
      </c>
      <c r="P13" s="47">
        <v>0</v>
      </c>
      <c r="Q13" s="47">
        <v>0</v>
      </c>
      <c r="R13" s="47">
        <v>0</v>
      </c>
      <c r="S13" s="47">
        <v>0</v>
      </c>
      <c r="T13" s="47">
        <f t="shared" si="9"/>
        <v>2804</v>
      </c>
      <c r="U13" s="47">
        <f t="shared" si="10"/>
        <v>430</v>
      </c>
      <c r="V13" s="47">
        <f t="shared" si="11"/>
        <v>759</v>
      </c>
      <c r="W13" s="47">
        <f t="shared" si="12"/>
        <v>0</v>
      </c>
      <c r="X13" s="47">
        <f t="shared" si="13"/>
        <v>20</v>
      </c>
      <c r="Y13" s="47">
        <f t="shared" si="14"/>
        <v>0</v>
      </c>
      <c r="Z13" s="47">
        <f t="shared" si="15"/>
        <v>0</v>
      </c>
      <c r="AA13" s="47">
        <f t="shared" si="16"/>
        <v>1595</v>
      </c>
      <c r="AB13" s="47">
        <f t="shared" si="17"/>
        <v>2296</v>
      </c>
      <c r="AC13" s="47">
        <v>0</v>
      </c>
      <c r="AD13" s="47">
        <v>716</v>
      </c>
      <c r="AE13" s="47">
        <v>0</v>
      </c>
      <c r="AF13" s="47">
        <v>0</v>
      </c>
      <c r="AG13" s="47">
        <v>0</v>
      </c>
      <c r="AH13" s="47">
        <v>0</v>
      </c>
      <c r="AI13" s="47">
        <v>1580</v>
      </c>
      <c r="AJ13" s="47">
        <f t="shared" si="18"/>
        <v>43</v>
      </c>
      <c r="AK13" s="47">
        <v>0</v>
      </c>
      <c r="AL13" s="47">
        <v>43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f t="shared" si="19"/>
        <v>465</v>
      </c>
      <c r="AS13" s="47">
        <v>430</v>
      </c>
      <c r="AT13" s="47">
        <v>0</v>
      </c>
      <c r="AU13" s="47">
        <v>0</v>
      </c>
      <c r="AV13" s="47">
        <v>20</v>
      </c>
      <c r="AW13" s="47">
        <v>0</v>
      </c>
      <c r="AX13" s="47">
        <v>0</v>
      </c>
      <c r="AY13" s="47">
        <v>15</v>
      </c>
      <c r="AZ13" s="47">
        <f t="shared" si="20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1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2"/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</row>
    <row r="14" spans="1:75" ht="13.5">
      <c r="A14" s="185" t="s">
        <v>95</v>
      </c>
      <c r="B14" s="186" t="s">
        <v>110</v>
      </c>
      <c r="C14" s="46" t="s">
        <v>111</v>
      </c>
      <c r="D14" s="47">
        <f t="shared" si="0"/>
        <v>841</v>
      </c>
      <c r="E14" s="47">
        <f t="shared" si="1"/>
        <v>373</v>
      </c>
      <c r="F14" s="47">
        <f t="shared" si="2"/>
        <v>252</v>
      </c>
      <c r="G14" s="47">
        <f t="shared" si="3"/>
        <v>185</v>
      </c>
      <c r="H14" s="47">
        <f t="shared" si="4"/>
        <v>31</v>
      </c>
      <c r="I14" s="47">
        <f t="shared" si="5"/>
        <v>0</v>
      </c>
      <c r="J14" s="47">
        <f t="shared" si="6"/>
        <v>0</v>
      </c>
      <c r="K14" s="47">
        <f t="shared" si="7"/>
        <v>0</v>
      </c>
      <c r="L14" s="47">
        <f t="shared" si="8"/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f t="shared" si="9"/>
        <v>841</v>
      </c>
      <c r="U14" s="47">
        <f t="shared" si="10"/>
        <v>373</v>
      </c>
      <c r="V14" s="47">
        <f t="shared" si="11"/>
        <v>252</v>
      </c>
      <c r="W14" s="47">
        <f t="shared" si="12"/>
        <v>185</v>
      </c>
      <c r="X14" s="47">
        <f t="shared" si="13"/>
        <v>31</v>
      </c>
      <c r="Y14" s="47">
        <f t="shared" si="14"/>
        <v>0</v>
      </c>
      <c r="Z14" s="47">
        <f t="shared" si="15"/>
        <v>0</v>
      </c>
      <c r="AA14" s="47">
        <f t="shared" si="16"/>
        <v>0</v>
      </c>
      <c r="AB14" s="47">
        <f t="shared" si="17"/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f t="shared" si="18"/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t="shared" si="19"/>
        <v>841</v>
      </c>
      <c r="AS14" s="47">
        <v>373</v>
      </c>
      <c r="AT14" s="47">
        <v>252</v>
      </c>
      <c r="AU14" s="47">
        <v>185</v>
      </c>
      <c r="AV14" s="47">
        <v>31</v>
      </c>
      <c r="AW14" s="47">
        <v>0</v>
      </c>
      <c r="AX14" s="47">
        <v>0</v>
      </c>
      <c r="AY14" s="47">
        <v>0</v>
      </c>
      <c r="AZ14" s="47">
        <f t="shared" si="20"/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t="shared" si="21"/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t="shared" si="22"/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</row>
    <row r="15" spans="1:75" ht="13.5">
      <c r="A15" s="185" t="s">
        <v>95</v>
      </c>
      <c r="B15" s="186" t="s">
        <v>112</v>
      </c>
      <c r="C15" s="46" t="s">
        <v>113</v>
      </c>
      <c r="D15" s="47">
        <f t="shared" si="0"/>
        <v>1518</v>
      </c>
      <c r="E15" s="47">
        <f t="shared" si="1"/>
        <v>188</v>
      </c>
      <c r="F15" s="47">
        <f t="shared" si="2"/>
        <v>445</v>
      </c>
      <c r="G15" s="47">
        <f t="shared" si="3"/>
        <v>94</v>
      </c>
      <c r="H15" s="47">
        <f t="shared" si="4"/>
        <v>9</v>
      </c>
      <c r="I15" s="47">
        <f t="shared" si="5"/>
        <v>0</v>
      </c>
      <c r="J15" s="47">
        <f t="shared" si="6"/>
        <v>0</v>
      </c>
      <c r="K15" s="47">
        <f t="shared" si="7"/>
        <v>782</v>
      </c>
      <c r="L15" s="47">
        <f t="shared" si="8"/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f t="shared" si="9"/>
        <v>1518</v>
      </c>
      <c r="U15" s="47">
        <f t="shared" si="10"/>
        <v>188</v>
      </c>
      <c r="V15" s="47">
        <f t="shared" si="11"/>
        <v>445</v>
      </c>
      <c r="W15" s="47">
        <f t="shared" si="12"/>
        <v>94</v>
      </c>
      <c r="X15" s="47">
        <f t="shared" si="13"/>
        <v>9</v>
      </c>
      <c r="Y15" s="47">
        <f t="shared" si="14"/>
        <v>0</v>
      </c>
      <c r="Z15" s="47">
        <f t="shared" si="15"/>
        <v>0</v>
      </c>
      <c r="AA15" s="47">
        <f t="shared" si="16"/>
        <v>782</v>
      </c>
      <c r="AB15" s="47">
        <f t="shared" si="17"/>
        <v>1137</v>
      </c>
      <c r="AC15" s="47">
        <v>0</v>
      </c>
      <c r="AD15" s="47">
        <v>355</v>
      </c>
      <c r="AE15" s="47">
        <v>0</v>
      </c>
      <c r="AF15" s="47">
        <v>0</v>
      </c>
      <c r="AG15" s="47">
        <v>0</v>
      </c>
      <c r="AH15" s="47">
        <v>0</v>
      </c>
      <c r="AI15" s="47">
        <v>782</v>
      </c>
      <c r="AJ15" s="47">
        <f t="shared" si="18"/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19"/>
        <v>381</v>
      </c>
      <c r="AS15" s="47">
        <v>188</v>
      </c>
      <c r="AT15" s="47">
        <v>90</v>
      </c>
      <c r="AU15" s="47">
        <v>94</v>
      </c>
      <c r="AV15" s="47">
        <v>9</v>
      </c>
      <c r="AW15" s="47">
        <v>0</v>
      </c>
      <c r="AX15" s="47">
        <v>0</v>
      </c>
      <c r="AY15" s="47">
        <v>0</v>
      </c>
      <c r="AZ15" s="47">
        <f t="shared" si="20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21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22"/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</row>
    <row r="16" spans="1:75" ht="13.5">
      <c r="A16" s="185" t="s">
        <v>95</v>
      </c>
      <c r="B16" s="186" t="s">
        <v>114</v>
      </c>
      <c r="C16" s="46" t="s">
        <v>115</v>
      </c>
      <c r="D16" s="47">
        <f t="shared" si="0"/>
        <v>276</v>
      </c>
      <c r="E16" s="47">
        <f t="shared" si="1"/>
        <v>85</v>
      </c>
      <c r="F16" s="47">
        <f t="shared" si="2"/>
        <v>76</v>
      </c>
      <c r="G16" s="47">
        <f t="shared" si="3"/>
        <v>39</v>
      </c>
      <c r="H16" s="47">
        <f t="shared" si="4"/>
        <v>7</v>
      </c>
      <c r="I16" s="47">
        <f t="shared" si="5"/>
        <v>58</v>
      </c>
      <c r="J16" s="47">
        <f t="shared" si="6"/>
        <v>11</v>
      </c>
      <c r="K16" s="47">
        <f t="shared" si="7"/>
        <v>0</v>
      </c>
      <c r="L16" s="47">
        <f t="shared" si="8"/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f t="shared" si="9"/>
        <v>276</v>
      </c>
      <c r="U16" s="47">
        <f t="shared" si="10"/>
        <v>85</v>
      </c>
      <c r="V16" s="47">
        <f t="shared" si="11"/>
        <v>76</v>
      </c>
      <c r="W16" s="47">
        <f t="shared" si="12"/>
        <v>39</v>
      </c>
      <c r="X16" s="47">
        <f t="shared" si="13"/>
        <v>7</v>
      </c>
      <c r="Y16" s="47">
        <f t="shared" si="14"/>
        <v>58</v>
      </c>
      <c r="Z16" s="47">
        <f t="shared" si="15"/>
        <v>11</v>
      </c>
      <c r="AA16" s="47">
        <f t="shared" si="16"/>
        <v>0</v>
      </c>
      <c r="AB16" s="47">
        <f t="shared" si="17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f t="shared" si="18"/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19"/>
        <v>276</v>
      </c>
      <c r="AS16" s="47">
        <v>85</v>
      </c>
      <c r="AT16" s="47">
        <v>76</v>
      </c>
      <c r="AU16" s="47">
        <v>39</v>
      </c>
      <c r="AV16" s="47">
        <v>7</v>
      </c>
      <c r="AW16" s="47">
        <v>58</v>
      </c>
      <c r="AX16" s="47">
        <v>11</v>
      </c>
      <c r="AY16" s="47">
        <v>0</v>
      </c>
      <c r="AZ16" s="47">
        <f t="shared" si="20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21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22"/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</row>
    <row r="17" spans="1:75" ht="13.5">
      <c r="A17" s="185" t="s">
        <v>95</v>
      </c>
      <c r="B17" s="186" t="s">
        <v>116</v>
      </c>
      <c r="C17" s="46" t="s">
        <v>117</v>
      </c>
      <c r="D17" s="47">
        <f t="shared" si="0"/>
        <v>463</v>
      </c>
      <c r="E17" s="47">
        <f t="shared" si="1"/>
        <v>150</v>
      </c>
      <c r="F17" s="47">
        <f t="shared" si="2"/>
        <v>128</v>
      </c>
      <c r="G17" s="47">
        <f t="shared" si="3"/>
        <v>44</v>
      </c>
      <c r="H17" s="47">
        <f t="shared" si="4"/>
        <v>10</v>
      </c>
      <c r="I17" s="47">
        <f t="shared" si="5"/>
        <v>120</v>
      </c>
      <c r="J17" s="47">
        <f t="shared" si="6"/>
        <v>11</v>
      </c>
      <c r="K17" s="47">
        <f t="shared" si="7"/>
        <v>0</v>
      </c>
      <c r="L17" s="47">
        <f t="shared" si="8"/>
        <v>203</v>
      </c>
      <c r="M17" s="47">
        <v>150</v>
      </c>
      <c r="N17" s="47">
        <v>0</v>
      </c>
      <c r="O17" s="47">
        <v>42</v>
      </c>
      <c r="P17" s="47">
        <v>0</v>
      </c>
      <c r="Q17" s="47">
        <v>0</v>
      </c>
      <c r="R17" s="47">
        <v>11</v>
      </c>
      <c r="S17" s="47">
        <v>0</v>
      </c>
      <c r="T17" s="47">
        <f t="shared" si="9"/>
        <v>260</v>
      </c>
      <c r="U17" s="47">
        <f t="shared" si="10"/>
        <v>0</v>
      </c>
      <c r="V17" s="47">
        <f t="shared" si="11"/>
        <v>128</v>
      </c>
      <c r="W17" s="47">
        <f t="shared" si="12"/>
        <v>2</v>
      </c>
      <c r="X17" s="47">
        <f t="shared" si="13"/>
        <v>10</v>
      </c>
      <c r="Y17" s="47">
        <f t="shared" si="14"/>
        <v>120</v>
      </c>
      <c r="Z17" s="47">
        <f t="shared" si="15"/>
        <v>0</v>
      </c>
      <c r="AA17" s="47">
        <f t="shared" si="16"/>
        <v>0</v>
      </c>
      <c r="AB17" s="47">
        <f t="shared" si="17"/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f t="shared" si="18"/>
        <v>2</v>
      </c>
      <c r="AK17" s="47">
        <v>0</v>
      </c>
      <c r="AL17" s="47">
        <v>1</v>
      </c>
      <c r="AM17" s="47">
        <v>1</v>
      </c>
      <c r="AN17" s="47">
        <v>0</v>
      </c>
      <c r="AO17" s="47">
        <v>0</v>
      </c>
      <c r="AP17" s="47">
        <v>0</v>
      </c>
      <c r="AQ17" s="47">
        <v>0</v>
      </c>
      <c r="AR17" s="47">
        <f t="shared" si="19"/>
        <v>258</v>
      </c>
      <c r="AS17" s="47">
        <v>0</v>
      </c>
      <c r="AT17" s="47">
        <v>127</v>
      </c>
      <c r="AU17" s="47">
        <v>1</v>
      </c>
      <c r="AV17" s="47">
        <v>10</v>
      </c>
      <c r="AW17" s="47">
        <v>120</v>
      </c>
      <c r="AX17" s="47">
        <v>0</v>
      </c>
      <c r="AY17" s="47">
        <v>0</v>
      </c>
      <c r="AZ17" s="47">
        <f t="shared" si="20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21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22"/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</row>
    <row r="18" spans="1:75" ht="13.5">
      <c r="A18" s="185" t="s">
        <v>95</v>
      </c>
      <c r="B18" s="186" t="s">
        <v>118</v>
      </c>
      <c r="C18" s="46" t="s">
        <v>119</v>
      </c>
      <c r="D18" s="47">
        <f t="shared" si="0"/>
        <v>271</v>
      </c>
      <c r="E18" s="47">
        <f t="shared" si="1"/>
        <v>114</v>
      </c>
      <c r="F18" s="47">
        <f t="shared" si="2"/>
        <v>66</v>
      </c>
      <c r="G18" s="47">
        <f t="shared" si="3"/>
        <v>33</v>
      </c>
      <c r="H18" s="47">
        <f t="shared" si="4"/>
        <v>7</v>
      </c>
      <c r="I18" s="47">
        <f t="shared" si="5"/>
        <v>39</v>
      </c>
      <c r="J18" s="47">
        <f t="shared" si="6"/>
        <v>12</v>
      </c>
      <c r="K18" s="47">
        <f t="shared" si="7"/>
        <v>0</v>
      </c>
      <c r="L18" s="47">
        <f t="shared" si="8"/>
        <v>157</v>
      </c>
      <c r="M18" s="47">
        <v>114</v>
      </c>
      <c r="N18" s="47">
        <v>0</v>
      </c>
      <c r="O18" s="47">
        <v>31</v>
      </c>
      <c r="P18" s="47">
        <v>0</v>
      </c>
      <c r="Q18" s="47">
        <v>0</v>
      </c>
      <c r="R18" s="47">
        <v>12</v>
      </c>
      <c r="S18" s="47">
        <v>0</v>
      </c>
      <c r="T18" s="47">
        <f t="shared" si="9"/>
        <v>114</v>
      </c>
      <c r="U18" s="47">
        <f t="shared" si="10"/>
        <v>0</v>
      </c>
      <c r="V18" s="47">
        <f t="shared" si="11"/>
        <v>66</v>
      </c>
      <c r="W18" s="47">
        <f t="shared" si="12"/>
        <v>2</v>
      </c>
      <c r="X18" s="47">
        <f t="shared" si="13"/>
        <v>7</v>
      </c>
      <c r="Y18" s="47">
        <f t="shared" si="14"/>
        <v>39</v>
      </c>
      <c r="Z18" s="47">
        <f t="shared" si="15"/>
        <v>0</v>
      </c>
      <c r="AA18" s="47">
        <f t="shared" si="16"/>
        <v>0</v>
      </c>
      <c r="AB18" s="47">
        <f t="shared" si="17"/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f t="shared" si="18"/>
        <v>2</v>
      </c>
      <c r="AK18" s="47">
        <v>0</v>
      </c>
      <c r="AL18" s="47">
        <v>1</v>
      </c>
      <c r="AM18" s="47">
        <v>1</v>
      </c>
      <c r="AN18" s="47">
        <v>0</v>
      </c>
      <c r="AO18" s="47">
        <v>0</v>
      </c>
      <c r="AP18" s="47">
        <v>0</v>
      </c>
      <c r="AQ18" s="47">
        <v>0</v>
      </c>
      <c r="AR18" s="47">
        <f t="shared" si="19"/>
        <v>112</v>
      </c>
      <c r="AS18" s="47">
        <v>0</v>
      </c>
      <c r="AT18" s="47">
        <v>65</v>
      </c>
      <c r="AU18" s="47">
        <v>1</v>
      </c>
      <c r="AV18" s="47">
        <v>7</v>
      </c>
      <c r="AW18" s="47">
        <v>39</v>
      </c>
      <c r="AX18" s="47">
        <v>0</v>
      </c>
      <c r="AY18" s="47">
        <v>0</v>
      </c>
      <c r="AZ18" s="47">
        <f t="shared" si="20"/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f t="shared" si="21"/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f t="shared" si="22"/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</row>
    <row r="19" spans="1:75" ht="13.5">
      <c r="A19" s="185" t="s">
        <v>95</v>
      </c>
      <c r="B19" s="186" t="s">
        <v>120</v>
      </c>
      <c r="C19" s="46" t="s">
        <v>29</v>
      </c>
      <c r="D19" s="47">
        <f t="shared" si="0"/>
        <v>573</v>
      </c>
      <c r="E19" s="47">
        <f t="shared" si="1"/>
        <v>68</v>
      </c>
      <c r="F19" s="47">
        <f t="shared" si="2"/>
        <v>159</v>
      </c>
      <c r="G19" s="47">
        <f t="shared" si="3"/>
        <v>63</v>
      </c>
      <c r="H19" s="47">
        <f t="shared" si="4"/>
        <v>6</v>
      </c>
      <c r="I19" s="47">
        <f t="shared" si="5"/>
        <v>171</v>
      </c>
      <c r="J19" s="47">
        <f t="shared" si="6"/>
        <v>46</v>
      </c>
      <c r="K19" s="47">
        <f t="shared" si="7"/>
        <v>60</v>
      </c>
      <c r="L19" s="47">
        <f t="shared" si="8"/>
        <v>514</v>
      </c>
      <c r="M19" s="47">
        <v>68</v>
      </c>
      <c r="N19" s="47">
        <v>159</v>
      </c>
      <c r="O19" s="47">
        <v>63</v>
      </c>
      <c r="P19" s="47">
        <v>6</v>
      </c>
      <c r="Q19" s="47">
        <v>171</v>
      </c>
      <c r="R19" s="47">
        <v>46</v>
      </c>
      <c r="S19" s="47">
        <v>1</v>
      </c>
      <c r="T19" s="47">
        <f t="shared" si="9"/>
        <v>59</v>
      </c>
      <c r="U19" s="47">
        <f t="shared" si="10"/>
        <v>0</v>
      </c>
      <c r="V19" s="47">
        <f t="shared" si="11"/>
        <v>0</v>
      </c>
      <c r="W19" s="47">
        <f t="shared" si="12"/>
        <v>0</v>
      </c>
      <c r="X19" s="47">
        <f t="shared" si="13"/>
        <v>0</v>
      </c>
      <c r="Y19" s="47">
        <f t="shared" si="14"/>
        <v>0</v>
      </c>
      <c r="Z19" s="47">
        <f t="shared" si="15"/>
        <v>0</v>
      </c>
      <c r="AA19" s="47">
        <f t="shared" si="16"/>
        <v>59</v>
      </c>
      <c r="AB19" s="47">
        <f t="shared" si="17"/>
        <v>59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59</v>
      </c>
      <c r="AJ19" s="47">
        <f t="shared" si="18"/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19"/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f t="shared" si="20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21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f t="shared" si="22"/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</row>
    <row r="20" spans="1:75" ht="13.5">
      <c r="A20" s="185" t="s">
        <v>95</v>
      </c>
      <c r="B20" s="186" t="s">
        <v>121</v>
      </c>
      <c r="C20" s="46" t="s">
        <v>122</v>
      </c>
      <c r="D20" s="47">
        <f t="shared" si="0"/>
        <v>73</v>
      </c>
      <c r="E20" s="47">
        <f t="shared" si="1"/>
        <v>41</v>
      </c>
      <c r="F20" s="47">
        <f t="shared" si="2"/>
        <v>13</v>
      </c>
      <c r="G20" s="47">
        <f t="shared" si="3"/>
        <v>12</v>
      </c>
      <c r="H20" s="47">
        <f t="shared" si="4"/>
        <v>2</v>
      </c>
      <c r="I20" s="47">
        <f t="shared" si="5"/>
        <v>2</v>
      </c>
      <c r="J20" s="47">
        <f t="shared" si="6"/>
        <v>3</v>
      </c>
      <c r="K20" s="47">
        <f t="shared" si="7"/>
        <v>0</v>
      </c>
      <c r="L20" s="47">
        <f t="shared" si="8"/>
        <v>57</v>
      </c>
      <c r="M20" s="47">
        <v>41</v>
      </c>
      <c r="N20" s="47">
        <v>13</v>
      </c>
      <c r="O20" s="47">
        <v>0</v>
      </c>
      <c r="P20" s="47">
        <v>0</v>
      </c>
      <c r="Q20" s="47">
        <v>0</v>
      </c>
      <c r="R20" s="47">
        <v>3</v>
      </c>
      <c r="S20" s="47">
        <v>0</v>
      </c>
      <c r="T20" s="47">
        <f t="shared" si="9"/>
        <v>16</v>
      </c>
      <c r="U20" s="47">
        <f t="shared" si="10"/>
        <v>0</v>
      </c>
      <c r="V20" s="47">
        <f t="shared" si="11"/>
        <v>0</v>
      </c>
      <c r="W20" s="47">
        <f t="shared" si="12"/>
        <v>12</v>
      </c>
      <c r="X20" s="47">
        <f t="shared" si="13"/>
        <v>2</v>
      </c>
      <c r="Y20" s="47">
        <f t="shared" si="14"/>
        <v>2</v>
      </c>
      <c r="Z20" s="47">
        <f t="shared" si="15"/>
        <v>0</v>
      </c>
      <c r="AA20" s="47">
        <f t="shared" si="16"/>
        <v>0</v>
      </c>
      <c r="AB20" s="47">
        <f t="shared" si="17"/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f t="shared" si="18"/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19"/>
        <v>16</v>
      </c>
      <c r="AS20" s="47">
        <v>0</v>
      </c>
      <c r="AT20" s="47">
        <v>0</v>
      </c>
      <c r="AU20" s="47">
        <v>12</v>
      </c>
      <c r="AV20" s="47">
        <v>2</v>
      </c>
      <c r="AW20" s="47">
        <v>2</v>
      </c>
      <c r="AX20" s="47">
        <v>0</v>
      </c>
      <c r="AY20" s="47">
        <v>0</v>
      </c>
      <c r="AZ20" s="47">
        <f t="shared" si="20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21"/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f t="shared" si="22"/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</row>
    <row r="21" spans="1:75" ht="13.5">
      <c r="A21" s="185" t="s">
        <v>95</v>
      </c>
      <c r="B21" s="186" t="s">
        <v>123</v>
      </c>
      <c r="C21" s="46" t="s">
        <v>124</v>
      </c>
      <c r="D21" s="47">
        <f t="shared" si="0"/>
        <v>98</v>
      </c>
      <c r="E21" s="47">
        <f t="shared" si="1"/>
        <v>62</v>
      </c>
      <c r="F21" s="47">
        <f t="shared" si="2"/>
        <v>14</v>
      </c>
      <c r="G21" s="47">
        <f t="shared" si="3"/>
        <v>14</v>
      </c>
      <c r="H21" s="47">
        <f t="shared" si="4"/>
        <v>2</v>
      </c>
      <c r="I21" s="47">
        <f t="shared" si="5"/>
        <v>6</v>
      </c>
      <c r="J21" s="47">
        <f t="shared" si="6"/>
        <v>0</v>
      </c>
      <c r="K21" s="47">
        <f t="shared" si="7"/>
        <v>0</v>
      </c>
      <c r="L21" s="47">
        <f t="shared" si="8"/>
        <v>76</v>
      </c>
      <c r="M21" s="47">
        <v>62</v>
      </c>
      <c r="N21" s="47">
        <v>14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f t="shared" si="9"/>
        <v>22</v>
      </c>
      <c r="U21" s="47">
        <f t="shared" si="10"/>
        <v>0</v>
      </c>
      <c r="V21" s="47">
        <f t="shared" si="11"/>
        <v>0</v>
      </c>
      <c r="W21" s="47">
        <f t="shared" si="12"/>
        <v>14</v>
      </c>
      <c r="X21" s="47">
        <f t="shared" si="13"/>
        <v>2</v>
      </c>
      <c r="Y21" s="47">
        <f t="shared" si="14"/>
        <v>6</v>
      </c>
      <c r="Z21" s="47">
        <f t="shared" si="15"/>
        <v>0</v>
      </c>
      <c r="AA21" s="47">
        <f t="shared" si="16"/>
        <v>0</v>
      </c>
      <c r="AB21" s="47">
        <f t="shared" si="17"/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f t="shared" si="18"/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f t="shared" si="19"/>
        <v>22</v>
      </c>
      <c r="AS21" s="47">
        <v>0</v>
      </c>
      <c r="AT21" s="47">
        <v>0</v>
      </c>
      <c r="AU21" s="47">
        <v>14</v>
      </c>
      <c r="AV21" s="47">
        <v>2</v>
      </c>
      <c r="AW21" s="47">
        <v>6</v>
      </c>
      <c r="AX21" s="47">
        <v>0</v>
      </c>
      <c r="AY21" s="47">
        <v>0</v>
      </c>
      <c r="AZ21" s="47">
        <f t="shared" si="20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21"/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f t="shared" si="22"/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</row>
    <row r="22" spans="1:75" ht="13.5">
      <c r="A22" s="185" t="s">
        <v>95</v>
      </c>
      <c r="B22" s="186" t="s">
        <v>125</v>
      </c>
      <c r="C22" s="46" t="s">
        <v>126</v>
      </c>
      <c r="D22" s="47">
        <f t="shared" si="0"/>
        <v>1236</v>
      </c>
      <c r="E22" s="47">
        <f t="shared" si="1"/>
        <v>148</v>
      </c>
      <c r="F22" s="47">
        <f t="shared" si="2"/>
        <v>120</v>
      </c>
      <c r="G22" s="47">
        <f t="shared" si="3"/>
        <v>65</v>
      </c>
      <c r="H22" s="47">
        <f t="shared" si="4"/>
        <v>13</v>
      </c>
      <c r="I22" s="47">
        <f t="shared" si="5"/>
        <v>0</v>
      </c>
      <c r="J22" s="47">
        <f t="shared" si="6"/>
        <v>17</v>
      </c>
      <c r="K22" s="47">
        <f t="shared" si="7"/>
        <v>873</v>
      </c>
      <c r="L22" s="47">
        <f t="shared" si="8"/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f t="shared" si="9"/>
        <v>1236</v>
      </c>
      <c r="U22" s="47">
        <f t="shared" si="10"/>
        <v>148</v>
      </c>
      <c r="V22" s="47">
        <f t="shared" si="11"/>
        <v>120</v>
      </c>
      <c r="W22" s="47">
        <f t="shared" si="12"/>
        <v>65</v>
      </c>
      <c r="X22" s="47">
        <f t="shared" si="13"/>
        <v>13</v>
      </c>
      <c r="Y22" s="47">
        <f t="shared" si="14"/>
        <v>0</v>
      </c>
      <c r="Z22" s="47">
        <f t="shared" si="15"/>
        <v>17</v>
      </c>
      <c r="AA22" s="47">
        <f t="shared" si="16"/>
        <v>873</v>
      </c>
      <c r="AB22" s="47">
        <f t="shared" si="17"/>
        <v>612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612</v>
      </c>
      <c r="AJ22" s="47">
        <f t="shared" si="18"/>
        <v>47</v>
      </c>
      <c r="AK22" s="47">
        <v>0</v>
      </c>
      <c r="AL22" s="47">
        <v>47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f t="shared" si="19"/>
        <v>316</v>
      </c>
      <c r="AS22" s="47">
        <v>148</v>
      </c>
      <c r="AT22" s="47">
        <v>73</v>
      </c>
      <c r="AU22" s="47">
        <v>65</v>
      </c>
      <c r="AV22" s="47">
        <v>13</v>
      </c>
      <c r="AW22" s="47">
        <v>0</v>
      </c>
      <c r="AX22" s="47">
        <v>17</v>
      </c>
      <c r="AY22" s="47">
        <v>0</v>
      </c>
      <c r="AZ22" s="47">
        <f t="shared" si="20"/>
        <v>261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261</v>
      </c>
      <c r="BH22" s="47">
        <f t="shared" si="21"/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f t="shared" si="22"/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</row>
    <row r="23" spans="1:75" ht="13.5">
      <c r="A23" s="185" t="s">
        <v>95</v>
      </c>
      <c r="B23" s="186" t="s">
        <v>127</v>
      </c>
      <c r="C23" s="46" t="s">
        <v>128</v>
      </c>
      <c r="D23" s="47">
        <f t="shared" si="0"/>
        <v>251</v>
      </c>
      <c r="E23" s="47">
        <f t="shared" si="1"/>
        <v>66</v>
      </c>
      <c r="F23" s="47">
        <f t="shared" si="2"/>
        <v>98</v>
      </c>
      <c r="G23" s="47">
        <f t="shared" si="3"/>
        <v>42</v>
      </c>
      <c r="H23" s="47">
        <f t="shared" si="4"/>
        <v>6</v>
      </c>
      <c r="I23" s="47">
        <f t="shared" si="5"/>
        <v>33</v>
      </c>
      <c r="J23" s="47">
        <f t="shared" si="6"/>
        <v>6</v>
      </c>
      <c r="K23" s="47">
        <f t="shared" si="7"/>
        <v>0</v>
      </c>
      <c r="L23" s="47">
        <f t="shared" si="8"/>
        <v>83</v>
      </c>
      <c r="M23" s="47">
        <v>0</v>
      </c>
      <c r="N23" s="47">
        <v>41</v>
      </c>
      <c r="O23" s="47">
        <v>42</v>
      </c>
      <c r="P23" s="47">
        <v>0</v>
      </c>
      <c r="Q23" s="47">
        <v>0</v>
      </c>
      <c r="R23" s="47">
        <v>0</v>
      </c>
      <c r="S23" s="47">
        <v>0</v>
      </c>
      <c r="T23" s="47">
        <f t="shared" si="9"/>
        <v>93</v>
      </c>
      <c r="U23" s="47">
        <f t="shared" si="10"/>
        <v>0</v>
      </c>
      <c r="V23" s="47">
        <f t="shared" si="11"/>
        <v>54</v>
      </c>
      <c r="W23" s="47">
        <f t="shared" si="12"/>
        <v>0</v>
      </c>
      <c r="X23" s="47">
        <f t="shared" si="13"/>
        <v>6</v>
      </c>
      <c r="Y23" s="47">
        <f t="shared" si="14"/>
        <v>33</v>
      </c>
      <c r="Z23" s="47">
        <f t="shared" si="15"/>
        <v>0</v>
      </c>
      <c r="AA23" s="47">
        <f t="shared" si="16"/>
        <v>0</v>
      </c>
      <c r="AB23" s="47">
        <f t="shared" si="17"/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f t="shared" si="18"/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f t="shared" si="19"/>
        <v>93</v>
      </c>
      <c r="AS23" s="47">
        <v>0</v>
      </c>
      <c r="AT23" s="47">
        <v>54</v>
      </c>
      <c r="AU23" s="47">
        <v>0</v>
      </c>
      <c r="AV23" s="47">
        <v>6</v>
      </c>
      <c r="AW23" s="47">
        <v>33</v>
      </c>
      <c r="AX23" s="47">
        <v>0</v>
      </c>
      <c r="AY23" s="47">
        <v>0</v>
      </c>
      <c r="AZ23" s="47">
        <f t="shared" si="20"/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t="shared" si="21"/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f t="shared" si="22"/>
        <v>75</v>
      </c>
      <c r="BQ23" s="47">
        <v>66</v>
      </c>
      <c r="BR23" s="47">
        <v>3</v>
      </c>
      <c r="BS23" s="47">
        <v>0</v>
      </c>
      <c r="BT23" s="47">
        <v>0</v>
      </c>
      <c r="BU23" s="47">
        <v>0</v>
      </c>
      <c r="BV23" s="47">
        <v>6</v>
      </c>
      <c r="BW23" s="47">
        <v>0</v>
      </c>
    </row>
    <row r="24" spans="1:75" ht="13.5">
      <c r="A24" s="185" t="s">
        <v>95</v>
      </c>
      <c r="B24" s="186" t="s">
        <v>129</v>
      </c>
      <c r="C24" s="46" t="s">
        <v>130</v>
      </c>
      <c r="D24" s="47">
        <f t="shared" si="0"/>
        <v>341</v>
      </c>
      <c r="E24" s="47">
        <f t="shared" si="1"/>
        <v>131</v>
      </c>
      <c r="F24" s="47">
        <f t="shared" si="2"/>
        <v>117</v>
      </c>
      <c r="G24" s="47">
        <f t="shared" si="3"/>
        <v>61</v>
      </c>
      <c r="H24" s="47">
        <f t="shared" si="4"/>
        <v>14</v>
      </c>
      <c r="I24" s="47">
        <f t="shared" si="5"/>
        <v>0</v>
      </c>
      <c r="J24" s="47">
        <f t="shared" si="6"/>
        <v>16</v>
      </c>
      <c r="K24" s="47">
        <f t="shared" si="7"/>
        <v>2</v>
      </c>
      <c r="L24" s="47">
        <f t="shared" si="8"/>
        <v>77</v>
      </c>
      <c r="M24" s="47">
        <v>0</v>
      </c>
      <c r="N24" s="47">
        <v>0</v>
      </c>
      <c r="O24" s="47">
        <v>61</v>
      </c>
      <c r="P24" s="47">
        <v>14</v>
      </c>
      <c r="Q24" s="47">
        <v>0</v>
      </c>
      <c r="R24" s="47">
        <v>0</v>
      </c>
      <c r="S24" s="47">
        <v>2</v>
      </c>
      <c r="T24" s="47">
        <f t="shared" si="9"/>
        <v>113</v>
      </c>
      <c r="U24" s="47">
        <f t="shared" si="10"/>
        <v>0</v>
      </c>
      <c r="V24" s="47">
        <f t="shared" si="11"/>
        <v>113</v>
      </c>
      <c r="W24" s="47">
        <f t="shared" si="12"/>
        <v>0</v>
      </c>
      <c r="X24" s="47">
        <f t="shared" si="13"/>
        <v>0</v>
      </c>
      <c r="Y24" s="47">
        <f t="shared" si="14"/>
        <v>0</v>
      </c>
      <c r="Z24" s="47">
        <f t="shared" si="15"/>
        <v>0</v>
      </c>
      <c r="AA24" s="47">
        <f t="shared" si="16"/>
        <v>0</v>
      </c>
      <c r="AB24" s="47">
        <f t="shared" si="17"/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f t="shared" si="18"/>
        <v>53</v>
      </c>
      <c r="AK24" s="47">
        <v>0</v>
      </c>
      <c r="AL24" s="47">
        <v>53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f t="shared" si="19"/>
        <v>60</v>
      </c>
      <c r="AS24" s="47">
        <v>0</v>
      </c>
      <c r="AT24" s="47">
        <v>60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f t="shared" si="20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21"/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f t="shared" si="22"/>
        <v>151</v>
      </c>
      <c r="BQ24" s="47">
        <v>131</v>
      </c>
      <c r="BR24" s="47">
        <v>4</v>
      </c>
      <c r="BS24" s="47">
        <v>0</v>
      </c>
      <c r="BT24" s="47">
        <v>0</v>
      </c>
      <c r="BU24" s="47">
        <v>0</v>
      </c>
      <c r="BV24" s="47">
        <v>16</v>
      </c>
      <c r="BW24" s="47">
        <v>0</v>
      </c>
    </row>
    <row r="25" spans="1:75" ht="13.5">
      <c r="A25" s="185" t="s">
        <v>95</v>
      </c>
      <c r="B25" s="186" t="s">
        <v>131</v>
      </c>
      <c r="C25" s="46" t="s">
        <v>132</v>
      </c>
      <c r="D25" s="47">
        <f t="shared" si="0"/>
        <v>2007</v>
      </c>
      <c r="E25" s="47">
        <f t="shared" si="1"/>
        <v>787</v>
      </c>
      <c r="F25" s="47">
        <f t="shared" si="2"/>
        <v>240</v>
      </c>
      <c r="G25" s="47">
        <f t="shared" si="3"/>
        <v>212</v>
      </c>
      <c r="H25" s="47">
        <f t="shared" si="4"/>
        <v>50</v>
      </c>
      <c r="I25" s="47">
        <f t="shared" si="5"/>
        <v>254</v>
      </c>
      <c r="J25" s="47">
        <f t="shared" si="6"/>
        <v>83</v>
      </c>
      <c r="K25" s="47">
        <f t="shared" si="7"/>
        <v>381</v>
      </c>
      <c r="L25" s="47">
        <f t="shared" si="8"/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f t="shared" si="9"/>
        <v>2007</v>
      </c>
      <c r="U25" s="47">
        <f t="shared" si="10"/>
        <v>787</v>
      </c>
      <c r="V25" s="47">
        <f t="shared" si="11"/>
        <v>240</v>
      </c>
      <c r="W25" s="47">
        <f t="shared" si="12"/>
        <v>212</v>
      </c>
      <c r="X25" s="47">
        <f t="shared" si="13"/>
        <v>50</v>
      </c>
      <c r="Y25" s="47">
        <f t="shared" si="14"/>
        <v>254</v>
      </c>
      <c r="Z25" s="47">
        <f t="shared" si="15"/>
        <v>83</v>
      </c>
      <c r="AA25" s="47">
        <f t="shared" si="16"/>
        <v>381</v>
      </c>
      <c r="AB25" s="47">
        <f t="shared" si="17"/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f t="shared" si="18"/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19"/>
        <v>2007</v>
      </c>
      <c r="AS25" s="47">
        <v>787</v>
      </c>
      <c r="AT25" s="47">
        <v>240</v>
      </c>
      <c r="AU25" s="47">
        <v>212</v>
      </c>
      <c r="AV25" s="47">
        <v>50</v>
      </c>
      <c r="AW25" s="47">
        <v>254</v>
      </c>
      <c r="AX25" s="47">
        <v>83</v>
      </c>
      <c r="AY25" s="47">
        <v>381</v>
      </c>
      <c r="AZ25" s="47">
        <f t="shared" si="20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21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22"/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</row>
    <row r="26" spans="1:75" ht="13.5">
      <c r="A26" s="185" t="s">
        <v>95</v>
      </c>
      <c r="B26" s="186" t="s">
        <v>133</v>
      </c>
      <c r="C26" s="46" t="s">
        <v>134</v>
      </c>
      <c r="D26" s="47">
        <f t="shared" si="0"/>
        <v>1178</v>
      </c>
      <c r="E26" s="47">
        <f t="shared" si="1"/>
        <v>544</v>
      </c>
      <c r="F26" s="47">
        <f t="shared" si="2"/>
        <v>172</v>
      </c>
      <c r="G26" s="47">
        <f t="shared" si="3"/>
        <v>141</v>
      </c>
      <c r="H26" s="47">
        <f t="shared" si="4"/>
        <v>27</v>
      </c>
      <c r="I26" s="47">
        <f t="shared" si="5"/>
        <v>221</v>
      </c>
      <c r="J26" s="47">
        <f t="shared" si="6"/>
        <v>73</v>
      </c>
      <c r="K26" s="47">
        <f t="shared" si="7"/>
        <v>0</v>
      </c>
      <c r="L26" s="47">
        <f t="shared" si="8"/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f t="shared" si="9"/>
        <v>1039</v>
      </c>
      <c r="U26" s="47">
        <f t="shared" si="10"/>
        <v>420</v>
      </c>
      <c r="V26" s="47">
        <f t="shared" si="11"/>
        <v>169</v>
      </c>
      <c r="W26" s="47">
        <f t="shared" si="12"/>
        <v>141</v>
      </c>
      <c r="X26" s="47">
        <f t="shared" si="13"/>
        <v>27</v>
      </c>
      <c r="Y26" s="47">
        <f t="shared" si="14"/>
        <v>221</v>
      </c>
      <c r="Z26" s="47">
        <f t="shared" si="15"/>
        <v>61</v>
      </c>
      <c r="AA26" s="47">
        <f t="shared" si="16"/>
        <v>0</v>
      </c>
      <c r="AB26" s="47">
        <f t="shared" si="17"/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f t="shared" si="18"/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f t="shared" si="19"/>
        <v>1039</v>
      </c>
      <c r="AS26" s="47">
        <v>420</v>
      </c>
      <c r="AT26" s="47">
        <v>169</v>
      </c>
      <c r="AU26" s="47">
        <v>141</v>
      </c>
      <c r="AV26" s="47">
        <v>27</v>
      </c>
      <c r="AW26" s="47">
        <v>221</v>
      </c>
      <c r="AX26" s="47">
        <v>61</v>
      </c>
      <c r="AY26" s="47">
        <v>0</v>
      </c>
      <c r="AZ26" s="47">
        <f t="shared" si="20"/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t="shared" si="21"/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t="shared" si="22"/>
        <v>139</v>
      </c>
      <c r="BQ26" s="47">
        <v>124</v>
      </c>
      <c r="BR26" s="47">
        <v>3</v>
      </c>
      <c r="BS26" s="47">
        <v>0</v>
      </c>
      <c r="BT26" s="47">
        <v>0</v>
      </c>
      <c r="BU26" s="47">
        <v>0</v>
      </c>
      <c r="BV26" s="47">
        <v>12</v>
      </c>
      <c r="BW26" s="47">
        <v>0</v>
      </c>
    </row>
    <row r="27" spans="1:75" ht="13.5">
      <c r="A27" s="185" t="s">
        <v>95</v>
      </c>
      <c r="B27" s="186" t="s">
        <v>135</v>
      </c>
      <c r="C27" s="46" t="s">
        <v>136</v>
      </c>
      <c r="D27" s="47">
        <f t="shared" si="0"/>
        <v>289</v>
      </c>
      <c r="E27" s="47">
        <f t="shared" si="1"/>
        <v>107</v>
      </c>
      <c r="F27" s="47">
        <f t="shared" si="2"/>
        <v>67</v>
      </c>
      <c r="G27" s="47">
        <f t="shared" si="3"/>
        <v>40</v>
      </c>
      <c r="H27" s="47">
        <f t="shared" si="4"/>
        <v>15</v>
      </c>
      <c r="I27" s="47">
        <f t="shared" si="5"/>
        <v>47</v>
      </c>
      <c r="J27" s="47">
        <f t="shared" si="6"/>
        <v>13</v>
      </c>
      <c r="K27" s="47">
        <f t="shared" si="7"/>
        <v>0</v>
      </c>
      <c r="L27" s="47">
        <f t="shared" si="8"/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f t="shared" si="9"/>
        <v>274</v>
      </c>
      <c r="U27" s="47">
        <f t="shared" si="10"/>
        <v>93</v>
      </c>
      <c r="V27" s="47">
        <f t="shared" si="11"/>
        <v>66</v>
      </c>
      <c r="W27" s="47">
        <f t="shared" si="12"/>
        <v>40</v>
      </c>
      <c r="X27" s="47">
        <f t="shared" si="13"/>
        <v>15</v>
      </c>
      <c r="Y27" s="47">
        <f t="shared" si="14"/>
        <v>47</v>
      </c>
      <c r="Z27" s="47">
        <f t="shared" si="15"/>
        <v>13</v>
      </c>
      <c r="AA27" s="47">
        <f t="shared" si="16"/>
        <v>0</v>
      </c>
      <c r="AB27" s="47">
        <f t="shared" si="17"/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f t="shared" si="18"/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f t="shared" si="19"/>
        <v>274</v>
      </c>
      <c r="AS27" s="47">
        <v>93</v>
      </c>
      <c r="AT27" s="47">
        <v>66</v>
      </c>
      <c r="AU27" s="47">
        <v>40</v>
      </c>
      <c r="AV27" s="47">
        <v>15</v>
      </c>
      <c r="AW27" s="47">
        <v>47</v>
      </c>
      <c r="AX27" s="47">
        <v>13</v>
      </c>
      <c r="AY27" s="47">
        <v>0</v>
      </c>
      <c r="AZ27" s="47">
        <f t="shared" si="20"/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 t="shared" si="21"/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f t="shared" si="22"/>
        <v>15</v>
      </c>
      <c r="BQ27" s="47">
        <v>14</v>
      </c>
      <c r="BR27" s="47">
        <v>1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</row>
    <row r="28" spans="1:75" ht="13.5">
      <c r="A28" s="185" t="s">
        <v>95</v>
      </c>
      <c r="B28" s="186" t="s">
        <v>137</v>
      </c>
      <c r="C28" s="46" t="s">
        <v>138</v>
      </c>
      <c r="D28" s="47">
        <f t="shared" si="0"/>
        <v>183</v>
      </c>
      <c r="E28" s="47">
        <f t="shared" si="1"/>
        <v>14</v>
      </c>
      <c r="F28" s="47">
        <f t="shared" si="2"/>
        <v>91</v>
      </c>
      <c r="G28" s="47">
        <f t="shared" si="3"/>
        <v>73</v>
      </c>
      <c r="H28" s="47">
        <f t="shared" si="4"/>
        <v>5</v>
      </c>
      <c r="I28" s="47">
        <f t="shared" si="5"/>
        <v>0</v>
      </c>
      <c r="J28" s="47">
        <f t="shared" si="6"/>
        <v>0</v>
      </c>
      <c r="K28" s="47">
        <f t="shared" si="7"/>
        <v>0</v>
      </c>
      <c r="L28" s="47">
        <f t="shared" si="8"/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f t="shared" si="9"/>
        <v>183</v>
      </c>
      <c r="U28" s="47">
        <f t="shared" si="10"/>
        <v>14</v>
      </c>
      <c r="V28" s="47">
        <f t="shared" si="11"/>
        <v>91</v>
      </c>
      <c r="W28" s="47">
        <f t="shared" si="12"/>
        <v>73</v>
      </c>
      <c r="X28" s="47">
        <f t="shared" si="13"/>
        <v>5</v>
      </c>
      <c r="Y28" s="47">
        <f t="shared" si="14"/>
        <v>0</v>
      </c>
      <c r="Z28" s="47">
        <f t="shared" si="15"/>
        <v>0</v>
      </c>
      <c r="AA28" s="47">
        <f t="shared" si="16"/>
        <v>0</v>
      </c>
      <c r="AB28" s="47">
        <f t="shared" si="17"/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f t="shared" si="18"/>
        <v>10</v>
      </c>
      <c r="AK28" s="47">
        <v>0</v>
      </c>
      <c r="AL28" s="47">
        <v>10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f t="shared" si="19"/>
        <v>173</v>
      </c>
      <c r="AS28" s="47">
        <v>14</v>
      </c>
      <c r="AT28" s="47">
        <v>81</v>
      </c>
      <c r="AU28" s="47">
        <v>73</v>
      </c>
      <c r="AV28" s="47">
        <v>5</v>
      </c>
      <c r="AW28" s="47">
        <v>0</v>
      </c>
      <c r="AX28" s="47">
        <v>0</v>
      </c>
      <c r="AY28" s="47">
        <v>0</v>
      </c>
      <c r="AZ28" s="47">
        <f t="shared" si="20"/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f t="shared" si="21"/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f t="shared" si="22"/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</row>
    <row r="29" spans="1:75" ht="13.5">
      <c r="A29" s="185" t="s">
        <v>95</v>
      </c>
      <c r="B29" s="186" t="s">
        <v>139</v>
      </c>
      <c r="C29" s="46" t="s">
        <v>140</v>
      </c>
      <c r="D29" s="47">
        <f t="shared" si="0"/>
        <v>121</v>
      </c>
      <c r="E29" s="47">
        <f t="shared" si="1"/>
        <v>48</v>
      </c>
      <c r="F29" s="47">
        <f t="shared" si="2"/>
        <v>32</v>
      </c>
      <c r="G29" s="47">
        <f t="shared" si="3"/>
        <v>24</v>
      </c>
      <c r="H29" s="47">
        <f t="shared" si="4"/>
        <v>4</v>
      </c>
      <c r="I29" s="47">
        <f t="shared" si="5"/>
        <v>0</v>
      </c>
      <c r="J29" s="47">
        <f t="shared" si="6"/>
        <v>0</v>
      </c>
      <c r="K29" s="47">
        <f t="shared" si="7"/>
        <v>13</v>
      </c>
      <c r="L29" s="47">
        <f t="shared" si="8"/>
        <v>97</v>
      </c>
      <c r="M29" s="47">
        <v>48</v>
      </c>
      <c r="N29" s="47">
        <v>32</v>
      </c>
      <c r="O29" s="47">
        <v>0</v>
      </c>
      <c r="P29" s="47">
        <v>4</v>
      </c>
      <c r="Q29" s="47">
        <v>0</v>
      </c>
      <c r="R29" s="47">
        <v>0</v>
      </c>
      <c r="S29" s="47">
        <v>13</v>
      </c>
      <c r="T29" s="47">
        <f t="shared" si="9"/>
        <v>24</v>
      </c>
      <c r="U29" s="47">
        <f t="shared" si="10"/>
        <v>0</v>
      </c>
      <c r="V29" s="47">
        <f t="shared" si="11"/>
        <v>0</v>
      </c>
      <c r="W29" s="47">
        <f t="shared" si="12"/>
        <v>24</v>
      </c>
      <c r="X29" s="47">
        <f t="shared" si="13"/>
        <v>0</v>
      </c>
      <c r="Y29" s="47">
        <f t="shared" si="14"/>
        <v>0</v>
      </c>
      <c r="Z29" s="47">
        <f t="shared" si="15"/>
        <v>0</v>
      </c>
      <c r="AA29" s="47">
        <f t="shared" si="16"/>
        <v>0</v>
      </c>
      <c r="AB29" s="47">
        <f t="shared" si="17"/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f t="shared" si="18"/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f t="shared" si="19"/>
        <v>24</v>
      </c>
      <c r="AS29" s="47">
        <v>0</v>
      </c>
      <c r="AT29" s="47">
        <v>0</v>
      </c>
      <c r="AU29" s="47">
        <v>24</v>
      </c>
      <c r="AV29" s="47">
        <v>0</v>
      </c>
      <c r="AW29" s="47">
        <v>0</v>
      </c>
      <c r="AX29" s="47">
        <v>0</v>
      </c>
      <c r="AY29" s="47">
        <v>0</v>
      </c>
      <c r="AZ29" s="47">
        <f t="shared" si="20"/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f t="shared" si="21"/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f t="shared" si="22"/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</row>
    <row r="30" spans="1:75" ht="13.5">
      <c r="A30" s="185" t="s">
        <v>95</v>
      </c>
      <c r="B30" s="186" t="s">
        <v>141</v>
      </c>
      <c r="C30" s="46" t="s">
        <v>142</v>
      </c>
      <c r="D30" s="47">
        <f t="shared" si="0"/>
        <v>94</v>
      </c>
      <c r="E30" s="47">
        <f t="shared" si="1"/>
        <v>8</v>
      </c>
      <c r="F30" s="47">
        <f t="shared" si="2"/>
        <v>40</v>
      </c>
      <c r="G30" s="47">
        <f t="shared" si="3"/>
        <v>41</v>
      </c>
      <c r="H30" s="47">
        <f t="shared" si="4"/>
        <v>2</v>
      </c>
      <c r="I30" s="47">
        <f t="shared" si="5"/>
        <v>0</v>
      </c>
      <c r="J30" s="47">
        <f t="shared" si="6"/>
        <v>0</v>
      </c>
      <c r="K30" s="47">
        <f t="shared" si="7"/>
        <v>3</v>
      </c>
      <c r="L30" s="47">
        <f t="shared" si="8"/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f t="shared" si="9"/>
        <v>94</v>
      </c>
      <c r="U30" s="47">
        <f t="shared" si="10"/>
        <v>8</v>
      </c>
      <c r="V30" s="47">
        <f t="shared" si="11"/>
        <v>40</v>
      </c>
      <c r="W30" s="47">
        <f t="shared" si="12"/>
        <v>41</v>
      </c>
      <c r="X30" s="47">
        <f t="shared" si="13"/>
        <v>2</v>
      </c>
      <c r="Y30" s="47">
        <f t="shared" si="14"/>
        <v>0</v>
      </c>
      <c r="Z30" s="47">
        <f t="shared" si="15"/>
        <v>0</v>
      </c>
      <c r="AA30" s="47">
        <f t="shared" si="16"/>
        <v>3</v>
      </c>
      <c r="AB30" s="47">
        <f t="shared" si="17"/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f t="shared" si="18"/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f t="shared" si="19"/>
        <v>94</v>
      </c>
      <c r="AS30" s="47">
        <v>8</v>
      </c>
      <c r="AT30" s="47">
        <v>40</v>
      </c>
      <c r="AU30" s="47">
        <v>41</v>
      </c>
      <c r="AV30" s="47">
        <v>2</v>
      </c>
      <c r="AW30" s="47">
        <v>0</v>
      </c>
      <c r="AX30" s="47">
        <v>0</v>
      </c>
      <c r="AY30" s="47">
        <v>3</v>
      </c>
      <c r="AZ30" s="47">
        <f t="shared" si="20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21"/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f t="shared" si="22"/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</row>
    <row r="31" spans="1:75" ht="13.5">
      <c r="A31" s="185" t="s">
        <v>95</v>
      </c>
      <c r="B31" s="186" t="s">
        <v>143</v>
      </c>
      <c r="C31" s="46" t="s">
        <v>144</v>
      </c>
      <c r="D31" s="47">
        <f t="shared" si="0"/>
        <v>79</v>
      </c>
      <c r="E31" s="47">
        <f t="shared" si="1"/>
        <v>0</v>
      </c>
      <c r="F31" s="47">
        <f t="shared" si="2"/>
        <v>79</v>
      </c>
      <c r="G31" s="47">
        <f t="shared" si="3"/>
        <v>0</v>
      </c>
      <c r="H31" s="47">
        <f t="shared" si="4"/>
        <v>0</v>
      </c>
      <c r="I31" s="47">
        <f t="shared" si="5"/>
        <v>0</v>
      </c>
      <c r="J31" s="47">
        <f t="shared" si="6"/>
        <v>0</v>
      </c>
      <c r="K31" s="47">
        <f t="shared" si="7"/>
        <v>0</v>
      </c>
      <c r="L31" s="47">
        <f t="shared" si="8"/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f t="shared" si="9"/>
        <v>79</v>
      </c>
      <c r="U31" s="47">
        <f t="shared" si="10"/>
        <v>0</v>
      </c>
      <c r="V31" s="47">
        <f t="shared" si="11"/>
        <v>79</v>
      </c>
      <c r="W31" s="47">
        <f t="shared" si="12"/>
        <v>0</v>
      </c>
      <c r="X31" s="47">
        <f t="shared" si="13"/>
        <v>0</v>
      </c>
      <c r="Y31" s="47">
        <f t="shared" si="14"/>
        <v>0</v>
      </c>
      <c r="Z31" s="47">
        <f t="shared" si="15"/>
        <v>0</v>
      </c>
      <c r="AA31" s="47">
        <f t="shared" si="16"/>
        <v>0</v>
      </c>
      <c r="AB31" s="47">
        <f t="shared" si="17"/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f t="shared" si="18"/>
        <v>36</v>
      </c>
      <c r="AK31" s="47">
        <v>0</v>
      </c>
      <c r="AL31" s="47">
        <v>36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f t="shared" si="19"/>
        <v>43</v>
      </c>
      <c r="AS31" s="47">
        <v>0</v>
      </c>
      <c r="AT31" s="47">
        <v>43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f t="shared" si="20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21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22"/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</row>
    <row r="32" spans="1:75" ht="13.5">
      <c r="A32" s="185" t="s">
        <v>95</v>
      </c>
      <c r="B32" s="186" t="s">
        <v>145</v>
      </c>
      <c r="C32" s="46" t="s">
        <v>146</v>
      </c>
      <c r="D32" s="47">
        <f t="shared" si="0"/>
        <v>74</v>
      </c>
      <c r="E32" s="47">
        <f t="shared" si="1"/>
        <v>0</v>
      </c>
      <c r="F32" s="47">
        <f t="shared" si="2"/>
        <v>74</v>
      </c>
      <c r="G32" s="47">
        <f t="shared" si="3"/>
        <v>0</v>
      </c>
      <c r="H32" s="47">
        <f t="shared" si="4"/>
        <v>0</v>
      </c>
      <c r="I32" s="47">
        <f t="shared" si="5"/>
        <v>0</v>
      </c>
      <c r="J32" s="47">
        <f t="shared" si="6"/>
        <v>0</v>
      </c>
      <c r="K32" s="47">
        <f t="shared" si="7"/>
        <v>0</v>
      </c>
      <c r="L32" s="47">
        <f t="shared" si="8"/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f t="shared" si="9"/>
        <v>74</v>
      </c>
      <c r="U32" s="47">
        <f t="shared" si="10"/>
        <v>0</v>
      </c>
      <c r="V32" s="47">
        <f t="shared" si="11"/>
        <v>74</v>
      </c>
      <c r="W32" s="47">
        <f t="shared" si="12"/>
        <v>0</v>
      </c>
      <c r="X32" s="47">
        <f t="shared" si="13"/>
        <v>0</v>
      </c>
      <c r="Y32" s="47">
        <f t="shared" si="14"/>
        <v>0</v>
      </c>
      <c r="Z32" s="47">
        <f t="shared" si="15"/>
        <v>0</v>
      </c>
      <c r="AA32" s="47">
        <f t="shared" si="16"/>
        <v>0</v>
      </c>
      <c r="AB32" s="47">
        <f t="shared" si="17"/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f t="shared" si="18"/>
        <v>33</v>
      </c>
      <c r="AK32" s="47">
        <v>0</v>
      </c>
      <c r="AL32" s="47">
        <v>33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f t="shared" si="19"/>
        <v>41</v>
      </c>
      <c r="AS32" s="47">
        <v>0</v>
      </c>
      <c r="AT32" s="47">
        <v>41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f t="shared" si="20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21"/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f t="shared" si="22"/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</row>
    <row r="33" spans="1:75" ht="13.5">
      <c r="A33" s="185" t="s">
        <v>95</v>
      </c>
      <c r="B33" s="186" t="s">
        <v>147</v>
      </c>
      <c r="C33" s="46" t="s">
        <v>148</v>
      </c>
      <c r="D33" s="47">
        <f t="shared" si="0"/>
        <v>131</v>
      </c>
      <c r="E33" s="47">
        <f t="shared" si="1"/>
        <v>47</v>
      </c>
      <c r="F33" s="47">
        <f t="shared" si="2"/>
        <v>57</v>
      </c>
      <c r="G33" s="47">
        <f t="shared" si="3"/>
        <v>15</v>
      </c>
      <c r="H33" s="47">
        <f t="shared" si="4"/>
        <v>2</v>
      </c>
      <c r="I33" s="47">
        <f t="shared" si="5"/>
        <v>10</v>
      </c>
      <c r="J33" s="47">
        <f t="shared" si="6"/>
        <v>0</v>
      </c>
      <c r="K33" s="47">
        <f t="shared" si="7"/>
        <v>0</v>
      </c>
      <c r="L33" s="47">
        <f t="shared" si="8"/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f t="shared" si="9"/>
        <v>131</v>
      </c>
      <c r="U33" s="47">
        <f t="shared" si="10"/>
        <v>47</v>
      </c>
      <c r="V33" s="47">
        <f t="shared" si="11"/>
        <v>57</v>
      </c>
      <c r="W33" s="47">
        <f t="shared" si="12"/>
        <v>15</v>
      </c>
      <c r="X33" s="47">
        <f t="shared" si="13"/>
        <v>2</v>
      </c>
      <c r="Y33" s="47">
        <f t="shared" si="14"/>
        <v>10</v>
      </c>
      <c r="Z33" s="47">
        <f t="shared" si="15"/>
        <v>0</v>
      </c>
      <c r="AA33" s="47">
        <f t="shared" si="16"/>
        <v>0</v>
      </c>
      <c r="AB33" s="47">
        <f t="shared" si="17"/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f t="shared" si="18"/>
        <v>47</v>
      </c>
      <c r="AK33" s="47">
        <v>0</v>
      </c>
      <c r="AL33" s="47">
        <v>47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19"/>
        <v>84</v>
      </c>
      <c r="AS33" s="47">
        <v>47</v>
      </c>
      <c r="AT33" s="47">
        <v>10</v>
      </c>
      <c r="AU33" s="47">
        <v>15</v>
      </c>
      <c r="AV33" s="47">
        <v>2</v>
      </c>
      <c r="AW33" s="47">
        <v>10</v>
      </c>
      <c r="AX33" s="47">
        <v>0</v>
      </c>
      <c r="AY33" s="47">
        <v>0</v>
      </c>
      <c r="AZ33" s="47">
        <f t="shared" si="20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21"/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f t="shared" si="22"/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</row>
    <row r="34" spans="1:75" ht="13.5">
      <c r="A34" s="185" t="s">
        <v>95</v>
      </c>
      <c r="B34" s="186" t="s">
        <v>149</v>
      </c>
      <c r="C34" s="46" t="s">
        <v>150</v>
      </c>
      <c r="D34" s="47">
        <f t="shared" si="0"/>
        <v>90</v>
      </c>
      <c r="E34" s="47">
        <f aca="true" t="shared" si="23" ref="E34:E59">M34+U34+BQ34</f>
        <v>43</v>
      </c>
      <c r="F34" s="47">
        <f aca="true" t="shared" si="24" ref="F34:F59">N34+V34+BR34</f>
        <v>18</v>
      </c>
      <c r="G34" s="47">
        <f aca="true" t="shared" si="25" ref="G34:G59">O34+W34+BS34</f>
        <v>8</v>
      </c>
      <c r="H34" s="47">
        <f aca="true" t="shared" si="26" ref="H34:H59">P34+X34+BT34</f>
        <v>2</v>
      </c>
      <c r="I34" s="47">
        <f aca="true" t="shared" si="27" ref="I34:I59">Q34+Y34+BU34</f>
        <v>19</v>
      </c>
      <c r="J34" s="47">
        <f aca="true" t="shared" si="28" ref="J34:J59">R34+Z34+BV34</f>
        <v>0</v>
      </c>
      <c r="K34" s="47">
        <f aca="true" t="shared" si="29" ref="K34:K59">S34+AA34+BW34</f>
        <v>0</v>
      </c>
      <c r="L34" s="47">
        <f aca="true" t="shared" si="30" ref="L34:L59">SUM(M34:S34)</f>
        <v>90</v>
      </c>
      <c r="M34" s="47">
        <v>43</v>
      </c>
      <c r="N34" s="47">
        <v>18</v>
      </c>
      <c r="O34" s="47">
        <v>8</v>
      </c>
      <c r="P34" s="47">
        <v>2</v>
      </c>
      <c r="Q34" s="47">
        <v>19</v>
      </c>
      <c r="R34" s="47">
        <v>0</v>
      </c>
      <c r="S34" s="47">
        <v>0</v>
      </c>
      <c r="T34" s="47">
        <f aca="true" t="shared" si="31" ref="T34:T59">SUM(U34:AA34)</f>
        <v>0</v>
      </c>
      <c r="U34" s="47">
        <f aca="true" t="shared" si="32" ref="U34:U59">AC34+AK34+AS34+BA34+BI34</f>
        <v>0</v>
      </c>
      <c r="V34" s="47">
        <f aca="true" t="shared" si="33" ref="V34:V59">AD34+AL34+AT34+BB34+BJ34</f>
        <v>0</v>
      </c>
      <c r="W34" s="47">
        <f aca="true" t="shared" si="34" ref="W34:W59">AE34+AM34+AU34+BC34+BK34</f>
        <v>0</v>
      </c>
      <c r="X34" s="47">
        <f aca="true" t="shared" si="35" ref="X34:X59">AF34+AN34+AV34+BD34+BL34</f>
        <v>0</v>
      </c>
      <c r="Y34" s="47">
        <f aca="true" t="shared" si="36" ref="Y34:Y59">AG34+AO34+AW34+BE34+BM34</f>
        <v>0</v>
      </c>
      <c r="Z34" s="47">
        <f aca="true" t="shared" si="37" ref="Z34:Z59">AH34+AP34+AX34+BF34+BN34</f>
        <v>0</v>
      </c>
      <c r="AA34" s="47">
        <f aca="true" t="shared" si="38" ref="AA34:AA59">AI34+AQ34+AY34+BG34+BO34</f>
        <v>0</v>
      </c>
      <c r="AB34" s="47">
        <f aca="true" t="shared" si="39" ref="AB34:AB59">SUM(AC34:AI34)</f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 aca="true" t="shared" si="40" ref="AJ34:AJ59">SUM(AK34:AQ34)</f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aca="true" t="shared" si="41" ref="AR34:AR59">SUM(AS34:AY34)</f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f aca="true" t="shared" si="42" ref="AZ34:AZ59">SUM(BA34:BG34)</f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f aca="true" t="shared" si="43" ref="BH34:BH59">SUM(BI34:BO34)</f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f aca="true" t="shared" si="44" ref="BP34:BP59">SUM(BQ34:BW34)</f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</row>
    <row r="35" spans="1:75" ht="13.5">
      <c r="A35" s="185" t="s">
        <v>95</v>
      </c>
      <c r="B35" s="186" t="s">
        <v>151</v>
      </c>
      <c r="C35" s="46" t="s">
        <v>152</v>
      </c>
      <c r="D35" s="47">
        <f t="shared" si="0"/>
        <v>78</v>
      </c>
      <c r="E35" s="47">
        <f t="shared" si="23"/>
        <v>0</v>
      </c>
      <c r="F35" s="47">
        <f t="shared" si="24"/>
        <v>78</v>
      </c>
      <c r="G35" s="47">
        <f t="shared" si="25"/>
        <v>0</v>
      </c>
      <c r="H35" s="47">
        <f t="shared" si="26"/>
        <v>0</v>
      </c>
      <c r="I35" s="47">
        <f t="shared" si="27"/>
        <v>0</v>
      </c>
      <c r="J35" s="47">
        <f t="shared" si="28"/>
        <v>0</v>
      </c>
      <c r="K35" s="47">
        <f t="shared" si="29"/>
        <v>0</v>
      </c>
      <c r="L35" s="47">
        <f t="shared" si="30"/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f t="shared" si="31"/>
        <v>78</v>
      </c>
      <c r="U35" s="47">
        <f t="shared" si="32"/>
        <v>0</v>
      </c>
      <c r="V35" s="47">
        <f t="shared" si="33"/>
        <v>78</v>
      </c>
      <c r="W35" s="47">
        <f t="shared" si="34"/>
        <v>0</v>
      </c>
      <c r="X35" s="47">
        <f t="shared" si="35"/>
        <v>0</v>
      </c>
      <c r="Y35" s="47">
        <f t="shared" si="36"/>
        <v>0</v>
      </c>
      <c r="Z35" s="47">
        <f t="shared" si="37"/>
        <v>0</v>
      </c>
      <c r="AA35" s="47">
        <f t="shared" si="38"/>
        <v>0</v>
      </c>
      <c r="AB35" s="47">
        <f t="shared" si="39"/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f t="shared" si="40"/>
        <v>37</v>
      </c>
      <c r="AK35" s="47">
        <v>0</v>
      </c>
      <c r="AL35" s="47">
        <v>37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f t="shared" si="41"/>
        <v>41</v>
      </c>
      <c r="AS35" s="47">
        <v>0</v>
      </c>
      <c r="AT35" s="47">
        <v>41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f t="shared" si="42"/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f t="shared" si="43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f t="shared" si="44"/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</row>
    <row r="36" spans="1:75" ht="13.5">
      <c r="A36" s="185" t="s">
        <v>95</v>
      </c>
      <c r="B36" s="186" t="s">
        <v>153</v>
      </c>
      <c r="C36" s="46" t="s">
        <v>154</v>
      </c>
      <c r="D36" s="47">
        <f t="shared" si="0"/>
        <v>7</v>
      </c>
      <c r="E36" s="47">
        <f t="shared" si="23"/>
        <v>2</v>
      </c>
      <c r="F36" s="47">
        <f t="shared" si="24"/>
        <v>5</v>
      </c>
      <c r="G36" s="47">
        <f t="shared" si="25"/>
        <v>0</v>
      </c>
      <c r="H36" s="47">
        <f t="shared" si="26"/>
        <v>0</v>
      </c>
      <c r="I36" s="47">
        <f t="shared" si="27"/>
        <v>0</v>
      </c>
      <c r="J36" s="47">
        <f t="shared" si="28"/>
        <v>0</v>
      </c>
      <c r="K36" s="47">
        <f t="shared" si="29"/>
        <v>0</v>
      </c>
      <c r="L36" s="47">
        <f t="shared" si="30"/>
        <v>2</v>
      </c>
      <c r="M36" s="47">
        <v>2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f t="shared" si="31"/>
        <v>5</v>
      </c>
      <c r="U36" s="47">
        <f t="shared" si="32"/>
        <v>0</v>
      </c>
      <c r="V36" s="47">
        <f t="shared" si="33"/>
        <v>5</v>
      </c>
      <c r="W36" s="47">
        <f t="shared" si="34"/>
        <v>0</v>
      </c>
      <c r="X36" s="47">
        <f t="shared" si="35"/>
        <v>0</v>
      </c>
      <c r="Y36" s="47">
        <f t="shared" si="36"/>
        <v>0</v>
      </c>
      <c r="Z36" s="47">
        <f t="shared" si="37"/>
        <v>0</v>
      </c>
      <c r="AA36" s="47">
        <f t="shared" si="38"/>
        <v>0</v>
      </c>
      <c r="AB36" s="47">
        <f t="shared" si="39"/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f t="shared" si="40"/>
        <v>2</v>
      </c>
      <c r="AK36" s="47">
        <v>0</v>
      </c>
      <c r="AL36" s="47">
        <v>2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f t="shared" si="41"/>
        <v>3</v>
      </c>
      <c r="AS36" s="47">
        <v>0</v>
      </c>
      <c r="AT36" s="47">
        <v>3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f t="shared" si="42"/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f t="shared" si="43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44"/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</row>
    <row r="37" spans="1:75" ht="13.5">
      <c r="A37" s="185" t="s">
        <v>95</v>
      </c>
      <c r="B37" s="186" t="s">
        <v>155</v>
      </c>
      <c r="C37" s="46" t="s">
        <v>156</v>
      </c>
      <c r="D37" s="47">
        <f t="shared" si="0"/>
        <v>21</v>
      </c>
      <c r="E37" s="47">
        <f t="shared" si="23"/>
        <v>10</v>
      </c>
      <c r="F37" s="47">
        <f t="shared" si="24"/>
        <v>11</v>
      </c>
      <c r="G37" s="47">
        <f t="shared" si="25"/>
        <v>0</v>
      </c>
      <c r="H37" s="47">
        <f t="shared" si="26"/>
        <v>0</v>
      </c>
      <c r="I37" s="47">
        <f t="shared" si="27"/>
        <v>0</v>
      </c>
      <c r="J37" s="47">
        <f t="shared" si="28"/>
        <v>0</v>
      </c>
      <c r="K37" s="47">
        <f t="shared" si="29"/>
        <v>0</v>
      </c>
      <c r="L37" s="47">
        <f t="shared" si="30"/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f t="shared" si="31"/>
        <v>11</v>
      </c>
      <c r="U37" s="47">
        <f t="shared" si="32"/>
        <v>0</v>
      </c>
      <c r="V37" s="47">
        <f t="shared" si="33"/>
        <v>11</v>
      </c>
      <c r="W37" s="47">
        <f t="shared" si="34"/>
        <v>0</v>
      </c>
      <c r="X37" s="47">
        <f t="shared" si="35"/>
        <v>0</v>
      </c>
      <c r="Y37" s="47">
        <f t="shared" si="36"/>
        <v>0</v>
      </c>
      <c r="Z37" s="47">
        <f t="shared" si="37"/>
        <v>0</v>
      </c>
      <c r="AA37" s="47">
        <f t="shared" si="38"/>
        <v>0</v>
      </c>
      <c r="AB37" s="47">
        <f t="shared" si="39"/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f t="shared" si="40"/>
        <v>4</v>
      </c>
      <c r="AK37" s="47">
        <v>0</v>
      </c>
      <c r="AL37" s="47">
        <v>4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f t="shared" si="41"/>
        <v>7</v>
      </c>
      <c r="AS37" s="47">
        <v>0</v>
      </c>
      <c r="AT37" s="47">
        <v>7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f t="shared" si="42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43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f t="shared" si="44"/>
        <v>10</v>
      </c>
      <c r="BQ37" s="47">
        <v>10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</row>
    <row r="38" spans="1:75" ht="13.5">
      <c r="A38" s="185" t="s">
        <v>95</v>
      </c>
      <c r="B38" s="186" t="s">
        <v>157</v>
      </c>
      <c r="C38" s="46" t="s">
        <v>158</v>
      </c>
      <c r="D38" s="47">
        <f t="shared" si="0"/>
        <v>2230</v>
      </c>
      <c r="E38" s="47">
        <f t="shared" si="23"/>
        <v>1302</v>
      </c>
      <c r="F38" s="47">
        <f t="shared" si="24"/>
        <v>266</v>
      </c>
      <c r="G38" s="47">
        <f t="shared" si="25"/>
        <v>215</v>
      </c>
      <c r="H38" s="47">
        <f t="shared" si="26"/>
        <v>19</v>
      </c>
      <c r="I38" s="47">
        <f t="shared" si="27"/>
        <v>305</v>
      </c>
      <c r="J38" s="47">
        <f t="shared" si="28"/>
        <v>123</v>
      </c>
      <c r="K38" s="47">
        <f t="shared" si="29"/>
        <v>0</v>
      </c>
      <c r="L38" s="47">
        <f t="shared" si="30"/>
        <v>1749</v>
      </c>
      <c r="M38" s="47">
        <v>1302</v>
      </c>
      <c r="N38" s="47">
        <v>0</v>
      </c>
      <c r="O38" s="47">
        <v>0</v>
      </c>
      <c r="P38" s="47">
        <v>19</v>
      </c>
      <c r="Q38" s="47">
        <v>305</v>
      </c>
      <c r="R38" s="47">
        <v>123</v>
      </c>
      <c r="S38" s="47">
        <v>0</v>
      </c>
      <c r="T38" s="47">
        <f t="shared" si="31"/>
        <v>481</v>
      </c>
      <c r="U38" s="47">
        <f t="shared" si="32"/>
        <v>0</v>
      </c>
      <c r="V38" s="47">
        <f t="shared" si="33"/>
        <v>266</v>
      </c>
      <c r="W38" s="47">
        <f t="shared" si="34"/>
        <v>215</v>
      </c>
      <c r="X38" s="47">
        <f t="shared" si="35"/>
        <v>0</v>
      </c>
      <c r="Y38" s="47">
        <f t="shared" si="36"/>
        <v>0</v>
      </c>
      <c r="Z38" s="47">
        <f t="shared" si="37"/>
        <v>0</v>
      </c>
      <c r="AA38" s="47">
        <f t="shared" si="38"/>
        <v>0</v>
      </c>
      <c r="AB38" s="47">
        <f t="shared" si="39"/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f t="shared" si="40"/>
        <v>128</v>
      </c>
      <c r="AK38" s="47">
        <v>0</v>
      </c>
      <c r="AL38" s="47">
        <v>128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f t="shared" si="41"/>
        <v>353</v>
      </c>
      <c r="AS38" s="47">
        <v>0</v>
      </c>
      <c r="AT38" s="47">
        <v>138</v>
      </c>
      <c r="AU38" s="47">
        <v>215</v>
      </c>
      <c r="AV38" s="47">
        <v>0</v>
      </c>
      <c r="AW38" s="47">
        <v>0</v>
      </c>
      <c r="AX38" s="47">
        <v>0</v>
      </c>
      <c r="AY38" s="47">
        <v>0</v>
      </c>
      <c r="AZ38" s="47">
        <f t="shared" si="42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43"/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f t="shared" si="44"/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</row>
    <row r="39" spans="1:75" ht="13.5">
      <c r="A39" s="185" t="s">
        <v>95</v>
      </c>
      <c r="B39" s="186" t="s">
        <v>159</v>
      </c>
      <c r="C39" s="46" t="s">
        <v>160</v>
      </c>
      <c r="D39" s="47">
        <f t="shared" si="0"/>
        <v>134</v>
      </c>
      <c r="E39" s="47">
        <f t="shared" si="23"/>
        <v>76</v>
      </c>
      <c r="F39" s="47">
        <f t="shared" si="24"/>
        <v>39</v>
      </c>
      <c r="G39" s="47">
        <f t="shared" si="25"/>
        <v>14</v>
      </c>
      <c r="H39" s="47">
        <f t="shared" si="26"/>
        <v>2</v>
      </c>
      <c r="I39" s="47">
        <f t="shared" si="27"/>
        <v>2</v>
      </c>
      <c r="J39" s="47">
        <f t="shared" si="28"/>
        <v>1</v>
      </c>
      <c r="K39" s="47">
        <f t="shared" si="29"/>
        <v>0</v>
      </c>
      <c r="L39" s="47">
        <f t="shared" si="30"/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f t="shared" si="31"/>
        <v>134</v>
      </c>
      <c r="U39" s="47">
        <f t="shared" si="32"/>
        <v>76</v>
      </c>
      <c r="V39" s="47">
        <f t="shared" si="33"/>
        <v>39</v>
      </c>
      <c r="W39" s="47">
        <f t="shared" si="34"/>
        <v>14</v>
      </c>
      <c r="X39" s="47">
        <f t="shared" si="35"/>
        <v>2</v>
      </c>
      <c r="Y39" s="47">
        <f t="shared" si="36"/>
        <v>2</v>
      </c>
      <c r="Z39" s="47">
        <f t="shared" si="37"/>
        <v>1</v>
      </c>
      <c r="AA39" s="47">
        <f t="shared" si="38"/>
        <v>0</v>
      </c>
      <c r="AB39" s="47">
        <f t="shared" si="39"/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f t="shared" si="40"/>
        <v>39</v>
      </c>
      <c r="AK39" s="47">
        <v>0</v>
      </c>
      <c r="AL39" s="47">
        <v>39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f t="shared" si="41"/>
        <v>95</v>
      </c>
      <c r="AS39" s="47">
        <v>76</v>
      </c>
      <c r="AT39" s="47">
        <v>0</v>
      </c>
      <c r="AU39" s="47">
        <v>14</v>
      </c>
      <c r="AV39" s="47">
        <v>2</v>
      </c>
      <c r="AW39" s="47">
        <v>2</v>
      </c>
      <c r="AX39" s="47">
        <v>1</v>
      </c>
      <c r="AY39" s="47">
        <v>0</v>
      </c>
      <c r="AZ39" s="47">
        <f t="shared" si="42"/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f t="shared" si="43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f t="shared" si="44"/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</row>
    <row r="40" spans="1:75" ht="13.5">
      <c r="A40" s="185" t="s">
        <v>95</v>
      </c>
      <c r="B40" s="186" t="s">
        <v>161</v>
      </c>
      <c r="C40" s="46" t="s">
        <v>64</v>
      </c>
      <c r="D40" s="47">
        <f t="shared" si="0"/>
        <v>1599</v>
      </c>
      <c r="E40" s="47">
        <f t="shared" si="23"/>
        <v>615</v>
      </c>
      <c r="F40" s="47">
        <f t="shared" si="24"/>
        <v>470</v>
      </c>
      <c r="G40" s="47">
        <f t="shared" si="25"/>
        <v>127</v>
      </c>
      <c r="H40" s="47">
        <f t="shared" si="26"/>
        <v>41</v>
      </c>
      <c r="I40" s="47">
        <f t="shared" si="27"/>
        <v>275</v>
      </c>
      <c r="J40" s="47">
        <f t="shared" si="28"/>
        <v>62</v>
      </c>
      <c r="K40" s="47">
        <f t="shared" si="29"/>
        <v>9</v>
      </c>
      <c r="L40" s="47">
        <f t="shared" si="30"/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f t="shared" si="31"/>
        <v>1599</v>
      </c>
      <c r="U40" s="47">
        <f t="shared" si="32"/>
        <v>615</v>
      </c>
      <c r="V40" s="47">
        <f t="shared" si="33"/>
        <v>470</v>
      </c>
      <c r="W40" s="47">
        <f t="shared" si="34"/>
        <v>127</v>
      </c>
      <c r="X40" s="47">
        <f t="shared" si="35"/>
        <v>41</v>
      </c>
      <c r="Y40" s="47">
        <f t="shared" si="36"/>
        <v>275</v>
      </c>
      <c r="Z40" s="47">
        <f t="shared" si="37"/>
        <v>62</v>
      </c>
      <c r="AA40" s="47">
        <f t="shared" si="38"/>
        <v>9</v>
      </c>
      <c r="AB40" s="47">
        <f t="shared" si="39"/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40"/>
        <v>339</v>
      </c>
      <c r="AK40" s="47">
        <v>0</v>
      </c>
      <c r="AL40" s="47">
        <v>330</v>
      </c>
      <c r="AM40" s="47">
        <v>0</v>
      </c>
      <c r="AN40" s="47">
        <v>0</v>
      </c>
      <c r="AO40" s="47">
        <v>0</v>
      </c>
      <c r="AP40" s="47">
        <v>0</v>
      </c>
      <c r="AQ40" s="47">
        <v>9</v>
      </c>
      <c r="AR40" s="47">
        <f t="shared" si="41"/>
        <v>1260</v>
      </c>
      <c r="AS40" s="47">
        <v>615</v>
      </c>
      <c r="AT40" s="47">
        <v>140</v>
      </c>
      <c r="AU40" s="47">
        <v>127</v>
      </c>
      <c r="AV40" s="47">
        <v>41</v>
      </c>
      <c r="AW40" s="47">
        <v>275</v>
      </c>
      <c r="AX40" s="47">
        <v>62</v>
      </c>
      <c r="AY40" s="47">
        <v>0</v>
      </c>
      <c r="AZ40" s="47">
        <f t="shared" si="42"/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f t="shared" si="43"/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f t="shared" si="44"/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</row>
    <row r="41" spans="1:75" ht="13.5">
      <c r="A41" s="185" t="s">
        <v>95</v>
      </c>
      <c r="B41" s="186" t="s">
        <v>162</v>
      </c>
      <c r="C41" s="46" t="s">
        <v>163</v>
      </c>
      <c r="D41" s="47">
        <f t="shared" si="0"/>
        <v>235</v>
      </c>
      <c r="E41" s="47">
        <f t="shared" si="23"/>
        <v>133</v>
      </c>
      <c r="F41" s="47">
        <f t="shared" si="24"/>
        <v>70</v>
      </c>
      <c r="G41" s="47">
        <f t="shared" si="25"/>
        <v>24</v>
      </c>
      <c r="H41" s="47">
        <f t="shared" si="26"/>
        <v>4</v>
      </c>
      <c r="I41" s="47">
        <f t="shared" si="27"/>
        <v>0</v>
      </c>
      <c r="J41" s="47">
        <f t="shared" si="28"/>
        <v>3</v>
      </c>
      <c r="K41" s="47">
        <f t="shared" si="29"/>
        <v>1</v>
      </c>
      <c r="L41" s="47">
        <f t="shared" si="30"/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f t="shared" si="31"/>
        <v>235</v>
      </c>
      <c r="U41" s="47">
        <f t="shared" si="32"/>
        <v>133</v>
      </c>
      <c r="V41" s="47">
        <f t="shared" si="33"/>
        <v>70</v>
      </c>
      <c r="W41" s="47">
        <f t="shared" si="34"/>
        <v>24</v>
      </c>
      <c r="X41" s="47">
        <f t="shared" si="35"/>
        <v>4</v>
      </c>
      <c r="Y41" s="47">
        <f t="shared" si="36"/>
        <v>0</v>
      </c>
      <c r="Z41" s="47">
        <f t="shared" si="37"/>
        <v>3</v>
      </c>
      <c r="AA41" s="47">
        <f t="shared" si="38"/>
        <v>1</v>
      </c>
      <c r="AB41" s="47">
        <f t="shared" si="39"/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f t="shared" si="40"/>
        <v>70</v>
      </c>
      <c r="AK41" s="47">
        <v>0</v>
      </c>
      <c r="AL41" s="47">
        <v>70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f t="shared" si="41"/>
        <v>165</v>
      </c>
      <c r="AS41" s="47">
        <v>133</v>
      </c>
      <c r="AT41" s="47">
        <v>0</v>
      </c>
      <c r="AU41" s="47">
        <v>24</v>
      </c>
      <c r="AV41" s="47">
        <v>4</v>
      </c>
      <c r="AW41" s="47">
        <v>0</v>
      </c>
      <c r="AX41" s="47">
        <v>3</v>
      </c>
      <c r="AY41" s="47">
        <v>1</v>
      </c>
      <c r="AZ41" s="47">
        <f t="shared" si="42"/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f t="shared" si="43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f t="shared" si="44"/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</row>
    <row r="42" spans="1:75" ht="13.5">
      <c r="A42" s="185" t="s">
        <v>95</v>
      </c>
      <c r="B42" s="186" t="s">
        <v>164</v>
      </c>
      <c r="C42" s="46" t="s">
        <v>165</v>
      </c>
      <c r="D42" s="47">
        <f t="shared" si="0"/>
        <v>103</v>
      </c>
      <c r="E42" s="47">
        <f t="shared" si="23"/>
        <v>50</v>
      </c>
      <c r="F42" s="47">
        <f t="shared" si="24"/>
        <v>13</v>
      </c>
      <c r="G42" s="47">
        <f t="shared" si="25"/>
        <v>24</v>
      </c>
      <c r="H42" s="47">
        <f t="shared" si="26"/>
        <v>3</v>
      </c>
      <c r="I42" s="47">
        <f t="shared" si="27"/>
        <v>6</v>
      </c>
      <c r="J42" s="47">
        <f t="shared" si="28"/>
        <v>7</v>
      </c>
      <c r="K42" s="47">
        <f t="shared" si="29"/>
        <v>0</v>
      </c>
      <c r="L42" s="47">
        <f t="shared" si="30"/>
        <v>103</v>
      </c>
      <c r="M42" s="47">
        <v>50</v>
      </c>
      <c r="N42" s="47">
        <v>13</v>
      </c>
      <c r="O42" s="47">
        <v>24</v>
      </c>
      <c r="P42" s="47">
        <v>3</v>
      </c>
      <c r="Q42" s="47">
        <v>6</v>
      </c>
      <c r="R42" s="47">
        <v>7</v>
      </c>
      <c r="S42" s="47">
        <v>0</v>
      </c>
      <c r="T42" s="47">
        <f t="shared" si="31"/>
        <v>0</v>
      </c>
      <c r="U42" s="47">
        <f t="shared" si="32"/>
        <v>0</v>
      </c>
      <c r="V42" s="47">
        <f t="shared" si="33"/>
        <v>0</v>
      </c>
      <c r="W42" s="47">
        <f t="shared" si="34"/>
        <v>0</v>
      </c>
      <c r="X42" s="47">
        <f t="shared" si="35"/>
        <v>0</v>
      </c>
      <c r="Y42" s="47">
        <f t="shared" si="36"/>
        <v>0</v>
      </c>
      <c r="Z42" s="47">
        <f t="shared" si="37"/>
        <v>0</v>
      </c>
      <c r="AA42" s="47">
        <f t="shared" si="38"/>
        <v>0</v>
      </c>
      <c r="AB42" s="47">
        <f t="shared" si="39"/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f t="shared" si="40"/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f t="shared" si="41"/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f t="shared" si="42"/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f t="shared" si="43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f t="shared" si="44"/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</row>
    <row r="43" spans="1:75" ht="13.5">
      <c r="A43" s="185" t="s">
        <v>95</v>
      </c>
      <c r="B43" s="186" t="s">
        <v>166</v>
      </c>
      <c r="C43" s="46" t="s">
        <v>167</v>
      </c>
      <c r="D43" s="47">
        <f t="shared" si="0"/>
        <v>2461</v>
      </c>
      <c r="E43" s="47">
        <f t="shared" si="23"/>
        <v>495</v>
      </c>
      <c r="F43" s="47">
        <f t="shared" si="24"/>
        <v>383</v>
      </c>
      <c r="G43" s="47">
        <f t="shared" si="25"/>
        <v>159</v>
      </c>
      <c r="H43" s="47">
        <f t="shared" si="26"/>
        <v>56</v>
      </c>
      <c r="I43" s="47">
        <f t="shared" si="27"/>
        <v>144</v>
      </c>
      <c r="J43" s="47">
        <f t="shared" si="28"/>
        <v>187</v>
      </c>
      <c r="K43" s="47">
        <f t="shared" si="29"/>
        <v>1037</v>
      </c>
      <c r="L43" s="47">
        <f t="shared" si="30"/>
        <v>179</v>
      </c>
      <c r="M43" s="47">
        <v>159</v>
      </c>
      <c r="N43" s="47">
        <v>0</v>
      </c>
      <c r="O43" s="47">
        <v>0</v>
      </c>
      <c r="P43" s="47">
        <v>0</v>
      </c>
      <c r="Q43" s="47">
        <v>1</v>
      </c>
      <c r="R43" s="47">
        <v>19</v>
      </c>
      <c r="S43" s="47">
        <v>0</v>
      </c>
      <c r="T43" s="47">
        <f t="shared" si="31"/>
        <v>2282</v>
      </c>
      <c r="U43" s="47">
        <f t="shared" si="32"/>
        <v>336</v>
      </c>
      <c r="V43" s="47">
        <f t="shared" si="33"/>
        <v>383</v>
      </c>
      <c r="W43" s="47">
        <f t="shared" si="34"/>
        <v>159</v>
      </c>
      <c r="X43" s="47">
        <f t="shared" si="35"/>
        <v>56</v>
      </c>
      <c r="Y43" s="47">
        <f t="shared" si="36"/>
        <v>143</v>
      </c>
      <c r="Z43" s="47">
        <f t="shared" si="37"/>
        <v>168</v>
      </c>
      <c r="AA43" s="47">
        <f t="shared" si="38"/>
        <v>1037</v>
      </c>
      <c r="AB43" s="47">
        <f t="shared" si="39"/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f t="shared" si="40"/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f t="shared" si="41"/>
        <v>602</v>
      </c>
      <c r="AS43" s="47">
        <v>0</v>
      </c>
      <c r="AT43" s="47">
        <v>383</v>
      </c>
      <c r="AU43" s="47">
        <v>159</v>
      </c>
      <c r="AV43" s="47">
        <v>6</v>
      </c>
      <c r="AW43" s="47">
        <v>25</v>
      </c>
      <c r="AX43" s="47">
        <v>0</v>
      </c>
      <c r="AY43" s="47">
        <v>29</v>
      </c>
      <c r="AZ43" s="47">
        <f t="shared" si="42"/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f t="shared" si="43"/>
        <v>1680</v>
      </c>
      <c r="BI43" s="47">
        <v>336</v>
      </c>
      <c r="BJ43" s="47">
        <v>0</v>
      </c>
      <c r="BK43" s="47">
        <v>0</v>
      </c>
      <c r="BL43" s="47">
        <v>50</v>
      </c>
      <c r="BM43" s="47">
        <v>118</v>
      </c>
      <c r="BN43" s="47">
        <v>168</v>
      </c>
      <c r="BO43" s="47">
        <v>1008</v>
      </c>
      <c r="BP43" s="47">
        <f t="shared" si="44"/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</row>
    <row r="44" spans="1:75" ht="13.5">
      <c r="A44" s="185" t="s">
        <v>95</v>
      </c>
      <c r="B44" s="186" t="s">
        <v>168</v>
      </c>
      <c r="C44" s="46" t="s">
        <v>169</v>
      </c>
      <c r="D44" s="47">
        <f t="shared" si="0"/>
        <v>1077</v>
      </c>
      <c r="E44" s="47">
        <f t="shared" si="23"/>
        <v>614</v>
      </c>
      <c r="F44" s="47">
        <f t="shared" si="24"/>
        <v>319</v>
      </c>
      <c r="G44" s="47">
        <f t="shared" si="25"/>
        <v>104</v>
      </c>
      <c r="H44" s="47">
        <f t="shared" si="26"/>
        <v>19</v>
      </c>
      <c r="I44" s="47">
        <f t="shared" si="27"/>
        <v>0</v>
      </c>
      <c r="J44" s="47">
        <f t="shared" si="28"/>
        <v>15</v>
      </c>
      <c r="K44" s="47">
        <f t="shared" si="29"/>
        <v>6</v>
      </c>
      <c r="L44" s="47">
        <f t="shared" si="30"/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f t="shared" si="31"/>
        <v>1077</v>
      </c>
      <c r="U44" s="47">
        <f t="shared" si="32"/>
        <v>614</v>
      </c>
      <c r="V44" s="47">
        <f t="shared" si="33"/>
        <v>319</v>
      </c>
      <c r="W44" s="47">
        <f t="shared" si="34"/>
        <v>104</v>
      </c>
      <c r="X44" s="47">
        <f t="shared" si="35"/>
        <v>19</v>
      </c>
      <c r="Y44" s="47">
        <f t="shared" si="36"/>
        <v>0</v>
      </c>
      <c r="Z44" s="47">
        <f t="shared" si="37"/>
        <v>15</v>
      </c>
      <c r="AA44" s="47">
        <f t="shared" si="38"/>
        <v>6</v>
      </c>
      <c r="AB44" s="47">
        <f t="shared" si="39"/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f t="shared" si="40"/>
        <v>319</v>
      </c>
      <c r="AK44" s="47">
        <v>0</v>
      </c>
      <c r="AL44" s="47">
        <v>319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f t="shared" si="41"/>
        <v>758</v>
      </c>
      <c r="AS44" s="47">
        <v>614</v>
      </c>
      <c r="AT44" s="47">
        <v>0</v>
      </c>
      <c r="AU44" s="47">
        <v>104</v>
      </c>
      <c r="AV44" s="47">
        <v>19</v>
      </c>
      <c r="AW44" s="47">
        <v>0</v>
      </c>
      <c r="AX44" s="47">
        <v>15</v>
      </c>
      <c r="AY44" s="47">
        <v>6</v>
      </c>
      <c r="AZ44" s="47">
        <f t="shared" si="42"/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f t="shared" si="43"/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f t="shared" si="44"/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</row>
    <row r="45" spans="1:75" ht="13.5">
      <c r="A45" s="185" t="s">
        <v>95</v>
      </c>
      <c r="B45" s="186" t="s">
        <v>170</v>
      </c>
      <c r="C45" s="46" t="s">
        <v>171</v>
      </c>
      <c r="D45" s="47">
        <f t="shared" si="0"/>
        <v>599</v>
      </c>
      <c r="E45" s="47">
        <f t="shared" si="23"/>
        <v>342</v>
      </c>
      <c r="F45" s="47">
        <f t="shared" si="24"/>
        <v>175</v>
      </c>
      <c r="G45" s="47">
        <f t="shared" si="25"/>
        <v>61</v>
      </c>
      <c r="H45" s="47">
        <f t="shared" si="26"/>
        <v>10</v>
      </c>
      <c r="I45" s="47">
        <f t="shared" si="27"/>
        <v>0</v>
      </c>
      <c r="J45" s="47">
        <f t="shared" si="28"/>
        <v>8</v>
      </c>
      <c r="K45" s="47">
        <f t="shared" si="29"/>
        <v>3</v>
      </c>
      <c r="L45" s="47">
        <f t="shared" si="30"/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f t="shared" si="31"/>
        <v>599</v>
      </c>
      <c r="U45" s="47">
        <f t="shared" si="32"/>
        <v>342</v>
      </c>
      <c r="V45" s="47">
        <f t="shared" si="33"/>
        <v>175</v>
      </c>
      <c r="W45" s="47">
        <f t="shared" si="34"/>
        <v>61</v>
      </c>
      <c r="X45" s="47">
        <f t="shared" si="35"/>
        <v>10</v>
      </c>
      <c r="Y45" s="47">
        <f t="shared" si="36"/>
        <v>0</v>
      </c>
      <c r="Z45" s="47">
        <f t="shared" si="37"/>
        <v>8</v>
      </c>
      <c r="AA45" s="47">
        <f t="shared" si="38"/>
        <v>3</v>
      </c>
      <c r="AB45" s="47">
        <f t="shared" si="39"/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f t="shared" si="40"/>
        <v>175</v>
      </c>
      <c r="AK45" s="47">
        <v>0</v>
      </c>
      <c r="AL45" s="47">
        <v>175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f t="shared" si="41"/>
        <v>424</v>
      </c>
      <c r="AS45" s="47">
        <v>342</v>
      </c>
      <c r="AT45" s="47">
        <v>0</v>
      </c>
      <c r="AU45" s="47">
        <v>61</v>
      </c>
      <c r="AV45" s="47">
        <v>10</v>
      </c>
      <c r="AW45" s="47">
        <v>0</v>
      </c>
      <c r="AX45" s="47">
        <v>8</v>
      </c>
      <c r="AY45" s="47">
        <v>3</v>
      </c>
      <c r="AZ45" s="47">
        <f t="shared" si="42"/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f t="shared" si="43"/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f t="shared" si="44"/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</row>
    <row r="46" spans="1:75" ht="13.5">
      <c r="A46" s="185" t="s">
        <v>95</v>
      </c>
      <c r="B46" s="186" t="s">
        <v>172</v>
      </c>
      <c r="C46" s="46" t="s">
        <v>173</v>
      </c>
      <c r="D46" s="47">
        <f t="shared" si="0"/>
        <v>907</v>
      </c>
      <c r="E46" s="47">
        <f t="shared" si="23"/>
        <v>367</v>
      </c>
      <c r="F46" s="47">
        <f t="shared" si="24"/>
        <v>309</v>
      </c>
      <c r="G46" s="47">
        <f t="shared" si="25"/>
        <v>180</v>
      </c>
      <c r="H46" s="47">
        <f t="shared" si="26"/>
        <v>20</v>
      </c>
      <c r="I46" s="47">
        <f t="shared" si="27"/>
        <v>0</v>
      </c>
      <c r="J46" s="47">
        <f t="shared" si="28"/>
        <v>31</v>
      </c>
      <c r="K46" s="47">
        <f t="shared" si="29"/>
        <v>0</v>
      </c>
      <c r="L46" s="47">
        <f t="shared" si="30"/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f t="shared" si="31"/>
        <v>907</v>
      </c>
      <c r="U46" s="47">
        <f t="shared" si="32"/>
        <v>367</v>
      </c>
      <c r="V46" s="47">
        <f t="shared" si="33"/>
        <v>309</v>
      </c>
      <c r="W46" s="47">
        <f t="shared" si="34"/>
        <v>180</v>
      </c>
      <c r="X46" s="47">
        <f t="shared" si="35"/>
        <v>20</v>
      </c>
      <c r="Y46" s="47">
        <f t="shared" si="36"/>
        <v>0</v>
      </c>
      <c r="Z46" s="47">
        <f t="shared" si="37"/>
        <v>31</v>
      </c>
      <c r="AA46" s="47">
        <f t="shared" si="38"/>
        <v>0</v>
      </c>
      <c r="AB46" s="47">
        <f t="shared" si="39"/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40"/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f t="shared" si="41"/>
        <v>907</v>
      </c>
      <c r="AS46" s="47">
        <v>367</v>
      </c>
      <c r="AT46" s="47">
        <v>309</v>
      </c>
      <c r="AU46" s="47">
        <v>180</v>
      </c>
      <c r="AV46" s="47">
        <v>20</v>
      </c>
      <c r="AW46" s="47">
        <v>0</v>
      </c>
      <c r="AX46" s="47">
        <v>31</v>
      </c>
      <c r="AY46" s="47">
        <v>0</v>
      </c>
      <c r="AZ46" s="47">
        <f t="shared" si="42"/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f t="shared" si="43"/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f t="shared" si="44"/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</row>
    <row r="47" spans="1:75" ht="13.5">
      <c r="A47" s="185" t="s">
        <v>95</v>
      </c>
      <c r="B47" s="186" t="s">
        <v>174</v>
      </c>
      <c r="C47" s="46" t="s">
        <v>304</v>
      </c>
      <c r="D47" s="47">
        <f t="shared" si="0"/>
        <v>817</v>
      </c>
      <c r="E47" s="47">
        <f t="shared" si="23"/>
        <v>42</v>
      </c>
      <c r="F47" s="47">
        <f t="shared" si="24"/>
        <v>21</v>
      </c>
      <c r="G47" s="47">
        <f t="shared" si="25"/>
        <v>15</v>
      </c>
      <c r="H47" s="47">
        <f t="shared" si="26"/>
        <v>0</v>
      </c>
      <c r="I47" s="47">
        <f t="shared" si="27"/>
        <v>0</v>
      </c>
      <c r="J47" s="47">
        <f t="shared" si="28"/>
        <v>0</v>
      </c>
      <c r="K47" s="47">
        <f t="shared" si="29"/>
        <v>739</v>
      </c>
      <c r="L47" s="47">
        <f t="shared" si="30"/>
        <v>42</v>
      </c>
      <c r="M47" s="47">
        <v>42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f t="shared" si="31"/>
        <v>775</v>
      </c>
      <c r="U47" s="47">
        <f t="shared" si="32"/>
        <v>0</v>
      </c>
      <c r="V47" s="47">
        <f t="shared" si="33"/>
        <v>21</v>
      </c>
      <c r="W47" s="47">
        <f t="shared" si="34"/>
        <v>15</v>
      </c>
      <c r="X47" s="47">
        <f t="shared" si="35"/>
        <v>0</v>
      </c>
      <c r="Y47" s="47">
        <f t="shared" si="36"/>
        <v>0</v>
      </c>
      <c r="Z47" s="47">
        <f t="shared" si="37"/>
        <v>0</v>
      </c>
      <c r="AA47" s="47">
        <f t="shared" si="38"/>
        <v>739</v>
      </c>
      <c r="AB47" s="47">
        <f t="shared" si="39"/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f t="shared" si="40"/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f t="shared" si="41"/>
        <v>36</v>
      </c>
      <c r="AS47" s="47">
        <v>0</v>
      </c>
      <c r="AT47" s="47">
        <v>21</v>
      </c>
      <c r="AU47" s="47">
        <v>15</v>
      </c>
      <c r="AV47" s="47">
        <v>0</v>
      </c>
      <c r="AW47" s="47">
        <v>0</v>
      </c>
      <c r="AX47" s="47">
        <v>0</v>
      </c>
      <c r="AY47" s="47">
        <v>0</v>
      </c>
      <c r="AZ47" s="47">
        <f t="shared" si="42"/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f t="shared" si="43"/>
        <v>739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739</v>
      </c>
      <c r="BP47" s="47">
        <f t="shared" si="44"/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</row>
    <row r="48" spans="1:75" ht="13.5">
      <c r="A48" s="185" t="s">
        <v>95</v>
      </c>
      <c r="B48" s="186" t="s">
        <v>175</v>
      </c>
      <c r="C48" s="46" t="s">
        <v>176</v>
      </c>
      <c r="D48" s="47">
        <f t="shared" si="0"/>
        <v>217</v>
      </c>
      <c r="E48" s="47">
        <f t="shared" si="23"/>
        <v>0</v>
      </c>
      <c r="F48" s="47">
        <f t="shared" si="24"/>
        <v>25</v>
      </c>
      <c r="G48" s="47">
        <f t="shared" si="25"/>
        <v>0</v>
      </c>
      <c r="H48" s="47">
        <f t="shared" si="26"/>
        <v>3</v>
      </c>
      <c r="I48" s="47">
        <f t="shared" si="27"/>
        <v>54</v>
      </c>
      <c r="J48" s="47">
        <f t="shared" si="28"/>
        <v>0</v>
      </c>
      <c r="K48" s="47">
        <f t="shared" si="29"/>
        <v>135</v>
      </c>
      <c r="L48" s="47">
        <f t="shared" si="30"/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f t="shared" si="31"/>
        <v>211</v>
      </c>
      <c r="U48" s="47">
        <f t="shared" si="32"/>
        <v>0</v>
      </c>
      <c r="V48" s="47">
        <f t="shared" si="33"/>
        <v>22</v>
      </c>
      <c r="W48" s="47">
        <f t="shared" si="34"/>
        <v>0</v>
      </c>
      <c r="X48" s="47">
        <f t="shared" si="35"/>
        <v>2</v>
      </c>
      <c r="Y48" s="47">
        <f t="shared" si="36"/>
        <v>52</v>
      </c>
      <c r="Z48" s="47">
        <f t="shared" si="37"/>
        <v>0</v>
      </c>
      <c r="AA48" s="47">
        <f t="shared" si="38"/>
        <v>135</v>
      </c>
      <c r="AB48" s="47">
        <f t="shared" si="39"/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f t="shared" si="40"/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f t="shared" si="41"/>
        <v>76</v>
      </c>
      <c r="AS48" s="47">
        <v>0</v>
      </c>
      <c r="AT48" s="47">
        <v>22</v>
      </c>
      <c r="AU48" s="47">
        <v>0</v>
      </c>
      <c r="AV48" s="47">
        <v>2</v>
      </c>
      <c r="AW48" s="47">
        <v>52</v>
      </c>
      <c r="AX48" s="47">
        <v>0</v>
      </c>
      <c r="AY48" s="47">
        <v>0</v>
      </c>
      <c r="AZ48" s="47">
        <f t="shared" si="42"/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f t="shared" si="43"/>
        <v>135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135</v>
      </c>
      <c r="BP48" s="47">
        <f t="shared" si="44"/>
        <v>6</v>
      </c>
      <c r="BQ48" s="47">
        <v>0</v>
      </c>
      <c r="BR48" s="47">
        <v>3</v>
      </c>
      <c r="BS48" s="47">
        <v>0</v>
      </c>
      <c r="BT48" s="47">
        <v>1</v>
      </c>
      <c r="BU48" s="47">
        <v>2</v>
      </c>
      <c r="BV48" s="47">
        <v>0</v>
      </c>
      <c r="BW48" s="47">
        <v>0</v>
      </c>
    </row>
    <row r="49" spans="1:75" ht="13.5">
      <c r="A49" s="185" t="s">
        <v>95</v>
      </c>
      <c r="B49" s="186" t="s">
        <v>177</v>
      </c>
      <c r="C49" s="46" t="s">
        <v>178</v>
      </c>
      <c r="D49" s="47">
        <f t="shared" si="0"/>
        <v>701</v>
      </c>
      <c r="E49" s="47">
        <f t="shared" si="23"/>
        <v>88</v>
      </c>
      <c r="F49" s="47">
        <f t="shared" si="24"/>
        <v>96</v>
      </c>
      <c r="G49" s="47">
        <f t="shared" si="25"/>
        <v>80</v>
      </c>
      <c r="H49" s="47">
        <f t="shared" si="26"/>
        <v>0</v>
      </c>
      <c r="I49" s="47">
        <f t="shared" si="27"/>
        <v>32</v>
      </c>
      <c r="J49" s="47">
        <f t="shared" si="28"/>
        <v>19</v>
      </c>
      <c r="K49" s="47">
        <f t="shared" si="29"/>
        <v>386</v>
      </c>
      <c r="L49" s="47">
        <f t="shared" si="30"/>
        <v>208</v>
      </c>
      <c r="M49" s="47">
        <v>58</v>
      </c>
      <c r="N49" s="47">
        <v>70</v>
      </c>
      <c r="O49" s="47">
        <v>80</v>
      </c>
      <c r="P49" s="47">
        <v>0</v>
      </c>
      <c r="Q49" s="47">
        <v>0</v>
      </c>
      <c r="R49" s="47">
        <v>0</v>
      </c>
      <c r="S49" s="47">
        <v>0</v>
      </c>
      <c r="T49" s="47">
        <f t="shared" si="31"/>
        <v>493</v>
      </c>
      <c r="U49" s="47">
        <f t="shared" si="32"/>
        <v>30</v>
      </c>
      <c r="V49" s="47">
        <f t="shared" si="33"/>
        <v>26</v>
      </c>
      <c r="W49" s="47">
        <f t="shared" si="34"/>
        <v>0</v>
      </c>
      <c r="X49" s="47">
        <f t="shared" si="35"/>
        <v>0</v>
      </c>
      <c r="Y49" s="47">
        <f t="shared" si="36"/>
        <v>32</v>
      </c>
      <c r="Z49" s="47">
        <f t="shared" si="37"/>
        <v>19</v>
      </c>
      <c r="AA49" s="47">
        <f t="shared" si="38"/>
        <v>386</v>
      </c>
      <c r="AB49" s="47">
        <f t="shared" si="39"/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f t="shared" si="40"/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f t="shared" si="41"/>
        <v>107</v>
      </c>
      <c r="AS49" s="47">
        <v>30</v>
      </c>
      <c r="AT49" s="47">
        <v>26</v>
      </c>
      <c r="AU49" s="47">
        <v>0</v>
      </c>
      <c r="AV49" s="47">
        <v>0</v>
      </c>
      <c r="AW49" s="47">
        <v>32</v>
      </c>
      <c r="AX49" s="47">
        <v>19</v>
      </c>
      <c r="AY49" s="47">
        <v>0</v>
      </c>
      <c r="AZ49" s="47">
        <f t="shared" si="42"/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f t="shared" si="43"/>
        <v>386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386</v>
      </c>
      <c r="BP49" s="47">
        <f t="shared" si="44"/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</row>
    <row r="50" spans="1:75" ht="13.5">
      <c r="A50" s="185" t="s">
        <v>95</v>
      </c>
      <c r="B50" s="186" t="s">
        <v>179</v>
      </c>
      <c r="C50" s="46" t="s">
        <v>180</v>
      </c>
      <c r="D50" s="47">
        <f t="shared" si="0"/>
        <v>572</v>
      </c>
      <c r="E50" s="47">
        <f t="shared" si="23"/>
        <v>7</v>
      </c>
      <c r="F50" s="47">
        <f t="shared" si="24"/>
        <v>160</v>
      </c>
      <c r="G50" s="47">
        <f t="shared" si="25"/>
        <v>31</v>
      </c>
      <c r="H50" s="47">
        <f t="shared" si="26"/>
        <v>4</v>
      </c>
      <c r="I50" s="47">
        <f t="shared" si="27"/>
        <v>0</v>
      </c>
      <c r="J50" s="47">
        <f t="shared" si="28"/>
        <v>0</v>
      </c>
      <c r="K50" s="47">
        <f t="shared" si="29"/>
        <v>370</v>
      </c>
      <c r="L50" s="47">
        <f t="shared" si="30"/>
        <v>7</v>
      </c>
      <c r="M50" s="47">
        <v>7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f t="shared" si="31"/>
        <v>565</v>
      </c>
      <c r="U50" s="47">
        <f t="shared" si="32"/>
        <v>0</v>
      </c>
      <c r="V50" s="47">
        <f t="shared" si="33"/>
        <v>160</v>
      </c>
      <c r="W50" s="47">
        <f t="shared" si="34"/>
        <v>31</v>
      </c>
      <c r="X50" s="47">
        <f t="shared" si="35"/>
        <v>4</v>
      </c>
      <c r="Y50" s="47">
        <f t="shared" si="36"/>
        <v>0</v>
      </c>
      <c r="Z50" s="47">
        <f t="shared" si="37"/>
        <v>0</v>
      </c>
      <c r="AA50" s="47">
        <f t="shared" si="38"/>
        <v>370</v>
      </c>
      <c r="AB50" s="47">
        <f t="shared" si="39"/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f t="shared" si="40"/>
        <v>141</v>
      </c>
      <c r="AK50" s="47">
        <v>0</v>
      </c>
      <c r="AL50" s="47">
        <v>141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f t="shared" si="41"/>
        <v>54</v>
      </c>
      <c r="AS50" s="47">
        <v>0</v>
      </c>
      <c r="AT50" s="47">
        <v>19</v>
      </c>
      <c r="AU50" s="47">
        <v>31</v>
      </c>
      <c r="AV50" s="47">
        <v>4</v>
      </c>
      <c r="AW50" s="47">
        <v>0</v>
      </c>
      <c r="AX50" s="47">
        <v>0</v>
      </c>
      <c r="AY50" s="47">
        <v>0</v>
      </c>
      <c r="AZ50" s="47">
        <f t="shared" si="42"/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f t="shared" si="43"/>
        <v>370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370</v>
      </c>
      <c r="BP50" s="47">
        <f t="shared" si="44"/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</row>
    <row r="51" spans="1:75" ht="13.5">
      <c r="A51" s="185" t="s">
        <v>95</v>
      </c>
      <c r="B51" s="186" t="s">
        <v>181</v>
      </c>
      <c r="C51" s="46" t="s">
        <v>182</v>
      </c>
      <c r="D51" s="47">
        <f t="shared" si="0"/>
        <v>160</v>
      </c>
      <c r="E51" s="47">
        <f t="shared" si="23"/>
        <v>93</v>
      </c>
      <c r="F51" s="47">
        <f t="shared" si="24"/>
        <v>45</v>
      </c>
      <c r="G51" s="47">
        <f t="shared" si="25"/>
        <v>17</v>
      </c>
      <c r="H51" s="47">
        <f t="shared" si="26"/>
        <v>2</v>
      </c>
      <c r="I51" s="47">
        <f t="shared" si="27"/>
        <v>0</v>
      </c>
      <c r="J51" s="47">
        <f t="shared" si="28"/>
        <v>2</v>
      </c>
      <c r="K51" s="47">
        <f t="shared" si="29"/>
        <v>1</v>
      </c>
      <c r="L51" s="47">
        <f t="shared" si="30"/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f t="shared" si="31"/>
        <v>160</v>
      </c>
      <c r="U51" s="47">
        <f t="shared" si="32"/>
        <v>93</v>
      </c>
      <c r="V51" s="47">
        <f t="shared" si="33"/>
        <v>45</v>
      </c>
      <c r="W51" s="47">
        <f t="shared" si="34"/>
        <v>17</v>
      </c>
      <c r="X51" s="47">
        <f t="shared" si="35"/>
        <v>2</v>
      </c>
      <c r="Y51" s="47">
        <f t="shared" si="36"/>
        <v>0</v>
      </c>
      <c r="Z51" s="47">
        <f t="shared" si="37"/>
        <v>2</v>
      </c>
      <c r="AA51" s="47">
        <f t="shared" si="38"/>
        <v>1</v>
      </c>
      <c r="AB51" s="47">
        <f t="shared" si="39"/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f t="shared" si="40"/>
        <v>45</v>
      </c>
      <c r="AK51" s="47">
        <v>0</v>
      </c>
      <c r="AL51" s="47">
        <v>45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f t="shared" si="41"/>
        <v>115</v>
      </c>
      <c r="AS51" s="47">
        <v>93</v>
      </c>
      <c r="AT51" s="47">
        <v>0</v>
      </c>
      <c r="AU51" s="47">
        <v>17</v>
      </c>
      <c r="AV51" s="47">
        <v>2</v>
      </c>
      <c r="AW51" s="47">
        <v>0</v>
      </c>
      <c r="AX51" s="47">
        <v>2</v>
      </c>
      <c r="AY51" s="47">
        <v>1</v>
      </c>
      <c r="AZ51" s="47">
        <f t="shared" si="42"/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f t="shared" si="43"/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f t="shared" si="44"/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</row>
    <row r="52" spans="1:75" ht="13.5">
      <c r="A52" s="185" t="s">
        <v>95</v>
      </c>
      <c r="B52" s="186" t="s">
        <v>183</v>
      </c>
      <c r="C52" s="46" t="s">
        <v>184</v>
      </c>
      <c r="D52" s="47">
        <f t="shared" si="0"/>
        <v>425</v>
      </c>
      <c r="E52" s="47">
        <f t="shared" si="23"/>
        <v>132</v>
      </c>
      <c r="F52" s="47">
        <f t="shared" si="24"/>
        <v>42</v>
      </c>
      <c r="G52" s="47">
        <f t="shared" si="25"/>
        <v>70</v>
      </c>
      <c r="H52" s="47">
        <f t="shared" si="26"/>
        <v>12</v>
      </c>
      <c r="I52" s="47">
        <f t="shared" si="27"/>
        <v>36</v>
      </c>
      <c r="J52" s="47">
        <f t="shared" si="28"/>
        <v>24</v>
      </c>
      <c r="K52" s="47">
        <f t="shared" si="29"/>
        <v>109</v>
      </c>
      <c r="L52" s="47">
        <f t="shared" si="30"/>
        <v>261</v>
      </c>
      <c r="M52" s="47">
        <v>132</v>
      </c>
      <c r="N52" s="47">
        <v>0</v>
      </c>
      <c r="O52" s="47">
        <v>0</v>
      </c>
      <c r="P52" s="47">
        <v>0</v>
      </c>
      <c r="Q52" s="47">
        <v>0</v>
      </c>
      <c r="R52" s="47">
        <v>24</v>
      </c>
      <c r="S52" s="47">
        <v>105</v>
      </c>
      <c r="T52" s="47">
        <f t="shared" si="31"/>
        <v>164</v>
      </c>
      <c r="U52" s="47">
        <f t="shared" si="32"/>
        <v>0</v>
      </c>
      <c r="V52" s="47">
        <f t="shared" si="33"/>
        <v>42</v>
      </c>
      <c r="W52" s="47">
        <f t="shared" si="34"/>
        <v>70</v>
      </c>
      <c r="X52" s="47">
        <f t="shared" si="35"/>
        <v>12</v>
      </c>
      <c r="Y52" s="47">
        <f t="shared" si="36"/>
        <v>36</v>
      </c>
      <c r="Z52" s="47">
        <f t="shared" si="37"/>
        <v>0</v>
      </c>
      <c r="AA52" s="47">
        <f t="shared" si="38"/>
        <v>4</v>
      </c>
      <c r="AB52" s="47">
        <f t="shared" si="39"/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f t="shared" si="40"/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f t="shared" si="41"/>
        <v>164</v>
      </c>
      <c r="AS52" s="47">
        <v>0</v>
      </c>
      <c r="AT52" s="47">
        <v>42</v>
      </c>
      <c r="AU52" s="47">
        <v>70</v>
      </c>
      <c r="AV52" s="47">
        <v>12</v>
      </c>
      <c r="AW52" s="47">
        <v>36</v>
      </c>
      <c r="AX52" s="47">
        <v>0</v>
      </c>
      <c r="AY52" s="47">
        <v>4</v>
      </c>
      <c r="AZ52" s="47">
        <f t="shared" si="42"/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f t="shared" si="43"/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f t="shared" si="44"/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</row>
    <row r="53" spans="1:75" ht="13.5">
      <c r="A53" s="185" t="s">
        <v>95</v>
      </c>
      <c r="B53" s="186" t="s">
        <v>185</v>
      </c>
      <c r="C53" s="46" t="s">
        <v>186</v>
      </c>
      <c r="D53" s="47">
        <f t="shared" si="0"/>
        <v>121</v>
      </c>
      <c r="E53" s="47">
        <f t="shared" si="23"/>
        <v>69</v>
      </c>
      <c r="F53" s="47">
        <f t="shared" si="24"/>
        <v>15</v>
      </c>
      <c r="G53" s="47">
        <f t="shared" si="25"/>
        <v>37</v>
      </c>
      <c r="H53" s="47">
        <f t="shared" si="26"/>
        <v>0</v>
      </c>
      <c r="I53" s="47">
        <f t="shared" si="27"/>
        <v>0</v>
      </c>
      <c r="J53" s="47">
        <f t="shared" si="28"/>
        <v>0</v>
      </c>
      <c r="K53" s="47">
        <f t="shared" si="29"/>
        <v>0</v>
      </c>
      <c r="L53" s="47">
        <f t="shared" si="30"/>
        <v>121</v>
      </c>
      <c r="M53" s="47">
        <v>69</v>
      </c>
      <c r="N53" s="47">
        <v>15</v>
      </c>
      <c r="O53" s="47">
        <v>37</v>
      </c>
      <c r="P53" s="47">
        <v>0</v>
      </c>
      <c r="Q53" s="47">
        <v>0</v>
      </c>
      <c r="R53" s="47">
        <v>0</v>
      </c>
      <c r="S53" s="47">
        <v>0</v>
      </c>
      <c r="T53" s="47">
        <f t="shared" si="31"/>
        <v>0</v>
      </c>
      <c r="U53" s="47">
        <f t="shared" si="32"/>
        <v>0</v>
      </c>
      <c r="V53" s="47">
        <f t="shared" si="33"/>
        <v>0</v>
      </c>
      <c r="W53" s="47">
        <f t="shared" si="34"/>
        <v>0</v>
      </c>
      <c r="X53" s="47">
        <f t="shared" si="35"/>
        <v>0</v>
      </c>
      <c r="Y53" s="47">
        <f t="shared" si="36"/>
        <v>0</v>
      </c>
      <c r="Z53" s="47">
        <f t="shared" si="37"/>
        <v>0</v>
      </c>
      <c r="AA53" s="47">
        <f t="shared" si="38"/>
        <v>0</v>
      </c>
      <c r="AB53" s="47">
        <f t="shared" si="39"/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f t="shared" si="40"/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f t="shared" si="41"/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f t="shared" si="42"/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f t="shared" si="43"/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f t="shared" si="44"/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</row>
    <row r="54" spans="1:75" ht="13.5">
      <c r="A54" s="185" t="s">
        <v>95</v>
      </c>
      <c r="B54" s="186" t="s">
        <v>187</v>
      </c>
      <c r="C54" s="46" t="s">
        <v>188</v>
      </c>
      <c r="D54" s="47">
        <f t="shared" si="0"/>
        <v>148</v>
      </c>
      <c r="E54" s="47">
        <f t="shared" si="23"/>
        <v>44</v>
      </c>
      <c r="F54" s="47">
        <f t="shared" si="24"/>
        <v>42</v>
      </c>
      <c r="G54" s="47">
        <f t="shared" si="25"/>
        <v>47</v>
      </c>
      <c r="H54" s="47">
        <f t="shared" si="26"/>
        <v>0</v>
      </c>
      <c r="I54" s="47">
        <f t="shared" si="27"/>
        <v>0</v>
      </c>
      <c r="J54" s="47">
        <f t="shared" si="28"/>
        <v>0</v>
      </c>
      <c r="K54" s="47">
        <f t="shared" si="29"/>
        <v>15</v>
      </c>
      <c r="L54" s="47">
        <f t="shared" si="30"/>
        <v>148</v>
      </c>
      <c r="M54" s="47">
        <v>44</v>
      </c>
      <c r="N54" s="47">
        <v>42</v>
      </c>
      <c r="O54" s="47">
        <v>47</v>
      </c>
      <c r="P54" s="47">
        <v>0</v>
      </c>
      <c r="Q54" s="47">
        <v>0</v>
      </c>
      <c r="R54" s="47">
        <v>0</v>
      </c>
      <c r="S54" s="47">
        <v>15</v>
      </c>
      <c r="T54" s="47">
        <f t="shared" si="31"/>
        <v>0</v>
      </c>
      <c r="U54" s="47">
        <f t="shared" si="32"/>
        <v>0</v>
      </c>
      <c r="V54" s="47">
        <f t="shared" si="33"/>
        <v>0</v>
      </c>
      <c r="W54" s="47">
        <f t="shared" si="34"/>
        <v>0</v>
      </c>
      <c r="X54" s="47">
        <f t="shared" si="35"/>
        <v>0</v>
      </c>
      <c r="Y54" s="47">
        <f t="shared" si="36"/>
        <v>0</v>
      </c>
      <c r="Z54" s="47">
        <f t="shared" si="37"/>
        <v>0</v>
      </c>
      <c r="AA54" s="47">
        <f t="shared" si="38"/>
        <v>0</v>
      </c>
      <c r="AB54" s="47">
        <f t="shared" si="39"/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f t="shared" si="40"/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f t="shared" si="41"/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f t="shared" si="42"/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f t="shared" si="43"/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f t="shared" si="44"/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</row>
    <row r="55" spans="1:75" ht="13.5">
      <c r="A55" s="185" t="s">
        <v>95</v>
      </c>
      <c r="B55" s="186" t="s">
        <v>189</v>
      </c>
      <c r="C55" s="46" t="s">
        <v>190</v>
      </c>
      <c r="D55" s="47">
        <f t="shared" si="0"/>
        <v>196</v>
      </c>
      <c r="E55" s="47">
        <f t="shared" si="23"/>
        <v>117</v>
      </c>
      <c r="F55" s="47">
        <f t="shared" si="24"/>
        <v>19</v>
      </c>
      <c r="G55" s="47">
        <f t="shared" si="25"/>
        <v>54</v>
      </c>
      <c r="H55" s="47">
        <f t="shared" si="26"/>
        <v>6</v>
      </c>
      <c r="I55" s="47">
        <f t="shared" si="27"/>
        <v>0</v>
      </c>
      <c r="J55" s="47">
        <f t="shared" si="28"/>
        <v>0</v>
      </c>
      <c r="K55" s="47">
        <f t="shared" si="29"/>
        <v>0</v>
      </c>
      <c r="L55" s="47">
        <f t="shared" si="30"/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f t="shared" si="31"/>
        <v>196</v>
      </c>
      <c r="U55" s="47">
        <f t="shared" si="32"/>
        <v>117</v>
      </c>
      <c r="V55" s="47">
        <f t="shared" si="33"/>
        <v>19</v>
      </c>
      <c r="W55" s="47">
        <f t="shared" si="34"/>
        <v>54</v>
      </c>
      <c r="X55" s="47">
        <f t="shared" si="35"/>
        <v>6</v>
      </c>
      <c r="Y55" s="47">
        <f t="shared" si="36"/>
        <v>0</v>
      </c>
      <c r="Z55" s="47">
        <f t="shared" si="37"/>
        <v>0</v>
      </c>
      <c r="AA55" s="47">
        <f t="shared" si="38"/>
        <v>0</v>
      </c>
      <c r="AB55" s="47">
        <f t="shared" si="39"/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f t="shared" si="40"/>
        <v>73</v>
      </c>
      <c r="AK55" s="47">
        <v>0</v>
      </c>
      <c r="AL55" s="47">
        <v>19</v>
      </c>
      <c r="AM55" s="47">
        <v>54</v>
      </c>
      <c r="AN55" s="47">
        <v>0</v>
      </c>
      <c r="AO55" s="47">
        <v>0</v>
      </c>
      <c r="AP55" s="47">
        <v>0</v>
      </c>
      <c r="AQ55" s="47">
        <v>0</v>
      </c>
      <c r="AR55" s="47">
        <f t="shared" si="41"/>
        <v>123</v>
      </c>
      <c r="AS55" s="47">
        <v>117</v>
      </c>
      <c r="AT55" s="47">
        <v>0</v>
      </c>
      <c r="AU55" s="47">
        <v>0</v>
      </c>
      <c r="AV55" s="47">
        <v>6</v>
      </c>
      <c r="AW55" s="47">
        <v>0</v>
      </c>
      <c r="AX55" s="47">
        <v>0</v>
      </c>
      <c r="AY55" s="47">
        <v>0</v>
      </c>
      <c r="AZ55" s="47">
        <f t="shared" si="42"/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f t="shared" si="43"/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f t="shared" si="44"/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</row>
    <row r="56" spans="1:75" ht="13.5">
      <c r="A56" s="185" t="s">
        <v>95</v>
      </c>
      <c r="B56" s="186" t="s">
        <v>191</v>
      </c>
      <c r="C56" s="46" t="s">
        <v>192</v>
      </c>
      <c r="D56" s="47">
        <f t="shared" si="0"/>
        <v>109</v>
      </c>
      <c r="E56" s="47">
        <f t="shared" si="23"/>
        <v>35</v>
      </c>
      <c r="F56" s="47">
        <f t="shared" si="24"/>
        <v>42</v>
      </c>
      <c r="G56" s="47">
        <f t="shared" si="25"/>
        <v>27</v>
      </c>
      <c r="H56" s="47">
        <f t="shared" si="26"/>
        <v>3</v>
      </c>
      <c r="I56" s="47">
        <f t="shared" si="27"/>
        <v>0</v>
      </c>
      <c r="J56" s="47">
        <f t="shared" si="28"/>
        <v>0</v>
      </c>
      <c r="K56" s="47">
        <f t="shared" si="29"/>
        <v>2</v>
      </c>
      <c r="L56" s="47">
        <f t="shared" si="30"/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f t="shared" si="31"/>
        <v>109</v>
      </c>
      <c r="U56" s="47">
        <f t="shared" si="32"/>
        <v>35</v>
      </c>
      <c r="V56" s="47">
        <f t="shared" si="33"/>
        <v>42</v>
      </c>
      <c r="W56" s="47">
        <f t="shared" si="34"/>
        <v>27</v>
      </c>
      <c r="X56" s="47">
        <f t="shared" si="35"/>
        <v>3</v>
      </c>
      <c r="Y56" s="47">
        <f t="shared" si="36"/>
        <v>0</v>
      </c>
      <c r="Z56" s="47">
        <f t="shared" si="37"/>
        <v>0</v>
      </c>
      <c r="AA56" s="47">
        <f t="shared" si="38"/>
        <v>2</v>
      </c>
      <c r="AB56" s="47">
        <f t="shared" si="39"/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f t="shared" si="40"/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f t="shared" si="41"/>
        <v>109</v>
      </c>
      <c r="AS56" s="47">
        <v>35</v>
      </c>
      <c r="AT56" s="47">
        <v>42</v>
      </c>
      <c r="AU56" s="47">
        <v>27</v>
      </c>
      <c r="AV56" s="47">
        <v>3</v>
      </c>
      <c r="AW56" s="47">
        <v>0</v>
      </c>
      <c r="AX56" s="47">
        <v>0</v>
      </c>
      <c r="AY56" s="47">
        <v>2</v>
      </c>
      <c r="AZ56" s="47">
        <f t="shared" si="42"/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f t="shared" si="43"/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f t="shared" si="44"/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</row>
    <row r="57" spans="1:75" ht="13.5">
      <c r="A57" s="185" t="s">
        <v>95</v>
      </c>
      <c r="B57" s="186" t="s">
        <v>193</v>
      </c>
      <c r="C57" s="46" t="s">
        <v>194</v>
      </c>
      <c r="D57" s="47">
        <f t="shared" si="0"/>
        <v>120</v>
      </c>
      <c r="E57" s="47">
        <f t="shared" si="23"/>
        <v>44</v>
      </c>
      <c r="F57" s="47">
        <f t="shared" si="24"/>
        <v>37</v>
      </c>
      <c r="G57" s="47">
        <f t="shared" si="25"/>
        <v>22</v>
      </c>
      <c r="H57" s="47">
        <f t="shared" si="26"/>
        <v>2</v>
      </c>
      <c r="I57" s="47">
        <f t="shared" si="27"/>
        <v>0</v>
      </c>
      <c r="J57" s="47">
        <f t="shared" si="28"/>
        <v>4</v>
      </c>
      <c r="K57" s="47">
        <f t="shared" si="29"/>
        <v>11</v>
      </c>
      <c r="L57" s="47">
        <f t="shared" si="30"/>
        <v>59</v>
      </c>
      <c r="M57" s="47">
        <v>44</v>
      </c>
      <c r="N57" s="47">
        <v>0</v>
      </c>
      <c r="O57" s="47">
        <v>0</v>
      </c>
      <c r="P57" s="47">
        <v>0</v>
      </c>
      <c r="Q57" s="47">
        <v>0</v>
      </c>
      <c r="R57" s="47">
        <v>4</v>
      </c>
      <c r="S57" s="47">
        <v>11</v>
      </c>
      <c r="T57" s="47">
        <f t="shared" si="31"/>
        <v>61</v>
      </c>
      <c r="U57" s="47">
        <f t="shared" si="32"/>
        <v>0</v>
      </c>
      <c r="V57" s="47">
        <f t="shared" si="33"/>
        <v>37</v>
      </c>
      <c r="W57" s="47">
        <f t="shared" si="34"/>
        <v>22</v>
      </c>
      <c r="X57" s="47">
        <f t="shared" si="35"/>
        <v>2</v>
      </c>
      <c r="Y57" s="47">
        <f t="shared" si="36"/>
        <v>0</v>
      </c>
      <c r="Z57" s="47">
        <f t="shared" si="37"/>
        <v>0</v>
      </c>
      <c r="AA57" s="47">
        <f t="shared" si="38"/>
        <v>0</v>
      </c>
      <c r="AB57" s="47">
        <f t="shared" si="39"/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f t="shared" si="40"/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f t="shared" si="41"/>
        <v>61</v>
      </c>
      <c r="AS57" s="47">
        <v>0</v>
      </c>
      <c r="AT57" s="47">
        <v>37</v>
      </c>
      <c r="AU57" s="47">
        <v>22</v>
      </c>
      <c r="AV57" s="47">
        <v>2</v>
      </c>
      <c r="AW57" s="47">
        <v>0</v>
      </c>
      <c r="AX57" s="47">
        <v>0</v>
      </c>
      <c r="AY57" s="47">
        <v>0</v>
      </c>
      <c r="AZ57" s="47">
        <f t="shared" si="42"/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f t="shared" si="43"/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f t="shared" si="44"/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</row>
    <row r="58" spans="1:75" ht="13.5">
      <c r="A58" s="185" t="s">
        <v>95</v>
      </c>
      <c r="B58" s="186" t="s">
        <v>195</v>
      </c>
      <c r="C58" s="46" t="s">
        <v>196</v>
      </c>
      <c r="D58" s="47">
        <f t="shared" si="0"/>
        <v>184</v>
      </c>
      <c r="E58" s="47">
        <f t="shared" si="23"/>
        <v>102</v>
      </c>
      <c r="F58" s="47">
        <f t="shared" si="24"/>
        <v>52</v>
      </c>
      <c r="G58" s="47">
        <f t="shared" si="25"/>
        <v>28</v>
      </c>
      <c r="H58" s="47">
        <f t="shared" si="26"/>
        <v>2</v>
      </c>
      <c r="I58" s="47">
        <f t="shared" si="27"/>
        <v>0</v>
      </c>
      <c r="J58" s="47">
        <f t="shared" si="28"/>
        <v>0</v>
      </c>
      <c r="K58" s="47">
        <f t="shared" si="29"/>
        <v>0</v>
      </c>
      <c r="L58" s="47">
        <f t="shared" si="30"/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f t="shared" si="31"/>
        <v>184</v>
      </c>
      <c r="U58" s="47">
        <f t="shared" si="32"/>
        <v>102</v>
      </c>
      <c r="V58" s="47">
        <f t="shared" si="33"/>
        <v>52</v>
      </c>
      <c r="W58" s="47">
        <f t="shared" si="34"/>
        <v>28</v>
      </c>
      <c r="X58" s="47">
        <f t="shared" si="35"/>
        <v>2</v>
      </c>
      <c r="Y58" s="47">
        <f t="shared" si="36"/>
        <v>0</v>
      </c>
      <c r="Z58" s="47">
        <f t="shared" si="37"/>
        <v>0</v>
      </c>
      <c r="AA58" s="47">
        <f t="shared" si="38"/>
        <v>0</v>
      </c>
      <c r="AB58" s="47">
        <f t="shared" si="39"/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f t="shared" si="40"/>
        <v>37</v>
      </c>
      <c r="AK58" s="47">
        <v>0</v>
      </c>
      <c r="AL58" s="47">
        <v>37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f t="shared" si="41"/>
        <v>147</v>
      </c>
      <c r="AS58" s="47">
        <v>102</v>
      </c>
      <c r="AT58" s="47">
        <v>15</v>
      </c>
      <c r="AU58" s="47">
        <v>28</v>
      </c>
      <c r="AV58" s="47">
        <v>2</v>
      </c>
      <c r="AW58" s="47">
        <v>0</v>
      </c>
      <c r="AX58" s="47">
        <v>0</v>
      </c>
      <c r="AY58" s="47">
        <v>0</v>
      </c>
      <c r="AZ58" s="47">
        <f t="shared" si="42"/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f t="shared" si="43"/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f t="shared" si="44"/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</row>
    <row r="59" spans="1:75" ht="13.5">
      <c r="A59" s="185" t="s">
        <v>95</v>
      </c>
      <c r="B59" s="186" t="s">
        <v>197</v>
      </c>
      <c r="C59" s="46" t="s">
        <v>198</v>
      </c>
      <c r="D59" s="47">
        <f t="shared" si="0"/>
        <v>43</v>
      </c>
      <c r="E59" s="47">
        <f t="shared" si="23"/>
        <v>40</v>
      </c>
      <c r="F59" s="47">
        <f t="shared" si="24"/>
        <v>2</v>
      </c>
      <c r="G59" s="47">
        <f t="shared" si="25"/>
        <v>0</v>
      </c>
      <c r="H59" s="47">
        <f t="shared" si="26"/>
        <v>1</v>
      </c>
      <c r="I59" s="47">
        <f t="shared" si="27"/>
        <v>0</v>
      </c>
      <c r="J59" s="47">
        <f t="shared" si="28"/>
        <v>0</v>
      </c>
      <c r="K59" s="47">
        <f t="shared" si="29"/>
        <v>0</v>
      </c>
      <c r="L59" s="47">
        <f t="shared" si="30"/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f t="shared" si="31"/>
        <v>43</v>
      </c>
      <c r="U59" s="47">
        <f t="shared" si="32"/>
        <v>40</v>
      </c>
      <c r="V59" s="47">
        <f t="shared" si="33"/>
        <v>2</v>
      </c>
      <c r="W59" s="47">
        <f t="shared" si="34"/>
        <v>0</v>
      </c>
      <c r="X59" s="47">
        <f t="shared" si="35"/>
        <v>1</v>
      </c>
      <c r="Y59" s="47">
        <f t="shared" si="36"/>
        <v>0</v>
      </c>
      <c r="Z59" s="47">
        <f t="shared" si="37"/>
        <v>0</v>
      </c>
      <c r="AA59" s="47">
        <f t="shared" si="38"/>
        <v>0</v>
      </c>
      <c r="AB59" s="47">
        <f t="shared" si="39"/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f t="shared" si="40"/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f t="shared" si="41"/>
        <v>43</v>
      </c>
      <c r="AS59" s="47">
        <v>40</v>
      </c>
      <c r="AT59" s="47">
        <v>2</v>
      </c>
      <c r="AU59" s="47">
        <v>0</v>
      </c>
      <c r="AV59" s="47">
        <v>1</v>
      </c>
      <c r="AW59" s="47">
        <v>0</v>
      </c>
      <c r="AX59" s="47">
        <v>0</v>
      </c>
      <c r="AY59" s="47">
        <v>0</v>
      </c>
      <c r="AZ59" s="47">
        <f t="shared" si="42"/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f t="shared" si="43"/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f t="shared" si="44"/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</row>
    <row r="60" spans="1:75" ht="13.5">
      <c r="A60" s="201" t="s">
        <v>84</v>
      </c>
      <c r="B60" s="202"/>
      <c r="C60" s="202"/>
      <c r="D60" s="47">
        <f>SUM(D7:D59)</f>
        <v>67651</v>
      </c>
      <c r="E60" s="47">
        <f aca="true" t="shared" si="45" ref="E60:BP60">SUM(E7:E59)</f>
        <v>24127</v>
      </c>
      <c r="F60" s="47">
        <f t="shared" si="45"/>
        <v>10899</v>
      </c>
      <c r="G60" s="47">
        <f t="shared" si="45"/>
        <v>6442</v>
      </c>
      <c r="H60" s="47">
        <f t="shared" si="45"/>
        <v>973</v>
      </c>
      <c r="I60" s="47">
        <f t="shared" si="45"/>
        <v>8708</v>
      </c>
      <c r="J60" s="47">
        <f t="shared" si="45"/>
        <v>2309</v>
      </c>
      <c r="K60" s="47">
        <f t="shared" si="45"/>
        <v>14193</v>
      </c>
      <c r="L60" s="47">
        <f t="shared" si="45"/>
        <v>19707</v>
      </c>
      <c r="M60" s="47">
        <f t="shared" si="45"/>
        <v>16457</v>
      </c>
      <c r="N60" s="47">
        <f t="shared" si="45"/>
        <v>417</v>
      </c>
      <c r="O60" s="47">
        <f t="shared" si="45"/>
        <v>548</v>
      </c>
      <c r="P60" s="47">
        <f t="shared" si="45"/>
        <v>48</v>
      </c>
      <c r="Q60" s="47">
        <f t="shared" si="45"/>
        <v>502</v>
      </c>
      <c r="R60" s="47">
        <f t="shared" si="45"/>
        <v>1588</v>
      </c>
      <c r="S60" s="47">
        <f t="shared" si="45"/>
        <v>147</v>
      </c>
      <c r="T60" s="47">
        <f t="shared" si="45"/>
        <v>47317</v>
      </c>
      <c r="U60" s="47">
        <f t="shared" si="45"/>
        <v>7121</v>
      </c>
      <c r="V60" s="47">
        <f t="shared" si="45"/>
        <v>10455</v>
      </c>
      <c r="W60" s="47">
        <f t="shared" si="45"/>
        <v>5880</v>
      </c>
      <c r="X60" s="47">
        <f t="shared" si="45"/>
        <v>924</v>
      </c>
      <c r="Y60" s="47">
        <f t="shared" si="45"/>
        <v>8204</v>
      </c>
      <c r="Z60" s="47">
        <f t="shared" si="45"/>
        <v>687</v>
      </c>
      <c r="AA60" s="47">
        <f t="shared" si="45"/>
        <v>14046</v>
      </c>
      <c r="AB60" s="47">
        <f t="shared" si="45"/>
        <v>4130</v>
      </c>
      <c r="AC60" s="47">
        <f t="shared" si="45"/>
        <v>26</v>
      </c>
      <c r="AD60" s="47">
        <f t="shared" si="45"/>
        <v>1071</v>
      </c>
      <c r="AE60" s="47">
        <f t="shared" si="45"/>
        <v>0</v>
      </c>
      <c r="AF60" s="47">
        <f t="shared" si="45"/>
        <v>0</v>
      </c>
      <c r="AG60" s="47">
        <f t="shared" si="45"/>
        <v>0</v>
      </c>
      <c r="AH60" s="47">
        <f t="shared" si="45"/>
        <v>0</v>
      </c>
      <c r="AI60" s="47">
        <f t="shared" si="45"/>
        <v>3033</v>
      </c>
      <c r="AJ60" s="47">
        <f t="shared" si="45"/>
        <v>2051</v>
      </c>
      <c r="AK60" s="47">
        <f t="shared" si="45"/>
        <v>0</v>
      </c>
      <c r="AL60" s="47">
        <f t="shared" si="45"/>
        <v>1986</v>
      </c>
      <c r="AM60" s="47">
        <f t="shared" si="45"/>
        <v>56</v>
      </c>
      <c r="AN60" s="47">
        <f t="shared" si="45"/>
        <v>0</v>
      </c>
      <c r="AO60" s="47">
        <f t="shared" si="45"/>
        <v>0</v>
      </c>
      <c r="AP60" s="47">
        <f t="shared" si="45"/>
        <v>0</v>
      </c>
      <c r="AQ60" s="47">
        <f t="shared" si="45"/>
        <v>9</v>
      </c>
      <c r="AR60" s="47">
        <f t="shared" si="45"/>
        <v>30062</v>
      </c>
      <c r="AS60" s="47">
        <f t="shared" si="45"/>
        <v>6759</v>
      </c>
      <c r="AT60" s="47">
        <f t="shared" si="45"/>
        <v>7398</v>
      </c>
      <c r="AU60" s="47">
        <f t="shared" si="45"/>
        <v>5824</v>
      </c>
      <c r="AV60" s="47">
        <f t="shared" si="45"/>
        <v>874</v>
      </c>
      <c r="AW60" s="47">
        <f t="shared" si="45"/>
        <v>8086</v>
      </c>
      <c r="AX60" s="47">
        <f t="shared" si="45"/>
        <v>519</v>
      </c>
      <c r="AY60" s="47">
        <f t="shared" si="45"/>
        <v>602</v>
      </c>
      <c r="AZ60" s="47">
        <f t="shared" si="45"/>
        <v>261</v>
      </c>
      <c r="BA60" s="47">
        <f t="shared" si="45"/>
        <v>0</v>
      </c>
      <c r="BB60" s="47">
        <f t="shared" si="45"/>
        <v>0</v>
      </c>
      <c r="BC60" s="47">
        <f t="shared" si="45"/>
        <v>0</v>
      </c>
      <c r="BD60" s="47">
        <f t="shared" si="45"/>
        <v>0</v>
      </c>
      <c r="BE60" s="47">
        <f t="shared" si="45"/>
        <v>0</v>
      </c>
      <c r="BF60" s="47">
        <f t="shared" si="45"/>
        <v>0</v>
      </c>
      <c r="BG60" s="47">
        <f t="shared" si="45"/>
        <v>261</v>
      </c>
      <c r="BH60" s="47">
        <f t="shared" si="45"/>
        <v>10813</v>
      </c>
      <c r="BI60" s="47">
        <f t="shared" si="45"/>
        <v>336</v>
      </c>
      <c r="BJ60" s="47">
        <f t="shared" si="45"/>
        <v>0</v>
      </c>
      <c r="BK60" s="47">
        <f t="shared" si="45"/>
        <v>0</v>
      </c>
      <c r="BL60" s="47">
        <f t="shared" si="45"/>
        <v>50</v>
      </c>
      <c r="BM60" s="47">
        <f t="shared" si="45"/>
        <v>118</v>
      </c>
      <c r="BN60" s="47">
        <f t="shared" si="45"/>
        <v>168</v>
      </c>
      <c r="BO60" s="47">
        <f t="shared" si="45"/>
        <v>10141</v>
      </c>
      <c r="BP60" s="47">
        <f t="shared" si="45"/>
        <v>627</v>
      </c>
      <c r="BQ60" s="47">
        <f aca="true" t="shared" si="46" ref="BQ60:BW60">SUM(BQ7:BQ59)</f>
        <v>549</v>
      </c>
      <c r="BR60" s="47">
        <f t="shared" si="46"/>
        <v>27</v>
      </c>
      <c r="BS60" s="47">
        <f t="shared" si="46"/>
        <v>14</v>
      </c>
      <c r="BT60" s="47">
        <f t="shared" si="46"/>
        <v>1</v>
      </c>
      <c r="BU60" s="47">
        <f t="shared" si="46"/>
        <v>2</v>
      </c>
      <c r="BV60" s="47">
        <f t="shared" si="46"/>
        <v>34</v>
      </c>
      <c r="BW60" s="47">
        <f t="shared" si="46"/>
        <v>0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7" t="s">
        <v>83</v>
      </c>
      <c r="B1" s="255"/>
      <c r="C1" s="187" t="s">
        <v>240</v>
      </c>
    </row>
    <row r="2" spans="6:13" s="50" customFormat="1" ht="15" customHeight="1">
      <c r="F2" s="280" t="s">
        <v>241</v>
      </c>
      <c r="G2" s="281"/>
      <c r="H2" s="281"/>
      <c r="I2" s="281"/>
      <c r="J2" s="278" t="s">
        <v>242</v>
      </c>
      <c r="K2" s="275" t="s">
        <v>243</v>
      </c>
      <c r="L2" s="276"/>
      <c r="M2" s="277"/>
    </row>
    <row r="3" spans="1:13" s="50" customFormat="1" ht="15" customHeight="1" thickBot="1">
      <c r="A3" s="261" t="s">
        <v>244</v>
      </c>
      <c r="B3" s="262"/>
      <c r="C3" s="259"/>
      <c r="D3" s="52">
        <f>SUMIF('ごみ処理概要'!$A$7:$C$60,'ごみ集計結果'!$A$1,'ごみ処理概要'!$E$7:$E$60)</f>
        <v>812205</v>
      </c>
      <c r="F3" s="282"/>
      <c r="G3" s="283"/>
      <c r="H3" s="283"/>
      <c r="I3" s="283"/>
      <c r="J3" s="279"/>
      <c r="K3" s="53" t="s">
        <v>245</v>
      </c>
      <c r="L3" s="54" t="s">
        <v>246</v>
      </c>
      <c r="M3" s="55" t="s">
        <v>247</v>
      </c>
    </row>
    <row r="4" spans="1:13" s="50" customFormat="1" ht="15" customHeight="1" thickBot="1">
      <c r="A4" s="261" t="s">
        <v>248</v>
      </c>
      <c r="B4" s="262"/>
      <c r="C4" s="259"/>
      <c r="D4" s="52">
        <f>D5-D3</f>
        <v>2076</v>
      </c>
      <c r="F4" s="272" t="s">
        <v>249</v>
      </c>
      <c r="G4" s="269" t="s">
        <v>252</v>
      </c>
      <c r="H4" s="56" t="s">
        <v>250</v>
      </c>
      <c r="J4" s="165">
        <f>SUMIF('ごみ処理量内訳'!$A$7:$C$60,'ごみ集計結果'!$A$1,'ごみ処理量内訳'!$E$7:$E$60)</f>
        <v>224226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3" t="s">
        <v>251</v>
      </c>
      <c r="B5" s="264"/>
      <c r="C5" s="265"/>
      <c r="D5" s="52">
        <f>SUMIF('ごみ処理概要'!$A$7:$C$60,'ごみ集計結果'!$A$1,'ごみ処理概要'!$D$7:$D$60)</f>
        <v>814281</v>
      </c>
      <c r="F5" s="273"/>
      <c r="G5" s="270"/>
      <c r="H5" s="284" t="s">
        <v>253</v>
      </c>
      <c r="I5" s="60" t="s">
        <v>254</v>
      </c>
      <c r="J5" s="61">
        <f>SUMIF('ごみ処理量内訳'!$A$7:$C$60,'ごみ集計結果'!$A$1,'ごみ処理量内訳'!$W$7:$W$60)</f>
        <v>4746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3"/>
      <c r="G6" s="270"/>
      <c r="H6" s="285"/>
      <c r="I6" s="66" t="s">
        <v>255</v>
      </c>
      <c r="J6" s="67">
        <f>SUMIF('ごみ処理量内訳'!$A$7:$C$60,'ごみ集計結果'!$A$1,'ごみ処理量内訳'!$X$7:$X$60)</f>
        <v>540</v>
      </c>
      <c r="K6" s="51" t="s">
        <v>30</v>
      </c>
      <c r="L6" s="68" t="s">
        <v>30</v>
      </c>
      <c r="M6" s="69" t="s">
        <v>30</v>
      </c>
    </row>
    <row r="7" spans="1:13" s="50" customFormat="1" ht="15" customHeight="1">
      <c r="A7" s="256" t="s">
        <v>256</v>
      </c>
      <c r="B7" s="266" t="s">
        <v>61</v>
      </c>
      <c r="C7" s="70" t="s">
        <v>257</v>
      </c>
      <c r="D7" s="52">
        <f>SUMIF('ごみ搬入量内訳'!$A$7:$C$60,'ごみ集計結果'!$A$1,'ごみ搬入量内訳'!$I$7:$I$60)</f>
        <v>16111</v>
      </c>
      <c r="F7" s="273"/>
      <c r="G7" s="270"/>
      <c r="H7" s="285"/>
      <c r="I7" s="66" t="s">
        <v>258</v>
      </c>
      <c r="J7" s="67">
        <f>SUMIF('ごみ処理量内訳'!$A$7:$C$60,'ごみ集計結果'!$A$1,'ごみ処理量内訳'!$Y$7:$Y$60)</f>
        <v>15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7"/>
      <c r="B8" s="267"/>
      <c r="C8" s="70" t="s">
        <v>259</v>
      </c>
      <c r="D8" s="52">
        <f>SUMIF('ごみ搬入量内訳'!$A$7:$C$60,'ごみ集計結果'!$A$1,'ごみ搬入量内訳'!$M$7:$M$60)</f>
        <v>191282</v>
      </c>
      <c r="F8" s="273"/>
      <c r="G8" s="270"/>
      <c r="H8" s="285"/>
      <c r="I8" s="66" t="s">
        <v>260</v>
      </c>
      <c r="J8" s="67">
        <f>SUMIF('ごみ処理量内訳'!$A$7:$C$60,'ごみ集計結果'!$A$1,'ごみ処理量内訳'!$Z$7:$Z$60)</f>
        <v>0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7"/>
      <c r="B9" s="267"/>
      <c r="C9" s="70" t="s">
        <v>261</v>
      </c>
      <c r="D9" s="52">
        <f>SUMIF('ごみ搬入量内訳'!$A$7:$C$60,'ごみ集計結果'!$A$1,'ごみ搬入量内訳'!$Q$7:$Q$60)</f>
        <v>17894</v>
      </c>
      <c r="F9" s="273"/>
      <c r="G9" s="270"/>
      <c r="H9" s="286"/>
      <c r="I9" s="71" t="s">
        <v>262</v>
      </c>
      <c r="J9" s="72">
        <f>SUMIF('ごみ処理量内訳'!$A$7:$C$60,'ごみ集計結果'!$A$1,'ごみ処理量内訳'!$AA$7:$AA$60)</f>
        <v>105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7"/>
      <c r="B10" s="267"/>
      <c r="C10" s="70" t="s">
        <v>263</v>
      </c>
      <c r="D10" s="52">
        <f>SUMIF('ごみ搬入量内訳'!$A$7:$C$60,'ごみ集計結果'!$A$1,'ごみ搬入量内訳'!$U$7:$U$60)</f>
        <v>49081</v>
      </c>
      <c r="F10" s="273"/>
      <c r="G10" s="271"/>
      <c r="H10" s="74" t="s">
        <v>264</v>
      </c>
      <c r="I10" s="75"/>
      <c r="J10" s="166">
        <f>SUM(J4:J9)</f>
        <v>229632</v>
      </c>
      <c r="K10" s="76" t="s">
        <v>30</v>
      </c>
      <c r="L10" s="167">
        <f>SUMIF('ごみ処理量内訳'!$A$7:$C$60,'ごみ集計結果'!$A$1,'ごみ処理量内訳'!$AD$7:$AD$60)</f>
        <v>21922</v>
      </c>
      <c r="M10" s="168">
        <f>SUMIF('資源化量内訳'!$A$7:$C$60,'ごみ集計結果'!$A$1,'資源化量内訳'!$AB$7:$AB$60)</f>
        <v>4130</v>
      </c>
    </row>
    <row r="11" spans="1:13" s="50" customFormat="1" ht="15" customHeight="1">
      <c r="A11" s="257"/>
      <c r="B11" s="267"/>
      <c r="C11" s="70" t="s">
        <v>265</v>
      </c>
      <c r="D11" s="52">
        <f>SUMIF('ごみ搬入量内訳'!$A$7:$C$60,'ごみ集計結果'!$A$1,'ごみ搬入量内訳'!$Y$7:$Y$60)</f>
        <v>696</v>
      </c>
      <c r="F11" s="273"/>
      <c r="G11" s="287" t="s">
        <v>266</v>
      </c>
      <c r="H11" s="154" t="s">
        <v>254</v>
      </c>
      <c r="I11" s="151"/>
      <c r="J11" s="77">
        <f>SUMIF('ごみ処理量内訳'!$A$7:$C$60,'ごみ集計結果'!$A$1,'ごみ処理量内訳'!$G$7:$G$60)</f>
        <v>8391</v>
      </c>
      <c r="K11" s="61">
        <f>SUMIF('ごみ処理量内訳'!$A$7:$C$60,'ごみ集計結果'!$A$1,'ごみ処理量内訳'!$W$7:$W$60)</f>
        <v>4746</v>
      </c>
      <c r="L11" s="78">
        <f>SUMIF('ごみ処理量内訳'!$A$7:$C$60,'ごみ集計結果'!$A$1,'ごみ処理量内訳'!$AF$7:$AF$60)</f>
        <v>1569</v>
      </c>
      <c r="M11" s="79">
        <f>SUMIF('資源化量内訳'!$A$7:$C$60,'ごみ集計結果'!$A$1,'資源化量内訳'!$AJ$7:$AJ$60)</f>
        <v>2051</v>
      </c>
    </row>
    <row r="12" spans="1:13" s="50" customFormat="1" ht="15" customHeight="1">
      <c r="A12" s="257"/>
      <c r="B12" s="267"/>
      <c r="C12" s="70" t="s">
        <v>267</v>
      </c>
      <c r="D12" s="52">
        <f>SUMIF('ごみ搬入量内訳'!$A$7:$C$60,'ごみ集計結果'!$A$1,'ごみ搬入量内訳'!$AC$7:$AC$60)</f>
        <v>6206</v>
      </c>
      <c r="F12" s="273"/>
      <c r="G12" s="288"/>
      <c r="H12" s="152" t="s">
        <v>255</v>
      </c>
      <c r="I12" s="152"/>
      <c r="J12" s="67">
        <f>SUMIF('ごみ処理量内訳'!$A$7:$C$60,'ごみ集計結果'!$A$1,'ごみ処理量内訳'!$H$7:$H$60)</f>
        <v>33286</v>
      </c>
      <c r="K12" s="67">
        <f>SUMIF('ごみ処理量内訳'!$A$7:$C$60,'ごみ集計結果'!$A$1,'ごみ処理量内訳'!$X$7:$X$60)</f>
        <v>540</v>
      </c>
      <c r="L12" s="52">
        <f>SUMIF('ごみ処理量内訳'!$A$7:$C$60,'ごみ集計結果'!$A$1,'ごみ処理量内訳'!$AG$7:$AG$60)</f>
        <v>2392</v>
      </c>
      <c r="M12" s="80">
        <f>SUMIF('資源化量内訳'!$A$7:$C$60,'ごみ集計結果'!$A$1,'資源化量内訳'!$AR$7:$AR$60)</f>
        <v>30062</v>
      </c>
    </row>
    <row r="13" spans="1:13" s="50" customFormat="1" ht="15" customHeight="1">
      <c r="A13" s="257"/>
      <c r="B13" s="268"/>
      <c r="C13" s="81" t="s">
        <v>264</v>
      </c>
      <c r="D13" s="52">
        <f>SUM(D7:D12)</f>
        <v>281270</v>
      </c>
      <c r="F13" s="273"/>
      <c r="G13" s="288"/>
      <c r="H13" s="152" t="s">
        <v>258</v>
      </c>
      <c r="I13" s="152"/>
      <c r="J13" s="67">
        <f>SUMIF('ごみ処理量内訳'!$A$7:$C$60,'ごみ集計結果'!$A$1,'ごみ処理量内訳'!$I$7:$I$60)</f>
        <v>276</v>
      </c>
      <c r="K13" s="67">
        <f>SUMIF('ごみ処理量内訳'!$A$7:$C$60,'ごみ集計結果'!$A$1,'ごみ処理量内訳'!$Y$7:$Y$60)</f>
        <v>15</v>
      </c>
      <c r="L13" s="52">
        <f>SUMIF('ごみ処理量内訳'!$A$7:$C$60,'ごみ集計結果'!$A$1,'ごみ処理量内訳'!$AH$7:$AH$60)</f>
        <v>0</v>
      </c>
      <c r="M13" s="80">
        <f>SUMIF('資源化量内訳'!$A$7:$C$60,'ごみ集計結果'!$A$1,'資源化量内訳'!$AZ$7:$AZ$60)</f>
        <v>261</v>
      </c>
    </row>
    <row r="14" spans="1:13" s="50" customFormat="1" ht="15" customHeight="1">
      <c r="A14" s="257"/>
      <c r="B14" s="260" t="s">
        <v>268</v>
      </c>
      <c r="C14" s="260"/>
      <c r="D14" s="52">
        <f>SUMIF('ごみ搬入量内訳'!$A$7:$C$60,'ごみ集計結果'!$A$1,'ごみ搬入量内訳'!$AG$7:$AG$60)</f>
        <v>35719</v>
      </c>
      <c r="F14" s="273"/>
      <c r="G14" s="288"/>
      <c r="H14" s="152" t="s">
        <v>260</v>
      </c>
      <c r="I14" s="152"/>
      <c r="J14" s="67">
        <f>SUMIF('ごみ処理量内訳'!$A$7:$C$60,'ごみ集計結果'!$A$1,'ごみ処理量内訳'!$J$7:$J$60)</f>
        <v>11361</v>
      </c>
      <c r="K14" s="67">
        <f>SUMIF('ごみ処理量内訳'!$A$7:$C$60,'ごみ集計結果'!$A$1,'ごみ処理量内訳'!$Z$7:$Z$60)</f>
        <v>0</v>
      </c>
      <c r="L14" s="52">
        <f>SUMIF('ごみ処理量内訳'!$A$7:$C$60,'ごみ集計結果'!$A$1,'ごみ処理量内訳'!$AI$7:$AI$60)</f>
        <v>39</v>
      </c>
      <c r="M14" s="80">
        <f>SUMIF('資源化量内訳'!$A$7:$C$60,'ごみ集計結果'!$A$1,'資源化量内訳'!$BH$7:$BH$60)</f>
        <v>10813</v>
      </c>
    </row>
    <row r="15" spans="1:13" s="50" customFormat="1" ht="15" customHeight="1" thickBot="1">
      <c r="A15" s="257"/>
      <c r="B15" s="260" t="s">
        <v>269</v>
      </c>
      <c r="C15" s="260"/>
      <c r="D15" s="52">
        <f>SUMIF('ごみ搬入量内訳'!$A$7:$C$60,'ごみ集計結果'!$A$1,'ごみ搬入量内訳'!$AH$7:$AH$60)</f>
        <v>2488</v>
      </c>
      <c r="F15" s="273"/>
      <c r="G15" s="288"/>
      <c r="H15" s="153" t="s">
        <v>262</v>
      </c>
      <c r="I15" s="153"/>
      <c r="J15" s="72">
        <f>SUMIF('ごみ処理量内訳'!$A$7:$C$60,'ごみ集計結果'!$A$1,'ごみ処理量内訳'!$K$7:$K$60)</f>
        <v>671</v>
      </c>
      <c r="K15" s="72">
        <f>SUMIF('ごみ処理量内訳'!$A$7:$C$60,'ごみ集計結果'!$A$1,'ごみ処理量内訳'!$AA$7:$AA$60)</f>
        <v>105</v>
      </c>
      <c r="L15" s="82">
        <f>SUMIF('ごみ処理量内訳'!$A$7:$C$60,'ごみ集計結果'!$A$1,'ごみ処理量内訳'!$AJ$7:$AJ$60)</f>
        <v>100</v>
      </c>
      <c r="M15" s="55" t="s">
        <v>21</v>
      </c>
    </row>
    <row r="16" spans="1:13" s="50" customFormat="1" ht="15" customHeight="1" thickBot="1">
      <c r="A16" s="258"/>
      <c r="B16" s="259" t="s">
        <v>295</v>
      </c>
      <c r="C16" s="260"/>
      <c r="D16" s="52">
        <f>SUM(D13:D15)</f>
        <v>319477</v>
      </c>
      <c r="F16" s="273"/>
      <c r="G16" s="271"/>
      <c r="H16" s="84" t="s">
        <v>264</v>
      </c>
      <c r="I16" s="83"/>
      <c r="J16" s="169">
        <f>SUM(J11:J15)</f>
        <v>53985</v>
      </c>
      <c r="K16" s="170">
        <f>SUM(K11:K15)</f>
        <v>5406</v>
      </c>
      <c r="L16" s="171">
        <f>SUM(L11:L15)</f>
        <v>4100</v>
      </c>
      <c r="M16" s="172">
        <f>SUM(M11:M15)</f>
        <v>43187</v>
      </c>
    </row>
    <row r="17" spans="4:13" s="50" customFormat="1" ht="15" customHeight="1" thickBot="1">
      <c r="D17" s="65"/>
      <c r="F17" s="274"/>
      <c r="G17" s="289" t="s">
        <v>66</v>
      </c>
      <c r="H17" s="290"/>
      <c r="I17" s="290"/>
      <c r="J17" s="165">
        <f>J4+J16</f>
        <v>278211</v>
      </c>
      <c r="K17" s="173">
        <f>K16</f>
        <v>5406</v>
      </c>
      <c r="L17" s="174">
        <f>L10+L16</f>
        <v>26022</v>
      </c>
      <c r="M17" s="175">
        <f>M10+M16</f>
        <v>47317</v>
      </c>
    </row>
    <row r="18" spans="1:13" s="50" customFormat="1" ht="15" customHeight="1">
      <c r="A18" s="260" t="s">
        <v>270</v>
      </c>
      <c r="B18" s="260"/>
      <c r="C18" s="260"/>
      <c r="D18" s="52">
        <f>SUMIF('ごみ搬入量内訳'!$A$7:$C$60,'ごみ集計結果'!$A$1,'ごみ搬入量内訳'!$E$7:$E$60)</f>
        <v>231699</v>
      </c>
      <c r="F18" s="252" t="s">
        <v>271</v>
      </c>
      <c r="G18" s="253"/>
      <c r="H18" s="253"/>
      <c r="I18" s="254"/>
      <c r="J18" s="77">
        <f>SUMIF('資源化量内訳'!$A$7:$C$60,'ごみ集計結果'!$A$1,'資源化量内訳'!$L$7:$L$60)</f>
        <v>19707</v>
      </c>
      <c r="K18" s="85" t="s">
        <v>17</v>
      </c>
      <c r="L18" s="86" t="s">
        <v>17</v>
      </c>
      <c r="M18" s="79">
        <f>J18</f>
        <v>19707</v>
      </c>
    </row>
    <row r="19" spans="1:13" s="50" customFormat="1" ht="15" customHeight="1" thickBot="1">
      <c r="A19" s="291" t="s">
        <v>272</v>
      </c>
      <c r="B19" s="260"/>
      <c r="C19" s="260"/>
      <c r="D19" s="52">
        <f>SUMIF('ごみ搬入量内訳'!$A$7:$C$60,'ごみ集計結果'!$A$1,'ごみ搬入量内訳'!$F$7:$F$60)</f>
        <v>85290</v>
      </c>
      <c r="F19" s="249" t="s">
        <v>273</v>
      </c>
      <c r="G19" s="250"/>
      <c r="H19" s="250"/>
      <c r="I19" s="251"/>
      <c r="J19" s="176">
        <f>SUMIF('ごみ処理量内訳'!$A$7:$C$60,'ごみ集計結果'!$A$1,'ごみ処理量内訳'!$AC$7:$AC$60)</f>
        <v>19032</v>
      </c>
      <c r="K19" s="87" t="s">
        <v>17</v>
      </c>
      <c r="L19" s="88">
        <f>J19</f>
        <v>19032</v>
      </c>
      <c r="M19" s="89" t="s">
        <v>17</v>
      </c>
    </row>
    <row r="20" spans="1:13" s="50" customFormat="1" ht="15" customHeight="1" thickBot="1">
      <c r="A20" s="291" t="s">
        <v>274</v>
      </c>
      <c r="B20" s="260"/>
      <c r="C20" s="260"/>
      <c r="D20" s="52">
        <f>D15</f>
        <v>2488</v>
      </c>
      <c r="F20" s="246" t="s">
        <v>295</v>
      </c>
      <c r="G20" s="247"/>
      <c r="H20" s="247"/>
      <c r="I20" s="248"/>
      <c r="J20" s="177">
        <f>J4+J11+J12+J13+J14+J15+J18+J19</f>
        <v>316950</v>
      </c>
      <c r="K20" s="178">
        <f>SUM(K17:K19)</f>
        <v>5406</v>
      </c>
      <c r="L20" s="179">
        <f>SUM(L17:L19)</f>
        <v>45054</v>
      </c>
      <c r="M20" s="180">
        <f>SUM(M17:M19)</f>
        <v>67024</v>
      </c>
    </row>
    <row r="21" spans="1:9" s="50" customFormat="1" ht="15" customHeight="1">
      <c r="A21" s="291" t="s">
        <v>279</v>
      </c>
      <c r="B21" s="260"/>
      <c r="C21" s="260"/>
      <c r="D21" s="52">
        <f>SUM(D18:D20)</f>
        <v>319477</v>
      </c>
      <c r="F21" s="184" t="s">
        <v>67</v>
      </c>
      <c r="G21" s="183"/>
      <c r="H21" s="183"/>
      <c r="I21" s="183"/>
    </row>
    <row r="22" spans="11:13" s="50" customFormat="1" ht="15" customHeight="1">
      <c r="K22" s="90"/>
      <c r="L22" s="91" t="s">
        <v>275</v>
      </c>
      <c r="M22" s="92" t="s">
        <v>276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収集ごみ（混合ごみ＋可燃ごみ＋不燃ごみ＋資源ごみ＋その他＋その他）＝281,270t/年</v>
      </c>
      <c r="K23" s="92" t="s">
        <v>277</v>
      </c>
      <c r="L23" s="95">
        <f>SUMIF('資源化量内訳'!$A$7:$C$60,'ごみ集計結果'!$A$1,'資源化量内訳'!$M$7:M$60)+SUMIF('資源化量内訳'!$A$7:$C$60,'ごみ集計結果'!$A$1,'資源化量内訳'!$U$7:U$60)</f>
        <v>23578</v>
      </c>
      <c r="M23" s="52">
        <f>SUMIF('資源化量内訳'!$A$7:$C$60,'ごみ集計結果'!$A$1,'資源化量内訳'!BQ$7:BQ$60)</f>
        <v>549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計画収集量（収集ごみ＋直接搬入ごみ）＝316,989t/年</v>
      </c>
      <c r="K24" s="92" t="s">
        <v>278</v>
      </c>
      <c r="L24" s="95">
        <f>SUMIF('資源化量内訳'!$A$7:$C$60,'ごみ集計結果'!$A$1,'資源化量内訳'!$N$7:N$60)+SUMIF('資源化量内訳'!$A$7:$C$60,'ごみ集計結果'!$A$1,'資源化量内訳'!V$7:V$60)</f>
        <v>10872</v>
      </c>
      <c r="M24" s="52">
        <f>SUMIF('資源化量内訳'!$A$7:$C$60,'ごみ集計結果'!$A$1,'資源化量内訳'!BR$7:BR$60)</f>
        <v>27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ごみ総排出量（計画収集量＋自家処理量）＝319,477t/年</v>
      </c>
      <c r="K25" s="92" t="s">
        <v>22</v>
      </c>
      <c r="L25" s="95">
        <f>SUMIF('資源化量内訳'!$A$7:$C$60,'ごみ集計結果'!$A$1,'資源化量内訳'!O$7:O$60)+SUMIF('資源化量内訳'!$A$7:$C$60,'ごみ集計結果'!$A$1,'資源化量内訳'!W$7:W$60)</f>
        <v>6428</v>
      </c>
      <c r="M25" s="52">
        <f>SUMIF('資源化量内訳'!$A$7:$C$60,'ごみ集計結果'!$A$1,'資源化量内訳'!BS$7:BS$60)</f>
        <v>14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ごみ処理量（直接最終処分量＋直接焼却量＋焼却以外の中間処理量＋直接資源化量）＝316,950t/年</v>
      </c>
      <c r="K26" s="92" t="s">
        <v>23</v>
      </c>
      <c r="L26" s="95">
        <f>SUMIF('資源化量内訳'!$A$7:$C$60,'ごみ集計結果'!$A$1,'資源化量内訳'!P$7:P$60)+SUMIF('資源化量内訳'!$A$7:$C$60,'ごみ集計結果'!$A$1,'資源化量内訳'!X$7:X$60)</f>
        <v>972</v>
      </c>
      <c r="M26" s="52">
        <f>SUMIF('資源化量内訳'!$A$7:$C$60,'ごみ集計結果'!$A$1,'資源化量内訳'!BT$7:BT$60)</f>
        <v>1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１人１日あたりごみ排出量（ごみ総排出量/総人口）＝1,072g/人日</v>
      </c>
      <c r="K27" s="92" t="s">
        <v>24</v>
      </c>
      <c r="L27" s="95">
        <f>SUMIF('資源化量内訳'!$A$7:$C$60,'ごみ集計結果'!$A$1,'資源化量内訳'!Q$7:Q$60)+SUMIF('資源化量内訳'!$A$7:$C$60,'ごみ集計結果'!$A$1,'資源化量内訳'!Y$7:Y$60)</f>
        <v>8706</v>
      </c>
      <c r="M27" s="52">
        <f>SUMIF('資源化量内訳'!$A$7:$C$60,'ごみ集計結果'!$A$1,'資源化量内訳'!BU$7:BU$60)</f>
        <v>2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リサイクル率（[資源化量合計＋集団回収量]/[ごみ処理量＋集団回収量]）＝21.3％</v>
      </c>
      <c r="K28" s="92" t="s">
        <v>205</v>
      </c>
      <c r="L28" s="95">
        <f>SUMIF('資源化量内訳'!$A$7:$C$60,'ごみ集計結果'!$A$1,'資源化量内訳'!R$7:R$60)+SUMIF('資源化量内訳'!$A$7:$C$60,'ごみ集計結果'!$A$1,'資源化量内訳'!Z$7:Z$60)</f>
        <v>2275</v>
      </c>
      <c r="M28" s="52">
        <f>SUMIF('資源化量内訳'!$A$7:$C$60,'ごみ集計結果'!$A$1,'資源化量内訳'!BV$7:BV$60)</f>
        <v>34</v>
      </c>
    </row>
    <row r="29" spans="1:13" s="94" customFormat="1" ht="15" customHeight="1">
      <c r="A29" s="96"/>
      <c r="K29" s="92" t="s">
        <v>265</v>
      </c>
      <c r="L29" s="95">
        <f>SUMIF('資源化量内訳'!$A$7:$C$60,'ごみ集計結果'!$A$1,'資源化量内訳'!S$7:S$60)+SUMIF('資源化量内訳'!$A$7:$C$60,'ごみ集計結果'!$A$1,'資源化量内訳'!AA$7:AA$60)</f>
        <v>14193</v>
      </c>
      <c r="M29" s="52">
        <f>SUMIF('資源化量内訳'!$A$7:$C$60,'ごみ集計結果'!$A$1,'資源化量内訳'!BW$7:BW$60)</f>
        <v>0</v>
      </c>
    </row>
    <row r="30" spans="11:13" ht="15" customHeight="1">
      <c r="K30" s="92" t="s">
        <v>295</v>
      </c>
      <c r="L30" s="181">
        <f>SUM(L23:L29)</f>
        <v>67024</v>
      </c>
      <c r="M30" s="182">
        <f>SUM(M23:M29)</f>
        <v>627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2" t="str">
        <f>'ごみ集計結果'!A1&amp;"のごみ処理フローシート"</f>
        <v>高知県のごみ処理フローシート</v>
      </c>
      <c r="B1" s="292"/>
      <c r="C1" s="292"/>
      <c r="D1" s="292"/>
      <c r="E1" s="292"/>
    </row>
    <row r="2" spans="1:17" s="111" customFormat="1" ht="21.75" customHeight="1">
      <c r="A2" s="296" t="s">
        <v>85</v>
      </c>
      <c r="B2" s="296"/>
      <c r="C2" s="296"/>
      <c r="D2" s="296"/>
      <c r="E2" s="104"/>
      <c r="F2" s="105" t="s">
        <v>31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32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215</v>
      </c>
      <c r="G3" s="115">
        <f>'ごみ集計結果'!J19</f>
        <v>19032</v>
      </c>
      <c r="H3" s="104"/>
      <c r="I3" s="107"/>
      <c r="J3" s="108"/>
      <c r="K3" s="104"/>
      <c r="L3" s="104"/>
      <c r="M3" s="108"/>
      <c r="N3" s="108"/>
      <c r="O3" s="104"/>
      <c r="P3" s="114" t="s">
        <v>225</v>
      </c>
      <c r="Q3" s="115">
        <f>G3+N5+Q9</f>
        <v>45054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33</v>
      </c>
      <c r="G5" s="110"/>
      <c r="H5" s="104"/>
      <c r="I5" s="118" t="s">
        <v>34</v>
      </c>
      <c r="J5" s="110"/>
      <c r="K5" s="104"/>
      <c r="L5" s="119" t="s">
        <v>35</v>
      </c>
      <c r="M5" s="156" t="s">
        <v>227</v>
      </c>
      <c r="N5" s="120">
        <f>'ごみ集計結果'!L10</f>
        <v>21922</v>
      </c>
      <c r="O5" s="104"/>
      <c r="P5" s="104"/>
      <c r="Q5" s="104"/>
    </row>
    <row r="6" spans="1:17" s="111" customFormat="1" ht="21.75" customHeight="1" thickBot="1">
      <c r="A6" s="117"/>
      <c r="B6" s="293" t="s">
        <v>36</v>
      </c>
      <c r="C6" s="293"/>
      <c r="D6" s="293"/>
      <c r="E6" s="104"/>
      <c r="F6" s="114" t="s">
        <v>216</v>
      </c>
      <c r="G6" s="115">
        <f>'ごみ集計結果'!J4</f>
        <v>224226</v>
      </c>
      <c r="H6" s="104"/>
      <c r="I6" s="114" t="s">
        <v>219</v>
      </c>
      <c r="J6" s="115">
        <f>G6+N8</f>
        <v>229632</v>
      </c>
      <c r="K6" s="104"/>
      <c r="L6" s="121" t="s">
        <v>37</v>
      </c>
      <c r="M6" s="158" t="s">
        <v>228</v>
      </c>
      <c r="N6" s="122">
        <f>'ごみ集計結果'!M10</f>
        <v>4130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38</v>
      </c>
      <c r="C8" s="124" t="s">
        <v>211</v>
      </c>
      <c r="D8" s="125">
        <f>'ごみ集計結果'!D7</f>
        <v>16111</v>
      </c>
      <c r="E8" s="104"/>
      <c r="F8" s="104"/>
      <c r="G8" s="117"/>
      <c r="H8" s="104"/>
      <c r="I8" s="126"/>
      <c r="L8" s="127" t="s">
        <v>39</v>
      </c>
      <c r="M8" s="130" t="s">
        <v>218</v>
      </c>
      <c r="N8" s="125">
        <f>N10+N14+N18+N22+N26</f>
        <v>5406</v>
      </c>
      <c r="O8" s="104"/>
      <c r="P8" s="109" t="s">
        <v>40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226</v>
      </c>
      <c r="Q9" s="115">
        <f>N11+N15+N19+N23+N27</f>
        <v>4100</v>
      </c>
    </row>
    <row r="10" spans="1:17" s="111" customFormat="1" ht="21.75" customHeight="1" thickBot="1">
      <c r="A10" s="117"/>
      <c r="B10" s="123" t="s">
        <v>41</v>
      </c>
      <c r="C10" s="155" t="s">
        <v>206</v>
      </c>
      <c r="D10" s="125">
        <f>'ごみ集計結果'!D8</f>
        <v>191282</v>
      </c>
      <c r="E10" s="104"/>
      <c r="F10" s="104"/>
      <c r="G10" s="117"/>
      <c r="H10" s="104"/>
      <c r="I10" s="118" t="s">
        <v>42</v>
      </c>
      <c r="J10" s="110"/>
      <c r="K10" s="104"/>
      <c r="L10" s="119" t="s">
        <v>39</v>
      </c>
      <c r="M10" s="156" t="s">
        <v>229</v>
      </c>
      <c r="N10" s="120">
        <f>'ごみ集計結果'!K11</f>
        <v>4746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220</v>
      </c>
      <c r="J11" s="115">
        <f>'ごみ集計結果'!J11</f>
        <v>8391</v>
      </c>
      <c r="K11" s="104"/>
      <c r="L11" s="131" t="s">
        <v>40</v>
      </c>
      <c r="M11" s="160" t="s">
        <v>230</v>
      </c>
      <c r="N11" s="132">
        <f>'ごみ集計結果'!L11</f>
        <v>1569</v>
      </c>
      <c r="O11" s="104"/>
      <c r="P11" s="104"/>
      <c r="Q11" s="104"/>
    </row>
    <row r="12" spans="1:17" s="111" customFormat="1" ht="21.75" customHeight="1" thickBot="1">
      <c r="A12" s="117"/>
      <c r="B12" s="123" t="s">
        <v>43</v>
      </c>
      <c r="C12" s="155" t="s">
        <v>207</v>
      </c>
      <c r="D12" s="125">
        <f>'ごみ集計結果'!D9</f>
        <v>17894</v>
      </c>
      <c r="E12" s="104"/>
      <c r="F12" s="104"/>
      <c r="G12" s="117"/>
      <c r="H12" s="104"/>
      <c r="I12" s="107"/>
      <c r="J12" s="117"/>
      <c r="K12" s="104"/>
      <c r="L12" s="133" t="s">
        <v>37</v>
      </c>
      <c r="M12" s="159" t="s">
        <v>231</v>
      </c>
      <c r="N12" s="115">
        <f>'ごみ集計結果'!M11</f>
        <v>2051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44</v>
      </c>
      <c r="C14" s="155" t="s">
        <v>208</v>
      </c>
      <c r="D14" s="125">
        <f>'ごみ集計結果'!D10</f>
        <v>49081</v>
      </c>
      <c r="E14" s="104"/>
      <c r="F14" s="104"/>
      <c r="G14" s="117"/>
      <c r="H14" s="104"/>
      <c r="I14" s="105" t="s">
        <v>45</v>
      </c>
      <c r="J14" s="110"/>
      <c r="K14" s="104"/>
      <c r="L14" s="119" t="s">
        <v>39</v>
      </c>
      <c r="M14" s="156" t="s">
        <v>232</v>
      </c>
      <c r="N14" s="120">
        <f>'ごみ集計結果'!K12</f>
        <v>540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221</v>
      </c>
      <c r="J15" s="115">
        <f>'ごみ集計結果'!J12</f>
        <v>33286</v>
      </c>
      <c r="K15" s="104"/>
      <c r="L15" s="131" t="s">
        <v>40</v>
      </c>
      <c r="M15" s="160" t="s">
        <v>233</v>
      </c>
      <c r="N15" s="132">
        <f>'ごみ集計結果'!L12</f>
        <v>2392</v>
      </c>
      <c r="O15" s="104"/>
    </row>
    <row r="16" spans="1:15" s="111" customFormat="1" ht="21.75" customHeight="1" thickBot="1">
      <c r="A16" s="117"/>
      <c r="B16" s="139" t="s">
        <v>46</v>
      </c>
      <c r="C16" s="155" t="s">
        <v>209</v>
      </c>
      <c r="D16" s="125">
        <f>'ごみ集計結果'!D11</f>
        <v>696</v>
      </c>
      <c r="E16" s="104"/>
      <c r="H16" s="104"/>
      <c r="I16" s="107"/>
      <c r="J16" s="117"/>
      <c r="K16" s="104"/>
      <c r="L16" s="133" t="s">
        <v>37</v>
      </c>
      <c r="M16" s="159" t="s">
        <v>234</v>
      </c>
      <c r="N16" s="115">
        <f>'ごみ集計結果'!M12</f>
        <v>30062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47</v>
      </c>
      <c r="C18" s="155" t="s">
        <v>210</v>
      </c>
      <c r="D18" s="125">
        <f>'ごみ集計結果'!D12</f>
        <v>6206</v>
      </c>
      <c r="E18" s="104"/>
      <c r="F18" s="118" t="s">
        <v>48</v>
      </c>
      <c r="G18" s="106"/>
      <c r="H18" s="104"/>
      <c r="I18" s="118" t="s">
        <v>49</v>
      </c>
      <c r="J18" s="110"/>
      <c r="K18" s="104"/>
      <c r="L18" s="119" t="s">
        <v>39</v>
      </c>
      <c r="M18" s="156" t="s">
        <v>235</v>
      </c>
      <c r="N18" s="120">
        <f>'ごみ集計結果'!K13</f>
        <v>15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53985</v>
      </c>
      <c r="H19" s="104"/>
      <c r="I19" s="114" t="s">
        <v>222</v>
      </c>
      <c r="J19" s="115">
        <f>'ごみ集計結果'!J13</f>
        <v>276</v>
      </c>
      <c r="K19" s="104"/>
      <c r="L19" s="131" t="s">
        <v>40</v>
      </c>
      <c r="M19" s="160" t="s">
        <v>236</v>
      </c>
      <c r="N19" s="132">
        <f>'ごみ集計結果'!L13</f>
        <v>0</v>
      </c>
      <c r="O19" s="104"/>
    </row>
    <row r="20" spans="1:15" s="111" customFormat="1" ht="21.75" customHeight="1" thickBot="1">
      <c r="A20" s="117"/>
      <c r="B20" s="139" t="s">
        <v>50</v>
      </c>
      <c r="C20" s="155" t="s">
        <v>212</v>
      </c>
      <c r="D20" s="125">
        <f>'ごみ集計結果'!D14</f>
        <v>35719</v>
      </c>
      <c r="E20" s="104"/>
      <c r="F20" s="104"/>
      <c r="G20" s="117"/>
      <c r="H20" s="104"/>
      <c r="I20" s="107"/>
      <c r="J20" s="117"/>
      <c r="K20" s="104"/>
      <c r="L20" s="133" t="s">
        <v>37</v>
      </c>
      <c r="M20" s="159" t="s">
        <v>237</v>
      </c>
      <c r="N20" s="115">
        <f>'ごみ集計結果'!M13</f>
        <v>261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51</v>
      </c>
      <c r="C22" s="130" t="s">
        <v>213</v>
      </c>
      <c r="D22" s="125">
        <f>'ごみ集計結果'!D15</f>
        <v>2488</v>
      </c>
      <c r="E22" s="104"/>
      <c r="F22" s="104"/>
      <c r="G22" s="117"/>
      <c r="H22" s="104"/>
      <c r="I22" s="118" t="s">
        <v>52</v>
      </c>
      <c r="J22" s="110"/>
      <c r="K22" s="104"/>
      <c r="L22" s="119" t="s">
        <v>39</v>
      </c>
      <c r="M22" s="156" t="s">
        <v>238</v>
      </c>
      <c r="N22" s="120">
        <f>'ごみ集計結果'!K14</f>
        <v>0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223</v>
      </c>
      <c r="J23" s="115">
        <f>'ごみ集計結果'!J14</f>
        <v>11361</v>
      </c>
      <c r="K23" s="104"/>
      <c r="L23" s="131" t="s">
        <v>40</v>
      </c>
      <c r="M23" s="160" t="s">
        <v>239</v>
      </c>
      <c r="N23" s="132">
        <f>'ごみ集計結果'!L14</f>
        <v>39</v>
      </c>
      <c r="O23" s="104"/>
      <c r="Q23" s="104"/>
    </row>
    <row r="24" spans="1:16" s="111" customFormat="1" ht="21.75" customHeight="1" thickBot="1">
      <c r="A24" s="117"/>
      <c r="B24" s="143" t="s">
        <v>53</v>
      </c>
      <c r="C24" s="130" t="s">
        <v>214</v>
      </c>
      <c r="D24" s="125">
        <f>'ごみ集計結果'!M30</f>
        <v>627</v>
      </c>
      <c r="E24" s="104"/>
      <c r="F24" s="104"/>
      <c r="G24" s="117"/>
      <c r="H24" s="104"/>
      <c r="I24" s="107"/>
      <c r="J24" s="108"/>
      <c r="K24" s="104"/>
      <c r="L24" s="133" t="s">
        <v>37</v>
      </c>
      <c r="M24" s="159" t="s">
        <v>55</v>
      </c>
      <c r="N24" s="115">
        <f>'ごみ集計結果'!M14</f>
        <v>10813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54</v>
      </c>
      <c r="J26" s="110"/>
      <c r="K26" s="104"/>
      <c r="L26" s="145" t="s">
        <v>39</v>
      </c>
      <c r="M26" s="157" t="s">
        <v>56</v>
      </c>
      <c r="N26" s="120">
        <f>'ごみ集計結果'!K15</f>
        <v>105</v>
      </c>
      <c r="O26" s="144"/>
      <c r="P26" s="104" t="s">
        <v>199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224</v>
      </c>
      <c r="J27" s="115">
        <f>'ごみ集計結果'!J15</f>
        <v>671</v>
      </c>
      <c r="K27" s="104"/>
      <c r="L27" s="133" t="s">
        <v>40</v>
      </c>
      <c r="M27" s="159" t="s">
        <v>57</v>
      </c>
      <c r="N27" s="122">
        <f>'ごみ集計結果'!L15</f>
        <v>100</v>
      </c>
      <c r="O27" s="104"/>
      <c r="P27" s="294">
        <f>N12+N16+N20+N24+N6</f>
        <v>47317</v>
      </c>
      <c r="Q27" s="294"/>
    </row>
    <row r="28" spans="1:17" s="111" customFormat="1" ht="21.75" customHeight="1" thickBot="1">
      <c r="A28" s="104"/>
      <c r="B28" s="161" t="s">
        <v>201</v>
      </c>
      <c r="C28" s="146" t="s">
        <v>58</v>
      </c>
      <c r="D28" s="147">
        <f>'ごみ集計結果'!D3</f>
        <v>812205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5"/>
      <c r="Q28" s="295"/>
    </row>
    <row r="29" spans="1:17" s="111" customFormat="1" ht="21.75" customHeight="1">
      <c r="A29" s="104"/>
      <c r="B29" s="148" t="s">
        <v>202</v>
      </c>
      <c r="C29" s="163" t="s">
        <v>59</v>
      </c>
      <c r="D29" s="149">
        <f>'ごみ集計結果'!D4</f>
        <v>2076</v>
      </c>
      <c r="E29" s="104"/>
      <c r="F29" s="118" t="s">
        <v>203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204</v>
      </c>
      <c r="Q29" s="128"/>
    </row>
    <row r="30" spans="1:17" s="111" customFormat="1" ht="21.75" customHeight="1" thickBot="1">
      <c r="A30" s="104"/>
      <c r="B30" s="162" t="s">
        <v>200</v>
      </c>
      <c r="C30" s="164" t="s">
        <v>60</v>
      </c>
      <c r="D30" s="150">
        <f>'ごみ集計結果'!D5</f>
        <v>814281</v>
      </c>
      <c r="E30" s="104"/>
      <c r="F30" s="114" t="s">
        <v>217</v>
      </c>
      <c r="G30" s="115">
        <f>'ごみ集計結果'!J18</f>
        <v>19707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67024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2005-09-29T03:23:06Z</dcterms:modified>
  <cp:category/>
  <cp:version/>
  <cp:contentType/>
  <cp:contentStatus/>
</cp:coreProperties>
</file>