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605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'し尿処理の状況'!$A$2:$AC$51</definedName>
    <definedName name="_xlnm.Print_Area" localSheetId="0">'水洗化人口等'!$A$2:$U$51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<sst xmlns="http://schemas.openxmlformats.org/spreadsheetml/2006/main" count="458" uniqueCount="175">
  <si>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</si>
  <si>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</si>
  <si>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</si>
  <si>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</si>
  <si>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</si>
  <si>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</si>
  <si>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</si>
  <si>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</si>
  <si>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</si>
  <si>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</si>
  <si>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</si>
  <si>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</si>
  <si>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</si>
  <si>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</si>
  <si>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</si>
  <si>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</si>
  <si>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</si>
  <si>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</si>
  <si>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</si>
  <si>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</si>
  <si>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</si>
  <si>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</si>
  <si>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</si>
  <si>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</si>
  <si>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</si>
  <si>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岬町</t>
  </si>
  <si>
    <t>○</t>
  </si>
  <si>
    <t>大阪府</t>
  </si>
  <si>
    <t>27100</t>
  </si>
  <si>
    <t>大阪市</t>
  </si>
  <si>
    <t>27201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</si>
  <si>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</si>
  <si>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</si>
  <si>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</si>
  <si>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</si>
  <si>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</si>
  <si>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</si>
  <si>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</si>
  <si>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</si>
  <si>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</si>
  <si>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</si>
  <si>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</si>
  <si>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</si>
  <si>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</si>
  <si>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</si>
  <si>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</si>
  <si>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</si>
  <si>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</si>
  <si>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</si>
  <si>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</si>
  <si>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</si>
  <si>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</si>
  <si>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</si>
  <si>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</si>
  <si>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</si>
  <si>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</si>
  <si>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</si>
  <si>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</si>
  <si>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</si>
  <si>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</si>
  <si>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</si>
  <si>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</si>
  <si>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</si>
  <si>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</si>
  <si>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</si>
  <si>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</si>
  <si>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</si>
  <si>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</si>
  <si>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</si>
  <si>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</si>
  <si>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</si>
  <si>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</si>
  <si>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</si>
  <si>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</si>
  <si>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</si>
  <si>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</si>
  <si>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</si>
  <si>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</si>
  <si>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</si>
  <si>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</si>
  <si>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</si>
  <si>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</si>
  <si>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</si>
  <si>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</si>
  <si>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</si>
  <si>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</si>
  <si>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</si>
  <si>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</si>
  <si>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</si>
  <si>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</si>
  <si>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</si>
  <si>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</si>
  <si>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</si>
  <si>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</si>
  <si>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</si>
  <si>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</si>
  <si>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</si>
  <si>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</si>
  <si>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</si>
  <si>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</si>
  <si>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</si>
  <si>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</si>
  <si>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</si>
  <si>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</si>
  <si>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</si>
  <si>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27366</t>
  </si>
  <si>
    <t>27381</t>
  </si>
  <si>
    <t>太子町</t>
  </si>
  <si>
    <t>27382</t>
  </si>
  <si>
    <t>27383</t>
  </si>
  <si>
    <t>千早赤阪村</t>
  </si>
  <si>
    <t>27385</t>
  </si>
  <si>
    <t>美原町</t>
  </si>
  <si>
    <t>大阪府</t>
  </si>
  <si>
    <t>水洗化人口等（平成１５年度実績）</t>
  </si>
  <si>
    <t>し尿処理の状況（平成１５年度実績）</t>
  </si>
  <si>
    <t>大阪府合計</t>
  </si>
  <si>
    <t>大阪府合計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</si>
  <si>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</si>
  <si>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</si>
  <si>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</si>
  <si>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</si>
  <si>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</si>
  <si>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</si>
  <si>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</si>
  <si>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</si>
  <si>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</si>
  <si>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</si>
  <si>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</si>
  <si>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</si>
  <si>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</si>
  <si>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</si>
  <si>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</si>
  <si>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</si>
  <si>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</si>
  <si>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</si>
  <si>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</si>
  <si>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</si>
  <si>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</si>
  <si>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</si>
  <si>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</si>
  <si>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</si>
  <si>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</si>
  <si>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</si>
  <si>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</si>
  <si>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</si>
  <si>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</si>
  <si>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</si>
  <si>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</si>
  <si>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</si>
  <si>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</si>
  <si>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</si>
  <si>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</si>
  <si>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</si>
  <si>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</si>
  <si>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</si>
  <si>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</si>
  <si>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</si>
  <si>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</si>
  <si>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</si>
  <si>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</si>
  <si>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</si>
  <si>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</si>
  <si>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</si>
  <si>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</si>
  <si>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</si>
  <si>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</si>
  <si>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</si>
  <si>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</si>
  <si>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</si>
  <si>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</si>
  <si>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</si>
  <si>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</si>
  <si>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田尻町</t>
  </si>
  <si>
    <t>河南町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</si>
</sst>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114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127</v>
      </c>
      <c r="B2" s="65" t="s">
        <v>0</v>
      </c>
      <c r="C2" s="68" t="s">
        <v>1</v>
      </c>
      <c r="D2" s="5" t="s">
        <v>128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129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130</v>
      </c>
      <c r="F3" s="20"/>
      <c r="G3" s="20"/>
      <c r="H3" s="23"/>
      <c r="I3" s="7" t="s">
        <v>2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131</v>
      </c>
      <c r="F4" s="77" t="s">
        <v>3</v>
      </c>
      <c r="G4" s="77" t="s">
        <v>4</v>
      </c>
      <c r="H4" s="77" t="s">
        <v>5</v>
      </c>
      <c r="I4" s="6" t="s">
        <v>131</v>
      </c>
      <c r="J4" s="77" t="s">
        <v>6</v>
      </c>
      <c r="K4" s="77" t="s">
        <v>7</v>
      </c>
      <c r="L4" s="77" t="s">
        <v>8</v>
      </c>
      <c r="M4" s="77" t="s">
        <v>9</v>
      </c>
      <c r="N4" s="77" t="s">
        <v>10</v>
      </c>
      <c r="O4" s="81" t="s">
        <v>11</v>
      </c>
      <c r="P4" s="8"/>
      <c r="Q4" s="77" t="s">
        <v>12</v>
      </c>
      <c r="R4" s="77" t="s">
        <v>132</v>
      </c>
      <c r="S4" s="77" t="s">
        <v>133</v>
      </c>
      <c r="T4" s="79" t="s">
        <v>134</v>
      </c>
      <c r="U4" s="79" t="s">
        <v>135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136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137</v>
      </c>
      <c r="E6" s="10" t="s">
        <v>137</v>
      </c>
      <c r="F6" s="11" t="s">
        <v>13</v>
      </c>
      <c r="G6" s="10" t="s">
        <v>137</v>
      </c>
      <c r="H6" s="10" t="s">
        <v>137</v>
      </c>
      <c r="I6" s="10" t="s">
        <v>137</v>
      </c>
      <c r="J6" s="11" t="s">
        <v>13</v>
      </c>
      <c r="K6" s="10" t="s">
        <v>137</v>
      </c>
      <c r="L6" s="11" t="s">
        <v>13</v>
      </c>
      <c r="M6" s="10" t="s">
        <v>137</v>
      </c>
      <c r="N6" s="11" t="s">
        <v>13</v>
      </c>
      <c r="O6" s="10" t="s">
        <v>137</v>
      </c>
      <c r="P6" s="10" t="s">
        <v>137</v>
      </c>
      <c r="Q6" s="11" t="s">
        <v>13</v>
      </c>
      <c r="R6" s="83"/>
      <c r="S6" s="83"/>
      <c r="T6" s="83"/>
      <c r="U6" s="80"/>
    </row>
    <row r="7" spans="1:21" ht="13.5">
      <c r="A7" s="55" t="s">
        <v>27</v>
      </c>
      <c r="B7" s="56" t="s">
        <v>28</v>
      </c>
      <c r="C7" s="31" t="s">
        <v>29</v>
      </c>
      <c r="D7" s="32">
        <f aca="true" t="shared" si="0" ref="D7:D50">E7+I7</f>
        <v>2496101</v>
      </c>
      <c r="E7" s="33">
        <f>G7+H7</f>
        <v>272</v>
      </c>
      <c r="F7" s="34">
        <f aca="true" t="shared" si="1" ref="F7:F50">E7/D7*100</f>
        <v>0.010896994953329213</v>
      </c>
      <c r="G7" s="32">
        <v>272</v>
      </c>
      <c r="H7" s="32">
        <v>0</v>
      </c>
      <c r="I7" s="33">
        <f>K7+M7+O7</f>
        <v>2495829</v>
      </c>
      <c r="J7" s="34">
        <f aca="true" t="shared" si="2" ref="J7:J50">I7/D7*100</f>
        <v>99.98910300504667</v>
      </c>
      <c r="K7" s="32">
        <v>2491301</v>
      </c>
      <c r="L7" s="34">
        <f aca="true" t="shared" si="3" ref="L7:L50">K7/D7*100</f>
        <v>99.8077000890589</v>
      </c>
      <c r="M7" s="32">
        <v>0</v>
      </c>
      <c r="N7" s="34">
        <f aca="true" t="shared" si="4" ref="N7:N50">M7/D7*100</f>
        <v>0</v>
      </c>
      <c r="O7" s="32">
        <v>4528</v>
      </c>
      <c r="P7" s="32">
        <v>160</v>
      </c>
      <c r="Q7" s="34">
        <f aca="true" t="shared" si="5" ref="Q7:Q50">O7/D7*100</f>
        <v>0.18140291598777453</v>
      </c>
      <c r="R7" s="32"/>
      <c r="S7" s="32"/>
      <c r="T7" s="32" t="s">
        <v>26</v>
      </c>
      <c r="U7" s="32"/>
    </row>
    <row r="8" spans="1:21" ht="13.5">
      <c r="A8" s="55" t="s">
        <v>27</v>
      </c>
      <c r="B8" s="56" t="s">
        <v>30</v>
      </c>
      <c r="C8" s="31" t="s">
        <v>31</v>
      </c>
      <c r="D8" s="32">
        <f t="shared" si="0"/>
        <v>799767</v>
      </c>
      <c r="E8" s="33">
        <f>G8+H8</f>
        <v>61900</v>
      </c>
      <c r="F8" s="34">
        <f t="shared" si="1"/>
        <v>7.739754203411743</v>
      </c>
      <c r="G8" s="32">
        <v>61900</v>
      </c>
      <c r="H8" s="32">
        <v>0</v>
      </c>
      <c r="I8" s="33">
        <f>K8+M8+O8</f>
        <v>737867</v>
      </c>
      <c r="J8" s="34">
        <f t="shared" si="2"/>
        <v>92.26024579658826</v>
      </c>
      <c r="K8" s="32">
        <v>580946</v>
      </c>
      <c r="L8" s="34">
        <f t="shared" si="3"/>
        <v>72.63940622706363</v>
      </c>
      <c r="M8" s="32">
        <v>474</v>
      </c>
      <c r="N8" s="34">
        <f t="shared" si="4"/>
        <v>0.059267261589938065</v>
      </c>
      <c r="O8" s="32">
        <v>156447</v>
      </c>
      <c r="P8" s="32">
        <v>32714</v>
      </c>
      <c r="Q8" s="34">
        <f t="shared" si="5"/>
        <v>19.561572307934686</v>
      </c>
      <c r="R8" s="32"/>
      <c r="S8" s="32" t="s">
        <v>26</v>
      </c>
      <c r="T8" s="32"/>
      <c r="U8" s="32"/>
    </row>
    <row r="9" spans="1:21" ht="13.5">
      <c r="A9" s="55" t="s">
        <v>27</v>
      </c>
      <c r="B9" s="56" t="s">
        <v>32</v>
      </c>
      <c r="C9" s="31" t="s">
        <v>33</v>
      </c>
      <c r="D9" s="32">
        <f t="shared" si="0"/>
        <v>204415</v>
      </c>
      <c r="E9" s="33">
        <f>G9+H9</f>
        <v>31631</v>
      </c>
      <c r="F9" s="34">
        <f t="shared" si="1"/>
        <v>15.473913362522321</v>
      </c>
      <c r="G9" s="32">
        <v>31631</v>
      </c>
      <c r="H9" s="32">
        <v>0</v>
      </c>
      <c r="I9" s="33">
        <f>K9+M9+O9</f>
        <v>172784</v>
      </c>
      <c r="J9" s="34">
        <f t="shared" si="2"/>
        <v>84.52608663747768</v>
      </c>
      <c r="K9" s="32">
        <v>155232</v>
      </c>
      <c r="L9" s="34">
        <f t="shared" si="3"/>
        <v>75.93963261013134</v>
      </c>
      <c r="M9" s="32">
        <v>0</v>
      </c>
      <c r="N9" s="34">
        <f t="shared" si="4"/>
        <v>0</v>
      </c>
      <c r="O9" s="32">
        <v>17552</v>
      </c>
      <c r="P9" s="32">
        <v>8996</v>
      </c>
      <c r="Q9" s="34">
        <f t="shared" si="5"/>
        <v>8.58645402734633</v>
      </c>
      <c r="R9" s="32"/>
      <c r="S9" s="32" t="s">
        <v>26</v>
      </c>
      <c r="T9" s="32"/>
      <c r="U9" s="32"/>
    </row>
    <row r="10" spans="1:21" ht="13.5">
      <c r="A10" s="55" t="s">
        <v>27</v>
      </c>
      <c r="B10" s="56" t="s">
        <v>34</v>
      </c>
      <c r="C10" s="31" t="s">
        <v>35</v>
      </c>
      <c r="D10" s="32">
        <f t="shared" si="0"/>
        <v>393512</v>
      </c>
      <c r="E10" s="33">
        <f>G10+H10</f>
        <v>586</v>
      </c>
      <c r="F10" s="34">
        <f t="shared" si="1"/>
        <v>0.14891540791640406</v>
      </c>
      <c r="G10" s="32">
        <v>586</v>
      </c>
      <c r="H10" s="32">
        <v>0</v>
      </c>
      <c r="I10" s="33">
        <f>K10+M10+O10</f>
        <v>392926</v>
      </c>
      <c r="J10" s="34">
        <f t="shared" si="2"/>
        <v>99.8510845920836</v>
      </c>
      <c r="K10" s="32">
        <v>387177</v>
      </c>
      <c r="L10" s="34">
        <f t="shared" si="3"/>
        <v>98.39013803899246</v>
      </c>
      <c r="M10" s="32">
        <v>0</v>
      </c>
      <c r="N10" s="34">
        <f t="shared" si="4"/>
        <v>0</v>
      </c>
      <c r="O10" s="32">
        <v>5749</v>
      </c>
      <c r="P10" s="32">
        <v>0</v>
      </c>
      <c r="Q10" s="34">
        <f t="shared" si="5"/>
        <v>1.4609465530911383</v>
      </c>
      <c r="R10" s="32" t="s">
        <v>26</v>
      </c>
      <c r="S10" s="32"/>
      <c r="T10" s="32"/>
      <c r="U10" s="32"/>
    </row>
    <row r="11" spans="1:21" ht="13.5">
      <c r="A11" s="55" t="s">
        <v>27</v>
      </c>
      <c r="B11" s="56" t="s">
        <v>36</v>
      </c>
      <c r="C11" s="31" t="s">
        <v>37</v>
      </c>
      <c r="D11" s="32">
        <f t="shared" si="0"/>
        <v>99526</v>
      </c>
      <c r="E11" s="33">
        <f aca="true" t="shared" si="6" ref="E11:E50">G11+H11</f>
        <v>156</v>
      </c>
      <c r="F11" s="34">
        <f t="shared" si="1"/>
        <v>0.1567429616381649</v>
      </c>
      <c r="G11" s="32">
        <v>156</v>
      </c>
      <c r="H11" s="32">
        <v>0</v>
      </c>
      <c r="I11" s="33">
        <f aca="true" t="shared" si="7" ref="I11:I50">K11+M11+O11</f>
        <v>99370</v>
      </c>
      <c r="J11" s="34">
        <f t="shared" si="2"/>
        <v>99.84325703836183</v>
      </c>
      <c r="K11" s="32">
        <v>99299</v>
      </c>
      <c r="L11" s="34">
        <f t="shared" si="3"/>
        <v>99.77191889556498</v>
      </c>
      <c r="M11" s="32">
        <v>0</v>
      </c>
      <c r="N11" s="34">
        <f t="shared" si="4"/>
        <v>0</v>
      </c>
      <c r="O11" s="32">
        <v>71</v>
      </c>
      <c r="P11" s="32">
        <v>56</v>
      </c>
      <c r="Q11" s="34">
        <f t="shared" si="5"/>
        <v>0.0713381427968571</v>
      </c>
      <c r="R11" s="32"/>
      <c r="S11" s="32" t="s">
        <v>26</v>
      </c>
      <c r="T11" s="32"/>
      <c r="U11" s="32"/>
    </row>
    <row r="12" spans="1:21" ht="13.5">
      <c r="A12" s="55" t="s">
        <v>27</v>
      </c>
      <c r="B12" s="56" t="s">
        <v>38</v>
      </c>
      <c r="C12" s="31" t="s">
        <v>39</v>
      </c>
      <c r="D12" s="32">
        <f t="shared" si="0"/>
        <v>345669</v>
      </c>
      <c r="E12" s="33">
        <f t="shared" si="6"/>
        <v>2366</v>
      </c>
      <c r="F12" s="34">
        <f t="shared" si="1"/>
        <v>0.6844698251795793</v>
      </c>
      <c r="G12" s="32">
        <v>2366</v>
      </c>
      <c r="H12" s="32">
        <v>0</v>
      </c>
      <c r="I12" s="33">
        <f t="shared" si="7"/>
        <v>343303</v>
      </c>
      <c r="J12" s="34">
        <f t="shared" si="2"/>
        <v>99.31553017482042</v>
      </c>
      <c r="K12" s="32">
        <v>337480</v>
      </c>
      <c r="L12" s="34">
        <f t="shared" si="3"/>
        <v>97.63097066847186</v>
      </c>
      <c r="M12" s="32">
        <v>0</v>
      </c>
      <c r="N12" s="34">
        <f t="shared" si="4"/>
        <v>0</v>
      </c>
      <c r="O12" s="32">
        <v>5823</v>
      </c>
      <c r="P12" s="32">
        <v>1831</v>
      </c>
      <c r="Q12" s="34">
        <f t="shared" si="5"/>
        <v>1.684559506348559</v>
      </c>
      <c r="R12" s="32" t="s">
        <v>26</v>
      </c>
      <c r="S12" s="32"/>
      <c r="T12" s="32"/>
      <c r="U12" s="32"/>
    </row>
    <row r="13" spans="1:21" ht="13.5">
      <c r="A13" s="55" t="s">
        <v>27</v>
      </c>
      <c r="B13" s="56" t="s">
        <v>40</v>
      </c>
      <c r="C13" s="31" t="s">
        <v>41</v>
      </c>
      <c r="D13" s="32">
        <f t="shared" si="0"/>
        <v>77712</v>
      </c>
      <c r="E13" s="33">
        <f t="shared" si="6"/>
        <v>7547</v>
      </c>
      <c r="F13" s="34">
        <f t="shared" si="1"/>
        <v>9.711498867613754</v>
      </c>
      <c r="G13" s="32">
        <v>7547</v>
      </c>
      <c r="H13" s="32">
        <v>0</v>
      </c>
      <c r="I13" s="33">
        <f t="shared" si="7"/>
        <v>70165</v>
      </c>
      <c r="J13" s="34">
        <f t="shared" si="2"/>
        <v>90.28850113238624</v>
      </c>
      <c r="K13" s="32">
        <v>48556</v>
      </c>
      <c r="L13" s="34">
        <f t="shared" si="3"/>
        <v>62.48198476425777</v>
      </c>
      <c r="M13" s="32">
        <v>0</v>
      </c>
      <c r="N13" s="34">
        <f t="shared" si="4"/>
        <v>0</v>
      </c>
      <c r="O13" s="32">
        <v>21609</v>
      </c>
      <c r="P13" s="32">
        <v>11544</v>
      </c>
      <c r="Q13" s="34">
        <f t="shared" si="5"/>
        <v>27.806516368128477</v>
      </c>
      <c r="R13" s="32"/>
      <c r="S13" s="32" t="s">
        <v>26</v>
      </c>
      <c r="T13" s="32"/>
      <c r="U13" s="32"/>
    </row>
    <row r="14" spans="1:21" ht="13.5">
      <c r="A14" s="55" t="s">
        <v>27</v>
      </c>
      <c r="B14" s="56" t="s">
        <v>42</v>
      </c>
      <c r="C14" s="31" t="s">
        <v>43</v>
      </c>
      <c r="D14" s="32">
        <f t="shared" si="0"/>
        <v>355657</v>
      </c>
      <c r="E14" s="33">
        <f t="shared" si="6"/>
        <v>18387</v>
      </c>
      <c r="F14" s="34">
        <f t="shared" si="1"/>
        <v>5.169868721830303</v>
      </c>
      <c r="G14" s="32">
        <v>18387</v>
      </c>
      <c r="H14" s="32">
        <v>0</v>
      </c>
      <c r="I14" s="33">
        <f t="shared" si="7"/>
        <v>337270</v>
      </c>
      <c r="J14" s="34">
        <f t="shared" si="2"/>
        <v>94.83013127816969</v>
      </c>
      <c r="K14" s="32">
        <v>306193</v>
      </c>
      <c r="L14" s="34">
        <f t="shared" si="3"/>
        <v>86.09221806403362</v>
      </c>
      <c r="M14" s="32">
        <v>0</v>
      </c>
      <c r="N14" s="34">
        <f t="shared" si="4"/>
        <v>0</v>
      </c>
      <c r="O14" s="32">
        <v>31077</v>
      </c>
      <c r="P14" s="32">
        <v>7007</v>
      </c>
      <c r="Q14" s="34">
        <f t="shared" si="5"/>
        <v>8.737913214136093</v>
      </c>
      <c r="R14" s="32"/>
      <c r="S14" s="32" t="s">
        <v>26</v>
      </c>
      <c r="T14" s="32"/>
      <c r="U14" s="32"/>
    </row>
    <row r="15" spans="1:21" ht="13.5">
      <c r="A15" s="55" t="s">
        <v>27</v>
      </c>
      <c r="B15" s="56" t="s">
        <v>44</v>
      </c>
      <c r="C15" s="31" t="s">
        <v>45</v>
      </c>
      <c r="D15" s="32">
        <f t="shared" si="0"/>
        <v>89108</v>
      </c>
      <c r="E15" s="33">
        <f t="shared" si="6"/>
        <v>32790</v>
      </c>
      <c r="F15" s="34">
        <f t="shared" si="1"/>
        <v>36.79804282443776</v>
      </c>
      <c r="G15" s="32">
        <v>32790</v>
      </c>
      <c r="H15" s="32">
        <v>0</v>
      </c>
      <c r="I15" s="33">
        <f t="shared" si="7"/>
        <v>56318</v>
      </c>
      <c r="J15" s="34">
        <f t="shared" si="2"/>
        <v>63.20195717556224</v>
      </c>
      <c r="K15" s="32">
        <v>30288</v>
      </c>
      <c r="L15" s="34">
        <f t="shared" si="3"/>
        <v>33.9902141221888</v>
      </c>
      <c r="M15" s="32">
        <v>0</v>
      </c>
      <c r="N15" s="34">
        <f t="shared" si="4"/>
        <v>0</v>
      </c>
      <c r="O15" s="32">
        <v>26030</v>
      </c>
      <c r="P15" s="32">
        <v>18226</v>
      </c>
      <c r="Q15" s="34">
        <f t="shared" si="5"/>
        <v>29.211743053373436</v>
      </c>
      <c r="R15" s="32"/>
      <c r="S15" s="32" t="s">
        <v>26</v>
      </c>
      <c r="T15" s="32"/>
      <c r="U15" s="32"/>
    </row>
    <row r="16" spans="1:21" ht="13.5">
      <c r="A16" s="55" t="s">
        <v>27</v>
      </c>
      <c r="B16" s="56" t="s">
        <v>46</v>
      </c>
      <c r="C16" s="31" t="s">
        <v>47</v>
      </c>
      <c r="D16" s="32">
        <f t="shared" si="0"/>
        <v>150552</v>
      </c>
      <c r="E16" s="33">
        <f t="shared" si="6"/>
        <v>244</v>
      </c>
      <c r="F16" s="34">
        <f t="shared" si="1"/>
        <v>0.1620702481534619</v>
      </c>
      <c r="G16" s="32">
        <v>244</v>
      </c>
      <c r="H16" s="32">
        <v>0</v>
      </c>
      <c r="I16" s="33">
        <f t="shared" si="7"/>
        <v>150308</v>
      </c>
      <c r="J16" s="34">
        <f t="shared" si="2"/>
        <v>99.83792975184654</v>
      </c>
      <c r="K16" s="32">
        <v>149942</v>
      </c>
      <c r="L16" s="34">
        <f t="shared" si="3"/>
        <v>99.59482437961634</v>
      </c>
      <c r="M16" s="32">
        <v>0</v>
      </c>
      <c r="N16" s="34">
        <f t="shared" si="4"/>
        <v>0</v>
      </c>
      <c r="O16" s="32">
        <v>366</v>
      </c>
      <c r="P16" s="32">
        <v>0</v>
      </c>
      <c r="Q16" s="34">
        <f t="shared" si="5"/>
        <v>0.2431053722301929</v>
      </c>
      <c r="R16" s="32" t="s">
        <v>26</v>
      </c>
      <c r="S16" s="32"/>
      <c r="T16" s="32"/>
      <c r="U16" s="32"/>
    </row>
    <row r="17" spans="1:21" ht="13.5">
      <c r="A17" s="55" t="s">
        <v>27</v>
      </c>
      <c r="B17" s="56" t="s">
        <v>48</v>
      </c>
      <c r="C17" s="31" t="s">
        <v>49</v>
      </c>
      <c r="D17" s="32">
        <f t="shared" si="0"/>
        <v>403815</v>
      </c>
      <c r="E17" s="33">
        <f t="shared" si="6"/>
        <v>15646</v>
      </c>
      <c r="F17" s="34">
        <f t="shared" si="1"/>
        <v>3.874546512635737</v>
      </c>
      <c r="G17" s="32">
        <v>15646</v>
      </c>
      <c r="H17" s="32">
        <v>0</v>
      </c>
      <c r="I17" s="33">
        <f t="shared" si="7"/>
        <v>388169</v>
      </c>
      <c r="J17" s="34">
        <f t="shared" si="2"/>
        <v>96.12545348736427</v>
      </c>
      <c r="K17" s="32">
        <v>290225</v>
      </c>
      <c r="L17" s="34">
        <f t="shared" si="3"/>
        <v>71.8707824127385</v>
      </c>
      <c r="M17" s="32">
        <v>0</v>
      </c>
      <c r="N17" s="34">
        <f t="shared" si="4"/>
        <v>0</v>
      </c>
      <c r="O17" s="32">
        <v>97944</v>
      </c>
      <c r="P17" s="32">
        <v>34280</v>
      </c>
      <c r="Q17" s="34">
        <f t="shared" si="5"/>
        <v>24.254671074625758</v>
      </c>
      <c r="R17" s="32"/>
      <c r="S17" s="32" t="s">
        <v>26</v>
      </c>
      <c r="T17" s="32"/>
      <c r="U17" s="32"/>
    </row>
    <row r="18" spans="1:21" ht="13.5">
      <c r="A18" s="55" t="s">
        <v>27</v>
      </c>
      <c r="B18" s="56" t="s">
        <v>50</v>
      </c>
      <c r="C18" s="31" t="s">
        <v>51</v>
      </c>
      <c r="D18" s="32">
        <f t="shared" si="0"/>
        <v>261051</v>
      </c>
      <c r="E18" s="33">
        <f t="shared" si="6"/>
        <v>10763</v>
      </c>
      <c r="F18" s="34">
        <f t="shared" si="1"/>
        <v>4.122949155528996</v>
      </c>
      <c r="G18" s="32">
        <v>10763</v>
      </c>
      <c r="H18" s="32">
        <v>0</v>
      </c>
      <c r="I18" s="33">
        <f t="shared" si="7"/>
        <v>250288</v>
      </c>
      <c r="J18" s="34">
        <f t="shared" si="2"/>
        <v>95.877050844471</v>
      </c>
      <c r="K18" s="32">
        <v>236613</v>
      </c>
      <c r="L18" s="34">
        <f t="shared" si="3"/>
        <v>90.6386108461565</v>
      </c>
      <c r="M18" s="32">
        <v>0</v>
      </c>
      <c r="N18" s="34">
        <f t="shared" si="4"/>
        <v>0</v>
      </c>
      <c r="O18" s="32">
        <v>13675</v>
      </c>
      <c r="P18" s="32">
        <v>12063</v>
      </c>
      <c r="Q18" s="34">
        <f t="shared" si="5"/>
        <v>5.238439998314505</v>
      </c>
      <c r="R18" s="32"/>
      <c r="S18" s="32" t="s">
        <v>26</v>
      </c>
      <c r="T18" s="32"/>
      <c r="U18" s="32"/>
    </row>
    <row r="19" spans="1:21" ht="13.5">
      <c r="A19" s="55" t="s">
        <v>27</v>
      </c>
      <c r="B19" s="56" t="s">
        <v>52</v>
      </c>
      <c r="C19" s="31" t="s">
        <v>53</v>
      </c>
      <c r="D19" s="32">
        <f t="shared" si="0"/>
        <v>267595</v>
      </c>
      <c r="E19" s="33">
        <f t="shared" si="6"/>
        <v>40406</v>
      </c>
      <c r="F19" s="34">
        <f t="shared" si="1"/>
        <v>15.099684224294178</v>
      </c>
      <c r="G19" s="32">
        <v>40406</v>
      </c>
      <c r="H19" s="32">
        <v>0</v>
      </c>
      <c r="I19" s="33">
        <f t="shared" si="7"/>
        <v>227189</v>
      </c>
      <c r="J19" s="34">
        <f t="shared" si="2"/>
        <v>84.90031577570582</v>
      </c>
      <c r="K19" s="32">
        <v>137812</v>
      </c>
      <c r="L19" s="34">
        <f t="shared" si="3"/>
        <v>51.50021487695958</v>
      </c>
      <c r="M19" s="32">
        <v>0</v>
      </c>
      <c r="N19" s="34">
        <f t="shared" si="4"/>
        <v>0</v>
      </c>
      <c r="O19" s="32">
        <v>89377</v>
      </c>
      <c r="P19" s="32">
        <v>30102</v>
      </c>
      <c r="Q19" s="34">
        <f t="shared" si="5"/>
        <v>33.40010089874624</v>
      </c>
      <c r="R19" s="32"/>
      <c r="S19" s="32" t="s">
        <v>26</v>
      </c>
      <c r="T19" s="32"/>
      <c r="U19" s="32"/>
    </row>
    <row r="20" spans="1:21" ht="13.5">
      <c r="A20" s="55" t="s">
        <v>27</v>
      </c>
      <c r="B20" s="56" t="s">
        <v>54</v>
      </c>
      <c r="C20" s="31" t="s">
        <v>55</v>
      </c>
      <c r="D20" s="32">
        <f t="shared" si="0"/>
        <v>100192</v>
      </c>
      <c r="E20" s="33">
        <f t="shared" si="6"/>
        <v>49614</v>
      </c>
      <c r="F20" s="34">
        <f t="shared" si="1"/>
        <v>49.518923666560205</v>
      </c>
      <c r="G20" s="32">
        <v>49614</v>
      </c>
      <c r="H20" s="32">
        <v>0</v>
      </c>
      <c r="I20" s="33">
        <f t="shared" si="7"/>
        <v>50578</v>
      </c>
      <c r="J20" s="34">
        <f t="shared" si="2"/>
        <v>50.4810763334398</v>
      </c>
      <c r="K20" s="32">
        <v>20771</v>
      </c>
      <c r="L20" s="34">
        <f t="shared" si="3"/>
        <v>20.731196103481317</v>
      </c>
      <c r="M20" s="32">
        <v>0</v>
      </c>
      <c r="N20" s="34">
        <f t="shared" si="4"/>
        <v>0</v>
      </c>
      <c r="O20" s="32">
        <v>29807</v>
      </c>
      <c r="P20" s="32">
        <v>26127</v>
      </c>
      <c r="Q20" s="34">
        <f t="shared" si="5"/>
        <v>29.74988022995848</v>
      </c>
      <c r="R20" s="32"/>
      <c r="S20" s="32" t="s">
        <v>26</v>
      </c>
      <c r="T20" s="32"/>
      <c r="U20" s="32"/>
    </row>
    <row r="21" spans="1:21" ht="13.5">
      <c r="A21" s="55" t="s">
        <v>27</v>
      </c>
      <c r="B21" s="56" t="s">
        <v>56</v>
      </c>
      <c r="C21" s="31" t="s">
        <v>57</v>
      </c>
      <c r="D21" s="32">
        <f t="shared" si="0"/>
        <v>125237</v>
      </c>
      <c r="E21" s="33">
        <f t="shared" si="6"/>
        <v>20215</v>
      </c>
      <c r="F21" s="34">
        <f t="shared" si="1"/>
        <v>16.14139591334829</v>
      </c>
      <c r="G21" s="32">
        <v>20215</v>
      </c>
      <c r="H21" s="32">
        <v>0</v>
      </c>
      <c r="I21" s="33">
        <f t="shared" si="7"/>
        <v>105022</v>
      </c>
      <c r="J21" s="34">
        <f t="shared" si="2"/>
        <v>83.85860408665171</v>
      </c>
      <c r="K21" s="32">
        <v>83334</v>
      </c>
      <c r="L21" s="34">
        <f t="shared" si="3"/>
        <v>66.54103819158875</v>
      </c>
      <c r="M21" s="32">
        <v>0</v>
      </c>
      <c r="N21" s="34">
        <f t="shared" si="4"/>
        <v>0</v>
      </c>
      <c r="O21" s="32">
        <v>21688</v>
      </c>
      <c r="P21" s="32">
        <v>10336</v>
      </c>
      <c r="Q21" s="34">
        <f t="shared" si="5"/>
        <v>17.317565895062963</v>
      </c>
      <c r="R21" s="32"/>
      <c r="S21" s="32" t="s">
        <v>26</v>
      </c>
      <c r="T21" s="32"/>
      <c r="U21" s="32"/>
    </row>
    <row r="22" spans="1:21" ht="13.5">
      <c r="A22" s="55" t="s">
        <v>27</v>
      </c>
      <c r="B22" s="56" t="s">
        <v>58</v>
      </c>
      <c r="C22" s="31" t="s">
        <v>59</v>
      </c>
      <c r="D22" s="32">
        <f t="shared" si="0"/>
        <v>247114</v>
      </c>
      <c r="E22" s="33">
        <f t="shared" si="6"/>
        <v>10795</v>
      </c>
      <c r="F22" s="34">
        <f t="shared" si="1"/>
        <v>4.368429146062142</v>
      </c>
      <c r="G22" s="32">
        <v>10795</v>
      </c>
      <c r="H22" s="32">
        <v>0</v>
      </c>
      <c r="I22" s="33">
        <f t="shared" si="7"/>
        <v>236319</v>
      </c>
      <c r="J22" s="34">
        <f t="shared" si="2"/>
        <v>95.63157085393786</v>
      </c>
      <c r="K22" s="32">
        <v>226794</v>
      </c>
      <c r="L22" s="34">
        <f t="shared" si="3"/>
        <v>91.77707454858891</v>
      </c>
      <c r="M22" s="32">
        <v>0</v>
      </c>
      <c r="N22" s="34">
        <f t="shared" si="4"/>
        <v>0</v>
      </c>
      <c r="O22" s="32">
        <v>9525</v>
      </c>
      <c r="P22" s="32">
        <v>7492</v>
      </c>
      <c r="Q22" s="34">
        <f t="shared" si="5"/>
        <v>3.8544963053489485</v>
      </c>
      <c r="R22" s="32"/>
      <c r="S22" s="32" t="s">
        <v>26</v>
      </c>
      <c r="T22" s="32"/>
      <c r="U22" s="32"/>
    </row>
    <row r="23" spans="1:21" ht="13.5">
      <c r="A23" s="55" t="s">
        <v>27</v>
      </c>
      <c r="B23" s="56" t="s">
        <v>60</v>
      </c>
      <c r="C23" s="31" t="s">
        <v>61</v>
      </c>
      <c r="D23" s="32">
        <f t="shared" si="0"/>
        <v>121998</v>
      </c>
      <c r="E23" s="33">
        <f t="shared" si="6"/>
        <v>16261</v>
      </c>
      <c r="F23" s="34">
        <f t="shared" si="1"/>
        <v>13.328907031262807</v>
      </c>
      <c r="G23" s="32">
        <v>15910</v>
      </c>
      <c r="H23" s="32">
        <v>351</v>
      </c>
      <c r="I23" s="33">
        <f t="shared" si="7"/>
        <v>105737</v>
      </c>
      <c r="J23" s="34">
        <f t="shared" si="2"/>
        <v>86.6710929687372</v>
      </c>
      <c r="K23" s="32">
        <v>45217</v>
      </c>
      <c r="L23" s="34">
        <f t="shared" si="3"/>
        <v>37.0637223561042</v>
      </c>
      <c r="M23" s="32">
        <v>0</v>
      </c>
      <c r="N23" s="34">
        <f t="shared" si="4"/>
        <v>0</v>
      </c>
      <c r="O23" s="32">
        <v>60520</v>
      </c>
      <c r="P23" s="32">
        <v>55077</v>
      </c>
      <c r="Q23" s="34">
        <f t="shared" si="5"/>
        <v>49.607370612633</v>
      </c>
      <c r="R23" s="32"/>
      <c r="S23" s="32" t="s">
        <v>26</v>
      </c>
      <c r="T23" s="32"/>
      <c r="U23" s="32"/>
    </row>
    <row r="24" spans="1:21" ht="13.5">
      <c r="A24" s="55" t="s">
        <v>27</v>
      </c>
      <c r="B24" s="56" t="s">
        <v>62</v>
      </c>
      <c r="C24" s="31" t="s">
        <v>63</v>
      </c>
      <c r="D24" s="32">
        <f t="shared" si="0"/>
        <v>129590</v>
      </c>
      <c r="E24" s="33">
        <f t="shared" si="6"/>
        <v>23797</v>
      </c>
      <c r="F24" s="34">
        <f t="shared" si="1"/>
        <v>18.363299637317695</v>
      </c>
      <c r="G24" s="32">
        <v>23797</v>
      </c>
      <c r="H24" s="32">
        <v>0</v>
      </c>
      <c r="I24" s="33">
        <f t="shared" si="7"/>
        <v>105793</v>
      </c>
      <c r="J24" s="34">
        <f t="shared" si="2"/>
        <v>81.6367003626823</v>
      </c>
      <c r="K24" s="32">
        <v>77806</v>
      </c>
      <c r="L24" s="34">
        <f t="shared" si="3"/>
        <v>60.04012655297477</v>
      </c>
      <c r="M24" s="32">
        <v>0</v>
      </c>
      <c r="N24" s="34">
        <f t="shared" si="4"/>
        <v>0</v>
      </c>
      <c r="O24" s="32">
        <v>27987</v>
      </c>
      <c r="P24" s="32">
        <v>6039</v>
      </c>
      <c r="Q24" s="34">
        <f t="shared" si="5"/>
        <v>21.59657380970754</v>
      </c>
      <c r="R24" s="32"/>
      <c r="S24" s="32" t="s">
        <v>26</v>
      </c>
      <c r="T24" s="32"/>
      <c r="U24" s="32"/>
    </row>
    <row r="25" spans="1:21" ht="13.5">
      <c r="A25" s="55" t="s">
        <v>27</v>
      </c>
      <c r="B25" s="56" t="s">
        <v>64</v>
      </c>
      <c r="C25" s="31" t="s">
        <v>65</v>
      </c>
      <c r="D25" s="32">
        <f t="shared" si="0"/>
        <v>129326</v>
      </c>
      <c r="E25" s="33">
        <f t="shared" si="6"/>
        <v>9201</v>
      </c>
      <c r="F25" s="34">
        <f t="shared" si="1"/>
        <v>7.114578661676693</v>
      </c>
      <c r="G25" s="32">
        <v>9191</v>
      </c>
      <c r="H25" s="32">
        <v>10</v>
      </c>
      <c r="I25" s="33">
        <f t="shared" si="7"/>
        <v>120125</v>
      </c>
      <c r="J25" s="34">
        <f t="shared" si="2"/>
        <v>92.8854213383233</v>
      </c>
      <c r="K25" s="32">
        <v>97551</v>
      </c>
      <c r="L25" s="34">
        <f t="shared" si="3"/>
        <v>75.43030790405642</v>
      </c>
      <c r="M25" s="32">
        <v>0</v>
      </c>
      <c r="N25" s="34">
        <f t="shared" si="4"/>
        <v>0</v>
      </c>
      <c r="O25" s="32">
        <v>22574</v>
      </c>
      <c r="P25" s="32">
        <v>13301</v>
      </c>
      <c r="Q25" s="34">
        <f t="shared" si="5"/>
        <v>17.45511343426689</v>
      </c>
      <c r="R25" s="32"/>
      <c r="S25" s="32" t="s">
        <v>26</v>
      </c>
      <c r="T25" s="32"/>
      <c r="U25" s="32"/>
    </row>
    <row r="26" spans="1:21" ht="13.5">
      <c r="A26" s="55" t="s">
        <v>27</v>
      </c>
      <c r="B26" s="56" t="s">
        <v>66</v>
      </c>
      <c r="C26" s="31" t="s">
        <v>67</v>
      </c>
      <c r="D26" s="32">
        <f t="shared" si="0"/>
        <v>178935</v>
      </c>
      <c r="E26" s="33">
        <f t="shared" si="6"/>
        <v>28756</v>
      </c>
      <c r="F26" s="34">
        <f t="shared" si="1"/>
        <v>16.070640176600442</v>
      </c>
      <c r="G26" s="32">
        <v>28756</v>
      </c>
      <c r="H26" s="32">
        <v>0</v>
      </c>
      <c r="I26" s="33">
        <f t="shared" si="7"/>
        <v>150179</v>
      </c>
      <c r="J26" s="34">
        <f t="shared" si="2"/>
        <v>83.92935982339957</v>
      </c>
      <c r="K26" s="32">
        <v>105863</v>
      </c>
      <c r="L26" s="34">
        <f t="shared" si="3"/>
        <v>59.162824489339705</v>
      </c>
      <c r="M26" s="32">
        <v>0</v>
      </c>
      <c r="N26" s="34">
        <f t="shared" si="4"/>
        <v>0</v>
      </c>
      <c r="O26" s="32">
        <v>44316</v>
      </c>
      <c r="P26" s="32">
        <v>9620</v>
      </c>
      <c r="Q26" s="34">
        <f t="shared" si="5"/>
        <v>24.766535334059856</v>
      </c>
      <c r="R26" s="32"/>
      <c r="S26" s="32" t="s">
        <v>26</v>
      </c>
      <c r="T26" s="32"/>
      <c r="U26" s="32"/>
    </row>
    <row r="27" spans="1:21" ht="13.5">
      <c r="A27" s="55" t="s">
        <v>27</v>
      </c>
      <c r="B27" s="56" t="s">
        <v>68</v>
      </c>
      <c r="C27" s="31" t="s">
        <v>69</v>
      </c>
      <c r="D27" s="32">
        <f t="shared" si="0"/>
        <v>124357</v>
      </c>
      <c r="E27" s="33">
        <f t="shared" si="6"/>
        <v>214</v>
      </c>
      <c r="F27" s="34">
        <f t="shared" si="1"/>
        <v>0.17208520630121346</v>
      </c>
      <c r="G27" s="32">
        <v>214</v>
      </c>
      <c r="H27" s="32">
        <v>0</v>
      </c>
      <c r="I27" s="33">
        <f t="shared" si="7"/>
        <v>124143</v>
      </c>
      <c r="J27" s="34">
        <f t="shared" si="2"/>
        <v>99.8279147936988</v>
      </c>
      <c r="K27" s="32">
        <v>123907</v>
      </c>
      <c r="L27" s="34">
        <f t="shared" si="3"/>
        <v>99.63813858488064</v>
      </c>
      <c r="M27" s="32">
        <v>0</v>
      </c>
      <c r="N27" s="34">
        <f t="shared" si="4"/>
        <v>0</v>
      </c>
      <c r="O27" s="32">
        <v>236</v>
      </c>
      <c r="P27" s="32">
        <v>0</v>
      </c>
      <c r="Q27" s="34">
        <f t="shared" si="5"/>
        <v>0.18977620881816062</v>
      </c>
      <c r="R27" s="32"/>
      <c r="S27" s="32" t="s">
        <v>26</v>
      </c>
      <c r="T27" s="32"/>
      <c r="U27" s="32"/>
    </row>
    <row r="28" spans="1:21" ht="13.5">
      <c r="A28" s="55" t="s">
        <v>27</v>
      </c>
      <c r="B28" s="56" t="s">
        <v>70</v>
      </c>
      <c r="C28" s="31" t="s">
        <v>71</v>
      </c>
      <c r="D28" s="32">
        <f t="shared" si="0"/>
        <v>77971</v>
      </c>
      <c r="E28" s="33">
        <f t="shared" si="6"/>
        <v>18134</v>
      </c>
      <c r="F28" s="34">
        <f t="shared" si="1"/>
        <v>23.25736491772582</v>
      </c>
      <c r="G28" s="32">
        <v>18134</v>
      </c>
      <c r="H28" s="32">
        <v>0</v>
      </c>
      <c r="I28" s="33">
        <f t="shared" si="7"/>
        <v>59837</v>
      </c>
      <c r="J28" s="34">
        <f t="shared" si="2"/>
        <v>76.74263508227418</v>
      </c>
      <c r="K28" s="32">
        <v>37223</v>
      </c>
      <c r="L28" s="34">
        <f t="shared" si="3"/>
        <v>47.739544189506354</v>
      </c>
      <c r="M28" s="32">
        <v>0</v>
      </c>
      <c r="N28" s="34">
        <f t="shared" si="4"/>
        <v>0</v>
      </c>
      <c r="O28" s="32">
        <v>22614</v>
      </c>
      <c r="P28" s="32">
        <v>11105</v>
      </c>
      <c r="Q28" s="34">
        <f t="shared" si="5"/>
        <v>29.003090892767823</v>
      </c>
      <c r="R28" s="32"/>
      <c r="S28" s="32" t="s">
        <v>26</v>
      </c>
      <c r="T28" s="32"/>
      <c r="U28" s="32"/>
    </row>
    <row r="29" spans="1:21" ht="13.5">
      <c r="A29" s="55" t="s">
        <v>27</v>
      </c>
      <c r="B29" s="56" t="s">
        <v>72</v>
      </c>
      <c r="C29" s="31" t="s">
        <v>73</v>
      </c>
      <c r="D29" s="32">
        <f t="shared" si="0"/>
        <v>120631</v>
      </c>
      <c r="E29" s="33">
        <f t="shared" si="6"/>
        <v>19437</v>
      </c>
      <c r="F29" s="34">
        <f t="shared" si="1"/>
        <v>16.11277366514412</v>
      </c>
      <c r="G29" s="32">
        <v>19437</v>
      </c>
      <c r="H29" s="32">
        <v>0</v>
      </c>
      <c r="I29" s="33">
        <f t="shared" si="7"/>
        <v>101194</v>
      </c>
      <c r="J29" s="34">
        <f t="shared" si="2"/>
        <v>83.88722633485588</v>
      </c>
      <c r="K29" s="32">
        <v>47898</v>
      </c>
      <c r="L29" s="34">
        <f t="shared" si="3"/>
        <v>39.706211504505475</v>
      </c>
      <c r="M29" s="32">
        <v>0</v>
      </c>
      <c r="N29" s="34">
        <f t="shared" si="4"/>
        <v>0</v>
      </c>
      <c r="O29" s="32">
        <v>53296</v>
      </c>
      <c r="P29" s="32">
        <v>8461</v>
      </c>
      <c r="Q29" s="34">
        <f t="shared" si="5"/>
        <v>44.181014830350406</v>
      </c>
      <c r="R29" s="32"/>
      <c r="S29" s="32" t="s">
        <v>26</v>
      </c>
      <c r="T29" s="32"/>
      <c r="U29" s="32"/>
    </row>
    <row r="30" spans="1:21" ht="13.5">
      <c r="A30" s="55" t="s">
        <v>27</v>
      </c>
      <c r="B30" s="56" t="s">
        <v>74</v>
      </c>
      <c r="C30" s="31" t="s">
        <v>75</v>
      </c>
      <c r="D30" s="32">
        <f t="shared" si="0"/>
        <v>133748</v>
      </c>
      <c r="E30" s="33">
        <f t="shared" si="6"/>
        <v>10544</v>
      </c>
      <c r="F30" s="34">
        <f t="shared" si="1"/>
        <v>7.883482369829829</v>
      </c>
      <c r="G30" s="32">
        <v>10544</v>
      </c>
      <c r="H30" s="32">
        <v>0</v>
      </c>
      <c r="I30" s="33">
        <f t="shared" si="7"/>
        <v>123204</v>
      </c>
      <c r="J30" s="34">
        <f t="shared" si="2"/>
        <v>92.11651763017016</v>
      </c>
      <c r="K30" s="32">
        <v>95940</v>
      </c>
      <c r="L30" s="34">
        <f t="shared" si="3"/>
        <v>71.73191374824296</v>
      </c>
      <c r="M30" s="32">
        <v>0</v>
      </c>
      <c r="N30" s="34">
        <f t="shared" si="4"/>
        <v>0</v>
      </c>
      <c r="O30" s="32">
        <v>27264</v>
      </c>
      <c r="P30" s="32">
        <v>7825</v>
      </c>
      <c r="Q30" s="34">
        <f t="shared" si="5"/>
        <v>20.38460388192721</v>
      </c>
      <c r="R30" s="32"/>
      <c r="S30" s="32" t="s">
        <v>26</v>
      </c>
      <c r="T30" s="32"/>
      <c r="U30" s="32"/>
    </row>
    <row r="31" spans="1:21" ht="13.5">
      <c r="A31" s="55" t="s">
        <v>27</v>
      </c>
      <c r="B31" s="56" t="s">
        <v>76</v>
      </c>
      <c r="C31" s="31" t="s">
        <v>77</v>
      </c>
      <c r="D31" s="32">
        <f t="shared" si="0"/>
        <v>84443</v>
      </c>
      <c r="E31" s="33">
        <f t="shared" si="6"/>
        <v>2954</v>
      </c>
      <c r="F31" s="34">
        <f t="shared" si="1"/>
        <v>3.498217732671743</v>
      </c>
      <c r="G31" s="32">
        <v>2954</v>
      </c>
      <c r="H31" s="32">
        <v>0</v>
      </c>
      <c r="I31" s="33">
        <f t="shared" si="7"/>
        <v>81489</v>
      </c>
      <c r="J31" s="34">
        <f t="shared" si="2"/>
        <v>96.50178226732827</v>
      </c>
      <c r="K31" s="32">
        <v>59697</v>
      </c>
      <c r="L31" s="34">
        <f t="shared" si="3"/>
        <v>70.69502504648106</v>
      </c>
      <c r="M31" s="32">
        <v>0</v>
      </c>
      <c r="N31" s="34">
        <f t="shared" si="4"/>
        <v>0</v>
      </c>
      <c r="O31" s="32">
        <v>21792</v>
      </c>
      <c r="P31" s="32">
        <v>4215</v>
      </c>
      <c r="Q31" s="34">
        <f t="shared" si="5"/>
        <v>25.8067572208472</v>
      </c>
      <c r="R31" s="32"/>
      <c r="S31" s="32" t="s">
        <v>26</v>
      </c>
      <c r="T31" s="32"/>
      <c r="U31" s="32"/>
    </row>
    <row r="32" spans="1:21" ht="13.5">
      <c r="A32" s="55" t="s">
        <v>27</v>
      </c>
      <c r="B32" s="56" t="s">
        <v>78</v>
      </c>
      <c r="C32" s="31" t="s">
        <v>79</v>
      </c>
      <c r="D32" s="32">
        <f t="shared" si="0"/>
        <v>62001</v>
      </c>
      <c r="E32" s="33">
        <f t="shared" si="6"/>
        <v>4629</v>
      </c>
      <c r="F32" s="34">
        <f t="shared" si="1"/>
        <v>7.466008612764311</v>
      </c>
      <c r="G32" s="32">
        <v>4629</v>
      </c>
      <c r="H32" s="32">
        <v>0</v>
      </c>
      <c r="I32" s="33">
        <f t="shared" si="7"/>
        <v>57372</v>
      </c>
      <c r="J32" s="34">
        <f t="shared" si="2"/>
        <v>92.53399138723569</v>
      </c>
      <c r="K32" s="32">
        <v>33987</v>
      </c>
      <c r="L32" s="34">
        <f t="shared" si="3"/>
        <v>54.81685779261625</v>
      </c>
      <c r="M32" s="32">
        <v>0</v>
      </c>
      <c r="N32" s="34">
        <f t="shared" si="4"/>
        <v>0</v>
      </c>
      <c r="O32" s="32">
        <v>23385</v>
      </c>
      <c r="P32" s="32">
        <v>1989</v>
      </c>
      <c r="Q32" s="34">
        <f t="shared" si="5"/>
        <v>37.71713359461944</v>
      </c>
      <c r="R32" s="32"/>
      <c r="S32" s="32" t="s">
        <v>26</v>
      </c>
      <c r="T32" s="32"/>
      <c r="U32" s="32"/>
    </row>
    <row r="33" spans="1:21" ht="13.5">
      <c r="A33" s="55" t="s">
        <v>27</v>
      </c>
      <c r="B33" s="56" t="s">
        <v>80</v>
      </c>
      <c r="C33" s="31" t="s">
        <v>81</v>
      </c>
      <c r="D33" s="32">
        <f t="shared" si="0"/>
        <v>66177</v>
      </c>
      <c r="E33" s="33">
        <f t="shared" si="6"/>
        <v>8631</v>
      </c>
      <c r="F33" s="34">
        <f t="shared" si="1"/>
        <v>13.042295661634707</v>
      </c>
      <c r="G33" s="32">
        <v>8631</v>
      </c>
      <c r="H33" s="32">
        <v>0</v>
      </c>
      <c r="I33" s="33">
        <f t="shared" si="7"/>
        <v>57546</v>
      </c>
      <c r="J33" s="34">
        <f t="shared" si="2"/>
        <v>86.95770433836529</v>
      </c>
      <c r="K33" s="32">
        <v>30414</v>
      </c>
      <c r="L33" s="34">
        <f t="shared" si="3"/>
        <v>45.95856566480801</v>
      </c>
      <c r="M33" s="32">
        <v>0</v>
      </c>
      <c r="N33" s="34">
        <f t="shared" si="4"/>
        <v>0</v>
      </c>
      <c r="O33" s="32">
        <v>27132</v>
      </c>
      <c r="P33" s="32">
        <v>13222</v>
      </c>
      <c r="Q33" s="34">
        <f t="shared" si="5"/>
        <v>40.999138673557276</v>
      </c>
      <c r="R33" s="32"/>
      <c r="S33" s="32" t="s">
        <v>26</v>
      </c>
      <c r="T33" s="32"/>
      <c r="U33" s="32"/>
    </row>
    <row r="34" spans="1:21" ht="13.5">
      <c r="A34" s="55" t="s">
        <v>27</v>
      </c>
      <c r="B34" s="56" t="s">
        <v>82</v>
      </c>
      <c r="C34" s="31" t="s">
        <v>83</v>
      </c>
      <c r="D34" s="32">
        <f t="shared" si="0"/>
        <v>496442</v>
      </c>
      <c r="E34" s="33">
        <f t="shared" si="6"/>
        <v>26063</v>
      </c>
      <c r="F34" s="34">
        <f t="shared" si="1"/>
        <v>5.249958706152984</v>
      </c>
      <c r="G34" s="32">
        <v>26019</v>
      </c>
      <c r="H34" s="32">
        <v>44</v>
      </c>
      <c r="I34" s="33">
        <f t="shared" si="7"/>
        <v>470379</v>
      </c>
      <c r="J34" s="34">
        <f t="shared" si="2"/>
        <v>94.75004129384702</v>
      </c>
      <c r="K34" s="32">
        <v>435134</v>
      </c>
      <c r="L34" s="34">
        <f t="shared" si="3"/>
        <v>87.650521108206</v>
      </c>
      <c r="M34" s="32">
        <v>0</v>
      </c>
      <c r="N34" s="34">
        <f t="shared" si="4"/>
        <v>0</v>
      </c>
      <c r="O34" s="32">
        <v>35245</v>
      </c>
      <c r="P34" s="32">
        <v>28815</v>
      </c>
      <c r="Q34" s="34">
        <f t="shared" si="5"/>
        <v>7.099520185641022</v>
      </c>
      <c r="R34" s="32"/>
      <c r="S34" s="32" t="s">
        <v>26</v>
      </c>
      <c r="T34" s="32"/>
      <c r="U34" s="32"/>
    </row>
    <row r="35" spans="1:21" ht="13.5">
      <c r="A35" s="55" t="s">
        <v>27</v>
      </c>
      <c r="B35" s="56" t="s">
        <v>84</v>
      </c>
      <c r="C35" s="31" t="s">
        <v>85</v>
      </c>
      <c r="D35" s="32">
        <f t="shared" si="0"/>
        <v>65766</v>
      </c>
      <c r="E35" s="33">
        <f t="shared" si="6"/>
        <v>11243</v>
      </c>
      <c r="F35" s="34">
        <f t="shared" si="1"/>
        <v>17.09545966000669</v>
      </c>
      <c r="G35" s="32">
        <v>11243</v>
      </c>
      <c r="H35" s="32">
        <v>0</v>
      </c>
      <c r="I35" s="33">
        <f t="shared" si="7"/>
        <v>54523</v>
      </c>
      <c r="J35" s="34">
        <f t="shared" si="2"/>
        <v>82.9045403399933</v>
      </c>
      <c r="K35" s="32">
        <v>25859</v>
      </c>
      <c r="L35" s="34">
        <f t="shared" si="3"/>
        <v>39.31970927226834</v>
      </c>
      <c r="M35" s="32">
        <v>0</v>
      </c>
      <c r="N35" s="34">
        <f t="shared" si="4"/>
        <v>0</v>
      </c>
      <c r="O35" s="32">
        <v>28664</v>
      </c>
      <c r="P35" s="32">
        <v>26462</v>
      </c>
      <c r="Q35" s="34">
        <f t="shared" si="5"/>
        <v>43.58483106772496</v>
      </c>
      <c r="R35" s="32"/>
      <c r="S35" s="32" t="s">
        <v>26</v>
      </c>
      <c r="T35" s="32"/>
      <c r="U35" s="32"/>
    </row>
    <row r="36" spans="1:21" ht="13.5">
      <c r="A36" s="55" t="s">
        <v>27</v>
      </c>
      <c r="B36" s="56" t="s">
        <v>86</v>
      </c>
      <c r="C36" s="31" t="s">
        <v>87</v>
      </c>
      <c r="D36" s="32">
        <f t="shared" si="0"/>
        <v>57211</v>
      </c>
      <c r="E36" s="33">
        <f t="shared" si="6"/>
        <v>1693</v>
      </c>
      <c r="F36" s="34">
        <f t="shared" si="1"/>
        <v>2.959221128803901</v>
      </c>
      <c r="G36" s="32">
        <v>1625</v>
      </c>
      <c r="H36" s="32">
        <v>68</v>
      </c>
      <c r="I36" s="33">
        <f t="shared" si="7"/>
        <v>55518</v>
      </c>
      <c r="J36" s="34">
        <f t="shared" si="2"/>
        <v>97.0407788711961</v>
      </c>
      <c r="K36" s="32">
        <v>51433</v>
      </c>
      <c r="L36" s="34">
        <f t="shared" si="3"/>
        <v>89.90054360175492</v>
      </c>
      <c r="M36" s="32">
        <v>0</v>
      </c>
      <c r="N36" s="34">
        <f t="shared" si="4"/>
        <v>0</v>
      </c>
      <c r="O36" s="32">
        <v>4085</v>
      </c>
      <c r="P36" s="32">
        <v>330</v>
      </c>
      <c r="Q36" s="34">
        <f t="shared" si="5"/>
        <v>7.140235269441192</v>
      </c>
      <c r="R36" s="32"/>
      <c r="S36" s="32" t="s">
        <v>26</v>
      </c>
      <c r="T36" s="32"/>
      <c r="U36" s="32"/>
    </row>
    <row r="37" spans="1:21" ht="13.5">
      <c r="A37" s="55" t="s">
        <v>27</v>
      </c>
      <c r="B37" s="56" t="s">
        <v>88</v>
      </c>
      <c r="C37" s="31" t="s">
        <v>89</v>
      </c>
      <c r="D37" s="32">
        <f t="shared" si="0"/>
        <v>78637</v>
      </c>
      <c r="E37" s="33">
        <f t="shared" si="6"/>
        <v>2678</v>
      </c>
      <c r="F37" s="34">
        <f t="shared" si="1"/>
        <v>3.4055215738138536</v>
      </c>
      <c r="G37" s="32">
        <v>2667</v>
      </c>
      <c r="H37" s="32">
        <v>11</v>
      </c>
      <c r="I37" s="33">
        <f t="shared" si="7"/>
        <v>75959</v>
      </c>
      <c r="J37" s="34">
        <f t="shared" si="2"/>
        <v>96.59447842618614</v>
      </c>
      <c r="K37" s="32">
        <v>69666</v>
      </c>
      <c r="L37" s="34">
        <f t="shared" si="3"/>
        <v>88.59188422752649</v>
      </c>
      <c r="M37" s="32">
        <v>0</v>
      </c>
      <c r="N37" s="34">
        <f t="shared" si="4"/>
        <v>0</v>
      </c>
      <c r="O37" s="32">
        <v>6293</v>
      </c>
      <c r="P37" s="32">
        <v>590</v>
      </c>
      <c r="Q37" s="34">
        <f t="shared" si="5"/>
        <v>8.002594198659665</v>
      </c>
      <c r="R37" s="32"/>
      <c r="S37" s="32" t="s">
        <v>26</v>
      </c>
      <c r="T37" s="32"/>
      <c r="U37" s="32"/>
    </row>
    <row r="38" spans="1:21" ht="13.5">
      <c r="A38" s="55" t="s">
        <v>27</v>
      </c>
      <c r="B38" s="56" t="s">
        <v>90</v>
      </c>
      <c r="C38" s="31" t="s">
        <v>91</v>
      </c>
      <c r="D38" s="32">
        <f t="shared" si="0"/>
        <v>56773</v>
      </c>
      <c r="E38" s="33">
        <f t="shared" si="6"/>
        <v>565</v>
      </c>
      <c r="F38" s="34">
        <f t="shared" si="1"/>
        <v>0.9951913761823403</v>
      </c>
      <c r="G38" s="32">
        <v>565</v>
      </c>
      <c r="H38" s="32">
        <v>0</v>
      </c>
      <c r="I38" s="33">
        <f t="shared" si="7"/>
        <v>56208</v>
      </c>
      <c r="J38" s="34">
        <f t="shared" si="2"/>
        <v>99.00480862381767</v>
      </c>
      <c r="K38" s="32">
        <v>53923</v>
      </c>
      <c r="L38" s="34">
        <f t="shared" si="3"/>
        <v>94.98000810244307</v>
      </c>
      <c r="M38" s="32">
        <v>0</v>
      </c>
      <c r="N38" s="34">
        <f t="shared" si="4"/>
        <v>0</v>
      </c>
      <c r="O38" s="32">
        <v>2285</v>
      </c>
      <c r="P38" s="32">
        <v>1118</v>
      </c>
      <c r="Q38" s="34">
        <f t="shared" si="5"/>
        <v>4.024800521374597</v>
      </c>
      <c r="R38" s="32"/>
      <c r="S38" s="32" t="s">
        <v>26</v>
      </c>
      <c r="T38" s="32"/>
      <c r="U38" s="32"/>
    </row>
    <row r="39" spans="1:21" ht="13.5">
      <c r="A39" s="55" t="s">
        <v>27</v>
      </c>
      <c r="B39" s="56" t="s">
        <v>92</v>
      </c>
      <c r="C39" s="31" t="s">
        <v>93</v>
      </c>
      <c r="D39" s="32">
        <f t="shared" si="0"/>
        <v>59857</v>
      </c>
      <c r="E39" s="33">
        <f t="shared" si="6"/>
        <v>11655</v>
      </c>
      <c r="F39" s="34">
        <f t="shared" si="1"/>
        <v>19.47140685299965</v>
      </c>
      <c r="G39" s="32">
        <v>11655</v>
      </c>
      <c r="H39" s="32">
        <v>0</v>
      </c>
      <c r="I39" s="33">
        <f t="shared" si="7"/>
        <v>48202</v>
      </c>
      <c r="J39" s="34">
        <f t="shared" si="2"/>
        <v>80.52859314700035</v>
      </c>
      <c r="K39" s="32">
        <v>16786</v>
      </c>
      <c r="L39" s="34">
        <f t="shared" si="3"/>
        <v>28.043503683779676</v>
      </c>
      <c r="M39" s="32">
        <v>0</v>
      </c>
      <c r="N39" s="34">
        <f t="shared" si="4"/>
        <v>0</v>
      </c>
      <c r="O39" s="32">
        <v>31416</v>
      </c>
      <c r="P39" s="32">
        <v>13171</v>
      </c>
      <c r="Q39" s="34">
        <f t="shared" si="5"/>
        <v>52.48508946322068</v>
      </c>
      <c r="R39" s="32" t="s">
        <v>26</v>
      </c>
      <c r="S39" s="32"/>
      <c r="T39" s="32"/>
      <c r="U39" s="32"/>
    </row>
    <row r="40" spans="1:21" ht="13.5">
      <c r="A40" s="55" t="s">
        <v>27</v>
      </c>
      <c r="B40" s="56" t="s">
        <v>94</v>
      </c>
      <c r="C40" s="31" t="s">
        <v>95</v>
      </c>
      <c r="D40" s="32">
        <f t="shared" si="0"/>
        <v>29613</v>
      </c>
      <c r="E40" s="33">
        <f t="shared" si="6"/>
        <v>826</v>
      </c>
      <c r="F40" s="34">
        <f t="shared" si="1"/>
        <v>2.789315503326242</v>
      </c>
      <c r="G40" s="32">
        <v>826</v>
      </c>
      <c r="H40" s="32">
        <v>0</v>
      </c>
      <c r="I40" s="33">
        <f t="shared" si="7"/>
        <v>28787</v>
      </c>
      <c r="J40" s="34">
        <f t="shared" si="2"/>
        <v>97.21068449667376</v>
      </c>
      <c r="K40" s="32">
        <v>25810</v>
      </c>
      <c r="L40" s="34">
        <f t="shared" si="3"/>
        <v>87.15766724073887</v>
      </c>
      <c r="M40" s="32">
        <v>0</v>
      </c>
      <c r="N40" s="34">
        <f t="shared" si="4"/>
        <v>0</v>
      </c>
      <c r="O40" s="32">
        <v>2977</v>
      </c>
      <c r="P40" s="32">
        <v>362</v>
      </c>
      <c r="Q40" s="34">
        <f t="shared" si="5"/>
        <v>10.053017255934893</v>
      </c>
      <c r="R40" s="32"/>
      <c r="S40" s="32" t="s">
        <v>26</v>
      </c>
      <c r="T40" s="32"/>
      <c r="U40" s="32"/>
    </row>
    <row r="41" spans="1:21" ht="13.5">
      <c r="A41" s="55" t="s">
        <v>27</v>
      </c>
      <c r="B41" s="56" t="s">
        <v>96</v>
      </c>
      <c r="C41" s="31" t="s">
        <v>97</v>
      </c>
      <c r="D41" s="32">
        <f t="shared" si="0"/>
        <v>25863</v>
      </c>
      <c r="E41" s="33">
        <f t="shared" si="6"/>
        <v>576</v>
      </c>
      <c r="F41" s="34">
        <f t="shared" si="1"/>
        <v>2.227119823686347</v>
      </c>
      <c r="G41" s="32">
        <v>484</v>
      </c>
      <c r="H41" s="32">
        <v>92</v>
      </c>
      <c r="I41" s="33">
        <f t="shared" si="7"/>
        <v>25287</v>
      </c>
      <c r="J41" s="34">
        <f t="shared" si="2"/>
        <v>97.77288017631365</v>
      </c>
      <c r="K41" s="32">
        <v>24146</v>
      </c>
      <c r="L41" s="34">
        <f t="shared" si="3"/>
        <v>93.36117233112941</v>
      </c>
      <c r="M41" s="32">
        <v>728</v>
      </c>
      <c r="N41" s="34">
        <f t="shared" si="4"/>
        <v>2.8148319993813558</v>
      </c>
      <c r="O41" s="32">
        <v>413</v>
      </c>
      <c r="P41" s="32">
        <v>224</v>
      </c>
      <c r="Q41" s="34">
        <f t="shared" si="5"/>
        <v>1.5968758458028844</v>
      </c>
      <c r="R41" s="32"/>
      <c r="S41" s="32" t="s">
        <v>26</v>
      </c>
      <c r="T41" s="32"/>
      <c r="U41" s="32"/>
    </row>
    <row r="42" spans="1:21" ht="13.5">
      <c r="A42" s="55" t="s">
        <v>27</v>
      </c>
      <c r="B42" s="56" t="s">
        <v>98</v>
      </c>
      <c r="C42" s="31" t="s">
        <v>99</v>
      </c>
      <c r="D42" s="32">
        <f t="shared" si="0"/>
        <v>14064</v>
      </c>
      <c r="E42" s="33">
        <f t="shared" si="6"/>
        <v>5945</v>
      </c>
      <c r="F42" s="34">
        <f t="shared" si="1"/>
        <v>42.27104664391354</v>
      </c>
      <c r="G42" s="32">
        <v>3633</v>
      </c>
      <c r="H42" s="32">
        <v>2312</v>
      </c>
      <c r="I42" s="33">
        <f t="shared" si="7"/>
        <v>8119</v>
      </c>
      <c r="J42" s="34">
        <f t="shared" si="2"/>
        <v>57.728953356086464</v>
      </c>
      <c r="K42" s="32">
        <v>577</v>
      </c>
      <c r="L42" s="34">
        <f t="shared" si="3"/>
        <v>4.102673492605233</v>
      </c>
      <c r="M42" s="32">
        <v>0</v>
      </c>
      <c r="N42" s="34">
        <f t="shared" si="4"/>
        <v>0</v>
      </c>
      <c r="O42" s="32">
        <v>7542</v>
      </c>
      <c r="P42" s="32">
        <v>5673</v>
      </c>
      <c r="Q42" s="34">
        <f t="shared" si="5"/>
        <v>53.62627986348123</v>
      </c>
      <c r="R42" s="32"/>
      <c r="S42" s="32" t="s">
        <v>26</v>
      </c>
      <c r="T42" s="32"/>
      <c r="U42" s="32"/>
    </row>
    <row r="43" spans="1:21" ht="13.5">
      <c r="A43" s="55" t="s">
        <v>27</v>
      </c>
      <c r="B43" s="56" t="s">
        <v>100</v>
      </c>
      <c r="C43" s="31" t="s">
        <v>101</v>
      </c>
      <c r="D43" s="32">
        <f t="shared" si="0"/>
        <v>17934</v>
      </c>
      <c r="E43" s="33">
        <f t="shared" si="6"/>
        <v>4976</v>
      </c>
      <c r="F43" s="34">
        <f t="shared" si="1"/>
        <v>27.74618043938887</v>
      </c>
      <c r="G43" s="32">
        <v>4976</v>
      </c>
      <c r="H43" s="32">
        <v>0</v>
      </c>
      <c r="I43" s="33">
        <f t="shared" si="7"/>
        <v>12958</v>
      </c>
      <c r="J43" s="34">
        <f t="shared" si="2"/>
        <v>72.25381956061113</v>
      </c>
      <c r="K43" s="32">
        <v>11361</v>
      </c>
      <c r="L43" s="34">
        <f t="shared" si="3"/>
        <v>63.34894613583138</v>
      </c>
      <c r="M43" s="32">
        <v>0</v>
      </c>
      <c r="N43" s="34">
        <f t="shared" si="4"/>
        <v>0</v>
      </c>
      <c r="O43" s="32">
        <v>1597</v>
      </c>
      <c r="P43" s="32">
        <v>26</v>
      </c>
      <c r="Q43" s="34">
        <f t="shared" si="5"/>
        <v>8.904873424779748</v>
      </c>
      <c r="R43" s="32" t="s">
        <v>26</v>
      </c>
      <c r="S43" s="32"/>
      <c r="T43" s="32"/>
      <c r="U43" s="32"/>
    </row>
    <row r="44" spans="1:21" ht="13.5">
      <c r="A44" s="55" t="s">
        <v>27</v>
      </c>
      <c r="B44" s="56" t="s">
        <v>102</v>
      </c>
      <c r="C44" s="31" t="s">
        <v>103</v>
      </c>
      <c r="D44" s="32">
        <f t="shared" si="0"/>
        <v>43469</v>
      </c>
      <c r="E44" s="33">
        <f t="shared" si="6"/>
        <v>9760</v>
      </c>
      <c r="F44" s="34">
        <f t="shared" si="1"/>
        <v>22.452782442660286</v>
      </c>
      <c r="G44" s="32">
        <v>9760</v>
      </c>
      <c r="H44" s="32">
        <v>0</v>
      </c>
      <c r="I44" s="33">
        <f t="shared" si="7"/>
        <v>33709</v>
      </c>
      <c r="J44" s="34">
        <f t="shared" si="2"/>
        <v>77.5472175573397</v>
      </c>
      <c r="K44" s="32">
        <v>22373</v>
      </c>
      <c r="L44" s="34">
        <f t="shared" si="3"/>
        <v>51.46886286779085</v>
      </c>
      <c r="M44" s="32">
        <v>0</v>
      </c>
      <c r="N44" s="34">
        <f t="shared" si="4"/>
        <v>0</v>
      </c>
      <c r="O44" s="32">
        <v>11336</v>
      </c>
      <c r="P44" s="32">
        <v>5666</v>
      </c>
      <c r="Q44" s="34">
        <f t="shared" si="5"/>
        <v>26.07835468954887</v>
      </c>
      <c r="R44" s="32"/>
      <c r="S44" s="32" t="s">
        <v>26</v>
      </c>
      <c r="T44" s="32"/>
      <c r="U44" s="32"/>
    </row>
    <row r="45" spans="1:21" ht="13.5">
      <c r="A45" s="55" t="s">
        <v>27</v>
      </c>
      <c r="B45" s="56" t="s">
        <v>104</v>
      </c>
      <c r="C45" s="31" t="s">
        <v>173</v>
      </c>
      <c r="D45" s="32">
        <f t="shared" si="0"/>
        <v>7260</v>
      </c>
      <c r="E45" s="33">
        <f t="shared" si="6"/>
        <v>2409</v>
      </c>
      <c r="F45" s="34">
        <f t="shared" si="1"/>
        <v>33.18181818181819</v>
      </c>
      <c r="G45" s="32">
        <v>2409</v>
      </c>
      <c r="H45" s="32">
        <v>0</v>
      </c>
      <c r="I45" s="33">
        <f t="shared" si="7"/>
        <v>4851</v>
      </c>
      <c r="J45" s="34">
        <f t="shared" si="2"/>
        <v>66.81818181818183</v>
      </c>
      <c r="K45" s="32">
        <v>4420</v>
      </c>
      <c r="L45" s="34">
        <f t="shared" si="3"/>
        <v>60.88154269972452</v>
      </c>
      <c r="M45" s="32">
        <v>0</v>
      </c>
      <c r="N45" s="34">
        <f t="shared" si="4"/>
        <v>0</v>
      </c>
      <c r="O45" s="32">
        <v>431</v>
      </c>
      <c r="P45" s="32">
        <v>115</v>
      </c>
      <c r="Q45" s="34">
        <f t="shared" si="5"/>
        <v>5.9366391184573</v>
      </c>
      <c r="R45" s="32" t="s">
        <v>26</v>
      </c>
      <c r="S45" s="32"/>
      <c r="T45" s="32"/>
      <c r="U45" s="32"/>
    </row>
    <row r="46" spans="1:21" ht="13.5">
      <c r="A46" s="55" t="s">
        <v>27</v>
      </c>
      <c r="B46" s="56" t="s">
        <v>105</v>
      </c>
      <c r="C46" s="31" t="s">
        <v>25</v>
      </c>
      <c r="D46" s="32">
        <f t="shared" si="0"/>
        <v>19688</v>
      </c>
      <c r="E46" s="33">
        <f t="shared" si="6"/>
        <v>6409</v>
      </c>
      <c r="F46" s="34">
        <f t="shared" si="1"/>
        <v>32.552824055262086</v>
      </c>
      <c r="G46" s="32">
        <v>6409</v>
      </c>
      <c r="H46" s="32">
        <v>0</v>
      </c>
      <c r="I46" s="33">
        <f t="shared" si="7"/>
        <v>13279</v>
      </c>
      <c r="J46" s="34">
        <f t="shared" si="2"/>
        <v>67.44717594473791</v>
      </c>
      <c r="K46" s="32">
        <v>8357</v>
      </c>
      <c r="L46" s="34">
        <f t="shared" si="3"/>
        <v>42.447175944737914</v>
      </c>
      <c r="M46" s="32">
        <v>0</v>
      </c>
      <c r="N46" s="34">
        <f t="shared" si="4"/>
        <v>0</v>
      </c>
      <c r="O46" s="32">
        <v>4922</v>
      </c>
      <c r="P46" s="32">
        <v>3489</v>
      </c>
      <c r="Q46" s="34">
        <f t="shared" si="5"/>
        <v>25</v>
      </c>
      <c r="R46" s="32"/>
      <c r="S46" s="32"/>
      <c r="T46" s="32" t="s">
        <v>26</v>
      </c>
      <c r="U46" s="32"/>
    </row>
    <row r="47" spans="1:21" ht="13.5">
      <c r="A47" s="55" t="s">
        <v>27</v>
      </c>
      <c r="B47" s="56" t="s">
        <v>106</v>
      </c>
      <c r="C47" s="31" t="s">
        <v>107</v>
      </c>
      <c r="D47" s="32">
        <f t="shared" si="0"/>
        <v>14489</v>
      </c>
      <c r="E47" s="33">
        <f t="shared" si="6"/>
        <v>953</v>
      </c>
      <c r="F47" s="34">
        <f t="shared" si="1"/>
        <v>6.5774035475188075</v>
      </c>
      <c r="G47" s="32">
        <v>939</v>
      </c>
      <c r="H47" s="32">
        <v>14</v>
      </c>
      <c r="I47" s="33">
        <f t="shared" si="7"/>
        <v>13536</v>
      </c>
      <c r="J47" s="34">
        <f t="shared" si="2"/>
        <v>93.42259645248119</v>
      </c>
      <c r="K47" s="32">
        <v>8620</v>
      </c>
      <c r="L47" s="34">
        <f t="shared" si="3"/>
        <v>59.493408792877354</v>
      </c>
      <c r="M47" s="32">
        <v>0</v>
      </c>
      <c r="N47" s="34">
        <f t="shared" si="4"/>
        <v>0</v>
      </c>
      <c r="O47" s="32">
        <v>4916</v>
      </c>
      <c r="P47" s="32">
        <v>377</v>
      </c>
      <c r="Q47" s="34">
        <f t="shared" si="5"/>
        <v>33.92918765960384</v>
      </c>
      <c r="R47" s="32"/>
      <c r="S47" s="32" t="s">
        <v>26</v>
      </c>
      <c r="T47" s="32"/>
      <c r="U47" s="32"/>
    </row>
    <row r="48" spans="1:21" ht="13.5">
      <c r="A48" s="55" t="s">
        <v>27</v>
      </c>
      <c r="B48" s="56" t="s">
        <v>108</v>
      </c>
      <c r="C48" s="31" t="s">
        <v>174</v>
      </c>
      <c r="D48" s="32">
        <f t="shared" si="0"/>
        <v>16806</v>
      </c>
      <c r="E48" s="33">
        <f t="shared" si="6"/>
        <v>2824</v>
      </c>
      <c r="F48" s="34">
        <f t="shared" si="1"/>
        <v>16.80352255146971</v>
      </c>
      <c r="G48" s="32">
        <v>2776</v>
      </c>
      <c r="H48" s="32">
        <v>48</v>
      </c>
      <c r="I48" s="33">
        <f t="shared" si="7"/>
        <v>13982</v>
      </c>
      <c r="J48" s="34">
        <f t="shared" si="2"/>
        <v>83.19647744853029</v>
      </c>
      <c r="K48" s="32">
        <v>8165</v>
      </c>
      <c r="L48" s="34">
        <f t="shared" si="3"/>
        <v>48.583839105081516</v>
      </c>
      <c r="M48" s="32">
        <v>0</v>
      </c>
      <c r="N48" s="34">
        <f t="shared" si="4"/>
        <v>0</v>
      </c>
      <c r="O48" s="32">
        <v>5817</v>
      </c>
      <c r="P48" s="32">
        <v>3687</v>
      </c>
      <c r="Q48" s="34">
        <f t="shared" si="5"/>
        <v>34.61263834344877</v>
      </c>
      <c r="R48" s="32"/>
      <c r="S48" s="32" t="s">
        <v>26</v>
      </c>
      <c r="T48" s="32"/>
      <c r="U48" s="32"/>
    </row>
    <row r="49" spans="1:21" ht="13.5">
      <c r="A49" s="55" t="s">
        <v>27</v>
      </c>
      <c r="B49" s="56" t="s">
        <v>109</v>
      </c>
      <c r="C49" s="31" t="s">
        <v>110</v>
      </c>
      <c r="D49" s="32">
        <f t="shared" si="0"/>
        <v>6822</v>
      </c>
      <c r="E49" s="33">
        <f t="shared" si="6"/>
        <v>1575</v>
      </c>
      <c r="F49" s="34">
        <f t="shared" si="1"/>
        <v>23.08707124010554</v>
      </c>
      <c r="G49" s="32">
        <v>1491</v>
      </c>
      <c r="H49" s="32">
        <v>84</v>
      </c>
      <c r="I49" s="33">
        <f t="shared" si="7"/>
        <v>5247</v>
      </c>
      <c r="J49" s="34">
        <f t="shared" si="2"/>
        <v>76.91292875989446</v>
      </c>
      <c r="K49" s="32">
        <v>987</v>
      </c>
      <c r="L49" s="34">
        <f t="shared" si="3"/>
        <v>14.467897977132807</v>
      </c>
      <c r="M49" s="32">
        <v>0</v>
      </c>
      <c r="N49" s="34">
        <f t="shared" si="4"/>
        <v>0</v>
      </c>
      <c r="O49" s="32">
        <v>4260</v>
      </c>
      <c r="P49" s="32">
        <v>2772</v>
      </c>
      <c r="Q49" s="34">
        <f t="shared" si="5"/>
        <v>62.445030782761656</v>
      </c>
      <c r="R49" s="32"/>
      <c r="S49" s="32" t="s">
        <v>26</v>
      </c>
      <c r="T49" s="32"/>
      <c r="U49" s="32"/>
    </row>
    <row r="50" spans="1:21" ht="13.5">
      <c r="A50" s="55" t="s">
        <v>27</v>
      </c>
      <c r="B50" s="56" t="s">
        <v>111</v>
      </c>
      <c r="C50" s="31" t="s">
        <v>112</v>
      </c>
      <c r="D50" s="32">
        <f t="shared" si="0"/>
        <v>39480</v>
      </c>
      <c r="E50" s="33">
        <f t="shared" si="6"/>
        <v>5985</v>
      </c>
      <c r="F50" s="34">
        <f t="shared" si="1"/>
        <v>15.159574468085108</v>
      </c>
      <c r="G50" s="32">
        <v>5940</v>
      </c>
      <c r="H50" s="32">
        <v>45</v>
      </c>
      <c r="I50" s="33">
        <f t="shared" si="7"/>
        <v>33495</v>
      </c>
      <c r="J50" s="34">
        <f t="shared" si="2"/>
        <v>84.8404255319149</v>
      </c>
      <c r="K50" s="32">
        <v>22039</v>
      </c>
      <c r="L50" s="34">
        <f t="shared" si="3"/>
        <v>55.823201621073956</v>
      </c>
      <c r="M50" s="32">
        <v>0</v>
      </c>
      <c r="N50" s="34">
        <f t="shared" si="4"/>
        <v>0</v>
      </c>
      <c r="O50" s="32">
        <v>11456</v>
      </c>
      <c r="P50" s="32">
        <v>2874</v>
      </c>
      <c r="Q50" s="34">
        <f t="shared" si="5"/>
        <v>29.017223910840933</v>
      </c>
      <c r="R50" s="32"/>
      <c r="S50" s="32" t="s">
        <v>26</v>
      </c>
      <c r="T50" s="32"/>
      <c r="U50" s="32"/>
    </row>
    <row r="51" spans="1:21" ht="13.5">
      <c r="A51" s="84" t="s">
        <v>116</v>
      </c>
      <c r="B51" s="85"/>
      <c r="C51" s="85"/>
      <c r="D51" s="32">
        <f>SUM(D7:D50)</f>
        <v>8696374</v>
      </c>
      <c r="E51" s="32">
        <f aca="true" t="shared" si="8" ref="E51:P51">SUM(E7:E50)</f>
        <v>542011</v>
      </c>
      <c r="F51" s="34">
        <f>E51/D51*100</f>
        <v>6.232609131116026</v>
      </c>
      <c r="G51" s="32">
        <f t="shared" si="8"/>
        <v>538932</v>
      </c>
      <c r="H51" s="32">
        <f t="shared" si="8"/>
        <v>3079</v>
      </c>
      <c r="I51" s="32">
        <f t="shared" si="8"/>
        <v>8154363</v>
      </c>
      <c r="J51" s="34">
        <f>I51/D51*100</f>
        <v>93.76739086888396</v>
      </c>
      <c r="K51" s="32">
        <f t="shared" si="8"/>
        <v>7127122</v>
      </c>
      <c r="L51" s="34">
        <f>K51/D51*100</f>
        <v>81.95509990715671</v>
      </c>
      <c r="M51" s="32">
        <f t="shared" si="8"/>
        <v>1202</v>
      </c>
      <c r="N51" s="34">
        <f>M51/D51*100</f>
        <v>0.013821852648011689</v>
      </c>
      <c r="O51" s="32">
        <f t="shared" si="8"/>
        <v>1026039</v>
      </c>
      <c r="P51" s="32">
        <f t="shared" si="8"/>
        <v>427539</v>
      </c>
      <c r="Q51" s="34">
        <f>O51/D51*100</f>
        <v>11.798469109079255</v>
      </c>
      <c r="R51" s="32">
        <f>COUNTIF(R7:R50,"○")</f>
        <v>6</v>
      </c>
      <c r="S51" s="32">
        <f>COUNTIF(S7:S50,"○")</f>
        <v>36</v>
      </c>
      <c r="T51" s="32">
        <f>COUNTIF(T7:T50,"○")</f>
        <v>2</v>
      </c>
      <c r="U51" s="32">
        <f>COUNTIF(U7:U50,"○")</f>
        <v>0</v>
      </c>
    </row>
  </sheetData>
  <mergeCells count="19">
    <mergeCell ref="A51:C5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115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57" t="s">
        <v>118</v>
      </c>
      <c r="B2" s="65" t="s">
        <v>14</v>
      </c>
      <c r="C2" s="68" t="s">
        <v>15</v>
      </c>
      <c r="D2" s="14" t="s">
        <v>119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16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86"/>
      <c r="C3" s="88"/>
      <c r="D3" s="26" t="s">
        <v>120</v>
      </c>
      <c r="E3" s="61" t="s">
        <v>121</v>
      </c>
      <c r="F3" s="90"/>
      <c r="G3" s="91"/>
      <c r="H3" s="58" t="s">
        <v>122</v>
      </c>
      <c r="I3" s="59"/>
      <c r="J3" s="60"/>
      <c r="K3" s="61" t="s">
        <v>123</v>
      </c>
      <c r="L3" s="59"/>
      <c r="M3" s="60"/>
      <c r="N3" s="26" t="s">
        <v>120</v>
      </c>
      <c r="O3" s="17" t="s">
        <v>124</v>
      </c>
      <c r="P3" s="24"/>
      <c r="Q3" s="24"/>
      <c r="R3" s="24"/>
      <c r="S3" s="24"/>
      <c r="T3" s="25"/>
      <c r="U3" s="17" t="s">
        <v>125</v>
      </c>
      <c r="V3" s="24"/>
      <c r="W3" s="24"/>
      <c r="X3" s="24"/>
      <c r="Y3" s="24"/>
      <c r="Z3" s="25"/>
      <c r="AA3" s="17" t="s">
        <v>126</v>
      </c>
      <c r="AB3" s="24"/>
      <c r="AC3" s="25"/>
    </row>
    <row r="4" spans="1:29" s="30" customFormat="1" ht="22.5" customHeight="1">
      <c r="A4" s="63"/>
      <c r="B4" s="86"/>
      <c r="C4" s="88"/>
      <c r="D4" s="27"/>
      <c r="E4" s="26" t="s">
        <v>120</v>
      </c>
      <c r="F4" s="18" t="s">
        <v>17</v>
      </c>
      <c r="G4" s="18" t="s">
        <v>18</v>
      </c>
      <c r="H4" s="26" t="s">
        <v>120</v>
      </c>
      <c r="I4" s="18" t="s">
        <v>17</v>
      </c>
      <c r="J4" s="18" t="s">
        <v>18</v>
      </c>
      <c r="K4" s="26" t="s">
        <v>120</v>
      </c>
      <c r="L4" s="18" t="s">
        <v>17</v>
      </c>
      <c r="M4" s="18" t="s">
        <v>18</v>
      </c>
      <c r="N4" s="27"/>
      <c r="O4" s="26" t="s">
        <v>120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26" t="s">
        <v>120</v>
      </c>
      <c r="V4" s="18" t="s">
        <v>19</v>
      </c>
      <c r="W4" s="18" t="s">
        <v>20</v>
      </c>
      <c r="X4" s="18" t="s">
        <v>21</v>
      </c>
      <c r="Y4" s="18" t="s">
        <v>22</v>
      </c>
      <c r="Z4" s="18" t="s">
        <v>23</v>
      </c>
      <c r="AA4" s="26" t="s">
        <v>120</v>
      </c>
      <c r="AB4" s="18" t="s">
        <v>17</v>
      </c>
      <c r="AC4" s="18" t="s">
        <v>18</v>
      </c>
    </row>
    <row r="5" spans="1:29" s="30" customFormat="1" ht="22.5" customHeight="1">
      <c r="A5" s="63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87"/>
      <c r="C6" s="89"/>
      <c r="D6" s="19" t="s">
        <v>24</v>
      </c>
      <c r="E6" s="19" t="s">
        <v>24</v>
      </c>
      <c r="F6" s="19" t="s">
        <v>24</v>
      </c>
      <c r="G6" s="19" t="s">
        <v>24</v>
      </c>
      <c r="H6" s="19" t="s">
        <v>24</v>
      </c>
      <c r="I6" s="19" t="s">
        <v>24</v>
      </c>
      <c r="J6" s="19" t="s">
        <v>24</v>
      </c>
      <c r="K6" s="19" t="s">
        <v>24</v>
      </c>
      <c r="L6" s="19" t="s">
        <v>24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 t="s">
        <v>24</v>
      </c>
      <c r="AA6" s="19" t="s">
        <v>24</v>
      </c>
      <c r="AB6" s="19" t="s">
        <v>24</v>
      </c>
      <c r="AC6" s="19" t="s">
        <v>24</v>
      </c>
    </row>
    <row r="7" spans="1:29" ht="13.5">
      <c r="A7" s="55" t="s">
        <v>27</v>
      </c>
      <c r="B7" s="56" t="s">
        <v>28</v>
      </c>
      <c r="C7" s="31" t="s">
        <v>29</v>
      </c>
      <c r="D7" s="32">
        <f aca="true" t="shared" si="0" ref="D7:D50">E7+H7+K7</f>
        <v>5789</v>
      </c>
      <c r="E7" s="32">
        <f aca="true" t="shared" si="1" ref="E7:E50">F7+G7</f>
        <v>0</v>
      </c>
      <c r="F7" s="32">
        <v>0</v>
      </c>
      <c r="G7" s="32">
        <v>0</v>
      </c>
      <c r="H7" s="32">
        <f aca="true" t="shared" si="2" ref="H7:H50">I7+J7</f>
        <v>535</v>
      </c>
      <c r="I7" s="32">
        <v>535</v>
      </c>
      <c r="J7" s="32">
        <v>0</v>
      </c>
      <c r="K7" s="32">
        <f aca="true" t="shared" si="3" ref="K7:K50">L7+M7</f>
        <v>5254</v>
      </c>
      <c r="L7" s="32">
        <v>1263</v>
      </c>
      <c r="M7" s="32">
        <v>3991</v>
      </c>
      <c r="N7" s="32">
        <f aca="true" t="shared" si="4" ref="N7:N50">O7+U7+AA7</f>
        <v>5789</v>
      </c>
      <c r="O7" s="32">
        <f aca="true" t="shared" si="5" ref="O7:O50">SUM(P7:T7)</f>
        <v>1798</v>
      </c>
      <c r="P7" s="32">
        <v>0</v>
      </c>
      <c r="Q7" s="32">
        <v>1798</v>
      </c>
      <c r="R7" s="32">
        <v>0</v>
      </c>
      <c r="S7" s="32">
        <v>0</v>
      </c>
      <c r="T7" s="32">
        <v>0</v>
      </c>
      <c r="U7" s="32">
        <f aca="true" t="shared" si="6" ref="U7:U50">SUM(V7:Z7)</f>
        <v>3991</v>
      </c>
      <c r="V7" s="32">
        <v>0</v>
      </c>
      <c r="W7" s="32">
        <v>3991</v>
      </c>
      <c r="X7" s="32">
        <v>0</v>
      </c>
      <c r="Y7" s="32">
        <v>0</v>
      </c>
      <c r="Z7" s="32">
        <v>0</v>
      </c>
      <c r="AA7" s="32">
        <f aca="true" t="shared" si="7" ref="AA7:AA50">AB7+AC7</f>
        <v>0</v>
      </c>
      <c r="AB7" s="32">
        <v>0</v>
      </c>
      <c r="AC7" s="32">
        <v>0</v>
      </c>
    </row>
    <row r="8" spans="1:29" ht="13.5">
      <c r="A8" s="55" t="s">
        <v>27</v>
      </c>
      <c r="B8" s="56" t="s">
        <v>30</v>
      </c>
      <c r="C8" s="31" t="s">
        <v>31</v>
      </c>
      <c r="D8" s="32">
        <f t="shared" si="0"/>
        <v>127821</v>
      </c>
      <c r="E8" s="32">
        <f t="shared" si="1"/>
        <v>0</v>
      </c>
      <c r="F8" s="32">
        <v>0</v>
      </c>
      <c r="G8" s="32">
        <v>0</v>
      </c>
      <c r="H8" s="32">
        <f t="shared" si="2"/>
        <v>83555</v>
      </c>
      <c r="I8" s="32">
        <v>83555</v>
      </c>
      <c r="J8" s="32">
        <v>0</v>
      </c>
      <c r="K8" s="32">
        <f t="shared" si="3"/>
        <v>44266</v>
      </c>
      <c r="L8" s="32">
        <v>0</v>
      </c>
      <c r="M8" s="32">
        <v>44266</v>
      </c>
      <c r="N8" s="32">
        <f t="shared" si="4"/>
        <v>127821</v>
      </c>
      <c r="O8" s="32">
        <f t="shared" si="5"/>
        <v>83555</v>
      </c>
      <c r="P8" s="32">
        <v>83555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44266</v>
      </c>
      <c r="V8" s="32">
        <v>44266</v>
      </c>
      <c r="W8" s="32">
        <v>0</v>
      </c>
      <c r="X8" s="32">
        <v>0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27</v>
      </c>
      <c r="B9" s="56" t="s">
        <v>32</v>
      </c>
      <c r="C9" s="31" t="s">
        <v>33</v>
      </c>
      <c r="D9" s="32">
        <f t="shared" si="0"/>
        <v>51507</v>
      </c>
      <c r="E9" s="32">
        <f t="shared" si="1"/>
        <v>0</v>
      </c>
      <c r="F9" s="32">
        <v>0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51507</v>
      </c>
      <c r="L9" s="32">
        <v>41189</v>
      </c>
      <c r="M9" s="32">
        <v>10318</v>
      </c>
      <c r="N9" s="32">
        <f t="shared" si="4"/>
        <v>51507</v>
      </c>
      <c r="O9" s="32">
        <f t="shared" si="5"/>
        <v>41189</v>
      </c>
      <c r="P9" s="32">
        <v>0</v>
      </c>
      <c r="Q9" s="32">
        <v>41189</v>
      </c>
      <c r="R9" s="32">
        <v>0</v>
      </c>
      <c r="S9" s="32">
        <v>0</v>
      </c>
      <c r="T9" s="32">
        <v>0</v>
      </c>
      <c r="U9" s="32">
        <f t="shared" si="6"/>
        <v>10318</v>
      </c>
      <c r="V9" s="32">
        <v>0</v>
      </c>
      <c r="W9" s="32">
        <v>10318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27</v>
      </c>
      <c r="B10" s="56" t="s">
        <v>34</v>
      </c>
      <c r="C10" s="31" t="s">
        <v>35</v>
      </c>
      <c r="D10" s="32">
        <f t="shared" si="0"/>
        <v>1641</v>
      </c>
      <c r="E10" s="32">
        <f t="shared" si="1"/>
        <v>0</v>
      </c>
      <c r="F10" s="32">
        <v>0</v>
      </c>
      <c r="G10" s="32">
        <v>0</v>
      </c>
      <c r="H10" s="32">
        <f t="shared" si="2"/>
        <v>1279</v>
      </c>
      <c r="I10" s="32">
        <v>1279</v>
      </c>
      <c r="J10" s="32">
        <v>0</v>
      </c>
      <c r="K10" s="32">
        <f t="shared" si="3"/>
        <v>362</v>
      </c>
      <c r="L10" s="32">
        <v>0</v>
      </c>
      <c r="M10" s="32">
        <v>362</v>
      </c>
      <c r="N10" s="32">
        <f t="shared" si="4"/>
        <v>1641</v>
      </c>
      <c r="O10" s="32">
        <f t="shared" si="5"/>
        <v>1279</v>
      </c>
      <c r="P10" s="32">
        <v>1279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362</v>
      </c>
      <c r="V10" s="32">
        <v>362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27</v>
      </c>
      <c r="B11" s="56" t="s">
        <v>36</v>
      </c>
      <c r="C11" s="31" t="s">
        <v>37</v>
      </c>
      <c r="D11" s="32">
        <f t="shared" si="0"/>
        <v>696</v>
      </c>
      <c r="E11" s="32">
        <f t="shared" si="1"/>
        <v>696</v>
      </c>
      <c r="F11" s="32">
        <v>546</v>
      </c>
      <c r="G11" s="32">
        <v>150</v>
      </c>
      <c r="H11" s="32">
        <f t="shared" si="2"/>
        <v>0</v>
      </c>
      <c r="I11" s="32">
        <v>0</v>
      </c>
      <c r="J11" s="32">
        <v>0</v>
      </c>
      <c r="K11" s="32">
        <f t="shared" si="3"/>
        <v>0</v>
      </c>
      <c r="L11" s="32">
        <v>0</v>
      </c>
      <c r="M11" s="32">
        <v>0</v>
      </c>
      <c r="N11" s="32">
        <f t="shared" si="4"/>
        <v>696</v>
      </c>
      <c r="O11" s="32">
        <f t="shared" si="5"/>
        <v>546</v>
      </c>
      <c r="P11" s="32">
        <v>0</v>
      </c>
      <c r="Q11" s="32">
        <v>546</v>
      </c>
      <c r="R11" s="32">
        <v>0</v>
      </c>
      <c r="S11" s="32">
        <v>0</v>
      </c>
      <c r="T11" s="32">
        <v>0</v>
      </c>
      <c r="U11" s="32">
        <f t="shared" si="6"/>
        <v>150</v>
      </c>
      <c r="V11" s="32">
        <v>0</v>
      </c>
      <c r="W11" s="32">
        <v>150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27</v>
      </c>
      <c r="B12" s="56" t="s">
        <v>38</v>
      </c>
      <c r="C12" s="31" t="s">
        <v>39</v>
      </c>
      <c r="D12" s="32">
        <f t="shared" si="0"/>
        <v>5037</v>
      </c>
      <c r="E12" s="32">
        <f t="shared" si="1"/>
        <v>805</v>
      </c>
      <c r="F12" s="32">
        <v>805</v>
      </c>
      <c r="G12" s="32">
        <v>0</v>
      </c>
      <c r="H12" s="32">
        <f t="shared" si="2"/>
        <v>1310</v>
      </c>
      <c r="I12" s="32">
        <v>1310</v>
      </c>
      <c r="J12" s="32">
        <v>0</v>
      </c>
      <c r="K12" s="32">
        <f t="shared" si="3"/>
        <v>2922</v>
      </c>
      <c r="L12" s="32">
        <v>0</v>
      </c>
      <c r="M12" s="32">
        <v>2922</v>
      </c>
      <c r="N12" s="32">
        <f t="shared" si="4"/>
        <v>5037</v>
      </c>
      <c r="O12" s="32">
        <f t="shared" si="5"/>
        <v>2115</v>
      </c>
      <c r="P12" s="32">
        <v>2115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2922</v>
      </c>
      <c r="V12" s="32">
        <v>2922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0</v>
      </c>
      <c r="AB12" s="32">
        <v>0</v>
      </c>
      <c r="AC12" s="32">
        <v>0</v>
      </c>
    </row>
    <row r="13" spans="1:29" ht="13.5">
      <c r="A13" s="55" t="s">
        <v>27</v>
      </c>
      <c r="B13" s="56" t="s">
        <v>40</v>
      </c>
      <c r="C13" s="31" t="s">
        <v>41</v>
      </c>
      <c r="D13" s="32">
        <f t="shared" si="0"/>
        <v>21250</v>
      </c>
      <c r="E13" s="32">
        <f t="shared" si="1"/>
        <v>0</v>
      </c>
      <c r="F13" s="32">
        <v>0</v>
      </c>
      <c r="G13" s="32">
        <v>0</v>
      </c>
      <c r="H13" s="32">
        <f t="shared" si="2"/>
        <v>0</v>
      </c>
      <c r="I13" s="32">
        <v>0</v>
      </c>
      <c r="J13" s="32">
        <v>0</v>
      </c>
      <c r="K13" s="32">
        <f t="shared" si="3"/>
        <v>21250</v>
      </c>
      <c r="L13" s="32">
        <v>11397</v>
      </c>
      <c r="M13" s="32">
        <v>9853</v>
      </c>
      <c r="N13" s="32">
        <f t="shared" si="4"/>
        <v>21250</v>
      </c>
      <c r="O13" s="32">
        <f t="shared" si="5"/>
        <v>11397</v>
      </c>
      <c r="P13" s="32">
        <v>11397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9853</v>
      </c>
      <c r="V13" s="32">
        <v>9853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0</v>
      </c>
      <c r="AB13" s="32">
        <v>0</v>
      </c>
      <c r="AC13" s="32">
        <v>0</v>
      </c>
    </row>
    <row r="14" spans="1:29" ht="13.5">
      <c r="A14" s="55" t="s">
        <v>27</v>
      </c>
      <c r="B14" s="56" t="s">
        <v>42</v>
      </c>
      <c r="C14" s="31" t="s">
        <v>43</v>
      </c>
      <c r="D14" s="32">
        <f t="shared" si="0"/>
        <v>35678</v>
      </c>
      <c r="E14" s="32">
        <f t="shared" si="1"/>
        <v>508</v>
      </c>
      <c r="F14" s="32">
        <v>508</v>
      </c>
      <c r="G14" s="32">
        <v>0</v>
      </c>
      <c r="H14" s="32">
        <f t="shared" si="2"/>
        <v>18979</v>
      </c>
      <c r="I14" s="32">
        <v>18979</v>
      </c>
      <c r="J14" s="32">
        <v>0</v>
      </c>
      <c r="K14" s="32">
        <f t="shared" si="3"/>
        <v>16191</v>
      </c>
      <c r="L14" s="32">
        <v>0</v>
      </c>
      <c r="M14" s="32">
        <v>16191</v>
      </c>
      <c r="N14" s="32">
        <f t="shared" si="4"/>
        <v>35678</v>
      </c>
      <c r="O14" s="32">
        <f t="shared" si="5"/>
        <v>19487</v>
      </c>
      <c r="P14" s="32">
        <v>19487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16191</v>
      </c>
      <c r="V14" s="32">
        <v>16191</v>
      </c>
      <c r="W14" s="32">
        <v>0</v>
      </c>
      <c r="X14" s="32">
        <v>0</v>
      </c>
      <c r="Y14" s="32">
        <v>0</v>
      </c>
      <c r="Z14" s="32">
        <v>0</v>
      </c>
      <c r="AA14" s="32">
        <f t="shared" si="7"/>
        <v>0</v>
      </c>
      <c r="AB14" s="32">
        <v>0</v>
      </c>
      <c r="AC14" s="32">
        <v>0</v>
      </c>
    </row>
    <row r="15" spans="1:29" ht="13.5">
      <c r="A15" s="55" t="s">
        <v>27</v>
      </c>
      <c r="B15" s="56" t="s">
        <v>44</v>
      </c>
      <c r="C15" s="31" t="s">
        <v>45</v>
      </c>
      <c r="D15" s="32">
        <f t="shared" si="0"/>
        <v>55033</v>
      </c>
      <c r="E15" s="32">
        <f t="shared" si="1"/>
        <v>0</v>
      </c>
      <c r="F15" s="32">
        <v>0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55033</v>
      </c>
      <c r="L15" s="32">
        <v>34322</v>
      </c>
      <c r="M15" s="32">
        <v>20711</v>
      </c>
      <c r="N15" s="32">
        <f t="shared" si="4"/>
        <v>55033</v>
      </c>
      <c r="O15" s="32">
        <f t="shared" si="5"/>
        <v>34322</v>
      </c>
      <c r="P15" s="32">
        <v>34322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20711</v>
      </c>
      <c r="V15" s="32">
        <v>20711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27</v>
      </c>
      <c r="B16" s="56" t="s">
        <v>46</v>
      </c>
      <c r="C16" s="31" t="s">
        <v>47</v>
      </c>
      <c r="D16" s="32">
        <f t="shared" si="0"/>
        <v>244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244</v>
      </c>
      <c r="L16" s="32">
        <v>167</v>
      </c>
      <c r="M16" s="32">
        <v>77</v>
      </c>
      <c r="N16" s="32">
        <f t="shared" si="4"/>
        <v>244</v>
      </c>
      <c r="O16" s="32">
        <f t="shared" si="5"/>
        <v>167</v>
      </c>
      <c r="P16" s="32">
        <v>0</v>
      </c>
      <c r="Q16" s="32">
        <v>0</v>
      </c>
      <c r="R16" s="32">
        <v>0</v>
      </c>
      <c r="S16" s="32">
        <v>0</v>
      </c>
      <c r="T16" s="32">
        <v>167</v>
      </c>
      <c r="U16" s="32">
        <f t="shared" si="6"/>
        <v>77</v>
      </c>
      <c r="V16" s="32">
        <v>0</v>
      </c>
      <c r="W16" s="32">
        <v>0</v>
      </c>
      <c r="X16" s="32">
        <v>0</v>
      </c>
      <c r="Y16" s="32">
        <v>0</v>
      </c>
      <c r="Z16" s="32">
        <v>77</v>
      </c>
      <c r="AA16" s="32">
        <f t="shared" si="7"/>
        <v>0</v>
      </c>
      <c r="AB16" s="32">
        <v>0</v>
      </c>
      <c r="AC16" s="32">
        <v>0</v>
      </c>
    </row>
    <row r="17" spans="1:29" ht="13.5">
      <c r="A17" s="55" t="s">
        <v>27</v>
      </c>
      <c r="B17" s="56" t="s">
        <v>48</v>
      </c>
      <c r="C17" s="31" t="s">
        <v>49</v>
      </c>
      <c r="D17" s="32">
        <f t="shared" si="0"/>
        <v>39140</v>
      </c>
      <c r="E17" s="32">
        <f t="shared" si="1"/>
        <v>13858</v>
      </c>
      <c r="F17" s="32">
        <v>13858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25282</v>
      </c>
      <c r="L17" s="32">
        <v>0</v>
      </c>
      <c r="M17" s="32">
        <v>25282</v>
      </c>
      <c r="N17" s="32">
        <f t="shared" si="4"/>
        <v>39140</v>
      </c>
      <c r="O17" s="32">
        <f t="shared" si="5"/>
        <v>13858</v>
      </c>
      <c r="P17" s="32">
        <v>13858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25282</v>
      </c>
      <c r="V17" s="32">
        <v>25282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27</v>
      </c>
      <c r="B18" s="56" t="s">
        <v>50</v>
      </c>
      <c r="C18" s="31" t="s">
        <v>51</v>
      </c>
      <c r="D18" s="32">
        <f t="shared" si="0"/>
        <v>14879</v>
      </c>
      <c r="E18" s="32">
        <f t="shared" si="1"/>
        <v>7505</v>
      </c>
      <c r="F18" s="32">
        <v>7505</v>
      </c>
      <c r="G18" s="32">
        <v>0</v>
      </c>
      <c r="H18" s="32">
        <f t="shared" si="2"/>
        <v>3447</v>
      </c>
      <c r="I18" s="32">
        <v>3447</v>
      </c>
      <c r="J18" s="32">
        <v>0</v>
      </c>
      <c r="K18" s="32">
        <f t="shared" si="3"/>
        <v>3927</v>
      </c>
      <c r="L18" s="32">
        <v>0</v>
      </c>
      <c r="M18" s="32">
        <v>3927</v>
      </c>
      <c r="N18" s="32">
        <f t="shared" si="4"/>
        <v>14879</v>
      </c>
      <c r="O18" s="32">
        <f t="shared" si="5"/>
        <v>10952</v>
      </c>
      <c r="P18" s="32">
        <v>10952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3927</v>
      </c>
      <c r="V18" s="32">
        <v>3927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27</v>
      </c>
      <c r="B19" s="56" t="s">
        <v>52</v>
      </c>
      <c r="C19" s="31" t="s">
        <v>53</v>
      </c>
      <c r="D19" s="32">
        <f t="shared" si="0"/>
        <v>79224</v>
      </c>
      <c r="E19" s="32">
        <f t="shared" si="1"/>
        <v>0</v>
      </c>
      <c r="F19" s="32">
        <v>0</v>
      </c>
      <c r="G19" s="32">
        <v>0</v>
      </c>
      <c r="H19" s="32">
        <f t="shared" si="2"/>
        <v>38598</v>
      </c>
      <c r="I19" s="32">
        <v>38598</v>
      </c>
      <c r="J19" s="32">
        <v>0</v>
      </c>
      <c r="K19" s="32">
        <f t="shared" si="3"/>
        <v>40626</v>
      </c>
      <c r="L19" s="32">
        <v>0</v>
      </c>
      <c r="M19" s="32">
        <v>40626</v>
      </c>
      <c r="N19" s="32">
        <f t="shared" si="4"/>
        <v>79224</v>
      </c>
      <c r="O19" s="32">
        <f t="shared" si="5"/>
        <v>38598</v>
      </c>
      <c r="P19" s="32">
        <v>38598</v>
      </c>
      <c r="Q19" s="32">
        <v>0</v>
      </c>
      <c r="R19" s="32">
        <v>0</v>
      </c>
      <c r="S19" s="32">
        <v>0</v>
      </c>
      <c r="T19" s="32">
        <v>0</v>
      </c>
      <c r="U19" s="32">
        <f t="shared" si="6"/>
        <v>40626</v>
      </c>
      <c r="V19" s="32">
        <v>40626</v>
      </c>
      <c r="W19" s="32">
        <v>0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27</v>
      </c>
      <c r="B20" s="56" t="s">
        <v>54</v>
      </c>
      <c r="C20" s="31" t="s">
        <v>55</v>
      </c>
      <c r="D20" s="32">
        <f t="shared" si="0"/>
        <v>81197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81197</v>
      </c>
      <c r="L20" s="32">
        <v>60994</v>
      </c>
      <c r="M20" s="32">
        <v>20203</v>
      </c>
      <c r="N20" s="32">
        <f t="shared" si="4"/>
        <v>81197</v>
      </c>
      <c r="O20" s="32">
        <f t="shared" si="5"/>
        <v>60994</v>
      </c>
      <c r="P20" s="32">
        <v>60994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20203</v>
      </c>
      <c r="V20" s="32">
        <v>20203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0</v>
      </c>
      <c r="AB20" s="32">
        <v>0</v>
      </c>
      <c r="AC20" s="32">
        <v>0</v>
      </c>
    </row>
    <row r="21" spans="1:29" ht="13.5">
      <c r="A21" s="55" t="s">
        <v>27</v>
      </c>
      <c r="B21" s="56" t="s">
        <v>56</v>
      </c>
      <c r="C21" s="31" t="s">
        <v>57</v>
      </c>
      <c r="D21" s="32">
        <f t="shared" si="0"/>
        <v>34253</v>
      </c>
      <c r="E21" s="32">
        <f t="shared" si="1"/>
        <v>0</v>
      </c>
      <c r="F21" s="32">
        <v>0</v>
      </c>
      <c r="G21" s="32">
        <v>0</v>
      </c>
      <c r="H21" s="32">
        <f t="shared" si="2"/>
        <v>20971</v>
      </c>
      <c r="I21" s="32">
        <v>20971</v>
      </c>
      <c r="J21" s="32">
        <v>0</v>
      </c>
      <c r="K21" s="32">
        <f t="shared" si="3"/>
        <v>13282</v>
      </c>
      <c r="L21" s="32">
        <v>0</v>
      </c>
      <c r="M21" s="32">
        <v>13282</v>
      </c>
      <c r="N21" s="32">
        <f t="shared" si="4"/>
        <v>34253</v>
      </c>
      <c r="O21" s="32">
        <f t="shared" si="5"/>
        <v>20971</v>
      </c>
      <c r="P21" s="32">
        <v>20971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13282</v>
      </c>
      <c r="V21" s="32">
        <v>13282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27</v>
      </c>
      <c r="B22" s="56" t="s">
        <v>58</v>
      </c>
      <c r="C22" s="31" t="s">
        <v>59</v>
      </c>
      <c r="D22" s="32">
        <f t="shared" si="0"/>
        <v>15898</v>
      </c>
      <c r="E22" s="32">
        <f t="shared" si="1"/>
        <v>0</v>
      </c>
      <c r="F22" s="32">
        <v>0</v>
      </c>
      <c r="G22" s="32">
        <v>0</v>
      </c>
      <c r="H22" s="32">
        <f t="shared" si="2"/>
        <v>9652</v>
      </c>
      <c r="I22" s="32">
        <v>9652</v>
      </c>
      <c r="J22" s="32">
        <v>0</v>
      </c>
      <c r="K22" s="32">
        <f t="shared" si="3"/>
        <v>6246</v>
      </c>
      <c r="L22" s="32">
        <v>0</v>
      </c>
      <c r="M22" s="32">
        <v>6246</v>
      </c>
      <c r="N22" s="32">
        <f t="shared" si="4"/>
        <v>15898</v>
      </c>
      <c r="O22" s="32">
        <f t="shared" si="5"/>
        <v>9652</v>
      </c>
      <c r="P22" s="32">
        <v>9652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6246</v>
      </c>
      <c r="V22" s="32">
        <v>6246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0</v>
      </c>
      <c r="AB22" s="32">
        <v>0</v>
      </c>
      <c r="AC22" s="32">
        <v>0</v>
      </c>
    </row>
    <row r="23" spans="1:29" ht="13.5">
      <c r="A23" s="55" t="s">
        <v>27</v>
      </c>
      <c r="B23" s="56" t="s">
        <v>60</v>
      </c>
      <c r="C23" s="31" t="s">
        <v>61</v>
      </c>
      <c r="D23" s="32">
        <f t="shared" si="0"/>
        <v>34268</v>
      </c>
      <c r="E23" s="32">
        <f t="shared" si="1"/>
        <v>0</v>
      </c>
      <c r="F23" s="32">
        <v>0</v>
      </c>
      <c r="G23" s="32">
        <v>0</v>
      </c>
      <c r="H23" s="32">
        <f t="shared" si="2"/>
        <v>15104</v>
      </c>
      <c r="I23" s="32">
        <v>15104</v>
      </c>
      <c r="J23" s="32">
        <v>0</v>
      </c>
      <c r="K23" s="32">
        <f t="shared" si="3"/>
        <v>19164</v>
      </c>
      <c r="L23" s="32">
        <v>0</v>
      </c>
      <c r="M23" s="32">
        <v>19164</v>
      </c>
      <c r="N23" s="32">
        <f t="shared" si="4"/>
        <v>34601</v>
      </c>
      <c r="O23" s="32">
        <f t="shared" si="5"/>
        <v>15104</v>
      </c>
      <c r="P23" s="32">
        <v>15104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19164</v>
      </c>
      <c r="V23" s="32">
        <v>19164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333</v>
      </c>
      <c r="AB23" s="32">
        <v>333</v>
      </c>
      <c r="AC23" s="32">
        <v>0</v>
      </c>
    </row>
    <row r="24" spans="1:29" ht="13.5">
      <c r="A24" s="55" t="s">
        <v>27</v>
      </c>
      <c r="B24" s="56" t="s">
        <v>62</v>
      </c>
      <c r="C24" s="31" t="s">
        <v>63</v>
      </c>
      <c r="D24" s="32">
        <f t="shared" si="0"/>
        <v>37529</v>
      </c>
      <c r="E24" s="32">
        <f t="shared" si="1"/>
        <v>0</v>
      </c>
      <c r="F24" s="32">
        <v>0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37529</v>
      </c>
      <c r="L24" s="32">
        <v>20266</v>
      </c>
      <c r="M24" s="32">
        <v>17263</v>
      </c>
      <c r="N24" s="32">
        <f t="shared" si="4"/>
        <v>37529</v>
      </c>
      <c r="O24" s="32">
        <f t="shared" si="5"/>
        <v>20266</v>
      </c>
      <c r="P24" s="32">
        <v>20266</v>
      </c>
      <c r="Q24" s="32">
        <v>0</v>
      </c>
      <c r="R24" s="32">
        <v>0</v>
      </c>
      <c r="S24" s="32">
        <v>0</v>
      </c>
      <c r="T24" s="32">
        <v>0</v>
      </c>
      <c r="U24" s="32">
        <f t="shared" si="6"/>
        <v>17263</v>
      </c>
      <c r="V24" s="32">
        <v>17263</v>
      </c>
      <c r="W24" s="32">
        <v>0</v>
      </c>
      <c r="X24" s="32">
        <v>0</v>
      </c>
      <c r="Y24" s="32">
        <v>0</v>
      </c>
      <c r="Z24" s="32">
        <v>0</v>
      </c>
      <c r="AA24" s="32">
        <f t="shared" si="7"/>
        <v>0</v>
      </c>
      <c r="AB24" s="32">
        <v>0</v>
      </c>
      <c r="AC24" s="32">
        <v>0</v>
      </c>
    </row>
    <row r="25" spans="1:29" ht="13.5">
      <c r="A25" s="55" t="s">
        <v>27</v>
      </c>
      <c r="B25" s="56" t="s">
        <v>64</v>
      </c>
      <c r="C25" s="31" t="s">
        <v>65</v>
      </c>
      <c r="D25" s="32">
        <f t="shared" si="0"/>
        <v>23029</v>
      </c>
      <c r="E25" s="32">
        <f t="shared" si="1"/>
        <v>0</v>
      </c>
      <c r="F25" s="32">
        <v>0</v>
      </c>
      <c r="G25" s="32">
        <v>0</v>
      </c>
      <c r="H25" s="32">
        <f t="shared" si="2"/>
        <v>13208</v>
      </c>
      <c r="I25" s="32">
        <v>13208</v>
      </c>
      <c r="J25" s="32">
        <v>0</v>
      </c>
      <c r="K25" s="32">
        <f t="shared" si="3"/>
        <v>9821</v>
      </c>
      <c r="L25" s="32">
        <v>0</v>
      </c>
      <c r="M25" s="32">
        <v>9821</v>
      </c>
      <c r="N25" s="32">
        <f t="shared" si="4"/>
        <v>23041</v>
      </c>
      <c r="O25" s="32">
        <f t="shared" si="5"/>
        <v>13208</v>
      </c>
      <c r="P25" s="32">
        <v>13208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9821</v>
      </c>
      <c r="V25" s="32">
        <v>9821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12</v>
      </c>
      <c r="AB25" s="32">
        <v>12</v>
      </c>
      <c r="AC25" s="32">
        <v>0</v>
      </c>
    </row>
    <row r="26" spans="1:29" ht="13.5">
      <c r="A26" s="55" t="s">
        <v>27</v>
      </c>
      <c r="B26" s="56" t="s">
        <v>66</v>
      </c>
      <c r="C26" s="31" t="s">
        <v>67</v>
      </c>
      <c r="D26" s="32">
        <f t="shared" si="0"/>
        <v>54140</v>
      </c>
      <c r="E26" s="32">
        <f t="shared" si="1"/>
        <v>0</v>
      </c>
      <c r="F26" s="32">
        <v>0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54140</v>
      </c>
      <c r="L26" s="32">
        <v>36515</v>
      </c>
      <c r="M26" s="32">
        <v>17625</v>
      </c>
      <c r="N26" s="32">
        <f t="shared" si="4"/>
        <v>54140</v>
      </c>
      <c r="O26" s="32">
        <f t="shared" si="5"/>
        <v>36515</v>
      </c>
      <c r="P26" s="32">
        <v>36515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17625</v>
      </c>
      <c r="V26" s="32">
        <v>17625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0</v>
      </c>
      <c r="AB26" s="32">
        <v>0</v>
      </c>
      <c r="AC26" s="32">
        <v>0</v>
      </c>
    </row>
    <row r="27" spans="1:29" ht="13.5">
      <c r="A27" s="55" t="s">
        <v>27</v>
      </c>
      <c r="B27" s="56" t="s">
        <v>68</v>
      </c>
      <c r="C27" s="31" t="s">
        <v>69</v>
      </c>
      <c r="D27" s="32">
        <f t="shared" si="0"/>
        <v>1030</v>
      </c>
      <c r="E27" s="32">
        <f t="shared" si="1"/>
        <v>950</v>
      </c>
      <c r="F27" s="32">
        <v>950</v>
      </c>
      <c r="G27" s="32">
        <v>0</v>
      </c>
      <c r="H27" s="32">
        <f t="shared" si="2"/>
        <v>0</v>
      </c>
      <c r="I27" s="32">
        <v>0</v>
      </c>
      <c r="J27" s="32">
        <v>0</v>
      </c>
      <c r="K27" s="32">
        <f t="shared" si="3"/>
        <v>80</v>
      </c>
      <c r="L27" s="32">
        <v>0</v>
      </c>
      <c r="M27" s="32">
        <v>80</v>
      </c>
      <c r="N27" s="32">
        <f t="shared" si="4"/>
        <v>1030</v>
      </c>
      <c r="O27" s="32">
        <f t="shared" si="5"/>
        <v>950</v>
      </c>
      <c r="P27" s="32">
        <v>0</v>
      </c>
      <c r="Q27" s="32">
        <v>950</v>
      </c>
      <c r="R27" s="32">
        <v>0</v>
      </c>
      <c r="S27" s="32">
        <v>0</v>
      </c>
      <c r="T27" s="32">
        <v>0</v>
      </c>
      <c r="U27" s="32">
        <f t="shared" si="6"/>
        <v>80</v>
      </c>
      <c r="V27" s="32">
        <v>0</v>
      </c>
      <c r="W27" s="32">
        <v>80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27</v>
      </c>
      <c r="B28" s="56" t="s">
        <v>70</v>
      </c>
      <c r="C28" s="31" t="s">
        <v>71</v>
      </c>
      <c r="D28" s="32">
        <f t="shared" si="0"/>
        <v>33924</v>
      </c>
      <c r="E28" s="32">
        <f t="shared" si="1"/>
        <v>0</v>
      </c>
      <c r="F28" s="32">
        <v>0</v>
      </c>
      <c r="G28" s="32">
        <v>0</v>
      </c>
      <c r="H28" s="32">
        <f t="shared" si="2"/>
        <v>15514</v>
      </c>
      <c r="I28" s="32">
        <v>15514</v>
      </c>
      <c r="J28" s="32">
        <v>0</v>
      </c>
      <c r="K28" s="32">
        <f t="shared" si="3"/>
        <v>18410</v>
      </c>
      <c r="L28" s="32">
        <v>0</v>
      </c>
      <c r="M28" s="32">
        <v>18410</v>
      </c>
      <c r="N28" s="32">
        <f t="shared" si="4"/>
        <v>33924</v>
      </c>
      <c r="O28" s="32">
        <f t="shared" si="5"/>
        <v>15514</v>
      </c>
      <c r="P28" s="32">
        <v>15514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18410</v>
      </c>
      <c r="V28" s="32">
        <v>18410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27</v>
      </c>
      <c r="B29" s="56" t="s">
        <v>72</v>
      </c>
      <c r="C29" s="31" t="s">
        <v>73</v>
      </c>
      <c r="D29" s="32">
        <f t="shared" si="0"/>
        <v>45060</v>
      </c>
      <c r="E29" s="32">
        <f t="shared" si="1"/>
        <v>0</v>
      </c>
      <c r="F29" s="32">
        <v>0</v>
      </c>
      <c r="G29" s="32">
        <v>0</v>
      </c>
      <c r="H29" s="32">
        <f t="shared" si="2"/>
        <v>0</v>
      </c>
      <c r="I29" s="32">
        <v>0</v>
      </c>
      <c r="J29" s="32">
        <v>0</v>
      </c>
      <c r="K29" s="32">
        <f t="shared" si="3"/>
        <v>45060</v>
      </c>
      <c r="L29" s="32">
        <v>24661</v>
      </c>
      <c r="M29" s="32">
        <v>20399</v>
      </c>
      <c r="N29" s="32">
        <f t="shared" si="4"/>
        <v>45060</v>
      </c>
      <c r="O29" s="32">
        <f t="shared" si="5"/>
        <v>24661</v>
      </c>
      <c r="P29" s="32">
        <v>24661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20399</v>
      </c>
      <c r="V29" s="32">
        <v>20399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27</v>
      </c>
      <c r="B30" s="56" t="s">
        <v>74</v>
      </c>
      <c r="C30" s="31" t="s">
        <v>75</v>
      </c>
      <c r="D30" s="32">
        <f t="shared" si="0"/>
        <v>17915</v>
      </c>
      <c r="E30" s="32">
        <f t="shared" si="1"/>
        <v>317</v>
      </c>
      <c r="F30" s="32">
        <v>317</v>
      </c>
      <c r="G30" s="32">
        <v>0</v>
      </c>
      <c r="H30" s="32">
        <f t="shared" si="2"/>
        <v>8140</v>
      </c>
      <c r="I30" s="32">
        <v>8140</v>
      </c>
      <c r="J30" s="32">
        <v>0</v>
      </c>
      <c r="K30" s="32">
        <f t="shared" si="3"/>
        <v>9458</v>
      </c>
      <c r="L30" s="32">
        <v>0</v>
      </c>
      <c r="M30" s="32">
        <v>9458</v>
      </c>
      <c r="N30" s="32">
        <f t="shared" si="4"/>
        <v>17915</v>
      </c>
      <c r="O30" s="32">
        <f t="shared" si="5"/>
        <v>8457</v>
      </c>
      <c r="P30" s="32">
        <v>8457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9458</v>
      </c>
      <c r="V30" s="32">
        <v>9458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27</v>
      </c>
      <c r="B31" s="56" t="s">
        <v>76</v>
      </c>
      <c r="C31" s="31" t="s">
        <v>77</v>
      </c>
      <c r="D31" s="32">
        <f t="shared" si="0"/>
        <v>7025</v>
      </c>
      <c r="E31" s="32">
        <f t="shared" si="1"/>
        <v>0</v>
      </c>
      <c r="F31" s="32">
        <v>0</v>
      </c>
      <c r="G31" s="32">
        <v>0</v>
      </c>
      <c r="H31" s="32">
        <f t="shared" si="2"/>
        <v>2870</v>
      </c>
      <c r="I31" s="32">
        <v>2870</v>
      </c>
      <c r="J31" s="32">
        <v>0</v>
      </c>
      <c r="K31" s="32">
        <f t="shared" si="3"/>
        <v>4155</v>
      </c>
      <c r="L31" s="32">
        <v>0</v>
      </c>
      <c r="M31" s="32">
        <v>4155</v>
      </c>
      <c r="N31" s="32">
        <f t="shared" si="4"/>
        <v>7025</v>
      </c>
      <c r="O31" s="32">
        <f t="shared" si="5"/>
        <v>2870</v>
      </c>
      <c r="P31" s="32">
        <v>2870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4155</v>
      </c>
      <c r="V31" s="32">
        <v>4155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27</v>
      </c>
      <c r="B32" s="56" t="s">
        <v>78</v>
      </c>
      <c r="C32" s="31" t="s">
        <v>79</v>
      </c>
      <c r="D32" s="32">
        <f t="shared" si="0"/>
        <v>16419</v>
      </c>
      <c r="E32" s="32">
        <f t="shared" si="1"/>
        <v>0</v>
      </c>
      <c r="F32" s="32">
        <v>0</v>
      </c>
      <c r="G32" s="32">
        <v>0</v>
      </c>
      <c r="H32" s="32">
        <f t="shared" si="2"/>
        <v>6726</v>
      </c>
      <c r="I32" s="32">
        <v>6726</v>
      </c>
      <c r="J32" s="32">
        <v>0</v>
      </c>
      <c r="K32" s="32">
        <f t="shared" si="3"/>
        <v>9693</v>
      </c>
      <c r="L32" s="32">
        <v>0</v>
      </c>
      <c r="M32" s="32">
        <v>9693</v>
      </c>
      <c r="N32" s="32">
        <f t="shared" si="4"/>
        <v>16419</v>
      </c>
      <c r="O32" s="32">
        <f t="shared" si="5"/>
        <v>6726</v>
      </c>
      <c r="P32" s="32">
        <v>6726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9693</v>
      </c>
      <c r="V32" s="32">
        <v>9693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27</v>
      </c>
      <c r="B33" s="56" t="s">
        <v>80</v>
      </c>
      <c r="C33" s="31" t="s">
        <v>81</v>
      </c>
      <c r="D33" s="32">
        <f t="shared" si="0"/>
        <v>21177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21177</v>
      </c>
      <c r="L33" s="32">
        <v>11215</v>
      </c>
      <c r="M33" s="32">
        <v>9962</v>
      </c>
      <c r="N33" s="32">
        <f t="shared" si="4"/>
        <v>21177</v>
      </c>
      <c r="O33" s="32">
        <f t="shared" si="5"/>
        <v>11215</v>
      </c>
      <c r="P33" s="32">
        <v>11215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9962</v>
      </c>
      <c r="V33" s="32">
        <v>9962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27</v>
      </c>
      <c r="B34" s="56" t="s">
        <v>82</v>
      </c>
      <c r="C34" s="31" t="s">
        <v>83</v>
      </c>
      <c r="D34" s="32">
        <f t="shared" si="0"/>
        <v>69223</v>
      </c>
      <c r="E34" s="32">
        <f t="shared" si="1"/>
        <v>0</v>
      </c>
      <c r="F34" s="32">
        <v>0</v>
      </c>
      <c r="G34" s="32">
        <v>0</v>
      </c>
      <c r="H34" s="32">
        <f t="shared" si="2"/>
        <v>36993</v>
      </c>
      <c r="I34" s="32">
        <v>36993</v>
      </c>
      <c r="J34" s="32">
        <v>0</v>
      </c>
      <c r="K34" s="32">
        <f t="shared" si="3"/>
        <v>32230</v>
      </c>
      <c r="L34" s="32">
        <v>169</v>
      </c>
      <c r="M34" s="32">
        <v>32061</v>
      </c>
      <c r="N34" s="32">
        <f t="shared" si="4"/>
        <v>69246</v>
      </c>
      <c r="O34" s="32">
        <f t="shared" si="5"/>
        <v>37162</v>
      </c>
      <c r="P34" s="32">
        <v>37162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32061</v>
      </c>
      <c r="V34" s="32">
        <v>32061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23</v>
      </c>
      <c r="AB34" s="32">
        <v>23</v>
      </c>
      <c r="AC34" s="32">
        <v>0</v>
      </c>
    </row>
    <row r="35" spans="1:29" ht="13.5">
      <c r="A35" s="55" t="s">
        <v>27</v>
      </c>
      <c r="B35" s="56" t="s">
        <v>84</v>
      </c>
      <c r="C35" s="31" t="s">
        <v>85</v>
      </c>
      <c r="D35" s="32">
        <f t="shared" si="0"/>
        <v>28072</v>
      </c>
      <c r="E35" s="32">
        <f t="shared" si="1"/>
        <v>0</v>
      </c>
      <c r="F35" s="32">
        <v>0</v>
      </c>
      <c r="G35" s="32">
        <v>0</v>
      </c>
      <c r="H35" s="32">
        <f t="shared" si="2"/>
        <v>19274</v>
      </c>
      <c r="I35" s="32">
        <v>19274</v>
      </c>
      <c r="J35" s="32">
        <v>0</v>
      </c>
      <c r="K35" s="32">
        <f t="shared" si="3"/>
        <v>8798</v>
      </c>
      <c r="L35" s="32">
        <v>0</v>
      </c>
      <c r="M35" s="32">
        <v>8798</v>
      </c>
      <c r="N35" s="32">
        <f t="shared" si="4"/>
        <v>28072</v>
      </c>
      <c r="O35" s="32">
        <f t="shared" si="5"/>
        <v>19274</v>
      </c>
      <c r="P35" s="32">
        <v>19274</v>
      </c>
      <c r="Q35" s="32">
        <v>0</v>
      </c>
      <c r="R35" s="32">
        <v>0</v>
      </c>
      <c r="S35" s="32">
        <v>0</v>
      </c>
      <c r="T35" s="32">
        <v>0</v>
      </c>
      <c r="U35" s="32">
        <f t="shared" si="6"/>
        <v>8798</v>
      </c>
      <c r="V35" s="32">
        <v>8798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27</v>
      </c>
      <c r="B36" s="56" t="s">
        <v>86</v>
      </c>
      <c r="C36" s="31" t="s">
        <v>87</v>
      </c>
      <c r="D36" s="32">
        <f t="shared" si="0"/>
        <v>3150</v>
      </c>
      <c r="E36" s="32">
        <f t="shared" si="1"/>
        <v>0</v>
      </c>
      <c r="F36" s="32">
        <v>0</v>
      </c>
      <c r="G36" s="32">
        <v>0</v>
      </c>
      <c r="H36" s="32">
        <f t="shared" si="2"/>
        <v>1803</v>
      </c>
      <c r="I36" s="32">
        <v>1803</v>
      </c>
      <c r="J36" s="32">
        <v>0</v>
      </c>
      <c r="K36" s="32">
        <f t="shared" si="3"/>
        <v>1347</v>
      </c>
      <c r="L36" s="32">
        <v>0</v>
      </c>
      <c r="M36" s="32">
        <v>1347</v>
      </c>
      <c r="N36" s="32">
        <f t="shared" si="4"/>
        <v>3185</v>
      </c>
      <c r="O36" s="32">
        <f t="shared" si="5"/>
        <v>1803</v>
      </c>
      <c r="P36" s="32">
        <v>0</v>
      </c>
      <c r="Q36" s="32">
        <v>1803</v>
      </c>
      <c r="R36" s="32">
        <v>0</v>
      </c>
      <c r="S36" s="32">
        <v>0</v>
      </c>
      <c r="T36" s="32">
        <v>0</v>
      </c>
      <c r="U36" s="32">
        <f t="shared" si="6"/>
        <v>1347</v>
      </c>
      <c r="V36" s="32">
        <v>0</v>
      </c>
      <c r="W36" s="32">
        <v>1347</v>
      </c>
      <c r="X36" s="32">
        <v>0</v>
      </c>
      <c r="Y36" s="32">
        <v>0</v>
      </c>
      <c r="Z36" s="32">
        <v>0</v>
      </c>
      <c r="AA36" s="32">
        <f t="shared" si="7"/>
        <v>35</v>
      </c>
      <c r="AB36" s="32">
        <v>35</v>
      </c>
      <c r="AC36" s="32">
        <v>0</v>
      </c>
    </row>
    <row r="37" spans="1:29" ht="13.5">
      <c r="A37" s="55" t="s">
        <v>27</v>
      </c>
      <c r="B37" s="56" t="s">
        <v>88</v>
      </c>
      <c r="C37" s="31" t="s">
        <v>89</v>
      </c>
      <c r="D37" s="32">
        <f t="shared" si="0"/>
        <v>7568</v>
      </c>
      <c r="E37" s="32">
        <f t="shared" si="1"/>
        <v>0</v>
      </c>
      <c r="F37" s="32">
        <v>0</v>
      </c>
      <c r="G37" s="32">
        <v>0</v>
      </c>
      <c r="H37" s="32">
        <f t="shared" si="2"/>
        <v>5563</v>
      </c>
      <c r="I37" s="32">
        <v>5563</v>
      </c>
      <c r="J37" s="32">
        <v>0</v>
      </c>
      <c r="K37" s="32">
        <f t="shared" si="3"/>
        <v>2005</v>
      </c>
      <c r="L37" s="32">
        <v>0</v>
      </c>
      <c r="M37" s="32">
        <v>2005</v>
      </c>
      <c r="N37" s="32">
        <f t="shared" si="4"/>
        <v>7574</v>
      </c>
      <c r="O37" s="32">
        <f t="shared" si="5"/>
        <v>5563</v>
      </c>
      <c r="P37" s="32">
        <v>5563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2005</v>
      </c>
      <c r="V37" s="32">
        <v>2005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6</v>
      </c>
      <c r="AB37" s="32">
        <v>6</v>
      </c>
      <c r="AC37" s="32">
        <v>0</v>
      </c>
    </row>
    <row r="38" spans="1:29" ht="13.5">
      <c r="A38" s="55" t="s">
        <v>27</v>
      </c>
      <c r="B38" s="56" t="s">
        <v>90</v>
      </c>
      <c r="C38" s="31" t="s">
        <v>91</v>
      </c>
      <c r="D38" s="32">
        <f t="shared" si="0"/>
        <v>1182</v>
      </c>
      <c r="E38" s="32">
        <f t="shared" si="1"/>
        <v>0</v>
      </c>
      <c r="F38" s="32">
        <v>0</v>
      </c>
      <c r="G38" s="32">
        <v>0</v>
      </c>
      <c r="H38" s="32">
        <f t="shared" si="2"/>
        <v>787</v>
      </c>
      <c r="I38" s="32">
        <v>787</v>
      </c>
      <c r="J38" s="32">
        <v>0</v>
      </c>
      <c r="K38" s="32">
        <f t="shared" si="3"/>
        <v>395</v>
      </c>
      <c r="L38" s="32">
        <v>0</v>
      </c>
      <c r="M38" s="32">
        <v>395</v>
      </c>
      <c r="N38" s="32">
        <f t="shared" si="4"/>
        <v>1182</v>
      </c>
      <c r="O38" s="32">
        <f t="shared" si="5"/>
        <v>787</v>
      </c>
      <c r="P38" s="32">
        <v>787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395</v>
      </c>
      <c r="V38" s="32">
        <v>395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27</v>
      </c>
      <c r="B39" s="56" t="s">
        <v>92</v>
      </c>
      <c r="C39" s="31" t="s">
        <v>93</v>
      </c>
      <c r="D39" s="32">
        <f t="shared" si="0"/>
        <v>27383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27383</v>
      </c>
      <c r="L39" s="32">
        <v>12322</v>
      </c>
      <c r="M39" s="32">
        <v>15061</v>
      </c>
      <c r="N39" s="32">
        <f t="shared" si="4"/>
        <v>27383</v>
      </c>
      <c r="O39" s="32">
        <f t="shared" si="5"/>
        <v>12322</v>
      </c>
      <c r="P39" s="32">
        <v>0</v>
      </c>
      <c r="Q39" s="32">
        <v>0</v>
      </c>
      <c r="R39" s="32">
        <v>12322</v>
      </c>
      <c r="S39" s="32">
        <v>0</v>
      </c>
      <c r="T39" s="32">
        <v>0</v>
      </c>
      <c r="U39" s="32">
        <f t="shared" si="6"/>
        <v>15061</v>
      </c>
      <c r="V39" s="32">
        <v>0</v>
      </c>
      <c r="W39" s="32">
        <v>0</v>
      </c>
      <c r="X39" s="32">
        <v>15061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27</v>
      </c>
      <c r="B40" s="56" t="s">
        <v>94</v>
      </c>
      <c r="C40" s="31" t="s">
        <v>95</v>
      </c>
      <c r="D40" s="32">
        <f t="shared" si="0"/>
        <v>3473</v>
      </c>
      <c r="E40" s="32">
        <f t="shared" si="1"/>
        <v>0</v>
      </c>
      <c r="F40" s="32">
        <v>0</v>
      </c>
      <c r="G40" s="32">
        <v>0</v>
      </c>
      <c r="H40" s="32">
        <f t="shared" si="2"/>
        <v>1641</v>
      </c>
      <c r="I40" s="32">
        <v>1641</v>
      </c>
      <c r="J40" s="32">
        <v>0</v>
      </c>
      <c r="K40" s="32">
        <f t="shared" si="3"/>
        <v>1832</v>
      </c>
      <c r="L40" s="32">
        <v>0</v>
      </c>
      <c r="M40" s="32">
        <v>1832</v>
      </c>
      <c r="N40" s="32">
        <f t="shared" si="4"/>
        <v>3473</v>
      </c>
      <c r="O40" s="32">
        <f t="shared" si="5"/>
        <v>1641</v>
      </c>
      <c r="P40" s="32">
        <v>1641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1832</v>
      </c>
      <c r="V40" s="32">
        <v>1832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27</v>
      </c>
      <c r="B41" s="56" t="s">
        <v>96</v>
      </c>
      <c r="C41" s="31" t="s">
        <v>97</v>
      </c>
      <c r="D41" s="32">
        <f t="shared" si="0"/>
        <v>1992</v>
      </c>
      <c r="E41" s="32">
        <f t="shared" si="1"/>
        <v>0</v>
      </c>
      <c r="F41" s="32">
        <v>0</v>
      </c>
      <c r="G41" s="32">
        <v>0</v>
      </c>
      <c r="H41" s="32">
        <f t="shared" si="2"/>
        <v>1604</v>
      </c>
      <c r="I41" s="32">
        <v>778</v>
      </c>
      <c r="J41" s="32">
        <v>826</v>
      </c>
      <c r="K41" s="32">
        <f t="shared" si="3"/>
        <v>388</v>
      </c>
      <c r="L41" s="32">
        <v>0</v>
      </c>
      <c r="M41" s="32">
        <v>388</v>
      </c>
      <c r="N41" s="32">
        <f t="shared" si="4"/>
        <v>2040</v>
      </c>
      <c r="O41" s="32">
        <f t="shared" si="5"/>
        <v>778</v>
      </c>
      <c r="P41" s="32">
        <v>778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1214</v>
      </c>
      <c r="V41" s="32">
        <v>1214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48</v>
      </c>
      <c r="AB41" s="32">
        <v>48</v>
      </c>
      <c r="AC41" s="32">
        <v>0</v>
      </c>
    </row>
    <row r="42" spans="1:29" ht="13.5">
      <c r="A42" s="55" t="s">
        <v>27</v>
      </c>
      <c r="B42" s="56" t="s">
        <v>98</v>
      </c>
      <c r="C42" s="31" t="s">
        <v>99</v>
      </c>
      <c r="D42" s="32">
        <f t="shared" si="0"/>
        <v>7478</v>
      </c>
      <c r="E42" s="32">
        <f t="shared" si="1"/>
        <v>0</v>
      </c>
      <c r="F42" s="32">
        <v>0</v>
      </c>
      <c r="G42" s="32">
        <v>0</v>
      </c>
      <c r="H42" s="32">
        <f t="shared" si="2"/>
        <v>5118</v>
      </c>
      <c r="I42" s="32">
        <v>5118</v>
      </c>
      <c r="J42" s="32">
        <v>0</v>
      </c>
      <c r="K42" s="32">
        <f t="shared" si="3"/>
        <v>2360</v>
      </c>
      <c r="L42" s="32">
        <v>0</v>
      </c>
      <c r="M42" s="32">
        <v>2360</v>
      </c>
      <c r="N42" s="32">
        <f t="shared" si="4"/>
        <v>8659</v>
      </c>
      <c r="O42" s="32">
        <f t="shared" si="5"/>
        <v>5118</v>
      </c>
      <c r="P42" s="32">
        <v>5118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2360</v>
      </c>
      <c r="V42" s="32">
        <v>2360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1181</v>
      </c>
      <c r="AB42" s="32">
        <v>1181</v>
      </c>
      <c r="AC42" s="32">
        <v>0</v>
      </c>
    </row>
    <row r="43" spans="1:29" ht="13.5">
      <c r="A43" s="55" t="s">
        <v>27</v>
      </c>
      <c r="B43" s="56" t="s">
        <v>100</v>
      </c>
      <c r="C43" s="31" t="s">
        <v>101</v>
      </c>
      <c r="D43" s="32">
        <f t="shared" si="0"/>
        <v>5328</v>
      </c>
      <c r="E43" s="32">
        <f t="shared" si="1"/>
        <v>0</v>
      </c>
      <c r="F43" s="32">
        <v>0</v>
      </c>
      <c r="G43" s="32">
        <v>0</v>
      </c>
      <c r="H43" s="32">
        <f t="shared" si="2"/>
        <v>0</v>
      </c>
      <c r="I43" s="32">
        <v>0</v>
      </c>
      <c r="J43" s="32">
        <v>0</v>
      </c>
      <c r="K43" s="32">
        <f t="shared" si="3"/>
        <v>5328</v>
      </c>
      <c r="L43" s="32">
        <v>4210</v>
      </c>
      <c r="M43" s="32">
        <v>1118</v>
      </c>
      <c r="N43" s="32">
        <f t="shared" si="4"/>
        <v>5328</v>
      </c>
      <c r="O43" s="32">
        <f t="shared" si="5"/>
        <v>4210</v>
      </c>
      <c r="P43" s="32">
        <v>4210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1118</v>
      </c>
      <c r="V43" s="32">
        <v>1118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27</v>
      </c>
      <c r="B44" s="56" t="s">
        <v>102</v>
      </c>
      <c r="C44" s="31" t="s">
        <v>103</v>
      </c>
      <c r="D44" s="32">
        <f t="shared" si="0"/>
        <v>20322</v>
      </c>
      <c r="E44" s="32">
        <f t="shared" si="1"/>
        <v>0</v>
      </c>
      <c r="F44" s="32">
        <v>0</v>
      </c>
      <c r="G44" s="32">
        <v>0</v>
      </c>
      <c r="H44" s="32">
        <f t="shared" si="2"/>
        <v>13908</v>
      </c>
      <c r="I44" s="32">
        <v>13908</v>
      </c>
      <c r="J44" s="32">
        <v>0</v>
      </c>
      <c r="K44" s="32">
        <f t="shared" si="3"/>
        <v>6414</v>
      </c>
      <c r="L44" s="32">
        <v>0</v>
      </c>
      <c r="M44" s="32">
        <v>6414</v>
      </c>
      <c r="N44" s="32">
        <f t="shared" si="4"/>
        <v>20322</v>
      </c>
      <c r="O44" s="32">
        <f t="shared" si="5"/>
        <v>13908</v>
      </c>
      <c r="P44" s="32">
        <v>13908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6414</v>
      </c>
      <c r="V44" s="32">
        <v>6414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27</v>
      </c>
      <c r="B45" s="56" t="s">
        <v>104</v>
      </c>
      <c r="C45" s="31" t="s">
        <v>173</v>
      </c>
      <c r="D45" s="32">
        <f t="shared" si="0"/>
        <v>3388</v>
      </c>
      <c r="E45" s="32">
        <f t="shared" si="1"/>
        <v>0</v>
      </c>
      <c r="F45" s="32">
        <v>0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3388</v>
      </c>
      <c r="L45" s="32">
        <v>2675</v>
      </c>
      <c r="M45" s="32">
        <v>713</v>
      </c>
      <c r="N45" s="32">
        <f t="shared" si="4"/>
        <v>3388</v>
      </c>
      <c r="O45" s="32">
        <f t="shared" si="5"/>
        <v>2675</v>
      </c>
      <c r="P45" s="32">
        <v>2675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713</v>
      </c>
      <c r="V45" s="32">
        <v>713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27</v>
      </c>
      <c r="B46" s="56" t="s">
        <v>105</v>
      </c>
      <c r="C46" s="31" t="s">
        <v>25</v>
      </c>
      <c r="D46" s="32">
        <f t="shared" si="0"/>
        <v>14160</v>
      </c>
      <c r="E46" s="32">
        <f t="shared" si="1"/>
        <v>0</v>
      </c>
      <c r="F46" s="32">
        <v>0</v>
      </c>
      <c r="G46" s="32">
        <v>0</v>
      </c>
      <c r="H46" s="32">
        <f t="shared" si="2"/>
        <v>0</v>
      </c>
      <c r="I46" s="32">
        <v>0</v>
      </c>
      <c r="J46" s="32">
        <v>0</v>
      </c>
      <c r="K46" s="32">
        <f t="shared" si="3"/>
        <v>14160</v>
      </c>
      <c r="L46" s="32">
        <v>12650</v>
      </c>
      <c r="M46" s="32">
        <v>1510</v>
      </c>
      <c r="N46" s="32">
        <f t="shared" si="4"/>
        <v>14160</v>
      </c>
      <c r="O46" s="32">
        <f t="shared" si="5"/>
        <v>12650</v>
      </c>
      <c r="P46" s="32">
        <v>12650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1510</v>
      </c>
      <c r="V46" s="32">
        <v>1510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27</v>
      </c>
      <c r="B47" s="56" t="s">
        <v>106</v>
      </c>
      <c r="C47" s="31" t="s">
        <v>107</v>
      </c>
      <c r="D47" s="32">
        <f t="shared" si="0"/>
        <v>3105</v>
      </c>
      <c r="E47" s="32">
        <f t="shared" si="1"/>
        <v>0</v>
      </c>
      <c r="F47" s="32">
        <v>0</v>
      </c>
      <c r="G47" s="32">
        <v>0</v>
      </c>
      <c r="H47" s="32">
        <f t="shared" si="2"/>
        <v>840</v>
      </c>
      <c r="I47" s="32">
        <v>840</v>
      </c>
      <c r="J47" s="32">
        <v>0</v>
      </c>
      <c r="K47" s="32">
        <f t="shared" si="3"/>
        <v>2265</v>
      </c>
      <c r="L47" s="32">
        <v>0</v>
      </c>
      <c r="M47" s="32">
        <v>2265</v>
      </c>
      <c r="N47" s="32">
        <f t="shared" si="4"/>
        <v>3118</v>
      </c>
      <c r="O47" s="32">
        <f t="shared" si="5"/>
        <v>840</v>
      </c>
      <c r="P47" s="32">
        <v>840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2265</v>
      </c>
      <c r="V47" s="32">
        <v>2265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13</v>
      </c>
      <c r="AB47" s="32">
        <v>13</v>
      </c>
      <c r="AC47" s="32">
        <v>0</v>
      </c>
    </row>
    <row r="48" spans="1:29" ht="13.5">
      <c r="A48" s="55" t="s">
        <v>27</v>
      </c>
      <c r="B48" s="56" t="s">
        <v>108</v>
      </c>
      <c r="C48" s="31" t="s">
        <v>174</v>
      </c>
      <c r="D48" s="32">
        <f t="shared" si="0"/>
        <v>4512</v>
      </c>
      <c r="E48" s="32">
        <f t="shared" si="1"/>
        <v>0</v>
      </c>
      <c r="F48" s="32">
        <v>0</v>
      </c>
      <c r="G48" s="32">
        <v>0</v>
      </c>
      <c r="H48" s="32">
        <f t="shared" si="2"/>
        <v>2796</v>
      </c>
      <c r="I48" s="32">
        <v>2796</v>
      </c>
      <c r="J48" s="32">
        <v>0</v>
      </c>
      <c r="K48" s="32">
        <f t="shared" si="3"/>
        <v>1716</v>
      </c>
      <c r="L48" s="32">
        <v>0</v>
      </c>
      <c r="M48" s="32">
        <v>1716</v>
      </c>
      <c r="N48" s="32">
        <f t="shared" si="4"/>
        <v>4560</v>
      </c>
      <c r="O48" s="32">
        <f t="shared" si="5"/>
        <v>2796</v>
      </c>
      <c r="P48" s="32">
        <v>2796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1716</v>
      </c>
      <c r="V48" s="32">
        <v>1716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48</v>
      </c>
      <c r="AB48" s="32">
        <v>48</v>
      </c>
      <c r="AC48" s="32">
        <v>0</v>
      </c>
    </row>
    <row r="49" spans="1:29" ht="13.5">
      <c r="A49" s="55" t="s">
        <v>27</v>
      </c>
      <c r="B49" s="56" t="s">
        <v>109</v>
      </c>
      <c r="C49" s="31" t="s">
        <v>110</v>
      </c>
      <c r="D49" s="32">
        <f t="shared" si="0"/>
        <v>2711</v>
      </c>
      <c r="E49" s="32">
        <f t="shared" si="1"/>
        <v>0</v>
      </c>
      <c r="F49" s="32">
        <v>0</v>
      </c>
      <c r="G49" s="32">
        <v>0</v>
      </c>
      <c r="H49" s="32">
        <f t="shared" si="2"/>
        <v>1448</v>
      </c>
      <c r="I49" s="32">
        <v>1448</v>
      </c>
      <c r="J49" s="32">
        <v>0</v>
      </c>
      <c r="K49" s="32">
        <f t="shared" si="3"/>
        <v>1263</v>
      </c>
      <c r="L49" s="32">
        <v>0</v>
      </c>
      <c r="M49" s="32">
        <v>1263</v>
      </c>
      <c r="N49" s="32">
        <f t="shared" si="4"/>
        <v>2793</v>
      </c>
      <c r="O49" s="32">
        <f t="shared" si="5"/>
        <v>1448</v>
      </c>
      <c r="P49" s="32">
        <v>1448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1263</v>
      </c>
      <c r="V49" s="32">
        <v>1263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82</v>
      </c>
      <c r="AB49" s="32">
        <v>82</v>
      </c>
      <c r="AC49" s="32">
        <v>0</v>
      </c>
    </row>
    <row r="50" spans="1:29" ht="13.5">
      <c r="A50" s="55" t="s">
        <v>27</v>
      </c>
      <c r="B50" s="56" t="s">
        <v>111</v>
      </c>
      <c r="C50" s="31" t="s">
        <v>112</v>
      </c>
      <c r="D50" s="32">
        <f t="shared" si="0"/>
        <v>14914</v>
      </c>
      <c r="E50" s="32">
        <f t="shared" si="1"/>
        <v>0</v>
      </c>
      <c r="F50" s="32">
        <v>0</v>
      </c>
      <c r="G50" s="32">
        <v>0</v>
      </c>
      <c r="H50" s="32">
        <f t="shared" si="2"/>
        <v>9980</v>
      </c>
      <c r="I50" s="32">
        <v>9980</v>
      </c>
      <c r="J50" s="32">
        <v>0</v>
      </c>
      <c r="K50" s="32">
        <f t="shared" si="3"/>
        <v>4934</v>
      </c>
      <c r="L50" s="32">
        <v>0</v>
      </c>
      <c r="M50" s="32">
        <v>4934</v>
      </c>
      <c r="N50" s="32">
        <f t="shared" si="4"/>
        <v>14994</v>
      </c>
      <c r="O50" s="32">
        <f t="shared" si="5"/>
        <v>9980</v>
      </c>
      <c r="P50" s="32">
        <v>9980</v>
      </c>
      <c r="Q50" s="32">
        <v>0</v>
      </c>
      <c r="R50" s="32">
        <v>0</v>
      </c>
      <c r="S50" s="32">
        <v>0</v>
      </c>
      <c r="T50" s="32">
        <v>0</v>
      </c>
      <c r="U50" s="32">
        <f t="shared" si="6"/>
        <v>4934</v>
      </c>
      <c r="V50" s="32">
        <v>4934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80</v>
      </c>
      <c r="AB50" s="32">
        <v>80</v>
      </c>
      <c r="AC50" s="32">
        <v>0</v>
      </c>
    </row>
    <row r="51" spans="1:29" ht="13.5">
      <c r="A51" s="84" t="s">
        <v>117</v>
      </c>
      <c r="B51" s="85"/>
      <c r="C51" s="85"/>
      <c r="D51" s="32">
        <f>SUM(D7:D50)</f>
        <v>1078764</v>
      </c>
      <c r="E51" s="32">
        <f aca="true" t="shared" si="8" ref="E51:AC51">SUM(E7:E50)</f>
        <v>24639</v>
      </c>
      <c r="F51" s="32">
        <f t="shared" si="8"/>
        <v>24489</v>
      </c>
      <c r="G51" s="32">
        <f t="shared" si="8"/>
        <v>150</v>
      </c>
      <c r="H51" s="32">
        <f t="shared" si="8"/>
        <v>341643</v>
      </c>
      <c r="I51" s="32">
        <f t="shared" si="8"/>
        <v>340817</v>
      </c>
      <c r="J51" s="32">
        <f t="shared" si="8"/>
        <v>826</v>
      </c>
      <c r="K51" s="32">
        <f t="shared" si="8"/>
        <v>712482</v>
      </c>
      <c r="L51" s="32">
        <f t="shared" si="8"/>
        <v>274015</v>
      </c>
      <c r="M51" s="32">
        <f t="shared" si="8"/>
        <v>438467</v>
      </c>
      <c r="N51" s="32">
        <f t="shared" si="8"/>
        <v>1080625</v>
      </c>
      <c r="O51" s="32">
        <f t="shared" si="8"/>
        <v>639321</v>
      </c>
      <c r="P51" s="32">
        <f t="shared" si="8"/>
        <v>580546</v>
      </c>
      <c r="Q51" s="32">
        <f t="shared" si="8"/>
        <v>46286</v>
      </c>
      <c r="R51" s="32">
        <f t="shared" si="8"/>
        <v>12322</v>
      </c>
      <c r="S51" s="32">
        <f t="shared" si="8"/>
        <v>0</v>
      </c>
      <c r="T51" s="32">
        <f t="shared" si="8"/>
        <v>167</v>
      </c>
      <c r="U51" s="32">
        <f t="shared" si="8"/>
        <v>439443</v>
      </c>
      <c r="V51" s="32">
        <f t="shared" si="8"/>
        <v>408419</v>
      </c>
      <c r="W51" s="32">
        <f t="shared" si="8"/>
        <v>15886</v>
      </c>
      <c r="X51" s="32">
        <f t="shared" si="8"/>
        <v>15061</v>
      </c>
      <c r="Y51" s="32">
        <f t="shared" si="8"/>
        <v>0</v>
      </c>
      <c r="Z51" s="32">
        <f t="shared" si="8"/>
        <v>77</v>
      </c>
      <c r="AA51" s="32">
        <f t="shared" si="8"/>
        <v>1861</v>
      </c>
      <c r="AB51" s="32">
        <f t="shared" si="8"/>
        <v>1861</v>
      </c>
      <c r="AC51" s="32">
        <f t="shared" si="8"/>
        <v>0</v>
      </c>
    </row>
  </sheetData>
  <mergeCells count="7">
    <mergeCell ref="A51:C5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113</v>
      </c>
      <c r="B1" s="93"/>
      <c r="C1" s="35" t="s">
        <v>138</v>
      </c>
    </row>
    <row r="2" ht="18" customHeight="1">
      <c r="J2" s="38" t="s">
        <v>139</v>
      </c>
    </row>
    <row r="3" spans="6:11" s="39" customFormat="1" ht="19.5" customHeight="1">
      <c r="F3" s="92" t="s">
        <v>140</v>
      </c>
      <c r="G3" s="92"/>
      <c r="H3" s="40" t="s">
        <v>141</v>
      </c>
      <c r="I3" s="40" t="s">
        <v>142</v>
      </c>
      <c r="J3" s="40" t="s">
        <v>131</v>
      </c>
      <c r="K3" s="40" t="s">
        <v>143</v>
      </c>
    </row>
    <row r="4" spans="2:11" s="39" customFormat="1" ht="19.5" customHeight="1">
      <c r="B4" s="94" t="s">
        <v>144</v>
      </c>
      <c r="C4" s="41" t="s">
        <v>145</v>
      </c>
      <c r="D4" s="42">
        <f>SUMIF('水洗化人口等'!$A$7:$C$51,$A$1,'水洗化人口等'!$G$7:$G$51)</f>
        <v>538932</v>
      </c>
      <c r="F4" s="102" t="s">
        <v>146</v>
      </c>
      <c r="G4" s="41" t="s">
        <v>147</v>
      </c>
      <c r="H4" s="42">
        <f>SUMIF('し尿処理の状況'!$A$7:$C$51,$A$1,'し尿処理の状況'!$P$7:$P$51)</f>
        <v>580546</v>
      </c>
      <c r="I4" s="42">
        <f>SUMIF('し尿処理の状況'!$A$7:$C$51,$A$1,'し尿処理の状況'!$V$7:$V$51)</f>
        <v>408419</v>
      </c>
      <c r="J4" s="42">
        <f aca="true" t="shared" si="0" ref="J4:J11">H4+I4</f>
        <v>988965</v>
      </c>
      <c r="K4" s="43">
        <f aca="true" t="shared" si="1" ref="K4:K9">J4/$J$9</f>
        <v>0.9167575113741282</v>
      </c>
    </row>
    <row r="5" spans="2:11" s="39" customFormat="1" ht="19.5" customHeight="1">
      <c r="B5" s="95"/>
      <c r="C5" s="41" t="s">
        <v>148</v>
      </c>
      <c r="D5" s="42">
        <f>SUMIF('水洗化人口等'!$A$7:$C$51,$A$1,'水洗化人口等'!$H$7:$H$51)</f>
        <v>3079</v>
      </c>
      <c r="F5" s="103"/>
      <c r="G5" s="41" t="s">
        <v>149</v>
      </c>
      <c r="H5" s="42">
        <f>SUMIF('し尿処理の状況'!$A$7:$C$51,$A$1,'し尿処理の状況'!$Q$7:$Q$51)</f>
        <v>46286</v>
      </c>
      <c r="I5" s="42">
        <f>SUMIF('し尿処理の状況'!$A$7:$C$51,$A$1,'し尿処理の状況'!$W$7:$W$51)</f>
        <v>15886</v>
      </c>
      <c r="J5" s="42">
        <f t="shared" si="0"/>
        <v>62172</v>
      </c>
      <c r="K5" s="43">
        <f t="shared" si="1"/>
        <v>0.057632624003025684</v>
      </c>
    </row>
    <row r="6" spans="2:11" s="39" customFormat="1" ht="19.5" customHeight="1">
      <c r="B6" s="96"/>
      <c r="C6" s="44" t="s">
        <v>150</v>
      </c>
      <c r="D6" s="45">
        <f>SUM(D4:D5)</f>
        <v>542011</v>
      </c>
      <c r="F6" s="103"/>
      <c r="G6" s="41" t="s">
        <v>151</v>
      </c>
      <c r="H6" s="42">
        <f>SUMIF('し尿処理の状況'!$A$7:$C$51,$A$1,'し尿処理の状況'!$R$7:$R$51)</f>
        <v>12322</v>
      </c>
      <c r="I6" s="42">
        <f>SUMIF('し尿処理の状況'!$A$7:$C$51,$A$1,'し尿処理の状況'!$X$7:$X$51)</f>
        <v>15061</v>
      </c>
      <c r="J6" s="42">
        <f t="shared" si="0"/>
        <v>27383</v>
      </c>
      <c r="K6" s="43">
        <f t="shared" si="1"/>
        <v>0.02538367984100322</v>
      </c>
    </row>
    <row r="7" spans="2:11" s="39" customFormat="1" ht="19.5" customHeight="1">
      <c r="B7" s="97" t="s">
        <v>152</v>
      </c>
      <c r="C7" s="46" t="s">
        <v>153</v>
      </c>
      <c r="D7" s="42">
        <f>SUMIF('水洗化人口等'!$A$7:$C$51,$A$1,'水洗化人口等'!$K$7:$K$51)</f>
        <v>7127122</v>
      </c>
      <c r="F7" s="103"/>
      <c r="G7" s="41" t="s">
        <v>154</v>
      </c>
      <c r="H7" s="42">
        <f>SUMIF('し尿処理の状況'!$A$7:$C$51,$A$1,'し尿処理の状況'!$S$7:$S$51)</f>
        <v>0</v>
      </c>
      <c r="I7" s="42">
        <f>SUMIF('し尿処理の状況'!$A$7:$C$51,$A$1,'し尿処理の状況'!$Y$7:$Y$51)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98"/>
      <c r="C8" s="41" t="s">
        <v>155</v>
      </c>
      <c r="D8" s="42">
        <f>SUMIF('水洗化人口等'!$A$7:$C$51,$A$1,'水洗化人口等'!$M$7:$M$51)</f>
        <v>1202</v>
      </c>
      <c r="F8" s="103"/>
      <c r="G8" s="41" t="s">
        <v>156</v>
      </c>
      <c r="H8" s="42">
        <f>SUMIF('し尿処理の状況'!$A$7:$C$51,$A$1,'し尿処理の状況'!$T$7:$T$51)</f>
        <v>167</v>
      </c>
      <c r="I8" s="42">
        <f>SUMIF('し尿処理の状況'!$A$7:$C$51,$A$1,'し尿処理の状況'!$Z$7:$Z$51)</f>
        <v>77</v>
      </c>
      <c r="J8" s="42">
        <f t="shared" si="0"/>
        <v>244</v>
      </c>
      <c r="K8" s="43">
        <f t="shared" si="1"/>
        <v>0.00022618478184292394</v>
      </c>
    </row>
    <row r="9" spans="2:11" s="39" customFormat="1" ht="19.5" customHeight="1">
      <c r="B9" s="98"/>
      <c r="C9" s="41" t="s">
        <v>157</v>
      </c>
      <c r="D9" s="42">
        <f>SUMIF('水洗化人口等'!$A$7:$C$51,$A$1,'水洗化人口等'!$O$7:$O$51)</f>
        <v>1026039</v>
      </c>
      <c r="F9" s="103"/>
      <c r="G9" s="41" t="s">
        <v>150</v>
      </c>
      <c r="H9" s="42">
        <f>SUM(H4:H8)</f>
        <v>639321</v>
      </c>
      <c r="I9" s="42">
        <f>SUM(I4:I8)</f>
        <v>439443</v>
      </c>
      <c r="J9" s="42">
        <f t="shared" si="0"/>
        <v>1078764</v>
      </c>
      <c r="K9" s="43">
        <f t="shared" si="1"/>
        <v>1</v>
      </c>
    </row>
    <row r="10" spans="2:10" s="39" customFormat="1" ht="19.5" customHeight="1">
      <c r="B10" s="99"/>
      <c r="C10" s="44" t="s">
        <v>150</v>
      </c>
      <c r="D10" s="45">
        <f>SUM(D7:D9)</f>
        <v>8154363</v>
      </c>
      <c r="F10" s="92" t="s">
        <v>158</v>
      </c>
      <c r="G10" s="92"/>
      <c r="H10" s="42">
        <f>SUMIF('し尿処理の状況'!$A$7:$C$51,$A$1,'し尿処理の状況'!$AB$7:$AB$51)</f>
        <v>1861</v>
      </c>
      <c r="I10" s="42">
        <f>SUMIF('し尿処理の状況'!$A$7:$C$51,$A$1,'し尿処理の状況'!$AC$7:$AC$51)</f>
        <v>0</v>
      </c>
      <c r="J10" s="42">
        <f t="shared" si="0"/>
        <v>1861</v>
      </c>
    </row>
    <row r="11" spans="2:10" s="39" customFormat="1" ht="19.5" customHeight="1">
      <c r="B11" s="100" t="s">
        <v>159</v>
      </c>
      <c r="C11" s="101"/>
      <c r="D11" s="45">
        <f>D6+D10</f>
        <v>8696374</v>
      </c>
      <c r="F11" s="92" t="s">
        <v>131</v>
      </c>
      <c r="G11" s="92"/>
      <c r="H11" s="42">
        <f>H9+H10</f>
        <v>641182</v>
      </c>
      <c r="I11" s="42">
        <f>I9+I10</f>
        <v>439443</v>
      </c>
      <c r="J11" s="42">
        <f t="shared" si="0"/>
        <v>1080625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160</v>
      </c>
      <c r="J13" s="38" t="s">
        <v>139</v>
      </c>
    </row>
    <row r="14" spans="3:10" s="39" customFormat="1" ht="19.5" customHeight="1">
      <c r="C14" s="42">
        <f>SUMIF('水洗化人口等'!$A$7:$C$51,$A$1,'水洗化人口等'!$P$7:$P$51)</f>
        <v>427539</v>
      </c>
      <c r="D14" s="39" t="s">
        <v>161</v>
      </c>
      <c r="F14" s="92" t="s">
        <v>162</v>
      </c>
      <c r="G14" s="92"/>
      <c r="H14" s="40" t="s">
        <v>141</v>
      </c>
      <c r="I14" s="40" t="s">
        <v>142</v>
      </c>
      <c r="J14" s="40" t="s">
        <v>131</v>
      </c>
    </row>
    <row r="15" spans="6:10" s="39" customFormat="1" ht="15.75" customHeight="1">
      <c r="F15" s="92" t="s">
        <v>163</v>
      </c>
      <c r="G15" s="92"/>
      <c r="H15" s="42">
        <f>SUMIF('し尿処理の状況'!$A$7:$C$51,$A$1,'し尿処理の状況'!$F$7:$F$51)</f>
        <v>24489</v>
      </c>
      <c r="I15" s="42">
        <f>SUMIF('し尿処理の状況'!$A$7:$C$51,$A$1,'し尿処理の状況'!$G$7:$G$51)</f>
        <v>150</v>
      </c>
      <c r="J15" s="42">
        <f>H15+I15</f>
        <v>24639</v>
      </c>
    </row>
    <row r="16" spans="3:10" s="39" customFormat="1" ht="15.75" customHeight="1">
      <c r="C16" s="39" t="s">
        <v>164</v>
      </c>
      <c r="D16" s="50">
        <f>D10/D11</f>
        <v>0.9376739086888397</v>
      </c>
      <c r="F16" s="92" t="s">
        <v>165</v>
      </c>
      <c r="G16" s="92"/>
      <c r="H16" s="42">
        <f>SUMIF('し尿処理の状況'!$A$7:$C$51,$A$1,'し尿処理の状況'!$I$7:$I$51)</f>
        <v>340817</v>
      </c>
      <c r="I16" s="42">
        <f>SUMIF('し尿処理の状況'!$A$7:$C$51,$A$1,'し尿処理の状況'!$J$7:$J$51)</f>
        <v>826</v>
      </c>
      <c r="J16" s="42">
        <f>H16+I16</f>
        <v>341643</v>
      </c>
    </row>
    <row r="17" spans="3:10" s="39" customFormat="1" ht="15.75" customHeight="1">
      <c r="C17" s="39" t="s">
        <v>166</v>
      </c>
      <c r="D17" s="50">
        <f>D6/D11</f>
        <v>0.06232609131116026</v>
      </c>
      <c r="F17" s="92" t="s">
        <v>167</v>
      </c>
      <c r="G17" s="92"/>
      <c r="H17" s="42">
        <f>SUMIF('し尿処理の状況'!$A$7:$C$51,$A$1,'し尿処理の状況'!$L$7:$L$51)</f>
        <v>274015</v>
      </c>
      <c r="I17" s="42">
        <f>SUMIF('し尿処理の状況'!$A$7:$C$51,$A$1,'し尿処理の状況'!$M$7:$M$51)</f>
        <v>438467</v>
      </c>
      <c r="J17" s="42">
        <f>H17+I17</f>
        <v>712482</v>
      </c>
    </row>
    <row r="18" spans="3:10" s="39" customFormat="1" ht="15.75" customHeight="1">
      <c r="C18" s="51" t="s">
        <v>168</v>
      </c>
      <c r="D18" s="50">
        <f>D7/D11</f>
        <v>0.819550999071567</v>
      </c>
      <c r="F18" s="92" t="s">
        <v>131</v>
      </c>
      <c r="G18" s="92"/>
      <c r="H18" s="42">
        <f>SUM(H15:H17)</f>
        <v>639321</v>
      </c>
      <c r="I18" s="42">
        <f>SUM(I15:I17)</f>
        <v>439443</v>
      </c>
      <c r="J18" s="42">
        <f>SUM(J15:J17)</f>
        <v>1078764</v>
      </c>
    </row>
    <row r="19" spans="3:10" ht="15.75" customHeight="1">
      <c r="C19" s="37" t="s">
        <v>169</v>
      </c>
      <c r="D19" s="50">
        <f>(D8+D9)/D11</f>
        <v>0.11812290961727268</v>
      </c>
      <c r="J19" s="52"/>
    </row>
    <row r="20" spans="3:10" ht="15.75" customHeight="1">
      <c r="C20" s="37" t="s">
        <v>170</v>
      </c>
      <c r="D20" s="50">
        <f>C14/D11</f>
        <v>0.04916290398734001</v>
      </c>
      <c r="J20" s="53"/>
    </row>
    <row r="21" spans="3:10" ht="15.75" customHeight="1">
      <c r="C21" s="37" t="s">
        <v>171</v>
      </c>
      <c r="D21" s="50">
        <f>D4/D6</f>
        <v>0.9943193034827706</v>
      </c>
      <c r="F21" s="54"/>
      <c r="J21" s="53"/>
    </row>
    <row r="22" spans="3:10" ht="15.75" customHeight="1">
      <c r="C22" s="37" t="s">
        <v>172</v>
      </c>
      <c r="D22" s="50">
        <f>D5/D6</f>
        <v>0.0056806965172293555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2006-03-15T01:20:34Z</dcterms:modified>
  <cp:category/>
  <cp:version/>
  <cp:contentType/>
  <cp:contentStatus/>
</cp:coreProperties>
</file>