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<sst xmlns="http://schemas.openxmlformats.org/spreadsheetml/2006/main" count="395" uniqueCount="157">
  <si>
    <t>砺波市</t>
  </si>
  <si>
    <t>水洗化人口等（平成１５年度実績）</t>
  </si>
  <si>
    <t>し尿処理の状況（平成１５年度実績）</t>
  </si>
  <si>
    <t>富山県合計</t>
  </si>
  <si>
    <t>富山県合計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</si>
  <si>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</si>
  <si>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</si>
  <si>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</si>
  <si>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</si>
  <si>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</si>
  <si>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</si>
  <si>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</si>
  <si>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</si>
  <si>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</si>
  <si>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</si>
  <si>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</si>
  <si>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</si>
  <si>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</si>
  <si>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</si>
  <si>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</si>
  <si>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</si>
  <si>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</si>
  <si>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</si>
  <si>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</si>
  <si>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</si>
  <si>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</si>
  <si>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</si>
  <si>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</si>
  <si>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</si>
  <si>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</si>
  <si>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</si>
  <si>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</si>
  <si>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</si>
  <si>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</si>
  <si>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</si>
  <si>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</si>
  <si>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</si>
  <si>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</si>
  <si>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</si>
  <si>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</si>
  <si>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</si>
  <si>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</si>
  <si>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</si>
  <si>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</si>
  <si>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</si>
  <si>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</si>
  <si>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</si>
  <si>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</si>
  <si>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</si>
  <si>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</si>
  <si>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</si>
  <si>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</si>
  <si>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</si>
  <si>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</si>
  <si>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</si>
  <si>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</si>
  <si>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</si>
  <si>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</si>
  <si>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</si>
  <si>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</si>
  <si>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富山県</t>
  </si>
  <si>
    <t>朝日町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</si>
  <si>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</si>
  <si>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</si>
  <si>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</si>
  <si>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</si>
  <si>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</si>
  <si>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</si>
  <si>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</si>
  <si>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</si>
  <si>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</si>
  <si>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</si>
  <si>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</si>
  <si>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</si>
  <si>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</si>
  <si>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</si>
  <si>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</si>
  <si>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</si>
  <si>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</si>
  <si>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</si>
  <si>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</si>
  <si>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</si>
  <si>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</si>
  <si>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</si>
  <si>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</si>
  <si>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</si>
  <si>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</si>
  <si>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大島町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</si>
  <si>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</si>
  <si>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</si>
  <si>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</si>
  <si>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</si>
  <si>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</si>
  <si>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</si>
  <si>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</si>
  <si>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</si>
  <si>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</si>
  <si>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</si>
  <si>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</si>
  <si>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</si>
  <si>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</si>
  <si>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</si>
  <si>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</si>
  <si>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</si>
  <si>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</si>
  <si>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</si>
  <si>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</si>
  <si>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</si>
  <si>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</si>
  <si>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</si>
  <si>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</si>
  <si>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</si>
  <si>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</si>
  <si>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</si>
  <si>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</si>
  <si>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</si>
  <si>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</si>
  <si>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</si>
  <si>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</si>
  <si>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</si>
  <si>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</si>
  <si>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</si>
  <si>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</si>
  <si>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</si>
  <si>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</si>
  <si>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</si>
  <si>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</si>
  <si>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</si>
  <si>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</si>
  <si>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</si>
  <si>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</si>
  <si>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</si>
  <si>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</si>
  <si>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</si>
  <si>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</si>
  <si>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16384</t>
  </si>
  <si>
    <t>16401</t>
  </si>
  <si>
    <t>城端町</t>
  </si>
  <si>
    <t>16402</t>
  </si>
  <si>
    <t>平村</t>
  </si>
  <si>
    <t>16403</t>
  </si>
  <si>
    <t>上平村</t>
  </si>
  <si>
    <t>16404</t>
  </si>
  <si>
    <t>利賀村</t>
  </si>
  <si>
    <t>16405</t>
  </si>
  <si>
    <t>庄川町</t>
  </si>
  <si>
    <t>16406</t>
  </si>
  <si>
    <t>井波町</t>
  </si>
  <si>
    <t>16407</t>
  </si>
  <si>
    <t>井口村</t>
  </si>
  <si>
    <t>16408</t>
  </si>
  <si>
    <t>福野町</t>
  </si>
  <si>
    <t>16421</t>
  </si>
  <si>
    <t>福光町</t>
  </si>
  <si>
    <t>16422</t>
  </si>
  <si>
    <t>福岡町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</si>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</sst>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14</v>
      </c>
      <c r="B2" s="72" t="s">
        <v>62</v>
      </c>
      <c r="C2" s="75" t="s">
        <v>63</v>
      </c>
      <c r="D2" s="5" t="s">
        <v>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16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17</v>
      </c>
      <c r="F3" s="20"/>
      <c r="G3" s="20"/>
      <c r="H3" s="23"/>
      <c r="I3" s="7" t="s">
        <v>64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18</v>
      </c>
      <c r="F4" s="64" t="s">
        <v>65</v>
      </c>
      <c r="G4" s="64" t="s">
        <v>66</v>
      </c>
      <c r="H4" s="64" t="s">
        <v>67</v>
      </c>
      <c r="I4" s="6" t="s">
        <v>18</v>
      </c>
      <c r="J4" s="64" t="s">
        <v>68</v>
      </c>
      <c r="K4" s="64" t="s">
        <v>69</v>
      </c>
      <c r="L4" s="64" t="s">
        <v>70</v>
      </c>
      <c r="M4" s="64" t="s">
        <v>71</v>
      </c>
      <c r="N4" s="64" t="s">
        <v>72</v>
      </c>
      <c r="O4" s="85" t="s">
        <v>73</v>
      </c>
      <c r="P4" s="8"/>
      <c r="Q4" s="64" t="s">
        <v>74</v>
      </c>
      <c r="R4" s="64" t="s">
        <v>19</v>
      </c>
      <c r="S4" s="64" t="s">
        <v>20</v>
      </c>
      <c r="T4" s="68" t="s">
        <v>21</v>
      </c>
      <c r="U4" s="68" t="s">
        <v>22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23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24</v>
      </c>
      <c r="E6" s="10" t="s">
        <v>24</v>
      </c>
      <c r="F6" s="11" t="s">
        <v>75</v>
      </c>
      <c r="G6" s="10" t="s">
        <v>24</v>
      </c>
      <c r="H6" s="10" t="s">
        <v>24</v>
      </c>
      <c r="I6" s="10" t="s">
        <v>24</v>
      </c>
      <c r="J6" s="11" t="s">
        <v>75</v>
      </c>
      <c r="K6" s="10" t="s">
        <v>24</v>
      </c>
      <c r="L6" s="11" t="s">
        <v>75</v>
      </c>
      <c r="M6" s="10" t="s">
        <v>24</v>
      </c>
      <c r="N6" s="11" t="s">
        <v>75</v>
      </c>
      <c r="O6" s="10" t="s">
        <v>24</v>
      </c>
      <c r="P6" s="10" t="s">
        <v>24</v>
      </c>
      <c r="Q6" s="11" t="s">
        <v>75</v>
      </c>
      <c r="R6" s="67"/>
      <c r="S6" s="67"/>
      <c r="T6" s="67"/>
      <c r="U6" s="84"/>
    </row>
    <row r="7" spans="1:21" ht="13.5">
      <c r="A7" s="55" t="s">
        <v>88</v>
      </c>
      <c r="B7" s="56" t="s">
        <v>89</v>
      </c>
      <c r="C7" s="31" t="s">
        <v>90</v>
      </c>
      <c r="D7" s="32">
        <f aca="true" t="shared" si="0" ref="D7:D41">E7+I7</f>
        <v>322264</v>
      </c>
      <c r="E7" s="33">
        <f aca="true" t="shared" si="1" ref="E7:E41">G7+H7</f>
        <v>10757</v>
      </c>
      <c r="F7" s="34">
        <f aca="true" t="shared" si="2" ref="F7:F12">E7/D7*100</f>
        <v>3.337946528312191</v>
      </c>
      <c r="G7" s="32">
        <v>10757</v>
      </c>
      <c r="H7" s="32">
        <v>0</v>
      </c>
      <c r="I7" s="33">
        <f aca="true" t="shared" si="3" ref="I7:I36">K7+M7+O7</f>
        <v>311507</v>
      </c>
      <c r="J7" s="34">
        <f aca="true" t="shared" si="4" ref="J7:J12">I7/D7*100</f>
        <v>96.6620534716878</v>
      </c>
      <c r="K7" s="32">
        <v>249427</v>
      </c>
      <c r="L7" s="34">
        <f aca="true" t="shared" si="5" ref="L7:L12">K7/D7*100</f>
        <v>77.39834421468113</v>
      </c>
      <c r="M7" s="32">
        <v>3587</v>
      </c>
      <c r="N7" s="34">
        <f aca="true" t="shared" si="6" ref="N7:N12">M7/D7*100</f>
        <v>1.1130625822307176</v>
      </c>
      <c r="O7" s="32">
        <v>58493</v>
      </c>
      <c r="P7" s="32">
        <v>13368</v>
      </c>
      <c r="Q7" s="34">
        <f aca="true" t="shared" si="7" ref="Q7:Q12">O7/D7*100</f>
        <v>18.15064667477596</v>
      </c>
      <c r="R7" s="32" t="s">
        <v>156</v>
      </c>
      <c r="S7" s="32"/>
      <c r="T7" s="32"/>
      <c r="U7" s="32"/>
    </row>
    <row r="8" spans="1:21" ht="13.5">
      <c r="A8" s="55" t="s">
        <v>88</v>
      </c>
      <c r="B8" s="56" t="s">
        <v>91</v>
      </c>
      <c r="C8" s="31" t="s">
        <v>92</v>
      </c>
      <c r="D8" s="32">
        <f t="shared" si="0"/>
        <v>171197</v>
      </c>
      <c r="E8" s="33">
        <f t="shared" si="1"/>
        <v>14312</v>
      </c>
      <c r="F8" s="34">
        <f t="shared" si="2"/>
        <v>8.359959578730935</v>
      </c>
      <c r="G8" s="32">
        <v>14312</v>
      </c>
      <c r="H8" s="32">
        <v>0</v>
      </c>
      <c r="I8" s="33">
        <f t="shared" si="3"/>
        <v>156885</v>
      </c>
      <c r="J8" s="34">
        <f t="shared" si="4"/>
        <v>91.64004042126906</v>
      </c>
      <c r="K8" s="32">
        <v>122915</v>
      </c>
      <c r="L8" s="34">
        <f t="shared" si="5"/>
        <v>71.79740299187486</v>
      </c>
      <c r="M8" s="32">
        <v>2003</v>
      </c>
      <c r="N8" s="34">
        <f t="shared" si="6"/>
        <v>1.1699971378003118</v>
      </c>
      <c r="O8" s="32">
        <v>31967</v>
      </c>
      <c r="P8" s="32">
        <v>2392</v>
      </c>
      <c r="Q8" s="34">
        <f t="shared" si="7"/>
        <v>18.672640291593893</v>
      </c>
      <c r="R8" s="32" t="s">
        <v>156</v>
      </c>
      <c r="S8" s="32"/>
      <c r="T8" s="32"/>
      <c r="U8" s="32"/>
    </row>
    <row r="9" spans="1:21" ht="13.5">
      <c r="A9" s="55" t="s">
        <v>88</v>
      </c>
      <c r="B9" s="56" t="s">
        <v>93</v>
      </c>
      <c r="C9" s="31" t="s">
        <v>94</v>
      </c>
      <c r="D9" s="32">
        <f t="shared" si="0"/>
        <v>37397</v>
      </c>
      <c r="E9" s="33">
        <f t="shared" si="1"/>
        <v>3374</v>
      </c>
      <c r="F9" s="34">
        <f t="shared" si="2"/>
        <v>9.02211407332139</v>
      </c>
      <c r="G9" s="32">
        <v>3374</v>
      </c>
      <c r="H9" s="32">
        <v>0</v>
      </c>
      <c r="I9" s="33">
        <f t="shared" si="3"/>
        <v>34023</v>
      </c>
      <c r="J9" s="34">
        <f t="shared" si="4"/>
        <v>90.97788592667861</v>
      </c>
      <c r="K9" s="32">
        <v>26435</v>
      </c>
      <c r="L9" s="34">
        <f t="shared" si="5"/>
        <v>70.68748830120063</v>
      </c>
      <c r="M9" s="32">
        <v>0</v>
      </c>
      <c r="N9" s="34">
        <f t="shared" si="6"/>
        <v>0</v>
      </c>
      <c r="O9" s="32">
        <v>7588</v>
      </c>
      <c r="P9" s="32">
        <v>312</v>
      </c>
      <c r="Q9" s="34">
        <f t="shared" si="7"/>
        <v>20.29039762547798</v>
      </c>
      <c r="R9" s="32" t="s">
        <v>156</v>
      </c>
      <c r="S9" s="32"/>
      <c r="T9" s="32"/>
      <c r="U9" s="32"/>
    </row>
    <row r="10" spans="1:21" ht="13.5">
      <c r="A10" s="55" t="s">
        <v>88</v>
      </c>
      <c r="B10" s="56" t="s">
        <v>95</v>
      </c>
      <c r="C10" s="31" t="s">
        <v>96</v>
      </c>
      <c r="D10" s="32">
        <f t="shared" si="0"/>
        <v>46737</v>
      </c>
      <c r="E10" s="33">
        <f t="shared" si="1"/>
        <v>7472</v>
      </c>
      <c r="F10" s="34">
        <f t="shared" si="2"/>
        <v>15.987333376125981</v>
      </c>
      <c r="G10" s="32">
        <v>7472</v>
      </c>
      <c r="H10" s="32">
        <v>0</v>
      </c>
      <c r="I10" s="33">
        <f t="shared" si="3"/>
        <v>39265</v>
      </c>
      <c r="J10" s="34">
        <f t="shared" si="4"/>
        <v>84.01266662387403</v>
      </c>
      <c r="K10" s="32">
        <v>20736</v>
      </c>
      <c r="L10" s="34">
        <f t="shared" si="5"/>
        <v>44.367417677642976</v>
      </c>
      <c r="M10" s="32">
        <v>0</v>
      </c>
      <c r="N10" s="34">
        <f t="shared" si="6"/>
        <v>0</v>
      </c>
      <c r="O10" s="32">
        <v>18529</v>
      </c>
      <c r="P10" s="32">
        <v>3620</v>
      </c>
      <c r="Q10" s="34">
        <f t="shared" si="7"/>
        <v>39.645248946231035</v>
      </c>
      <c r="R10" s="32" t="s">
        <v>156</v>
      </c>
      <c r="S10" s="32"/>
      <c r="T10" s="32"/>
      <c r="U10" s="32"/>
    </row>
    <row r="11" spans="1:21" ht="13.5">
      <c r="A11" s="55" t="s">
        <v>88</v>
      </c>
      <c r="B11" s="56" t="s">
        <v>97</v>
      </c>
      <c r="C11" s="31" t="s">
        <v>98</v>
      </c>
      <c r="D11" s="32">
        <f t="shared" si="0"/>
        <v>56765</v>
      </c>
      <c r="E11" s="33">
        <f t="shared" si="1"/>
        <v>13135</v>
      </c>
      <c r="F11" s="34">
        <f t="shared" si="2"/>
        <v>23.13925834581168</v>
      </c>
      <c r="G11" s="32">
        <v>13135</v>
      </c>
      <c r="H11" s="32">
        <v>0</v>
      </c>
      <c r="I11" s="33">
        <f t="shared" si="3"/>
        <v>43630</v>
      </c>
      <c r="J11" s="34">
        <f t="shared" si="4"/>
        <v>76.86074165418833</v>
      </c>
      <c r="K11" s="32">
        <v>31001</v>
      </c>
      <c r="L11" s="34">
        <f t="shared" si="5"/>
        <v>54.61287765348366</v>
      </c>
      <c r="M11" s="32">
        <v>0</v>
      </c>
      <c r="N11" s="34">
        <f t="shared" si="6"/>
        <v>0</v>
      </c>
      <c r="O11" s="32">
        <v>12629</v>
      </c>
      <c r="P11" s="32">
        <v>1850</v>
      </c>
      <c r="Q11" s="34">
        <f t="shared" si="7"/>
        <v>22.24786400070466</v>
      </c>
      <c r="R11" s="32" t="s">
        <v>156</v>
      </c>
      <c r="S11" s="32"/>
      <c r="T11" s="32"/>
      <c r="U11" s="32"/>
    </row>
    <row r="12" spans="1:21" ht="13.5">
      <c r="A12" s="55" t="s">
        <v>88</v>
      </c>
      <c r="B12" s="56" t="s">
        <v>99</v>
      </c>
      <c r="C12" s="31" t="s">
        <v>100</v>
      </c>
      <c r="D12" s="32">
        <f t="shared" si="0"/>
        <v>34275</v>
      </c>
      <c r="E12" s="33">
        <f t="shared" si="1"/>
        <v>3694</v>
      </c>
      <c r="F12" s="34">
        <f t="shared" si="2"/>
        <v>10.777534646243618</v>
      </c>
      <c r="G12" s="32">
        <v>3184</v>
      </c>
      <c r="H12" s="32">
        <v>510</v>
      </c>
      <c r="I12" s="33">
        <f t="shared" si="3"/>
        <v>30581</v>
      </c>
      <c r="J12" s="34">
        <f t="shared" si="4"/>
        <v>89.22246535375639</v>
      </c>
      <c r="K12" s="32">
        <v>10677</v>
      </c>
      <c r="L12" s="34">
        <f t="shared" si="5"/>
        <v>31.150984682713347</v>
      </c>
      <c r="M12" s="32">
        <v>0</v>
      </c>
      <c r="N12" s="34">
        <f t="shared" si="6"/>
        <v>0</v>
      </c>
      <c r="O12" s="32">
        <v>19904</v>
      </c>
      <c r="P12" s="32">
        <v>6082</v>
      </c>
      <c r="Q12" s="34">
        <f t="shared" si="7"/>
        <v>58.07148067104303</v>
      </c>
      <c r="R12" s="32" t="s">
        <v>156</v>
      </c>
      <c r="S12" s="32"/>
      <c r="T12" s="32"/>
      <c r="U12" s="32"/>
    </row>
    <row r="13" spans="1:21" ht="13.5">
      <c r="A13" s="55" t="s">
        <v>88</v>
      </c>
      <c r="B13" s="56" t="s">
        <v>101</v>
      </c>
      <c r="C13" s="31" t="s">
        <v>102</v>
      </c>
      <c r="D13" s="32">
        <f t="shared" si="0"/>
        <v>36953</v>
      </c>
      <c r="E13" s="33">
        <f t="shared" si="1"/>
        <v>1518</v>
      </c>
      <c r="F13" s="34">
        <f aca="true" t="shared" si="8" ref="F13:F42">E13/D13*100</f>
        <v>4.107920872459611</v>
      </c>
      <c r="G13" s="32">
        <v>1508</v>
      </c>
      <c r="H13" s="32">
        <v>10</v>
      </c>
      <c r="I13" s="33">
        <f t="shared" si="3"/>
        <v>35435</v>
      </c>
      <c r="J13" s="34">
        <f aca="true" t="shared" si="9" ref="J13:J42">I13/D13*100</f>
        <v>95.89207912754038</v>
      </c>
      <c r="K13" s="32">
        <v>14715</v>
      </c>
      <c r="L13" s="34">
        <f aca="true" t="shared" si="10" ref="L13:L42">K13/D13*100</f>
        <v>39.820853516629235</v>
      </c>
      <c r="M13" s="32">
        <v>0</v>
      </c>
      <c r="N13" s="34">
        <f aca="true" t="shared" si="11" ref="N13:N42">M13/D13*100</f>
        <v>0</v>
      </c>
      <c r="O13" s="32">
        <v>20720</v>
      </c>
      <c r="P13" s="32">
        <v>2916</v>
      </c>
      <c r="Q13" s="34">
        <f aca="true" t="shared" si="12" ref="Q13:Q42">O13/D13*100</f>
        <v>56.071225610911156</v>
      </c>
      <c r="R13" s="32" t="s">
        <v>156</v>
      </c>
      <c r="S13" s="32"/>
      <c r="T13" s="32"/>
      <c r="U13" s="32"/>
    </row>
    <row r="14" spans="1:21" ht="13.5">
      <c r="A14" s="55" t="s">
        <v>88</v>
      </c>
      <c r="B14" s="56" t="s">
        <v>103</v>
      </c>
      <c r="C14" s="31" t="s">
        <v>0</v>
      </c>
      <c r="D14" s="32">
        <f t="shared" si="0"/>
        <v>42392</v>
      </c>
      <c r="E14" s="33">
        <f t="shared" si="1"/>
        <v>3030</v>
      </c>
      <c r="F14" s="34">
        <f t="shared" si="8"/>
        <v>7.147575014153613</v>
      </c>
      <c r="G14" s="32">
        <v>2261</v>
      </c>
      <c r="H14" s="32">
        <v>769</v>
      </c>
      <c r="I14" s="33">
        <f t="shared" si="3"/>
        <v>39362</v>
      </c>
      <c r="J14" s="34">
        <f t="shared" si="9"/>
        <v>92.85242498584638</v>
      </c>
      <c r="K14" s="32">
        <v>14263</v>
      </c>
      <c r="L14" s="34">
        <f t="shared" si="10"/>
        <v>33.645499150783166</v>
      </c>
      <c r="M14" s="32">
        <v>0</v>
      </c>
      <c r="N14" s="34">
        <f t="shared" si="11"/>
        <v>0</v>
      </c>
      <c r="O14" s="32">
        <v>25099</v>
      </c>
      <c r="P14" s="32">
        <v>11529</v>
      </c>
      <c r="Q14" s="34">
        <f t="shared" si="12"/>
        <v>59.20692583506322</v>
      </c>
      <c r="R14" s="32" t="s">
        <v>156</v>
      </c>
      <c r="S14" s="32"/>
      <c r="T14" s="32"/>
      <c r="U14" s="32"/>
    </row>
    <row r="15" spans="1:21" ht="13.5">
      <c r="A15" s="55" t="s">
        <v>88</v>
      </c>
      <c r="B15" s="56" t="s">
        <v>104</v>
      </c>
      <c r="C15" s="31" t="s">
        <v>105</v>
      </c>
      <c r="D15" s="32">
        <f t="shared" si="0"/>
        <v>34574</v>
      </c>
      <c r="E15" s="33">
        <f t="shared" si="1"/>
        <v>8436</v>
      </c>
      <c r="F15" s="34">
        <f t="shared" si="8"/>
        <v>24.399838028576387</v>
      </c>
      <c r="G15" s="32">
        <v>8057</v>
      </c>
      <c r="H15" s="32">
        <v>379</v>
      </c>
      <c r="I15" s="33">
        <f t="shared" si="3"/>
        <v>26138</v>
      </c>
      <c r="J15" s="34">
        <f t="shared" si="9"/>
        <v>75.60016197142362</v>
      </c>
      <c r="K15" s="32">
        <v>10125</v>
      </c>
      <c r="L15" s="34">
        <f t="shared" si="10"/>
        <v>29.285011858622084</v>
      </c>
      <c r="M15" s="32">
        <v>0</v>
      </c>
      <c r="N15" s="34">
        <f t="shared" si="11"/>
        <v>0</v>
      </c>
      <c r="O15" s="32">
        <v>16013</v>
      </c>
      <c r="P15" s="32">
        <v>4403</v>
      </c>
      <c r="Q15" s="34">
        <f t="shared" si="12"/>
        <v>46.315150112801525</v>
      </c>
      <c r="R15" s="32" t="s">
        <v>156</v>
      </c>
      <c r="S15" s="32"/>
      <c r="T15" s="32"/>
      <c r="U15" s="32"/>
    </row>
    <row r="16" spans="1:21" ht="13.5">
      <c r="A16" s="55" t="s">
        <v>88</v>
      </c>
      <c r="B16" s="56" t="s">
        <v>106</v>
      </c>
      <c r="C16" s="31" t="s">
        <v>107</v>
      </c>
      <c r="D16" s="32">
        <f t="shared" si="0"/>
        <v>23033</v>
      </c>
      <c r="E16" s="33">
        <f t="shared" si="1"/>
        <v>1761</v>
      </c>
      <c r="F16" s="34">
        <f t="shared" si="8"/>
        <v>7.645552034038119</v>
      </c>
      <c r="G16" s="32">
        <v>1721</v>
      </c>
      <c r="H16" s="32">
        <v>40</v>
      </c>
      <c r="I16" s="33">
        <f t="shared" si="3"/>
        <v>21272</v>
      </c>
      <c r="J16" s="34">
        <f t="shared" si="9"/>
        <v>92.35444796596188</v>
      </c>
      <c r="K16" s="32">
        <v>14849</v>
      </c>
      <c r="L16" s="34">
        <f t="shared" si="10"/>
        <v>64.46837146702558</v>
      </c>
      <c r="M16" s="32">
        <v>4233</v>
      </c>
      <c r="N16" s="34">
        <f t="shared" si="11"/>
        <v>18.377979420830982</v>
      </c>
      <c r="O16" s="32">
        <v>2190</v>
      </c>
      <c r="P16" s="32">
        <v>1773</v>
      </c>
      <c r="Q16" s="34">
        <f t="shared" si="12"/>
        <v>9.508097078105326</v>
      </c>
      <c r="R16" s="32" t="s">
        <v>156</v>
      </c>
      <c r="S16" s="32"/>
      <c r="T16" s="32"/>
      <c r="U16" s="32"/>
    </row>
    <row r="17" spans="1:21" ht="13.5">
      <c r="A17" s="55" t="s">
        <v>88</v>
      </c>
      <c r="B17" s="56" t="s">
        <v>108</v>
      </c>
      <c r="C17" s="31" t="s">
        <v>109</v>
      </c>
      <c r="D17" s="32">
        <f t="shared" si="0"/>
        <v>11800</v>
      </c>
      <c r="E17" s="33">
        <f t="shared" si="1"/>
        <v>942</v>
      </c>
      <c r="F17" s="34">
        <f t="shared" si="8"/>
        <v>7.983050847457627</v>
      </c>
      <c r="G17" s="32">
        <v>925</v>
      </c>
      <c r="H17" s="32">
        <v>17</v>
      </c>
      <c r="I17" s="33">
        <f t="shared" si="3"/>
        <v>10858</v>
      </c>
      <c r="J17" s="34">
        <f t="shared" si="9"/>
        <v>92.01694915254237</v>
      </c>
      <c r="K17" s="32">
        <v>10108</v>
      </c>
      <c r="L17" s="34">
        <f t="shared" si="10"/>
        <v>85.66101694915254</v>
      </c>
      <c r="M17" s="32">
        <v>0</v>
      </c>
      <c r="N17" s="34">
        <f t="shared" si="11"/>
        <v>0</v>
      </c>
      <c r="O17" s="32">
        <v>750</v>
      </c>
      <c r="P17" s="32">
        <v>148</v>
      </c>
      <c r="Q17" s="34">
        <f t="shared" si="12"/>
        <v>6.3559322033898304</v>
      </c>
      <c r="R17" s="32" t="s">
        <v>156</v>
      </c>
      <c r="S17" s="32"/>
      <c r="T17" s="32"/>
      <c r="U17" s="32"/>
    </row>
    <row r="18" spans="1:21" ht="13.5">
      <c r="A18" s="55" t="s">
        <v>88</v>
      </c>
      <c r="B18" s="56" t="s">
        <v>110</v>
      </c>
      <c r="C18" s="31" t="s">
        <v>111</v>
      </c>
      <c r="D18" s="32">
        <f t="shared" si="0"/>
        <v>2621</v>
      </c>
      <c r="E18" s="33">
        <f t="shared" si="1"/>
        <v>252</v>
      </c>
      <c r="F18" s="34">
        <f t="shared" si="8"/>
        <v>9.614650896604351</v>
      </c>
      <c r="G18" s="32">
        <v>252</v>
      </c>
      <c r="H18" s="32">
        <v>0</v>
      </c>
      <c r="I18" s="33">
        <f t="shared" si="3"/>
        <v>2369</v>
      </c>
      <c r="J18" s="34">
        <f t="shared" si="9"/>
        <v>90.38534910339565</v>
      </c>
      <c r="K18" s="32">
        <v>1954</v>
      </c>
      <c r="L18" s="34">
        <f t="shared" si="10"/>
        <v>74.55169782525753</v>
      </c>
      <c r="M18" s="32">
        <v>138</v>
      </c>
      <c r="N18" s="34">
        <f t="shared" si="11"/>
        <v>5.265165967188096</v>
      </c>
      <c r="O18" s="32">
        <v>277</v>
      </c>
      <c r="P18" s="32">
        <v>0</v>
      </c>
      <c r="Q18" s="34">
        <f t="shared" si="12"/>
        <v>10.56848531095002</v>
      </c>
      <c r="R18" s="32" t="s">
        <v>156</v>
      </c>
      <c r="S18" s="32"/>
      <c r="T18" s="32"/>
      <c r="U18" s="32"/>
    </row>
    <row r="19" spans="1:21" ht="13.5">
      <c r="A19" s="55" t="s">
        <v>88</v>
      </c>
      <c r="B19" s="56" t="s">
        <v>112</v>
      </c>
      <c r="C19" s="31" t="s">
        <v>113</v>
      </c>
      <c r="D19" s="32">
        <f t="shared" si="0"/>
        <v>23481</v>
      </c>
      <c r="E19" s="33">
        <f t="shared" si="1"/>
        <v>6057</v>
      </c>
      <c r="F19" s="34">
        <f t="shared" si="8"/>
        <v>25.7953238788808</v>
      </c>
      <c r="G19" s="32">
        <v>6057</v>
      </c>
      <c r="H19" s="32">
        <v>0</v>
      </c>
      <c r="I19" s="33">
        <f t="shared" si="3"/>
        <v>17424</v>
      </c>
      <c r="J19" s="34">
        <f t="shared" si="9"/>
        <v>74.2046761211192</v>
      </c>
      <c r="K19" s="32">
        <v>8066</v>
      </c>
      <c r="L19" s="34">
        <f t="shared" si="10"/>
        <v>34.3511775478046</v>
      </c>
      <c r="M19" s="32">
        <v>0</v>
      </c>
      <c r="N19" s="34">
        <f t="shared" si="11"/>
        <v>0</v>
      </c>
      <c r="O19" s="32">
        <v>9358</v>
      </c>
      <c r="P19" s="32">
        <v>3946</v>
      </c>
      <c r="Q19" s="34">
        <f t="shared" si="12"/>
        <v>39.853498573314596</v>
      </c>
      <c r="R19" s="32" t="s">
        <v>156</v>
      </c>
      <c r="S19" s="32"/>
      <c r="T19" s="32"/>
      <c r="U19" s="32"/>
    </row>
    <row r="20" spans="1:21" ht="13.5">
      <c r="A20" s="55" t="s">
        <v>88</v>
      </c>
      <c r="B20" s="56" t="s">
        <v>114</v>
      </c>
      <c r="C20" s="31" t="s">
        <v>115</v>
      </c>
      <c r="D20" s="32">
        <f t="shared" si="0"/>
        <v>28450</v>
      </c>
      <c r="E20" s="33">
        <f t="shared" si="1"/>
        <v>4496</v>
      </c>
      <c r="F20" s="34">
        <f t="shared" si="8"/>
        <v>15.80316344463972</v>
      </c>
      <c r="G20" s="32">
        <v>4496</v>
      </c>
      <c r="H20" s="32">
        <v>0</v>
      </c>
      <c r="I20" s="33">
        <f t="shared" si="3"/>
        <v>23954</v>
      </c>
      <c r="J20" s="34">
        <f t="shared" si="9"/>
        <v>84.19683655536028</v>
      </c>
      <c r="K20" s="32">
        <v>9152</v>
      </c>
      <c r="L20" s="34">
        <f t="shared" si="10"/>
        <v>32.168717047451665</v>
      </c>
      <c r="M20" s="32">
        <v>0</v>
      </c>
      <c r="N20" s="34">
        <f t="shared" si="11"/>
        <v>0</v>
      </c>
      <c r="O20" s="32">
        <v>14802</v>
      </c>
      <c r="P20" s="32">
        <v>2887</v>
      </c>
      <c r="Q20" s="34">
        <f t="shared" si="12"/>
        <v>52.02811950790861</v>
      </c>
      <c r="R20" s="32" t="s">
        <v>156</v>
      </c>
      <c r="S20" s="32"/>
      <c r="T20" s="32"/>
      <c r="U20" s="32"/>
    </row>
    <row r="21" spans="1:21" ht="13.5">
      <c r="A21" s="55" t="s">
        <v>88</v>
      </c>
      <c r="B21" s="56" t="s">
        <v>116</v>
      </c>
      <c r="C21" s="31" t="s">
        <v>117</v>
      </c>
      <c r="D21" s="32">
        <f t="shared" si="0"/>
        <v>6225</v>
      </c>
      <c r="E21" s="33">
        <f t="shared" si="1"/>
        <v>183</v>
      </c>
      <c r="F21" s="34">
        <f t="shared" si="8"/>
        <v>2.9397590361445785</v>
      </c>
      <c r="G21" s="32">
        <v>183</v>
      </c>
      <c r="H21" s="32">
        <v>0</v>
      </c>
      <c r="I21" s="33">
        <f t="shared" si="3"/>
        <v>6042</v>
      </c>
      <c r="J21" s="34">
        <f t="shared" si="9"/>
        <v>97.06024096385542</v>
      </c>
      <c r="K21" s="32">
        <v>1293</v>
      </c>
      <c r="L21" s="34">
        <f t="shared" si="10"/>
        <v>20.771084337349397</v>
      </c>
      <c r="M21" s="32">
        <v>0</v>
      </c>
      <c r="N21" s="34">
        <f t="shared" si="11"/>
        <v>0</v>
      </c>
      <c r="O21" s="32">
        <v>4749</v>
      </c>
      <c r="P21" s="32">
        <v>4206</v>
      </c>
      <c r="Q21" s="34">
        <f t="shared" si="12"/>
        <v>76.28915662650603</v>
      </c>
      <c r="R21" s="32" t="s">
        <v>156</v>
      </c>
      <c r="S21" s="32"/>
      <c r="T21" s="32"/>
      <c r="U21" s="32"/>
    </row>
    <row r="22" spans="1:21" ht="13.5">
      <c r="A22" s="55" t="s">
        <v>88</v>
      </c>
      <c r="B22" s="56" t="s">
        <v>118</v>
      </c>
      <c r="C22" s="31" t="s">
        <v>119</v>
      </c>
      <c r="D22" s="32">
        <f t="shared" si="0"/>
        <v>28588</v>
      </c>
      <c r="E22" s="33">
        <f t="shared" si="1"/>
        <v>9203</v>
      </c>
      <c r="F22" s="34">
        <f t="shared" si="8"/>
        <v>32.191828739331186</v>
      </c>
      <c r="G22" s="32">
        <v>8600</v>
      </c>
      <c r="H22" s="32">
        <v>603</v>
      </c>
      <c r="I22" s="33">
        <f t="shared" si="3"/>
        <v>19385</v>
      </c>
      <c r="J22" s="34">
        <f t="shared" si="9"/>
        <v>67.80817126066881</v>
      </c>
      <c r="K22" s="32">
        <v>4612</v>
      </c>
      <c r="L22" s="34">
        <f t="shared" si="10"/>
        <v>16.132643067021128</v>
      </c>
      <c r="M22" s="32">
        <v>0</v>
      </c>
      <c r="N22" s="34">
        <f t="shared" si="11"/>
        <v>0</v>
      </c>
      <c r="O22" s="32">
        <v>14773</v>
      </c>
      <c r="P22" s="32">
        <v>2285</v>
      </c>
      <c r="Q22" s="34">
        <f t="shared" si="12"/>
        <v>51.67552819364768</v>
      </c>
      <c r="R22" s="32" t="s">
        <v>156</v>
      </c>
      <c r="S22" s="32"/>
      <c r="T22" s="32"/>
      <c r="U22" s="32"/>
    </row>
    <row r="23" spans="1:21" ht="13.5">
      <c r="A23" s="55" t="s">
        <v>88</v>
      </c>
      <c r="B23" s="56" t="s">
        <v>120</v>
      </c>
      <c r="C23" s="31" t="s">
        <v>61</v>
      </c>
      <c r="D23" s="32">
        <f t="shared" si="0"/>
        <v>15652</v>
      </c>
      <c r="E23" s="33">
        <f t="shared" si="1"/>
        <v>4627</v>
      </c>
      <c r="F23" s="34">
        <f t="shared" si="8"/>
        <v>29.56171735241503</v>
      </c>
      <c r="G23" s="32">
        <v>4627</v>
      </c>
      <c r="H23" s="32">
        <v>0</v>
      </c>
      <c r="I23" s="33">
        <f t="shared" si="3"/>
        <v>11025</v>
      </c>
      <c r="J23" s="34">
        <f t="shared" si="9"/>
        <v>70.43828264758497</v>
      </c>
      <c r="K23" s="32">
        <v>1927</v>
      </c>
      <c r="L23" s="34">
        <f t="shared" si="10"/>
        <v>12.311525683618708</v>
      </c>
      <c r="M23" s="32">
        <v>0</v>
      </c>
      <c r="N23" s="34">
        <f t="shared" si="11"/>
        <v>0</v>
      </c>
      <c r="O23" s="32">
        <v>9098</v>
      </c>
      <c r="P23" s="32">
        <v>2038</v>
      </c>
      <c r="Q23" s="34">
        <f t="shared" si="12"/>
        <v>58.126756963966265</v>
      </c>
      <c r="R23" s="32" t="s">
        <v>156</v>
      </c>
      <c r="S23" s="32"/>
      <c r="T23" s="32"/>
      <c r="U23" s="32"/>
    </row>
    <row r="24" spans="1:21" ht="13.5">
      <c r="A24" s="55" t="s">
        <v>88</v>
      </c>
      <c r="B24" s="56" t="s">
        <v>121</v>
      </c>
      <c r="C24" s="31" t="s">
        <v>122</v>
      </c>
      <c r="D24" s="32">
        <f t="shared" si="0"/>
        <v>22451</v>
      </c>
      <c r="E24" s="33">
        <f t="shared" si="1"/>
        <v>6748</v>
      </c>
      <c r="F24" s="34">
        <f t="shared" si="8"/>
        <v>30.05656763618547</v>
      </c>
      <c r="G24" s="32">
        <v>6688</v>
      </c>
      <c r="H24" s="32">
        <v>60</v>
      </c>
      <c r="I24" s="33">
        <f t="shared" si="3"/>
        <v>15703</v>
      </c>
      <c r="J24" s="34">
        <f t="shared" si="9"/>
        <v>69.94343236381452</v>
      </c>
      <c r="K24" s="32">
        <v>4138</v>
      </c>
      <c r="L24" s="34">
        <f t="shared" si="10"/>
        <v>18.431250278384038</v>
      </c>
      <c r="M24" s="32">
        <v>0</v>
      </c>
      <c r="N24" s="34">
        <f t="shared" si="11"/>
        <v>0</v>
      </c>
      <c r="O24" s="32">
        <v>11565</v>
      </c>
      <c r="P24" s="32">
        <v>3464</v>
      </c>
      <c r="Q24" s="34">
        <f t="shared" si="12"/>
        <v>51.51218208543049</v>
      </c>
      <c r="R24" s="32" t="s">
        <v>156</v>
      </c>
      <c r="S24" s="32"/>
      <c r="T24" s="32"/>
      <c r="U24" s="32"/>
    </row>
    <row r="25" spans="1:21" ht="13.5">
      <c r="A25" s="55" t="s">
        <v>88</v>
      </c>
      <c r="B25" s="56" t="s">
        <v>123</v>
      </c>
      <c r="C25" s="31" t="s">
        <v>124</v>
      </c>
      <c r="D25" s="32">
        <f t="shared" si="0"/>
        <v>35644</v>
      </c>
      <c r="E25" s="33">
        <f t="shared" si="1"/>
        <v>9454</v>
      </c>
      <c r="F25" s="34">
        <f t="shared" si="8"/>
        <v>26.5233980473572</v>
      </c>
      <c r="G25" s="32">
        <v>9441</v>
      </c>
      <c r="H25" s="32">
        <v>13</v>
      </c>
      <c r="I25" s="33">
        <f t="shared" si="3"/>
        <v>26190</v>
      </c>
      <c r="J25" s="34">
        <f t="shared" si="9"/>
        <v>73.47660195264281</v>
      </c>
      <c r="K25" s="32">
        <v>7853</v>
      </c>
      <c r="L25" s="34">
        <f t="shared" si="10"/>
        <v>22.031758500729435</v>
      </c>
      <c r="M25" s="32">
        <v>0</v>
      </c>
      <c r="N25" s="34">
        <f t="shared" si="11"/>
        <v>0</v>
      </c>
      <c r="O25" s="32">
        <v>18337</v>
      </c>
      <c r="P25" s="32">
        <v>7317</v>
      </c>
      <c r="Q25" s="34">
        <f t="shared" si="12"/>
        <v>51.44484345191337</v>
      </c>
      <c r="R25" s="32" t="s">
        <v>156</v>
      </c>
      <c r="S25" s="32"/>
      <c r="T25" s="32"/>
      <c r="U25" s="32"/>
    </row>
    <row r="26" spans="1:21" ht="13.5">
      <c r="A26" s="55" t="s">
        <v>88</v>
      </c>
      <c r="B26" s="56" t="s">
        <v>125</v>
      </c>
      <c r="C26" s="31" t="s">
        <v>126</v>
      </c>
      <c r="D26" s="32">
        <f t="shared" si="0"/>
        <v>1890</v>
      </c>
      <c r="E26" s="33">
        <f t="shared" si="1"/>
        <v>41</v>
      </c>
      <c r="F26" s="34">
        <f t="shared" si="8"/>
        <v>2.1693121693121693</v>
      </c>
      <c r="G26" s="32">
        <v>41</v>
      </c>
      <c r="H26" s="32">
        <v>0</v>
      </c>
      <c r="I26" s="33">
        <f t="shared" si="3"/>
        <v>1849</v>
      </c>
      <c r="J26" s="34">
        <f t="shared" si="9"/>
        <v>97.83068783068784</v>
      </c>
      <c r="K26" s="32">
        <v>1253</v>
      </c>
      <c r="L26" s="34">
        <f t="shared" si="10"/>
        <v>66.2962962962963</v>
      </c>
      <c r="M26" s="32">
        <v>0</v>
      </c>
      <c r="N26" s="34">
        <f t="shared" si="11"/>
        <v>0</v>
      </c>
      <c r="O26" s="32">
        <v>596</v>
      </c>
      <c r="P26" s="32">
        <v>74</v>
      </c>
      <c r="Q26" s="34">
        <f t="shared" si="12"/>
        <v>31.53439153439154</v>
      </c>
      <c r="R26" s="32" t="s">
        <v>156</v>
      </c>
      <c r="S26" s="32"/>
      <c r="T26" s="32"/>
      <c r="U26" s="32"/>
    </row>
    <row r="27" spans="1:21" ht="13.5">
      <c r="A27" s="55" t="s">
        <v>88</v>
      </c>
      <c r="B27" s="56" t="s">
        <v>127</v>
      </c>
      <c r="C27" s="31" t="s">
        <v>128</v>
      </c>
      <c r="D27" s="32">
        <f t="shared" si="0"/>
        <v>1892</v>
      </c>
      <c r="E27" s="33">
        <f t="shared" si="1"/>
        <v>1014</v>
      </c>
      <c r="F27" s="34">
        <f t="shared" si="8"/>
        <v>53.59408033826638</v>
      </c>
      <c r="G27" s="32">
        <v>1014</v>
      </c>
      <c r="H27" s="32">
        <v>0</v>
      </c>
      <c r="I27" s="33">
        <f t="shared" si="3"/>
        <v>878</v>
      </c>
      <c r="J27" s="34">
        <f t="shared" si="9"/>
        <v>46.40591966173361</v>
      </c>
      <c r="K27" s="32">
        <v>0</v>
      </c>
      <c r="L27" s="34">
        <f t="shared" si="10"/>
        <v>0</v>
      </c>
      <c r="M27" s="32">
        <v>0</v>
      </c>
      <c r="N27" s="34">
        <f t="shared" si="11"/>
        <v>0</v>
      </c>
      <c r="O27" s="32">
        <v>878</v>
      </c>
      <c r="P27" s="32">
        <v>66</v>
      </c>
      <c r="Q27" s="34">
        <f t="shared" si="12"/>
        <v>46.40591966173361</v>
      </c>
      <c r="R27" s="32" t="s">
        <v>156</v>
      </c>
      <c r="S27" s="32"/>
      <c r="T27" s="32"/>
      <c r="U27" s="32"/>
    </row>
    <row r="28" spans="1:21" ht="13.5">
      <c r="A28" s="55" t="s">
        <v>88</v>
      </c>
      <c r="B28" s="56" t="s">
        <v>129</v>
      </c>
      <c r="C28" s="31" t="s">
        <v>130</v>
      </c>
      <c r="D28" s="32">
        <f t="shared" si="0"/>
        <v>32675</v>
      </c>
      <c r="E28" s="33">
        <f t="shared" si="1"/>
        <v>3678</v>
      </c>
      <c r="F28" s="34">
        <f t="shared" si="8"/>
        <v>11.256312165263964</v>
      </c>
      <c r="G28" s="32">
        <v>3526</v>
      </c>
      <c r="H28" s="32">
        <v>152</v>
      </c>
      <c r="I28" s="33">
        <f t="shared" si="3"/>
        <v>28997</v>
      </c>
      <c r="J28" s="34">
        <f t="shared" si="9"/>
        <v>88.74368783473604</v>
      </c>
      <c r="K28" s="32">
        <v>20326</v>
      </c>
      <c r="L28" s="34">
        <f t="shared" si="10"/>
        <v>62.20657995409334</v>
      </c>
      <c r="M28" s="32">
        <v>0</v>
      </c>
      <c r="N28" s="34">
        <f t="shared" si="11"/>
        <v>0</v>
      </c>
      <c r="O28" s="32">
        <v>8671</v>
      </c>
      <c r="P28" s="32">
        <v>1880</v>
      </c>
      <c r="Q28" s="34">
        <f t="shared" si="12"/>
        <v>26.53710788064269</v>
      </c>
      <c r="R28" s="32" t="s">
        <v>156</v>
      </c>
      <c r="S28" s="32"/>
      <c r="T28" s="32"/>
      <c r="U28" s="32"/>
    </row>
    <row r="29" spans="1:21" ht="13.5">
      <c r="A29" s="55" t="s">
        <v>88</v>
      </c>
      <c r="B29" s="56" t="s">
        <v>131</v>
      </c>
      <c r="C29" s="31" t="s">
        <v>132</v>
      </c>
      <c r="D29" s="32">
        <f t="shared" si="0"/>
        <v>12741</v>
      </c>
      <c r="E29" s="33">
        <f t="shared" si="1"/>
        <v>1215</v>
      </c>
      <c r="F29" s="34">
        <f t="shared" si="8"/>
        <v>9.536143159877561</v>
      </c>
      <c r="G29" s="32">
        <v>1215</v>
      </c>
      <c r="H29" s="32">
        <v>0</v>
      </c>
      <c r="I29" s="33">
        <f t="shared" si="3"/>
        <v>11526</v>
      </c>
      <c r="J29" s="34">
        <f t="shared" si="9"/>
        <v>90.46385684012243</v>
      </c>
      <c r="K29" s="32">
        <v>5889</v>
      </c>
      <c r="L29" s="34">
        <f t="shared" si="10"/>
        <v>46.220861784789264</v>
      </c>
      <c r="M29" s="32">
        <v>619</v>
      </c>
      <c r="N29" s="34">
        <f t="shared" si="11"/>
        <v>4.858331371163959</v>
      </c>
      <c r="O29" s="32">
        <v>5018</v>
      </c>
      <c r="P29" s="32">
        <v>124</v>
      </c>
      <c r="Q29" s="34">
        <f t="shared" si="12"/>
        <v>39.38466368416922</v>
      </c>
      <c r="R29" s="32" t="s">
        <v>156</v>
      </c>
      <c r="S29" s="32"/>
      <c r="T29" s="32"/>
      <c r="U29" s="32"/>
    </row>
    <row r="30" spans="1:21" ht="13.5">
      <c r="A30" s="55" t="s">
        <v>88</v>
      </c>
      <c r="B30" s="56" t="s">
        <v>133</v>
      </c>
      <c r="C30" s="31" t="s">
        <v>134</v>
      </c>
      <c r="D30" s="32">
        <f t="shared" si="0"/>
        <v>2123</v>
      </c>
      <c r="E30" s="33">
        <f t="shared" si="1"/>
        <v>8</v>
      </c>
      <c r="F30" s="34">
        <f t="shared" si="8"/>
        <v>0.3768252472915685</v>
      </c>
      <c r="G30" s="32">
        <v>8</v>
      </c>
      <c r="H30" s="32">
        <v>0</v>
      </c>
      <c r="I30" s="33">
        <f t="shared" si="3"/>
        <v>2115</v>
      </c>
      <c r="J30" s="34">
        <f t="shared" si="9"/>
        <v>99.62317475270844</v>
      </c>
      <c r="K30" s="32">
        <v>0</v>
      </c>
      <c r="L30" s="34">
        <f t="shared" si="10"/>
        <v>0</v>
      </c>
      <c r="M30" s="32">
        <v>0</v>
      </c>
      <c r="N30" s="34">
        <f t="shared" si="11"/>
        <v>0</v>
      </c>
      <c r="O30" s="32">
        <v>2115</v>
      </c>
      <c r="P30" s="32">
        <v>249</v>
      </c>
      <c r="Q30" s="34">
        <f t="shared" si="12"/>
        <v>99.62317475270844</v>
      </c>
      <c r="R30" s="32" t="s">
        <v>156</v>
      </c>
      <c r="S30" s="32"/>
      <c r="T30" s="32"/>
      <c r="U30" s="32"/>
    </row>
    <row r="31" spans="1:21" ht="13.5">
      <c r="A31" s="55" t="s">
        <v>88</v>
      </c>
      <c r="B31" s="56" t="s">
        <v>135</v>
      </c>
      <c r="C31" s="31" t="s">
        <v>87</v>
      </c>
      <c r="D31" s="32">
        <f t="shared" si="0"/>
        <v>10027</v>
      </c>
      <c r="E31" s="33">
        <f t="shared" si="1"/>
        <v>1172</v>
      </c>
      <c r="F31" s="34">
        <f t="shared" si="8"/>
        <v>11.688441208736412</v>
      </c>
      <c r="G31" s="32">
        <v>1172</v>
      </c>
      <c r="H31" s="32">
        <v>0</v>
      </c>
      <c r="I31" s="33">
        <f t="shared" si="3"/>
        <v>8855</v>
      </c>
      <c r="J31" s="34">
        <f t="shared" si="9"/>
        <v>88.3115587912636</v>
      </c>
      <c r="K31" s="32">
        <v>2949</v>
      </c>
      <c r="L31" s="34">
        <f t="shared" si="10"/>
        <v>29.410591403211328</v>
      </c>
      <c r="M31" s="32">
        <v>0</v>
      </c>
      <c r="N31" s="34">
        <f t="shared" si="11"/>
        <v>0</v>
      </c>
      <c r="O31" s="32">
        <v>5906</v>
      </c>
      <c r="P31" s="32">
        <v>259</v>
      </c>
      <c r="Q31" s="34">
        <f t="shared" si="12"/>
        <v>58.90096738805226</v>
      </c>
      <c r="R31" s="32" t="s">
        <v>156</v>
      </c>
      <c r="S31" s="32"/>
      <c r="T31" s="32"/>
      <c r="U31" s="32"/>
    </row>
    <row r="32" spans="1:21" ht="13.5">
      <c r="A32" s="55" t="s">
        <v>88</v>
      </c>
      <c r="B32" s="56" t="s">
        <v>136</v>
      </c>
      <c r="C32" s="31" t="s">
        <v>137</v>
      </c>
      <c r="D32" s="32">
        <f t="shared" si="0"/>
        <v>9711</v>
      </c>
      <c r="E32" s="33">
        <f t="shared" si="1"/>
        <v>1504</v>
      </c>
      <c r="F32" s="34">
        <f t="shared" si="8"/>
        <v>15.487591391205848</v>
      </c>
      <c r="G32" s="32">
        <v>1504</v>
      </c>
      <c r="H32" s="32">
        <v>0</v>
      </c>
      <c r="I32" s="33">
        <f t="shared" si="3"/>
        <v>8207</v>
      </c>
      <c r="J32" s="34">
        <f t="shared" si="9"/>
        <v>84.51240860879416</v>
      </c>
      <c r="K32" s="32">
        <v>4202</v>
      </c>
      <c r="L32" s="34">
        <f t="shared" si="10"/>
        <v>43.27051796931315</v>
      </c>
      <c r="M32" s="32">
        <v>0</v>
      </c>
      <c r="N32" s="34">
        <f t="shared" si="11"/>
        <v>0</v>
      </c>
      <c r="O32" s="32">
        <v>4005</v>
      </c>
      <c r="P32" s="32">
        <v>2363</v>
      </c>
      <c r="Q32" s="34">
        <f t="shared" si="12"/>
        <v>41.241890639481</v>
      </c>
      <c r="R32" s="32" t="s">
        <v>156</v>
      </c>
      <c r="S32" s="32"/>
      <c r="T32" s="32"/>
      <c r="U32" s="32"/>
    </row>
    <row r="33" spans="1:21" ht="13.5">
      <c r="A33" s="55" t="s">
        <v>88</v>
      </c>
      <c r="B33" s="56" t="s">
        <v>138</v>
      </c>
      <c r="C33" s="31" t="s">
        <v>139</v>
      </c>
      <c r="D33" s="32">
        <f t="shared" si="0"/>
        <v>1333</v>
      </c>
      <c r="E33" s="33">
        <f t="shared" si="1"/>
        <v>81</v>
      </c>
      <c r="F33" s="34">
        <f t="shared" si="8"/>
        <v>6.0765191297824455</v>
      </c>
      <c r="G33" s="32">
        <v>81</v>
      </c>
      <c r="H33" s="32">
        <v>0</v>
      </c>
      <c r="I33" s="33">
        <f t="shared" si="3"/>
        <v>1252</v>
      </c>
      <c r="J33" s="34">
        <f t="shared" si="9"/>
        <v>93.92348087021756</v>
      </c>
      <c r="K33" s="32">
        <v>237</v>
      </c>
      <c r="L33" s="34">
        <f t="shared" si="10"/>
        <v>17.779444861215303</v>
      </c>
      <c r="M33" s="32">
        <v>0</v>
      </c>
      <c r="N33" s="34">
        <f t="shared" si="11"/>
        <v>0</v>
      </c>
      <c r="O33" s="32">
        <v>1015</v>
      </c>
      <c r="P33" s="32">
        <v>988</v>
      </c>
      <c r="Q33" s="34">
        <f t="shared" si="12"/>
        <v>76.14403600900225</v>
      </c>
      <c r="R33" s="32" t="s">
        <v>156</v>
      </c>
      <c r="S33" s="32"/>
      <c r="T33" s="32"/>
      <c r="U33" s="32"/>
    </row>
    <row r="34" spans="1:21" ht="13.5">
      <c r="A34" s="55" t="s">
        <v>88</v>
      </c>
      <c r="B34" s="56" t="s">
        <v>140</v>
      </c>
      <c r="C34" s="31" t="s">
        <v>141</v>
      </c>
      <c r="D34" s="32">
        <f t="shared" si="0"/>
        <v>850</v>
      </c>
      <c r="E34" s="33">
        <f t="shared" si="1"/>
        <v>11</v>
      </c>
      <c r="F34" s="34">
        <f t="shared" si="8"/>
        <v>1.2941176470588236</v>
      </c>
      <c r="G34" s="32">
        <v>11</v>
      </c>
      <c r="H34" s="32">
        <v>0</v>
      </c>
      <c r="I34" s="33">
        <f t="shared" si="3"/>
        <v>839</v>
      </c>
      <c r="J34" s="34">
        <f t="shared" si="9"/>
        <v>98.70588235294117</v>
      </c>
      <c r="K34" s="32">
        <v>138</v>
      </c>
      <c r="L34" s="34">
        <f t="shared" si="10"/>
        <v>16.235294117647058</v>
      </c>
      <c r="M34" s="32">
        <v>0</v>
      </c>
      <c r="N34" s="34">
        <f t="shared" si="11"/>
        <v>0</v>
      </c>
      <c r="O34" s="32">
        <v>701</v>
      </c>
      <c r="P34" s="32">
        <v>695</v>
      </c>
      <c r="Q34" s="34">
        <f t="shared" si="12"/>
        <v>82.47058823529412</v>
      </c>
      <c r="R34" s="32" t="s">
        <v>156</v>
      </c>
      <c r="S34" s="32"/>
      <c r="T34" s="32"/>
      <c r="U34" s="32"/>
    </row>
    <row r="35" spans="1:21" ht="13.5">
      <c r="A35" s="55" t="s">
        <v>88</v>
      </c>
      <c r="B35" s="56" t="s">
        <v>142</v>
      </c>
      <c r="C35" s="31" t="s">
        <v>143</v>
      </c>
      <c r="D35" s="32">
        <f t="shared" si="0"/>
        <v>1021</v>
      </c>
      <c r="E35" s="33">
        <f t="shared" si="1"/>
        <v>65</v>
      </c>
      <c r="F35" s="34">
        <f t="shared" si="8"/>
        <v>6.366307541625857</v>
      </c>
      <c r="G35" s="32">
        <v>65</v>
      </c>
      <c r="H35" s="32">
        <v>0</v>
      </c>
      <c r="I35" s="33">
        <f t="shared" si="3"/>
        <v>956</v>
      </c>
      <c r="J35" s="34">
        <f t="shared" si="9"/>
        <v>93.63369245837414</v>
      </c>
      <c r="K35" s="32">
        <v>0</v>
      </c>
      <c r="L35" s="34">
        <f t="shared" si="10"/>
        <v>0</v>
      </c>
      <c r="M35" s="32">
        <v>0</v>
      </c>
      <c r="N35" s="34">
        <f t="shared" si="11"/>
        <v>0</v>
      </c>
      <c r="O35" s="32">
        <v>956</v>
      </c>
      <c r="P35" s="32">
        <v>854</v>
      </c>
      <c r="Q35" s="34">
        <f t="shared" si="12"/>
        <v>93.63369245837414</v>
      </c>
      <c r="R35" s="32" t="s">
        <v>156</v>
      </c>
      <c r="S35" s="32"/>
      <c r="T35" s="32"/>
      <c r="U35" s="32"/>
    </row>
    <row r="36" spans="1:21" ht="13.5">
      <c r="A36" s="55" t="s">
        <v>88</v>
      </c>
      <c r="B36" s="56" t="s">
        <v>144</v>
      </c>
      <c r="C36" s="31" t="s">
        <v>145</v>
      </c>
      <c r="D36" s="32">
        <f t="shared" si="0"/>
        <v>7258</v>
      </c>
      <c r="E36" s="33">
        <f t="shared" si="1"/>
        <v>2411</v>
      </c>
      <c r="F36" s="34">
        <f t="shared" si="8"/>
        <v>33.21851749793331</v>
      </c>
      <c r="G36" s="32">
        <v>2411</v>
      </c>
      <c r="H36" s="32">
        <v>0</v>
      </c>
      <c r="I36" s="33">
        <f t="shared" si="3"/>
        <v>4847</v>
      </c>
      <c r="J36" s="34">
        <f t="shared" si="9"/>
        <v>66.78148250206668</v>
      </c>
      <c r="K36" s="32">
        <v>4431</v>
      </c>
      <c r="L36" s="34">
        <f t="shared" si="10"/>
        <v>61.049875998897775</v>
      </c>
      <c r="M36" s="32">
        <v>0</v>
      </c>
      <c r="N36" s="34">
        <f t="shared" si="11"/>
        <v>0</v>
      </c>
      <c r="O36" s="32">
        <v>416</v>
      </c>
      <c r="P36" s="32">
        <v>416</v>
      </c>
      <c r="Q36" s="34">
        <f t="shared" si="12"/>
        <v>5.731606503168917</v>
      </c>
      <c r="R36" s="32" t="s">
        <v>156</v>
      </c>
      <c r="S36" s="32"/>
      <c r="T36" s="32"/>
      <c r="U36" s="32"/>
    </row>
    <row r="37" spans="1:21" ht="13.5">
      <c r="A37" s="55" t="s">
        <v>88</v>
      </c>
      <c r="B37" s="56" t="s">
        <v>146</v>
      </c>
      <c r="C37" s="31" t="s">
        <v>147</v>
      </c>
      <c r="D37" s="32">
        <f t="shared" si="0"/>
        <v>9998</v>
      </c>
      <c r="E37" s="33">
        <f t="shared" si="1"/>
        <v>1373</v>
      </c>
      <c r="F37" s="34">
        <f t="shared" si="8"/>
        <v>13.732746549309862</v>
      </c>
      <c r="G37" s="32">
        <v>1373</v>
      </c>
      <c r="H37" s="32">
        <v>0</v>
      </c>
      <c r="I37" s="33">
        <f>K37+M37+O37</f>
        <v>8625</v>
      </c>
      <c r="J37" s="34">
        <f t="shared" si="9"/>
        <v>86.26725345069013</v>
      </c>
      <c r="K37" s="32">
        <v>6076</v>
      </c>
      <c r="L37" s="34">
        <f t="shared" si="10"/>
        <v>60.77215443088618</v>
      </c>
      <c r="M37" s="32">
        <v>0</v>
      </c>
      <c r="N37" s="34">
        <f t="shared" si="11"/>
        <v>0</v>
      </c>
      <c r="O37" s="32">
        <v>2549</v>
      </c>
      <c r="P37" s="32">
        <v>260</v>
      </c>
      <c r="Q37" s="34">
        <f t="shared" si="12"/>
        <v>25.495099019803963</v>
      </c>
      <c r="R37" s="32" t="s">
        <v>156</v>
      </c>
      <c r="S37" s="32"/>
      <c r="T37" s="32"/>
      <c r="U37" s="32"/>
    </row>
    <row r="38" spans="1:21" ht="13.5">
      <c r="A38" s="55" t="s">
        <v>88</v>
      </c>
      <c r="B38" s="56" t="s">
        <v>148</v>
      </c>
      <c r="C38" s="31" t="s">
        <v>149</v>
      </c>
      <c r="D38" s="32">
        <f t="shared" si="0"/>
        <v>1319</v>
      </c>
      <c r="E38" s="33">
        <f t="shared" si="1"/>
        <v>17</v>
      </c>
      <c r="F38" s="34">
        <f t="shared" si="8"/>
        <v>1.288855193328279</v>
      </c>
      <c r="G38" s="32">
        <v>17</v>
      </c>
      <c r="H38" s="32">
        <v>0</v>
      </c>
      <c r="I38" s="33">
        <f>K38+M38+O38</f>
        <v>1302</v>
      </c>
      <c r="J38" s="34">
        <f t="shared" si="9"/>
        <v>98.71114480667173</v>
      </c>
      <c r="K38" s="32">
        <v>1265</v>
      </c>
      <c r="L38" s="34">
        <f t="shared" si="10"/>
        <v>95.90598938589841</v>
      </c>
      <c r="M38" s="32">
        <v>0</v>
      </c>
      <c r="N38" s="34">
        <f t="shared" si="11"/>
        <v>0</v>
      </c>
      <c r="O38" s="32">
        <v>37</v>
      </c>
      <c r="P38" s="32">
        <v>0</v>
      </c>
      <c r="Q38" s="34">
        <f t="shared" si="12"/>
        <v>2.805155420773313</v>
      </c>
      <c r="R38" s="32" t="s">
        <v>156</v>
      </c>
      <c r="S38" s="32"/>
      <c r="T38" s="32"/>
      <c r="U38" s="32"/>
    </row>
    <row r="39" spans="1:21" ht="13.5">
      <c r="A39" s="55" t="s">
        <v>88</v>
      </c>
      <c r="B39" s="56" t="s">
        <v>150</v>
      </c>
      <c r="C39" s="31" t="s">
        <v>151</v>
      </c>
      <c r="D39" s="32">
        <f t="shared" si="0"/>
        <v>14533</v>
      </c>
      <c r="E39" s="33">
        <f t="shared" si="1"/>
        <v>1071</v>
      </c>
      <c r="F39" s="34">
        <f t="shared" si="8"/>
        <v>7.36943507878621</v>
      </c>
      <c r="G39" s="32">
        <v>1071</v>
      </c>
      <c r="H39" s="32">
        <v>0</v>
      </c>
      <c r="I39" s="33">
        <f>K39+M39+O39</f>
        <v>13462</v>
      </c>
      <c r="J39" s="34">
        <f t="shared" si="9"/>
        <v>92.63056492121379</v>
      </c>
      <c r="K39" s="32">
        <v>10924</v>
      </c>
      <c r="L39" s="34">
        <f t="shared" si="10"/>
        <v>75.16686162526663</v>
      </c>
      <c r="M39" s="32">
        <v>0</v>
      </c>
      <c r="N39" s="34">
        <f t="shared" si="11"/>
        <v>0</v>
      </c>
      <c r="O39" s="32">
        <v>2538</v>
      </c>
      <c r="P39" s="32">
        <v>821</v>
      </c>
      <c r="Q39" s="34">
        <f t="shared" si="12"/>
        <v>17.463703295947155</v>
      </c>
      <c r="R39" s="32" t="s">
        <v>156</v>
      </c>
      <c r="S39" s="32"/>
      <c r="T39" s="32"/>
      <c r="U39" s="32"/>
    </row>
    <row r="40" spans="1:21" ht="13.5">
      <c r="A40" s="55" t="s">
        <v>88</v>
      </c>
      <c r="B40" s="56" t="s">
        <v>152</v>
      </c>
      <c r="C40" s="31" t="s">
        <v>153</v>
      </c>
      <c r="D40" s="32">
        <f t="shared" si="0"/>
        <v>20103</v>
      </c>
      <c r="E40" s="33">
        <f t="shared" si="1"/>
        <v>1853</v>
      </c>
      <c r="F40" s="34">
        <f t="shared" si="8"/>
        <v>9.21752972193205</v>
      </c>
      <c r="G40" s="32">
        <v>1853</v>
      </c>
      <c r="H40" s="32">
        <v>0</v>
      </c>
      <c r="I40" s="33">
        <f>K40+M40+O40</f>
        <v>18250</v>
      </c>
      <c r="J40" s="34">
        <f t="shared" si="9"/>
        <v>90.78247027806795</v>
      </c>
      <c r="K40" s="32">
        <v>11755</v>
      </c>
      <c r="L40" s="34">
        <f t="shared" si="10"/>
        <v>58.473859622941845</v>
      </c>
      <c r="M40" s="32">
        <v>0</v>
      </c>
      <c r="N40" s="34">
        <f t="shared" si="11"/>
        <v>0</v>
      </c>
      <c r="O40" s="32">
        <v>6495</v>
      </c>
      <c r="P40" s="32">
        <v>3057</v>
      </c>
      <c r="Q40" s="34">
        <f t="shared" si="12"/>
        <v>32.3086106551261</v>
      </c>
      <c r="R40" s="32" t="s">
        <v>156</v>
      </c>
      <c r="S40" s="32"/>
      <c r="T40" s="32"/>
      <c r="U40" s="32"/>
    </row>
    <row r="41" spans="1:21" ht="13.5">
      <c r="A41" s="55" t="s">
        <v>88</v>
      </c>
      <c r="B41" s="56" t="s">
        <v>154</v>
      </c>
      <c r="C41" s="31" t="s">
        <v>155</v>
      </c>
      <c r="D41" s="32">
        <f t="shared" si="0"/>
        <v>13770</v>
      </c>
      <c r="E41" s="33">
        <f t="shared" si="1"/>
        <v>2859</v>
      </c>
      <c r="F41" s="34">
        <f t="shared" si="8"/>
        <v>20.76252723311547</v>
      </c>
      <c r="G41" s="32">
        <v>2735</v>
      </c>
      <c r="H41" s="32">
        <v>124</v>
      </c>
      <c r="I41" s="33">
        <f>K41+M41+O41</f>
        <v>10911</v>
      </c>
      <c r="J41" s="34">
        <f t="shared" si="9"/>
        <v>79.23747276688454</v>
      </c>
      <c r="K41" s="32">
        <v>3789</v>
      </c>
      <c r="L41" s="34">
        <f t="shared" si="10"/>
        <v>27.516339869281047</v>
      </c>
      <c r="M41" s="32">
        <v>0</v>
      </c>
      <c r="N41" s="34">
        <f t="shared" si="11"/>
        <v>0</v>
      </c>
      <c r="O41" s="32">
        <v>7122</v>
      </c>
      <c r="P41" s="32">
        <v>4591</v>
      </c>
      <c r="Q41" s="34">
        <f t="shared" si="12"/>
        <v>51.72113289760348</v>
      </c>
      <c r="R41" s="32" t="s">
        <v>156</v>
      </c>
      <c r="S41" s="32"/>
      <c r="T41" s="32"/>
      <c r="U41" s="32"/>
    </row>
    <row r="42" spans="1:21" ht="13.5">
      <c r="A42" s="62" t="s">
        <v>3</v>
      </c>
      <c r="B42" s="63"/>
      <c r="C42" s="63"/>
      <c r="D42" s="32">
        <f>SUM(D7:D41)</f>
        <v>1121743</v>
      </c>
      <c r="E42" s="32">
        <f aca="true" t="shared" si="13" ref="E42:P42">SUM(E7:E41)</f>
        <v>127824</v>
      </c>
      <c r="F42" s="34">
        <f t="shared" si="8"/>
        <v>11.395123481938377</v>
      </c>
      <c r="G42" s="32">
        <f t="shared" si="13"/>
        <v>125147</v>
      </c>
      <c r="H42" s="32">
        <f t="shared" si="13"/>
        <v>2677</v>
      </c>
      <c r="I42" s="32">
        <f t="shared" si="13"/>
        <v>993919</v>
      </c>
      <c r="J42" s="34">
        <f t="shared" si="9"/>
        <v>88.60487651806163</v>
      </c>
      <c r="K42" s="32">
        <f t="shared" si="13"/>
        <v>637480</v>
      </c>
      <c r="L42" s="34">
        <f t="shared" si="10"/>
        <v>56.82941636364123</v>
      </c>
      <c r="M42" s="32">
        <f t="shared" si="13"/>
        <v>10580</v>
      </c>
      <c r="N42" s="34">
        <f t="shared" si="11"/>
        <v>0.9431750409853237</v>
      </c>
      <c r="O42" s="32">
        <f t="shared" si="13"/>
        <v>345859</v>
      </c>
      <c r="P42" s="32">
        <f t="shared" si="13"/>
        <v>91233</v>
      </c>
      <c r="Q42" s="34">
        <f t="shared" si="12"/>
        <v>30.832285113435077</v>
      </c>
      <c r="R42" s="32">
        <f>COUNTIF(R7:R41,"○")</f>
        <v>35</v>
      </c>
      <c r="S42" s="32">
        <f>COUNTIF(S7:S41,"○")</f>
        <v>0</v>
      </c>
      <c r="T42" s="32">
        <f>COUNTIF(T7:T41,"○")</f>
        <v>0</v>
      </c>
      <c r="U42" s="32">
        <f>COUNTIF(U7:U41,"○")</f>
        <v>0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5</v>
      </c>
      <c r="B2" s="72" t="s">
        <v>76</v>
      </c>
      <c r="C2" s="75" t="s">
        <v>77</v>
      </c>
      <c r="D2" s="14" t="s">
        <v>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7</v>
      </c>
      <c r="E3" s="60" t="s">
        <v>8</v>
      </c>
      <c r="F3" s="90"/>
      <c r="G3" s="91"/>
      <c r="H3" s="57" t="s">
        <v>9</v>
      </c>
      <c r="I3" s="58"/>
      <c r="J3" s="59"/>
      <c r="K3" s="60" t="s">
        <v>10</v>
      </c>
      <c r="L3" s="58"/>
      <c r="M3" s="59"/>
      <c r="N3" s="26" t="s">
        <v>7</v>
      </c>
      <c r="O3" s="17" t="s">
        <v>11</v>
      </c>
      <c r="P3" s="24"/>
      <c r="Q3" s="24"/>
      <c r="R3" s="24"/>
      <c r="S3" s="24"/>
      <c r="T3" s="25"/>
      <c r="U3" s="17" t="s">
        <v>12</v>
      </c>
      <c r="V3" s="24"/>
      <c r="W3" s="24"/>
      <c r="X3" s="24"/>
      <c r="Y3" s="24"/>
      <c r="Z3" s="25"/>
      <c r="AA3" s="17" t="s">
        <v>13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7</v>
      </c>
      <c r="F4" s="18" t="s">
        <v>79</v>
      </c>
      <c r="G4" s="18" t="s">
        <v>80</v>
      </c>
      <c r="H4" s="26" t="s">
        <v>7</v>
      </c>
      <c r="I4" s="18" t="s">
        <v>79</v>
      </c>
      <c r="J4" s="18" t="s">
        <v>80</v>
      </c>
      <c r="K4" s="26" t="s">
        <v>7</v>
      </c>
      <c r="L4" s="18" t="s">
        <v>79</v>
      </c>
      <c r="M4" s="18" t="s">
        <v>80</v>
      </c>
      <c r="N4" s="27"/>
      <c r="O4" s="26" t="s">
        <v>7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26" t="s">
        <v>7</v>
      </c>
      <c r="V4" s="18" t="s">
        <v>81</v>
      </c>
      <c r="W4" s="18" t="s">
        <v>82</v>
      </c>
      <c r="X4" s="18" t="s">
        <v>83</v>
      </c>
      <c r="Y4" s="18" t="s">
        <v>84</v>
      </c>
      <c r="Z4" s="18" t="s">
        <v>85</v>
      </c>
      <c r="AA4" s="26" t="s">
        <v>7</v>
      </c>
      <c r="AB4" s="18" t="s">
        <v>79</v>
      </c>
      <c r="AC4" s="18" t="s">
        <v>80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86</v>
      </c>
      <c r="E6" s="19" t="s">
        <v>86</v>
      </c>
      <c r="F6" s="19" t="s">
        <v>86</v>
      </c>
      <c r="G6" s="19" t="s">
        <v>86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N6" s="19" t="s">
        <v>86</v>
      </c>
      <c r="O6" s="19" t="s">
        <v>86</v>
      </c>
      <c r="P6" s="19" t="s">
        <v>86</v>
      </c>
      <c r="Q6" s="19" t="s">
        <v>86</v>
      </c>
      <c r="R6" s="19" t="s">
        <v>86</v>
      </c>
      <c r="S6" s="19" t="s">
        <v>86</v>
      </c>
      <c r="T6" s="19" t="s">
        <v>86</v>
      </c>
      <c r="U6" s="19" t="s">
        <v>86</v>
      </c>
      <c r="V6" s="19" t="s">
        <v>86</v>
      </c>
      <c r="W6" s="19" t="s">
        <v>86</v>
      </c>
      <c r="X6" s="19" t="s">
        <v>86</v>
      </c>
      <c r="Y6" s="19" t="s">
        <v>86</v>
      </c>
      <c r="Z6" s="19" t="s">
        <v>86</v>
      </c>
      <c r="AA6" s="19" t="s">
        <v>86</v>
      </c>
      <c r="AB6" s="19" t="s">
        <v>86</v>
      </c>
      <c r="AC6" s="19" t="s">
        <v>86</v>
      </c>
    </row>
    <row r="7" spans="1:29" ht="13.5">
      <c r="A7" s="55" t="s">
        <v>88</v>
      </c>
      <c r="B7" s="56" t="s">
        <v>89</v>
      </c>
      <c r="C7" s="31" t="s">
        <v>90</v>
      </c>
      <c r="D7" s="32">
        <f aca="true" t="shared" si="0" ref="D7:D41">E7+H7+K7</f>
        <v>40105</v>
      </c>
      <c r="E7" s="32">
        <f aca="true" t="shared" si="1" ref="E7:E41">F7+G7</f>
        <v>0</v>
      </c>
      <c r="F7" s="32">
        <v>0</v>
      </c>
      <c r="G7" s="32">
        <v>0</v>
      </c>
      <c r="H7" s="32">
        <f aca="true" t="shared" si="2" ref="H7:H41">I7+J7</f>
        <v>12458</v>
      </c>
      <c r="I7" s="32">
        <v>12458</v>
      </c>
      <c r="J7" s="32">
        <v>0</v>
      </c>
      <c r="K7" s="32">
        <f aca="true" t="shared" si="3" ref="K7:K41">L7+M7</f>
        <v>27647</v>
      </c>
      <c r="L7" s="32">
        <v>0</v>
      </c>
      <c r="M7" s="32">
        <v>27647</v>
      </c>
      <c r="N7" s="32">
        <f aca="true" t="shared" si="4" ref="N7:N41">O7+U7+AA7</f>
        <v>40105</v>
      </c>
      <c r="O7" s="32">
        <f aca="true" t="shared" si="5" ref="O7:O41">SUM(P7:T7)</f>
        <v>12458</v>
      </c>
      <c r="P7" s="32">
        <v>12458</v>
      </c>
      <c r="Q7" s="32">
        <v>0</v>
      </c>
      <c r="R7" s="32">
        <v>0</v>
      </c>
      <c r="S7" s="32">
        <v>0</v>
      </c>
      <c r="T7" s="32">
        <v>0</v>
      </c>
      <c r="U7" s="32">
        <f aca="true" t="shared" si="6" ref="U7:U41">SUM(V7:Z7)</f>
        <v>27647</v>
      </c>
      <c r="V7" s="32">
        <v>27647</v>
      </c>
      <c r="W7" s="32">
        <v>0</v>
      </c>
      <c r="X7" s="32">
        <v>0</v>
      </c>
      <c r="Y7" s="32">
        <v>0</v>
      </c>
      <c r="Z7" s="32">
        <v>0</v>
      </c>
      <c r="AA7" s="32">
        <f aca="true" t="shared" si="7" ref="AA7:AA41">AB7+AC7</f>
        <v>0</v>
      </c>
      <c r="AB7" s="32">
        <v>0</v>
      </c>
      <c r="AC7" s="32">
        <v>0</v>
      </c>
    </row>
    <row r="8" spans="1:29" ht="13.5">
      <c r="A8" s="55" t="s">
        <v>88</v>
      </c>
      <c r="B8" s="56" t="s">
        <v>91</v>
      </c>
      <c r="C8" s="31" t="s">
        <v>92</v>
      </c>
      <c r="D8" s="32">
        <f t="shared" si="0"/>
        <v>27484</v>
      </c>
      <c r="E8" s="32">
        <f t="shared" si="1"/>
        <v>0</v>
      </c>
      <c r="F8" s="32">
        <v>0</v>
      </c>
      <c r="G8" s="32">
        <v>0</v>
      </c>
      <c r="H8" s="32">
        <f t="shared" si="2"/>
        <v>0</v>
      </c>
      <c r="I8" s="32">
        <v>0</v>
      </c>
      <c r="J8" s="32">
        <v>0</v>
      </c>
      <c r="K8" s="32">
        <f t="shared" si="3"/>
        <v>27484</v>
      </c>
      <c r="L8" s="32">
        <v>8162</v>
      </c>
      <c r="M8" s="32">
        <v>19322</v>
      </c>
      <c r="N8" s="32">
        <f t="shared" si="4"/>
        <v>27484</v>
      </c>
      <c r="O8" s="32">
        <f t="shared" si="5"/>
        <v>8162</v>
      </c>
      <c r="P8" s="32">
        <v>8162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19322</v>
      </c>
      <c r="V8" s="32">
        <v>0</v>
      </c>
      <c r="W8" s="32">
        <v>19322</v>
      </c>
      <c r="X8" s="32">
        <v>0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88</v>
      </c>
      <c r="B9" s="56" t="s">
        <v>93</v>
      </c>
      <c r="C9" s="31" t="s">
        <v>94</v>
      </c>
      <c r="D9" s="32">
        <f t="shared" si="0"/>
        <v>7463</v>
      </c>
      <c r="E9" s="32">
        <f t="shared" si="1"/>
        <v>0</v>
      </c>
      <c r="F9" s="32">
        <v>0</v>
      </c>
      <c r="G9" s="32">
        <v>0</v>
      </c>
      <c r="H9" s="32">
        <f t="shared" si="2"/>
        <v>2144</v>
      </c>
      <c r="I9" s="32">
        <v>2144</v>
      </c>
      <c r="J9" s="32">
        <v>0</v>
      </c>
      <c r="K9" s="32">
        <f t="shared" si="3"/>
        <v>5319</v>
      </c>
      <c r="L9" s="32">
        <v>0</v>
      </c>
      <c r="M9" s="32">
        <v>5319</v>
      </c>
      <c r="N9" s="32">
        <f t="shared" si="4"/>
        <v>7463</v>
      </c>
      <c r="O9" s="32">
        <f t="shared" si="5"/>
        <v>2144</v>
      </c>
      <c r="P9" s="32">
        <v>2144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5319</v>
      </c>
      <c r="V9" s="32">
        <v>5319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88</v>
      </c>
      <c r="B10" s="56" t="s">
        <v>95</v>
      </c>
      <c r="C10" s="31" t="s">
        <v>96</v>
      </c>
      <c r="D10" s="32">
        <f t="shared" si="0"/>
        <v>19404</v>
      </c>
      <c r="E10" s="32">
        <f t="shared" si="1"/>
        <v>0</v>
      </c>
      <c r="F10" s="32">
        <v>0</v>
      </c>
      <c r="G10" s="32">
        <v>0</v>
      </c>
      <c r="H10" s="32">
        <f t="shared" si="2"/>
        <v>5983</v>
      </c>
      <c r="I10" s="32">
        <v>5983</v>
      </c>
      <c r="J10" s="32">
        <v>0</v>
      </c>
      <c r="K10" s="32">
        <f t="shared" si="3"/>
        <v>13421</v>
      </c>
      <c r="L10" s="32">
        <v>0</v>
      </c>
      <c r="M10" s="32">
        <v>13421</v>
      </c>
      <c r="N10" s="32">
        <f t="shared" si="4"/>
        <v>19404</v>
      </c>
      <c r="O10" s="32">
        <f t="shared" si="5"/>
        <v>5983</v>
      </c>
      <c r="P10" s="32">
        <v>5983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13421</v>
      </c>
      <c r="V10" s="32">
        <v>13421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88</v>
      </c>
      <c r="B11" s="56" t="s">
        <v>97</v>
      </c>
      <c r="C11" s="31" t="s">
        <v>98</v>
      </c>
      <c r="D11" s="32">
        <f t="shared" si="0"/>
        <v>15059</v>
      </c>
      <c r="E11" s="32">
        <f t="shared" si="1"/>
        <v>0</v>
      </c>
      <c r="F11" s="32">
        <v>0</v>
      </c>
      <c r="G11" s="32">
        <v>0</v>
      </c>
      <c r="H11" s="32">
        <f t="shared" si="2"/>
        <v>7029</v>
      </c>
      <c r="I11" s="32">
        <v>7029</v>
      </c>
      <c r="J11" s="32">
        <v>0</v>
      </c>
      <c r="K11" s="32">
        <f t="shared" si="3"/>
        <v>8030</v>
      </c>
      <c r="L11" s="32">
        <v>0</v>
      </c>
      <c r="M11" s="32">
        <v>8030</v>
      </c>
      <c r="N11" s="32">
        <f t="shared" si="4"/>
        <v>15059</v>
      </c>
      <c r="O11" s="32">
        <f t="shared" si="5"/>
        <v>7029</v>
      </c>
      <c r="P11" s="32">
        <v>7029</v>
      </c>
      <c r="Q11" s="32">
        <v>0</v>
      </c>
      <c r="R11" s="32">
        <v>0</v>
      </c>
      <c r="S11" s="32">
        <v>0</v>
      </c>
      <c r="T11" s="32">
        <v>0</v>
      </c>
      <c r="U11" s="32">
        <f t="shared" si="6"/>
        <v>8030</v>
      </c>
      <c r="V11" s="32">
        <v>8030</v>
      </c>
      <c r="W11" s="32">
        <v>0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88</v>
      </c>
      <c r="B12" s="56" t="s">
        <v>99</v>
      </c>
      <c r="C12" s="31" t="s">
        <v>100</v>
      </c>
      <c r="D12" s="32">
        <f t="shared" si="0"/>
        <v>10460</v>
      </c>
      <c r="E12" s="32">
        <f t="shared" si="1"/>
        <v>0</v>
      </c>
      <c r="F12" s="32">
        <v>0</v>
      </c>
      <c r="G12" s="32">
        <v>0</v>
      </c>
      <c r="H12" s="32">
        <f t="shared" si="2"/>
        <v>3741</v>
      </c>
      <c r="I12" s="32">
        <v>3741</v>
      </c>
      <c r="J12" s="32">
        <v>0</v>
      </c>
      <c r="K12" s="32">
        <f t="shared" si="3"/>
        <v>6719</v>
      </c>
      <c r="L12" s="32">
        <v>0</v>
      </c>
      <c r="M12" s="32">
        <v>6719</v>
      </c>
      <c r="N12" s="32">
        <f t="shared" si="4"/>
        <v>11059</v>
      </c>
      <c r="O12" s="32">
        <f t="shared" si="5"/>
        <v>3741</v>
      </c>
      <c r="P12" s="32">
        <v>3741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6719</v>
      </c>
      <c r="V12" s="32">
        <v>6719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599</v>
      </c>
      <c r="AB12" s="32">
        <v>599</v>
      </c>
      <c r="AC12" s="32">
        <v>0</v>
      </c>
    </row>
    <row r="13" spans="1:29" ht="13.5">
      <c r="A13" s="55" t="s">
        <v>88</v>
      </c>
      <c r="B13" s="56" t="s">
        <v>101</v>
      </c>
      <c r="C13" s="31" t="s">
        <v>102</v>
      </c>
      <c r="D13" s="32">
        <f t="shared" si="0"/>
        <v>12938</v>
      </c>
      <c r="E13" s="32">
        <f t="shared" si="1"/>
        <v>0</v>
      </c>
      <c r="F13" s="32">
        <v>0</v>
      </c>
      <c r="G13" s="32">
        <v>0</v>
      </c>
      <c r="H13" s="32">
        <f t="shared" si="2"/>
        <v>2859</v>
      </c>
      <c r="I13" s="32">
        <v>2859</v>
      </c>
      <c r="J13" s="32">
        <v>0</v>
      </c>
      <c r="K13" s="32">
        <f t="shared" si="3"/>
        <v>10079</v>
      </c>
      <c r="L13" s="32">
        <v>0</v>
      </c>
      <c r="M13" s="32">
        <v>10079</v>
      </c>
      <c r="N13" s="32">
        <f t="shared" si="4"/>
        <v>12943</v>
      </c>
      <c r="O13" s="32">
        <f t="shared" si="5"/>
        <v>2859</v>
      </c>
      <c r="P13" s="32">
        <v>2859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10079</v>
      </c>
      <c r="V13" s="32">
        <v>10079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5</v>
      </c>
      <c r="AB13" s="32">
        <v>5</v>
      </c>
      <c r="AC13" s="32">
        <v>0</v>
      </c>
    </row>
    <row r="14" spans="1:29" ht="13.5">
      <c r="A14" s="55" t="s">
        <v>88</v>
      </c>
      <c r="B14" s="56" t="s">
        <v>103</v>
      </c>
      <c r="C14" s="31" t="s">
        <v>0</v>
      </c>
      <c r="D14" s="32">
        <f t="shared" si="0"/>
        <v>11013</v>
      </c>
      <c r="E14" s="32">
        <f t="shared" si="1"/>
        <v>0</v>
      </c>
      <c r="F14" s="32">
        <v>0</v>
      </c>
      <c r="G14" s="32">
        <v>0</v>
      </c>
      <c r="H14" s="32">
        <f t="shared" si="2"/>
        <v>4502</v>
      </c>
      <c r="I14" s="32">
        <v>4502</v>
      </c>
      <c r="J14" s="32">
        <v>0</v>
      </c>
      <c r="K14" s="32">
        <f t="shared" si="3"/>
        <v>6511</v>
      </c>
      <c r="L14" s="32">
        <v>0</v>
      </c>
      <c r="M14" s="32">
        <v>6511</v>
      </c>
      <c r="N14" s="32">
        <f t="shared" si="4"/>
        <v>11406</v>
      </c>
      <c r="O14" s="32">
        <f t="shared" si="5"/>
        <v>4502</v>
      </c>
      <c r="P14" s="32">
        <v>4502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6511</v>
      </c>
      <c r="V14" s="32">
        <v>6511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393</v>
      </c>
      <c r="AB14" s="32">
        <v>393</v>
      </c>
      <c r="AC14" s="32">
        <v>0</v>
      </c>
    </row>
    <row r="15" spans="1:29" ht="13.5">
      <c r="A15" s="55" t="s">
        <v>88</v>
      </c>
      <c r="B15" s="56" t="s">
        <v>104</v>
      </c>
      <c r="C15" s="31" t="s">
        <v>105</v>
      </c>
      <c r="D15" s="32">
        <f t="shared" si="0"/>
        <v>7834</v>
      </c>
      <c r="E15" s="32">
        <f t="shared" si="1"/>
        <v>0</v>
      </c>
      <c r="F15" s="32">
        <v>0</v>
      </c>
      <c r="G15" s="32">
        <v>0</v>
      </c>
      <c r="H15" s="32">
        <f t="shared" si="2"/>
        <v>4394</v>
      </c>
      <c r="I15" s="32">
        <v>4394</v>
      </c>
      <c r="J15" s="32">
        <v>0</v>
      </c>
      <c r="K15" s="32">
        <f t="shared" si="3"/>
        <v>3440</v>
      </c>
      <c r="L15" s="32">
        <v>0</v>
      </c>
      <c r="M15" s="32">
        <v>3440</v>
      </c>
      <c r="N15" s="32">
        <f t="shared" si="4"/>
        <v>8028</v>
      </c>
      <c r="O15" s="32">
        <f t="shared" si="5"/>
        <v>4394</v>
      </c>
      <c r="P15" s="32">
        <v>4394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3440</v>
      </c>
      <c r="V15" s="32">
        <v>3440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194</v>
      </c>
      <c r="AB15" s="32">
        <v>194</v>
      </c>
      <c r="AC15" s="32">
        <v>0</v>
      </c>
    </row>
    <row r="16" spans="1:29" ht="13.5">
      <c r="A16" s="55" t="s">
        <v>88</v>
      </c>
      <c r="B16" s="56" t="s">
        <v>106</v>
      </c>
      <c r="C16" s="31" t="s">
        <v>107</v>
      </c>
      <c r="D16" s="32">
        <f t="shared" si="0"/>
        <v>3686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3686</v>
      </c>
      <c r="L16" s="32">
        <v>2151</v>
      </c>
      <c r="M16" s="32">
        <v>1535</v>
      </c>
      <c r="N16" s="32">
        <f t="shared" si="4"/>
        <v>3706</v>
      </c>
      <c r="O16" s="32">
        <f t="shared" si="5"/>
        <v>2151</v>
      </c>
      <c r="P16" s="32">
        <v>2151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1535</v>
      </c>
      <c r="V16" s="32">
        <v>1535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20</v>
      </c>
      <c r="AB16" s="32">
        <v>20</v>
      </c>
      <c r="AC16" s="32">
        <v>0</v>
      </c>
    </row>
    <row r="17" spans="1:29" ht="13.5">
      <c r="A17" s="55" t="s">
        <v>88</v>
      </c>
      <c r="B17" s="56" t="s">
        <v>108</v>
      </c>
      <c r="C17" s="31" t="s">
        <v>109</v>
      </c>
      <c r="D17" s="32">
        <f t="shared" si="0"/>
        <v>1210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1210</v>
      </c>
      <c r="L17" s="32">
        <v>914</v>
      </c>
      <c r="M17" s="32">
        <v>296</v>
      </c>
      <c r="N17" s="32">
        <f t="shared" si="4"/>
        <v>1219</v>
      </c>
      <c r="O17" s="32">
        <f t="shared" si="5"/>
        <v>914</v>
      </c>
      <c r="P17" s="32">
        <v>914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296</v>
      </c>
      <c r="V17" s="32">
        <v>296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9</v>
      </c>
      <c r="AB17" s="32">
        <v>9</v>
      </c>
      <c r="AC17" s="32">
        <v>0</v>
      </c>
    </row>
    <row r="18" spans="1:29" ht="13.5">
      <c r="A18" s="55" t="s">
        <v>88</v>
      </c>
      <c r="B18" s="56" t="s">
        <v>110</v>
      </c>
      <c r="C18" s="31" t="s">
        <v>111</v>
      </c>
      <c r="D18" s="32">
        <f t="shared" si="0"/>
        <v>118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118</v>
      </c>
      <c r="L18" s="32">
        <v>100</v>
      </c>
      <c r="M18" s="32">
        <v>18</v>
      </c>
      <c r="N18" s="32">
        <f t="shared" si="4"/>
        <v>118</v>
      </c>
      <c r="O18" s="32">
        <f t="shared" si="5"/>
        <v>100</v>
      </c>
      <c r="P18" s="32">
        <v>100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18</v>
      </c>
      <c r="V18" s="32">
        <v>18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88</v>
      </c>
      <c r="B19" s="56" t="s">
        <v>112</v>
      </c>
      <c r="C19" s="31" t="s">
        <v>113</v>
      </c>
      <c r="D19" s="32">
        <f t="shared" si="0"/>
        <v>8812</v>
      </c>
      <c r="E19" s="32">
        <f t="shared" si="1"/>
        <v>0</v>
      </c>
      <c r="F19" s="32">
        <v>0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8812</v>
      </c>
      <c r="L19" s="32">
        <v>5420</v>
      </c>
      <c r="M19" s="32">
        <v>3392</v>
      </c>
      <c r="N19" s="32">
        <f t="shared" si="4"/>
        <v>8812</v>
      </c>
      <c r="O19" s="32">
        <f t="shared" si="5"/>
        <v>5420</v>
      </c>
      <c r="P19" s="32">
        <v>5420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3392</v>
      </c>
      <c r="V19" s="32">
        <v>3392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88</v>
      </c>
      <c r="B20" s="56" t="s">
        <v>114</v>
      </c>
      <c r="C20" s="31" t="s">
        <v>115</v>
      </c>
      <c r="D20" s="32">
        <f t="shared" si="0"/>
        <v>9814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9814</v>
      </c>
      <c r="L20" s="32">
        <v>4131</v>
      </c>
      <c r="M20" s="32">
        <v>5683</v>
      </c>
      <c r="N20" s="32">
        <f t="shared" si="4"/>
        <v>9851</v>
      </c>
      <c r="O20" s="32">
        <f t="shared" si="5"/>
        <v>4131</v>
      </c>
      <c r="P20" s="32">
        <v>4131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5683</v>
      </c>
      <c r="V20" s="32">
        <v>5683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37</v>
      </c>
      <c r="AB20" s="32">
        <v>37</v>
      </c>
      <c r="AC20" s="32">
        <v>0</v>
      </c>
    </row>
    <row r="21" spans="1:29" ht="13.5">
      <c r="A21" s="55" t="s">
        <v>88</v>
      </c>
      <c r="B21" s="56" t="s">
        <v>116</v>
      </c>
      <c r="C21" s="31" t="s">
        <v>117</v>
      </c>
      <c r="D21" s="32">
        <f t="shared" si="0"/>
        <v>2351</v>
      </c>
      <c r="E21" s="32">
        <f t="shared" si="1"/>
        <v>0</v>
      </c>
      <c r="F21" s="32">
        <v>0</v>
      </c>
      <c r="G21" s="32">
        <v>0</v>
      </c>
      <c r="H21" s="32">
        <f t="shared" si="2"/>
        <v>264</v>
      </c>
      <c r="I21" s="32">
        <v>264</v>
      </c>
      <c r="J21" s="32">
        <v>0</v>
      </c>
      <c r="K21" s="32">
        <f t="shared" si="3"/>
        <v>2087</v>
      </c>
      <c r="L21" s="32">
        <v>0</v>
      </c>
      <c r="M21" s="32">
        <v>2087</v>
      </c>
      <c r="N21" s="32">
        <f t="shared" si="4"/>
        <v>2351</v>
      </c>
      <c r="O21" s="32">
        <f t="shared" si="5"/>
        <v>264</v>
      </c>
      <c r="P21" s="32">
        <v>264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2087</v>
      </c>
      <c r="V21" s="32">
        <v>2087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88</v>
      </c>
      <c r="B22" s="56" t="s">
        <v>118</v>
      </c>
      <c r="C22" s="31" t="s">
        <v>119</v>
      </c>
      <c r="D22" s="32">
        <f t="shared" si="0"/>
        <v>11398</v>
      </c>
      <c r="E22" s="32">
        <f t="shared" si="1"/>
        <v>0</v>
      </c>
      <c r="F22" s="32">
        <v>0</v>
      </c>
      <c r="G22" s="32">
        <v>0</v>
      </c>
      <c r="H22" s="32">
        <f t="shared" si="2"/>
        <v>11398</v>
      </c>
      <c r="I22" s="32">
        <v>4454</v>
      </c>
      <c r="J22" s="32">
        <v>6944</v>
      </c>
      <c r="K22" s="32">
        <f t="shared" si="3"/>
        <v>0</v>
      </c>
      <c r="L22" s="32">
        <v>0</v>
      </c>
      <c r="M22" s="32">
        <v>0</v>
      </c>
      <c r="N22" s="32">
        <f t="shared" si="4"/>
        <v>12026</v>
      </c>
      <c r="O22" s="32">
        <f t="shared" si="5"/>
        <v>4768</v>
      </c>
      <c r="P22" s="32">
        <v>4768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6944</v>
      </c>
      <c r="V22" s="32">
        <v>6944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314</v>
      </c>
      <c r="AB22" s="32">
        <v>314</v>
      </c>
      <c r="AC22" s="32">
        <v>0</v>
      </c>
    </row>
    <row r="23" spans="1:29" ht="13.5">
      <c r="A23" s="55" t="s">
        <v>88</v>
      </c>
      <c r="B23" s="56" t="s">
        <v>120</v>
      </c>
      <c r="C23" s="31" t="s">
        <v>61</v>
      </c>
      <c r="D23" s="32">
        <f t="shared" si="0"/>
        <v>6996</v>
      </c>
      <c r="E23" s="32">
        <f t="shared" si="1"/>
        <v>0</v>
      </c>
      <c r="F23" s="32">
        <v>0</v>
      </c>
      <c r="G23" s="32">
        <v>0</v>
      </c>
      <c r="H23" s="32">
        <f t="shared" si="2"/>
        <v>3196</v>
      </c>
      <c r="I23" s="32">
        <v>3196</v>
      </c>
      <c r="J23" s="32">
        <v>0</v>
      </c>
      <c r="K23" s="32">
        <f t="shared" si="3"/>
        <v>3800</v>
      </c>
      <c r="L23" s="32">
        <v>0</v>
      </c>
      <c r="M23" s="32">
        <v>3800</v>
      </c>
      <c r="N23" s="32">
        <f t="shared" si="4"/>
        <v>6996</v>
      </c>
      <c r="O23" s="32">
        <f t="shared" si="5"/>
        <v>3196</v>
      </c>
      <c r="P23" s="32">
        <v>3196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3800</v>
      </c>
      <c r="V23" s="32">
        <v>3800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88</v>
      </c>
      <c r="B24" s="56" t="s">
        <v>121</v>
      </c>
      <c r="C24" s="31" t="s">
        <v>122</v>
      </c>
      <c r="D24" s="32">
        <f t="shared" si="0"/>
        <v>8653</v>
      </c>
      <c r="E24" s="32">
        <f t="shared" si="1"/>
        <v>0</v>
      </c>
      <c r="F24" s="32">
        <v>0</v>
      </c>
      <c r="G24" s="32">
        <v>0</v>
      </c>
      <c r="H24" s="32">
        <f t="shared" si="2"/>
        <v>5205</v>
      </c>
      <c r="I24" s="32">
        <v>5205</v>
      </c>
      <c r="J24" s="32">
        <v>0</v>
      </c>
      <c r="K24" s="32">
        <f t="shared" si="3"/>
        <v>3448</v>
      </c>
      <c r="L24" s="32">
        <v>0</v>
      </c>
      <c r="M24" s="32">
        <v>3448</v>
      </c>
      <c r="N24" s="32">
        <f t="shared" si="4"/>
        <v>8721</v>
      </c>
      <c r="O24" s="32">
        <f t="shared" si="5"/>
        <v>5205</v>
      </c>
      <c r="P24" s="32">
        <v>5205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3448</v>
      </c>
      <c r="V24" s="32">
        <v>3448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68</v>
      </c>
      <c r="AB24" s="32">
        <v>68</v>
      </c>
      <c r="AC24" s="32">
        <v>0</v>
      </c>
    </row>
    <row r="25" spans="1:29" ht="13.5">
      <c r="A25" s="55" t="s">
        <v>88</v>
      </c>
      <c r="B25" s="56" t="s">
        <v>123</v>
      </c>
      <c r="C25" s="31" t="s">
        <v>124</v>
      </c>
      <c r="D25" s="32">
        <f t="shared" si="0"/>
        <v>13878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2">
        <v>0</v>
      </c>
      <c r="J25" s="32">
        <v>0</v>
      </c>
      <c r="K25" s="32">
        <f t="shared" si="3"/>
        <v>13878</v>
      </c>
      <c r="L25" s="32">
        <v>6485</v>
      </c>
      <c r="M25" s="32">
        <v>7393</v>
      </c>
      <c r="N25" s="32">
        <f t="shared" si="4"/>
        <v>13887</v>
      </c>
      <c r="O25" s="32">
        <f t="shared" si="5"/>
        <v>6485</v>
      </c>
      <c r="P25" s="32">
        <v>6485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7393</v>
      </c>
      <c r="V25" s="32">
        <v>7393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9</v>
      </c>
      <c r="AB25" s="32">
        <v>9</v>
      </c>
      <c r="AC25" s="32">
        <v>0</v>
      </c>
    </row>
    <row r="26" spans="1:29" ht="13.5">
      <c r="A26" s="55" t="s">
        <v>88</v>
      </c>
      <c r="B26" s="56" t="s">
        <v>125</v>
      </c>
      <c r="C26" s="31" t="s">
        <v>126</v>
      </c>
      <c r="D26" s="32">
        <f t="shared" si="0"/>
        <v>154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154</v>
      </c>
      <c r="L26" s="32">
        <v>29</v>
      </c>
      <c r="M26" s="32">
        <v>125</v>
      </c>
      <c r="N26" s="32">
        <f t="shared" si="4"/>
        <v>154</v>
      </c>
      <c r="O26" s="32">
        <f t="shared" si="5"/>
        <v>29</v>
      </c>
      <c r="P26" s="32">
        <v>29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125</v>
      </c>
      <c r="V26" s="32">
        <v>125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0</v>
      </c>
      <c r="AB26" s="32">
        <v>0</v>
      </c>
      <c r="AC26" s="32">
        <v>0</v>
      </c>
    </row>
    <row r="27" spans="1:29" ht="13.5">
      <c r="A27" s="55" t="s">
        <v>88</v>
      </c>
      <c r="B27" s="56" t="s">
        <v>127</v>
      </c>
      <c r="C27" s="31" t="s">
        <v>128</v>
      </c>
      <c r="D27" s="32">
        <f t="shared" si="0"/>
        <v>1338</v>
      </c>
      <c r="E27" s="32">
        <f t="shared" si="1"/>
        <v>0</v>
      </c>
      <c r="F27" s="32">
        <v>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1338</v>
      </c>
      <c r="L27" s="32">
        <v>748</v>
      </c>
      <c r="M27" s="32">
        <v>590</v>
      </c>
      <c r="N27" s="32">
        <f t="shared" si="4"/>
        <v>1338</v>
      </c>
      <c r="O27" s="32">
        <f t="shared" si="5"/>
        <v>748</v>
      </c>
      <c r="P27" s="32">
        <v>748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590</v>
      </c>
      <c r="V27" s="32">
        <v>590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88</v>
      </c>
      <c r="B28" s="56" t="s">
        <v>129</v>
      </c>
      <c r="C28" s="31" t="s">
        <v>130</v>
      </c>
      <c r="D28" s="32">
        <f t="shared" si="0"/>
        <v>7086</v>
      </c>
      <c r="E28" s="32">
        <f t="shared" si="1"/>
        <v>0</v>
      </c>
      <c r="F28" s="32">
        <v>0</v>
      </c>
      <c r="G28" s="32">
        <v>0</v>
      </c>
      <c r="H28" s="32">
        <f t="shared" si="2"/>
        <v>2933</v>
      </c>
      <c r="I28" s="32">
        <v>2933</v>
      </c>
      <c r="J28" s="32">
        <v>0</v>
      </c>
      <c r="K28" s="32">
        <f t="shared" si="3"/>
        <v>4153</v>
      </c>
      <c r="L28" s="32">
        <v>0</v>
      </c>
      <c r="M28" s="32">
        <v>4153</v>
      </c>
      <c r="N28" s="32">
        <f t="shared" si="4"/>
        <v>7391</v>
      </c>
      <c r="O28" s="32">
        <f t="shared" si="5"/>
        <v>2933</v>
      </c>
      <c r="P28" s="32">
        <v>2933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4153</v>
      </c>
      <c r="V28" s="32">
        <v>4153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305</v>
      </c>
      <c r="AB28" s="32">
        <v>126</v>
      </c>
      <c r="AC28" s="32">
        <v>179</v>
      </c>
    </row>
    <row r="29" spans="1:29" ht="13.5">
      <c r="A29" s="55" t="s">
        <v>88</v>
      </c>
      <c r="B29" s="56" t="s">
        <v>131</v>
      </c>
      <c r="C29" s="31" t="s">
        <v>132</v>
      </c>
      <c r="D29" s="32">
        <f t="shared" si="0"/>
        <v>3249</v>
      </c>
      <c r="E29" s="32">
        <f t="shared" si="1"/>
        <v>0</v>
      </c>
      <c r="F29" s="32">
        <v>0</v>
      </c>
      <c r="G29" s="32">
        <v>0</v>
      </c>
      <c r="H29" s="32">
        <f t="shared" si="2"/>
        <v>3249</v>
      </c>
      <c r="I29" s="32">
        <v>825</v>
      </c>
      <c r="J29" s="32">
        <v>2424</v>
      </c>
      <c r="K29" s="32">
        <f t="shared" si="3"/>
        <v>0</v>
      </c>
      <c r="L29" s="32">
        <v>0</v>
      </c>
      <c r="M29" s="32">
        <v>0</v>
      </c>
      <c r="N29" s="32">
        <f t="shared" si="4"/>
        <v>3249</v>
      </c>
      <c r="O29" s="32">
        <f t="shared" si="5"/>
        <v>825</v>
      </c>
      <c r="P29" s="32">
        <v>825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2424</v>
      </c>
      <c r="V29" s="32">
        <v>2424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88</v>
      </c>
      <c r="B30" s="56" t="s">
        <v>133</v>
      </c>
      <c r="C30" s="31" t="s">
        <v>134</v>
      </c>
      <c r="D30" s="32">
        <f t="shared" si="0"/>
        <v>446</v>
      </c>
      <c r="E30" s="32">
        <f t="shared" si="1"/>
        <v>0</v>
      </c>
      <c r="F30" s="32">
        <v>0</v>
      </c>
      <c r="G30" s="32">
        <v>0</v>
      </c>
      <c r="H30" s="32">
        <f t="shared" si="2"/>
        <v>446</v>
      </c>
      <c r="I30" s="32">
        <v>14</v>
      </c>
      <c r="J30" s="32">
        <v>432</v>
      </c>
      <c r="K30" s="32">
        <f t="shared" si="3"/>
        <v>0</v>
      </c>
      <c r="L30" s="32">
        <v>0</v>
      </c>
      <c r="M30" s="32">
        <v>0</v>
      </c>
      <c r="N30" s="32">
        <f t="shared" si="4"/>
        <v>446</v>
      </c>
      <c r="O30" s="32">
        <f t="shared" si="5"/>
        <v>14</v>
      </c>
      <c r="P30" s="32">
        <v>14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432</v>
      </c>
      <c r="V30" s="32">
        <v>432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88</v>
      </c>
      <c r="B31" s="56" t="s">
        <v>135</v>
      </c>
      <c r="C31" s="31" t="s">
        <v>87</v>
      </c>
      <c r="D31" s="32">
        <f t="shared" si="0"/>
        <v>3258</v>
      </c>
      <c r="E31" s="32">
        <f t="shared" si="1"/>
        <v>0</v>
      </c>
      <c r="F31" s="32">
        <v>0</v>
      </c>
      <c r="G31" s="32">
        <v>0</v>
      </c>
      <c r="H31" s="32">
        <f t="shared" si="2"/>
        <v>3258</v>
      </c>
      <c r="I31" s="32">
        <v>1028</v>
      </c>
      <c r="J31" s="32">
        <v>2230</v>
      </c>
      <c r="K31" s="32">
        <f t="shared" si="3"/>
        <v>0</v>
      </c>
      <c r="L31" s="32">
        <v>0</v>
      </c>
      <c r="M31" s="32">
        <v>0</v>
      </c>
      <c r="N31" s="32">
        <f t="shared" si="4"/>
        <v>3258</v>
      </c>
      <c r="O31" s="32">
        <f t="shared" si="5"/>
        <v>1028</v>
      </c>
      <c r="P31" s="32">
        <v>1028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2230</v>
      </c>
      <c r="V31" s="32">
        <v>2230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88</v>
      </c>
      <c r="B32" s="56" t="s">
        <v>136</v>
      </c>
      <c r="C32" s="31" t="s">
        <v>137</v>
      </c>
      <c r="D32" s="32">
        <f t="shared" si="0"/>
        <v>1701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1701</v>
      </c>
      <c r="L32" s="32">
        <v>855</v>
      </c>
      <c r="M32" s="32">
        <v>846</v>
      </c>
      <c r="N32" s="32">
        <f t="shared" si="4"/>
        <v>1701</v>
      </c>
      <c r="O32" s="32">
        <f t="shared" si="5"/>
        <v>855</v>
      </c>
      <c r="P32" s="32">
        <v>855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846</v>
      </c>
      <c r="V32" s="32">
        <v>846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88</v>
      </c>
      <c r="B33" s="56" t="s">
        <v>138</v>
      </c>
      <c r="C33" s="31" t="s">
        <v>139</v>
      </c>
      <c r="D33" s="32">
        <f t="shared" si="0"/>
        <v>663</v>
      </c>
      <c r="E33" s="32">
        <f t="shared" si="1"/>
        <v>0</v>
      </c>
      <c r="F33" s="32">
        <v>0</v>
      </c>
      <c r="G33" s="32">
        <v>0</v>
      </c>
      <c r="H33" s="32">
        <f t="shared" si="2"/>
        <v>663</v>
      </c>
      <c r="I33" s="32">
        <v>76</v>
      </c>
      <c r="J33" s="32">
        <v>587</v>
      </c>
      <c r="K33" s="32">
        <f t="shared" si="3"/>
        <v>0</v>
      </c>
      <c r="L33" s="32">
        <v>0</v>
      </c>
      <c r="M33" s="32">
        <v>0</v>
      </c>
      <c r="N33" s="32">
        <f t="shared" si="4"/>
        <v>663</v>
      </c>
      <c r="O33" s="32">
        <f t="shared" si="5"/>
        <v>76</v>
      </c>
      <c r="P33" s="32">
        <v>76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587</v>
      </c>
      <c r="V33" s="32">
        <v>587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88</v>
      </c>
      <c r="B34" s="56" t="s">
        <v>140</v>
      </c>
      <c r="C34" s="31" t="s">
        <v>141</v>
      </c>
      <c r="D34" s="32">
        <f t="shared" si="0"/>
        <v>423</v>
      </c>
      <c r="E34" s="32">
        <f t="shared" si="1"/>
        <v>0</v>
      </c>
      <c r="F34" s="32">
        <v>0</v>
      </c>
      <c r="G34" s="32">
        <v>0</v>
      </c>
      <c r="H34" s="32">
        <f t="shared" si="2"/>
        <v>0</v>
      </c>
      <c r="I34" s="32">
        <v>0</v>
      </c>
      <c r="J34" s="32">
        <v>0</v>
      </c>
      <c r="K34" s="32">
        <f t="shared" si="3"/>
        <v>423</v>
      </c>
      <c r="L34" s="32">
        <v>19</v>
      </c>
      <c r="M34" s="32">
        <v>404</v>
      </c>
      <c r="N34" s="32">
        <f t="shared" si="4"/>
        <v>423</v>
      </c>
      <c r="O34" s="32">
        <f t="shared" si="5"/>
        <v>19</v>
      </c>
      <c r="P34" s="32">
        <v>19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404</v>
      </c>
      <c r="V34" s="32">
        <v>404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88</v>
      </c>
      <c r="B35" s="56" t="s">
        <v>142</v>
      </c>
      <c r="C35" s="31" t="s">
        <v>143</v>
      </c>
      <c r="D35" s="32">
        <f t="shared" si="0"/>
        <v>280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280</v>
      </c>
      <c r="L35" s="32">
        <v>39</v>
      </c>
      <c r="M35" s="32">
        <v>241</v>
      </c>
      <c r="N35" s="32">
        <f t="shared" si="4"/>
        <v>280</v>
      </c>
      <c r="O35" s="32">
        <f t="shared" si="5"/>
        <v>39</v>
      </c>
      <c r="P35" s="32">
        <v>39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241</v>
      </c>
      <c r="V35" s="32">
        <v>241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88</v>
      </c>
      <c r="B36" s="56" t="s">
        <v>144</v>
      </c>
      <c r="C36" s="31" t="s">
        <v>145</v>
      </c>
      <c r="D36" s="32">
        <f t="shared" si="0"/>
        <v>1595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1595</v>
      </c>
      <c r="L36" s="32">
        <v>752</v>
      </c>
      <c r="M36" s="32">
        <v>843</v>
      </c>
      <c r="N36" s="32">
        <f t="shared" si="4"/>
        <v>0</v>
      </c>
      <c r="O36" s="32">
        <f t="shared" si="5"/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88</v>
      </c>
      <c r="B37" s="56" t="s">
        <v>146</v>
      </c>
      <c r="C37" s="31" t="s">
        <v>147</v>
      </c>
      <c r="D37" s="32">
        <f t="shared" si="0"/>
        <v>1704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1704</v>
      </c>
      <c r="L37" s="32">
        <v>1233</v>
      </c>
      <c r="M37" s="32">
        <v>471</v>
      </c>
      <c r="N37" s="32">
        <f t="shared" si="4"/>
        <v>1704</v>
      </c>
      <c r="O37" s="32">
        <f t="shared" si="5"/>
        <v>1233</v>
      </c>
      <c r="P37" s="32">
        <v>1233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471</v>
      </c>
      <c r="V37" s="32">
        <v>471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88</v>
      </c>
      <c r="B38" s="56" t="s">
        <v>148</v>
      </c>
      <c r="C38" s="31" t="s">
        <v>149</v>
      </c>
      <c r="D38" s="32">
        <f t="shared" si="0"/>
        <v>52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52</v>
      </c>
      <c r="L38" s="32">
        <v>38</v>
      </c>
      <c r="M38" s="32">
        <v>14</v>
      </c>
      <c r="N38" s="32">
        <f t="shared" si="4"/>
        <v>52</v>
      </c>
      <c r="O38" s="32">
        <f t="shared" si="5"/>
        <v>38</v>
      </c>
      <c r="P38" s="32">
        <v>38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14</v>
      </c>
      <c r="V38" s="32">
        <v>14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88</v>
      </c>
      <c r="B39" s="56" t="s">
        <v>150</v>
      </c>
      <c r="C39" s="31" t="s">
        <v>151</v>
      </c>
      <c r="D39" s="32">
        <f t="shared" si="0"/>
        <v>1928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1928</v>
      </c>
      <c r="L39" s="32">
        <v>878</v>
      </c>
      <c r="M39" s="32">
        <v>1050</v>
      </c>
      <c r="N39" s="32">
        <f t="shared" si="4"/>
        <v>1928</v>
      </c>
      <c r="O39" s="32">
        <f t="shared" si="5"/>
        <v>878</v>
      </c>
      <c r="P39" s="32">
        <v>878</v>
      </c>
      <c r="Q39" s="32">
        <v>0</v>
      </c>
      <c r="R39" s="32">
        <v>0</v>
      </c>
      <c r="S39" s="32">
        <v>0</v>
      </c>
      <c r="T39" s="32">
        <v>0</v>
      </c>
      <c r="U39" s="32">
        <f t="shared" si="6"/>
        <v>1050</v>
      </c>
      <c r="V39" s="32">
        <v>1050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88</v>
      </c>
      <c r="B40" s="56" t="s">
        <v>152</v>
      </c>
      <c r="C40" s="31" t="s">
        <v>153</v>
      </c>
      <c r="D40" s="32">
        <f t="shared" si="0"/>
        <v>2635</v>
      </c>
      <c r="E40" s="32">
        <f t="shared" si="1"/>
        <v>0</v>
      </c>
      <c r="F40" s="32">
        <v>0</v>
      </c>
      <c r="G40" s="32">
        <v>0</v>
      </c>
      <c r="H40" s="32">
        <f t="shared" si="2"/>
        <v>2635</v>
      </c>
      <c r="I40" s="32">
        <v>1586</v>
      </c>
      <c r="J40" s="32">
        <v>1049</v>
      </c>
      <c r="K40" s="32">
        <f t="shared" si="3"/>
        <v>0</v>
      </c>
      <c r="L40" s="32">
        <v>0</v>
      </c>
      <c r="M40" s="32">
        <v>0</v>
      </c>
      <c r="N40" s="32">
        <f t="shared" si="4"/>
        <v>2635</v>
      </c>
      <c r="O40" s="32">
        <f t="shared" si="5"/>
        <v>1586</v>
      </c>
      <c r="P40" s="32">
        <v>1586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1049</v>
      </c>
      <c r="V40" s="32">
        <v>1049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88</v>
      </c>
      <c r="B41" s="56" t="s">
        <v>154</v>
      </c>
      <c r="C41" s="31" t="s">
        <v>155</v>
      </c>
      <c r="D41" s="32">
        <f t="shared" si="0"/>
        <v>4158</v>
      </c>
      <c r="E41" s="32">
        <f t="shared" si="1"/>
        <v>0</v>
      </c>
      <c r="F41" s="32">
        <v>0</v>
      </c>
      <c r="G41" s="32">
        <v>0</v>
      </c>
      <c r="H41" s="32">
        <f t="shared" si="2"/>
        <v>1662</v>
      </c>
      <c r="I41" s="32">
        <v>1662</v>
      </c>
      <c r="J41" s="32">
        <v>0</v>
      </c>
      <c r="K41" s="32">
        <f t="shared" si="3"/>
        <v>2496</v>
      </c>
      <c r="L41" s="32">
        <v>0</v>
      </c>
      <c r="M41" s="32">
        <v>2496</v>
      </c>
      <c r="N41" s="32">
        <f t="shared" si="4"/>
        <v>4176</v>
      </c>
      <c r="O41" s="32">
        <f t="shared" si="5"/>
        <v>1622</v>
      </c>
      <c r="P41" s="32">
        <v>1622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2496</v>
      </c>
      <c r="V41" s="32">
        <v>2496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58</v>
      </c>
      <c r="AB41" s="32">
        <v>58</v>
      </c>
      <c r="AC41" s="32">
        <v>0</v>
      </c>
    </row>
    <row r="42" spans="1:29" ht="13.5">
      <c r="A42" s="62" t="s">
        <v>4</v>
      </c>
      <c r="B42" s="63"/>
      <c r="C42" s="63"/>
      <c r="D42" s="32">
        <f>SUM(D7:D41)</f>
        <v>249346</v>
      </c>
      <c r="E42" s="32">
        <f aca="true" t="shared" si="8" ref="E42:AC42">SUM(E7:E41)</f>
        <v>0</v>
      </c>
      <c r="F42" s="32">
        <f t="shared" si="8"/>
        <v>0</v>
      </c>
      <c r="G42" s="32">
        <f t="shared" si="8"/>
        <v>0</v>
      </c>
      <c r="H42" s="32">
        <f t="shared" si="8"/>
        <v>78019</v>
      </c>
      <c r="I42" s="32">
        <f t="shared" si="8"/>
        <v>64353</v>
      </c>
      <c r="J42" s="32">
        <f t="shared" si="8"/>
        <v>13666</v>
      </c>
      <c r="K42" s="32">
        <f t="shared" si="8"/>
        <v>171327</v>
      </c>
      <c r="L42" s="32">
        <f t="shared" si="8"/>
        <v>31954</v>
      </c>
      <c r="M42" s="32">
        <f t="shared" si="8"/>
        <v>139373</v>
      </c>
      <c r="N42" s="32">
        <f t="shared" si="8"/>
        <v>250036</v>
      </c>
      <c r="O42" s="32">
        <f t="shared" si="8"/>
        <v>95829</v>
      </c>
      <c r="P42" s="32">
        <f t="shared" si="8"/>
        <v>95829</v>
      </c>
      <c r="Q42" s="32">
        <f t="shared" si="8"/>
        <v>0</v>
      </c>
      <c r="R42" s="32">
        <f t="shared" si="8"/>
        <v>0</v>
      </c>
      <c r="S42" s="32">
        <f t="shared" si="8"/>
        <v>0</v>
      </c>
      <c r="T42" s="32">
        <f t="shared" si="8"/>
        <v>0</v>
      </c>
      <c r="U42" s="32">
        <f t="shared" si="8"/>
        <v>152196</v>
      </c>
      <c r="V42" s="32">
        <f t="shared" si="8"/>
        <v>132874</v>
      </c>
      <c r="W42" s="32">
        <f t="shared" si="8"/>
        <v>19322</v>
      </c>
      <c r="X42" s="32">
        <f t="shared" si="8"/>
        <v>0</v>
      </c>
      <c r="Y42" s="32">
        <f t="shared" si="8"/>
        <v>0</v>
      </c>
      <c r="Z42" s="32">
        <f t="shared" si="8"/>
        <v>0</v>
      </c>
      <c r="AA42" s="32">
        <f t="shared" si="8"/>
        <v>2011</v>
      </c>
      <c r="AB42" s="32">
        <f t="shared" si="8"/>
        <v>1832</v>
      </c>
      <c r="AC42" s="32">
        <f t="shared" si="8"/>
        <v>179</v>
      </c>
    </row>
  </sheetData>
  <mergeCells count="7">
    <mergeCell ref="H3:J3"/>
    <mergeCell ref="K3:M3"/>
    <mergeCell ref="A2:A6"/>
    <mergeCell ref="B2:B6"/>
    <mergeCell ref="C2:C6"/>
    <mergeCell ref="E3:G3"/>
    <mergeCell ref="A42:C4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60</v>
      </c>
      <c r="B1" s="97"/>
      <c r="C1" s="35" t="s">
        <v>25</v>
      </c>
    </row>
    <row r="2" ht="18" customHeight="1">
      <c r="J2" s="38" t="s">
        <v>26</v>
      </c>
    </row>
    <row r="3" spans="6:11" s="39" customFormat="1" ht="19.5" customHeight="1">
      <c r="F3" s="94" t="s">
        <v>27</v>
      </c>
      <c r="G3" s="94"/>
      <c r="H3" s="40" t="s">
        <v>28</v>
      </c>
      <c r="I3" s="40" t="s">
        <v>29</v>
      </c>
      <c r="J3" s="40" t="s">
        <v>18</v>
      </c>
      <c r="K3" s="40" t="s">
        <v>30</v>
      </c>
    </row>
    <row r="4" spans="2:11" s="39" customFormat="1" ht="19.5" customHeight="1">
      <c r="B4" s="98" t="s">
        <v>31</v>
      </c>
      <c r="C4" s="41" t="s">
        <v>32</v>
      </c>
      <c r="D4" s="42">
        <f>SUMIF('水洗化人口等'!$A$7:$C$42,$A$1,'水洗化人口等'!$G$7:$G$42)</f>
        <v>125147</v>
      </c>
      <c r="F4" s="95" t="s">
        <v>33</v>
      </c>
      <c r="G4" s="41" t="s">
        <v>34</v>
      </c>
      <c r="H4" s="42">
        <f>SUMIF('し尿処理の状況'!$A$7:$C$42,$A$1,'し尿処理の状況'!$P$7:$P$42)</f>
        <v>95829</v>
      </c>
      <c r="I4" s="42">
        <f>SUMIF('し尿処理の状況'!$A$7:$C$42,$A$1,'し尿処理の状況'!$V$7:$V$42)</f>
        <v>132874</v>
      </c>
      <c r="J4" s="42">
        <f aca="true" t="shared" si="0" ref="J4:J11">H4+I4</f>
        <v>228703</v>
      </c>
      <c r="K4" s="43">
        <f aca="true" t="shared" si="1" ref="K4:K9">J4/$J$9</f>
        <v>0.9220965628464872</v>
      </c>
    </row>
    <row r="5" spans="2:11" s="39" customFormat="1" ht="19.5" customHeight="1">
      <c r="B5" s="99"/>
      <c r="C5" s="41" t="s">
        <v>35</v>
      </c>
      <c r="D5" s="42">
        <f>SUMIF('水洗化人口等'!$A$7:$C$42,$A$1,'水洗化人口等'!$H$7:$H$42)</f>
        <v>2677</v>
      </c>
      <c r="F5" s="96"/>
      <c r="G5" s="41" t="s">
        <v>36</v>
      </c>
      <c r="H5" s="42">
        <f>SUMIF('し尿処理の状況'!$A$7:$C$42,$A$1,'し尿処理の状況'!$Q$7:$Q$42)</f>
        <v>0</v>
      </c>
      <c r="I5" s="42">
        <f>SUMIF('し尿処理の状況'!$A$7:$C$42,$A$1,'し尿処理の状況'!$W$7:$W$42)</f>
        <v>19322</v>
      </c>
      <c r="J5" s="42">
        <f t="shared" si="0"/>
        <v>19322</v>
      </c>
      <c r="K5" s="43">
        <f t="shared" si="1"/>
        <v>0.07790343715351275</v>
      </c>
    </row>
    <row r="6" spans="2:11" s="39" customFormat="1" ht="19.5" customHeight="1">
      <c r="B6" s="100"/>
      <c r="C6" s="44" t="s">
        <v>37</v>
      </c>
      <c r="D6" s="45">
        <f>SUM(D4:D5)</f>
        <v>127824</v>
      </c>
      <c r="F6" s="96"/>
      <c r="G6" s="41" t="s">
        <v>38</v>
      </c>
      <c r="H6" s="42">
        <f>SUMIF('し尿処理の状況'!$A$7:$C$42,$A$1,'し尿処理の状況'!$R$7:$R$42)</f>
        <v>0</v>
      </c>
      <c r="I6" s="42">
        <f>SUMIF('し尿処理の状況'!$A$7:$C$42,$A$1,'し尿処理の状況'!$X$7:$X$42)</f>
        <v>0</v>
      </c>
      <c r="J6" s="42">
        <f t="shared" si="0"/>
        <v>0</v>
      </c>
      <c r="K6" s="43">
        <f t="shared" si="1"/>
        <v>0</v>
      </c>
    </row>
    <row r="7" spans="2:11" s="39" customFormat="1" ht="19.5" customHeight="1">
      <c r="B7" s="101" t="s">
        <v>39</v>
      </c>
      <c r="C7" s="46" t="s">
        <v>40</v>
      </c>
      <c r="D7" s="42">
        <f>SUMIF('水洗化人口等'!$A$7:$C$42,$A$1,'水洗化人口等'!$K$7:$K$42)</f>
        <v>637480</v>
      </c>
      <c r="F7" s="96"/>
      <c r="G7" s="41" t="s">
        <v>41</v>
      </c>
      <c r="H7" s="42">
        <f>SUMIF('し尿処理の状況'!$A$7:$C$42,$A$1,'し尿処理の状況'!$S$7:$S$42)</f>
        <v>0</v>
      </c>
      <c r="I7" s="42">
        <f>SUMIF('し尿処理の状況'!$A$7:$C$42,$A$1,'し尿処理の状況'!$Y$7:$Y$42)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102"/>
      <c r="C8" s="41" t="s">
        <v>42</v>
      </c>
      <c r="D8" s="42">
        <f>SUMIF('水洗化人口等'!$A$7:$C$42,$A$1,'水洗化人口等'!$M$7:$M$42)</f>
        <v>10580</v>
      </c>
      <c r="F8" s="96"/>
      <c r="G8" s="41" t="s">
        <v>43</v>
      </c>
      <c r="H8" s="42">
        <f>SUMIF('し尿処理の状況'!$A$7:$C$42,$A$1,'し尿処理の状況'!$T$7:$T$42)</f>
        <v>0</v>
      </c>
      <c r="I8" s="42">
        <f>SUMIF('し尿処理の状況'!$A$7:$C$42,$A$1,'し尿処理の状況'!$Z$7:$Z$42)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102"/>
      <c r="C9" s="41" t="s">
        <v>44</v>
      </c>
      <c r="D9" s="42">
        <f>SUMIF('水洗化人口等'!$A$7:$C$42,$A$1,'水洗化人口等'!$O$7:$O$42)</f>
        <v>345859</v>
      </c>
      <c r="F9" s="96"/>
      <c r="G9" s="41" t="s">
        <v>37</v>
      </c>
      <c r="H9" s="42">
        <f>SUM(H4:H8)</f>
        <v>95829</v>
      </c>
      <c r="I9" s="42">
        <f>SUM(I4:I8)</f>
        <v>152196</v>
      </c>
      <c r="J9" s="42">
        <f t="shared" si="0"/>
        <v>248025</v>
      </c>
      <c r="K9" s="43">
        <f t="shared" si="1"/>
        <v>1</v>
      </c>
    </row>
    <row r="10" spans="2:10" s="39" customFormat="1" ht="19.5" customHeight="1">
      <c r="B10" s="103"/>
      <c r="C10" s="44" t="s">
        <v>37</v>
      </c>
      <c r="D10" s="45">
        <f>SUM(D7:D9)</f>
        <v>993919</v>
      </c>
      <c r="F10" s="94" t="s">
        <v>45</v>
      </c>
      <c r="G10" s="94"/>
      <c r="H10" s="42">
        <f>SUMIF('し尿処理の状況'!$A$7:$C$42,$A$1,'し尿処理の状況'!$AB$7:$AB$42)</f>
        <v>1832</v>
      </c>
      <c r="I10" s="42">
        <f>SUMIF('し尿処理の状況'!$A$7:$C$42,$A$1,'し尿処理の状況'!$AC$7:$AC$42)</f>
        <v>179</v>
      </c>
      <c r="J10" s="42">
        <f t="shared" si="0"/>
        <v>2011</v>
      </c>
    </row>
    <row r="11" spans="2:10" s="39" customFormat="1" ht="19.5" customHeight="1">
      <c r="B11" s="92" t="s">
        <v>46</v>
      </c>
      <c r="C11" s="93"/>
      <c r="D11" s="45">
        <f>D6+D10</f>
        <v>1121743</v>
      </c>
      <c r="F11" s="94" t="s">
        <v>18</v>
      </c>
      <c r="G11" s="94"/>
      <c r="H11" s="42">
        <f>H9+H10</f>
        <v>97661</v>
      </c>
      <c r="I11" s="42">
        <f>I9+I10</f>
        <v>152375</v>
      </c>
      <c r="J11" s="42">
        <f t="shared" si="0"/>
        <v>250036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47</v>
      </c>
      <c r="J13" s="38" t="s">
        <v>26</v>
      </c>
    </row>
    <row r="14" spans="3:10" s="39" customFormat="1" ht="19.5" customHeight="1">
      <c r="C14" s="42">
        <f>SUMIF('水洗化人口等'!$A$7:$C$42,$A$1,'水洗化人口等'!$P$7:$P$42)</f>
        <v>91233</v>
      </c>
      <c r="D14" s="39" t="s">
        <v>48</v>
      </c>
      <c r="F14" s="94" t="s">
        <v>49</v>
      </c>
      <c r="G14" s="94"/>
      <c r="H14" s="40" t="s">
        <v>28</v>
      </c>
      <c r="I14" s="40" t="s">
        <v>29</v>
      </c>
      <c r="J14" s="40" t="s">
        <v>18</v>
      </c>
    </row>
    <row r="15" spans="6:10" s="39" customFormat="1" ht="15.75" customHeight="1">
      <c r="F15" s="94" t="s">
        <v>50</v>
      </c>
      <c r="G15" s="94"/>
      <c r="H15" s="42">
        <f>SUMIF('し尿処理の状況'!$A$7:$C$42,$A$1,'し尿処理の状況'!$F$7:$F$42)</f>
        <v>0</v>
      </c>
      <c r="I15" s="42">
        <f>SUMIF('し尿処理の状況'!$A$7:$C$42,$A$1,'し尿処理の状況'!$G$7:$G$42)</f>
        <v>0</v>
      </c>
      <c r="J15" s="42">
        <f>H15+I15</f>
        <v>0</v>
      </c>
    </row>
    <row r="16" spans="3:10" s="39" customFormat="1" ht="15.75" customHeight="1">
      <c r="C16" s="39" t="s">
        <v>51</v>
      </c>
      <c r="D16" s="50">
        <f>D10/D11</f>
        <v>0.8860487651806163</v>
      </c>
      <c r="F16" s="94" t="s">
        <v>52</v>
      </c>
      <c r="G16" s="94"/>
      <c r="H16" s="42">
        <f>SUMIF('し尿処理の状況'!$A$7:$C$42,$A$1,'し尿処理の状況'!$I$7:$I$42)</f>
        <v>64353</v>
      </c>
      <c r="I16" s="42">
        <f>SUMIF('し尿処理の状況'!$A$7:$C$42,$A$1,'し尿処理の状況'!$J$7:$J$42)</f>
        <v>13666</v>
      </c>
      <c r="J16" s="42">
        <f>H16+I16</f>
        <v>78019</v>
      </c>
    </row>
    <row r="17" spans="3:10" s="39" customFormat="1" ht="15.75" customHeight="1">
      <c r="C17" s="39" t="s">
        <v>53</v>
      </c>
      <c r="D17" s="50">
        <f>D6/D11</f>
        <v>0.11395123481938377</v>
      </c>
      <c r="F17" s="94" t="s">
        <v>54</v>
      </c>
      <c r="G17" s="94"/>
      <c r="H17" s="42">
        <f>SUMIF('し尿処理の状況'!$A$7:$C$42,$A$1,'し尿処理の状況'!$L$7:$L$42)</f>
        <v>31954</v>
      </c>
      <c r="I17" s="42">
        <f>SUMIF('し尿処理の状況'!$A$7:$C$42,$A$1,'し尿処理の状況'!$M$7:$M$42)</f>
        <v>139373</v>
      </c>
      <c r="J17" s="42">
        <f>H17+I17</f>
        <v>171327</v>
      </c>
    </row>
    <row r="18" spans="3:10" s="39" customFormat="1" ht="15.75" customHeight="1">
      <c r="C18" s="51" t="s">
        <v>55</v>
      </c>
      <c r="D18" s="50">
        <f>D7/D11</f>
        <v>0.5682941636364123</v>
      </c>
      <c r="F18" s="94" t="s">
        <v>18</v>
      </c>
      <c r="G18" s="94"/>
      <c r="H18" s="42">
        <f>SUM(H15:H17)</f>
        <v>96307</v>
      </c>
      <c r="I18" s="42">
        <f>SUM(I15:I17)</f>
        <v>153039</v>
      </c>
      <c r="J18" s="42">
        <f>SUM(J15:J17)</f>
        <v>249346</v>
      </c>
    </row>
    <row r="19" spans="3:10" ht="15.75" customHeight="1">
      <c r="C19" s="37" t="s">
        <v>56</v>
      </c>
      <c r="D19" s="50">
        <f>(D8+D9)/D11</f>
        <v>0.317754601544204</v>
      </c>
      <c r="J19" s="52"/>
    </row>
    <row r="20" spans="3:10" ht="15.75" customHeight="1">
      <c r="C20" s="37" t="s">
        <v>57</v>
      </c>
      <c r="D20" s="50">
        <f>C14/D11</f>
        <v>0.08133146362402083</v>
      </c>
      <c r="J20" s="53"/>
    </row>
    <row r="21" spans="3:10" ht="15.75" customHeight="1">
      <c r="C21" s="37" t="s">
        <v>58</v>
      </c>
      <c r="D21" s="50">
        <f>D4/D6</f>
        <v>0.9790571410689698</v>
      </c>
      <c r="F21" s="54"/>
      <c r="J21" s="53"/>
    </row>
    <row r="22" spans="3:10" ht="15.75" customHeight="1">
      <c r="C22" s="37" t="s">
        <v>59</v>
      </c>
      <c r="D22" s="50">
        <f>D5/D6</f>
        <v>0.020942858931030168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2005-09-29T02:55:55Z</dcterms:modified>
  <cp:category/>
  <cp:version/>
  <cp:contentType/>
  <cp:contentStatus/>
</cp:coreProperties>
</file>