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'し尿処理の状況'!$A$2:$AC$51</definedName>
    <definedName name="_xlnm.Print_Area" localSheetId="0">'水洗化人口等'!$A$2:$U$51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<sst xmlns="http://schemas.openxmlformats.org/spreadsheetml/2006/main" count="458" uniqueCount="174">
  <si>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</si>
  <si>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</si>
  <si>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</si>
  <si>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</si>
  <si>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</si>
  <si>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</si>
  <si>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</si>
  <si>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</si>
  <si>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</si>
  <si>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</si>
  <si>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</si>
  <si>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</si>
  <si>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</si>
  <si>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</si>
  <si>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</si>
  <si>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</si>
  <si>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</si>
  <si>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</si>
  <si>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</si>
  <si>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45301</t>
  </si>
  <si>
    <t>清武町</t>
  </si>
  <si>
    <t>45302</t>
  </si>
  <si>
    <t>45303</t>
  </si>
  <si>
    <t>佐土原町</t>
  </si>
  <si>
    <t>45321</t>
  </si>
  <si>
    <t>北郷町</t>
  </si>
  <si>
    <t>45322</t>
  </si>
  <si>
    <t>45341</t>
  </si>
  <si>
    <t>三股町</t>
  </si>
  <si>
    <t>45342</t>
  </si>
  <si>
    <t>山之口町</t>
  </si>
  <si>
    <t>45343</t>
  </si>
  <si>
    <t>高城町</t>
  </si>
  <si>
    <t>45344</t>
  </si>
  <si>
    <t>45345</t>
  </si>
  <si>
    <t>高崎町</t>
  </si>
  <si>
    <t>45361</t>
  </si>
  <si>
    <t>高原町</t>
  </si>
  <si>
    <t>45362</t>
  </si>
  <si>
    <t>野尻町</t>
  </si>
  <si>
    <t>45363</t>
  </si>
  <si>
    <t>須木村</t>
  </si>
  <si>
    <t>45381</t>
  </si>
  <si>
    <t>高岡町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</si>
  <si>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</si>
  <si>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</si>
  <si>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</si>
  <si>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</si>
  <si>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</si>
  <si>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</si>
  <si>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</si>
  <si>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</si>
  <si>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</si>
  <si>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</si>
  <si>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</si>
  <si>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</si>
  <si>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</si>
  <si>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</si>
  <si>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</si>
  <si>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</si>
  <si>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</si>
  <si>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</si>
  <si>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45422</t>
  </si>
  <si>
    <t>45423</t>
  </si>
  <si>
    <t>45424</t>
  </si>
  <si>
    <t>45425</t>
  </si>
  <si>
    <t>北郷村</t>
  </si>
  <si>
    <t>45426</t>
  </si>
  <si>
    <t>45427</t>
  </si>
  <si>
    <t>北川町</t>
  </si>
  <si>
    <t>45428</t>
  </si>
  <si>
    <t>45429</t>
  </si>
  <si>
    <t>諸塚村</t>
  </si>
  <si>
    <t>45430</t>
  </si>
  <si>
    <t>椎葉村</t>
  </si>
  <si>
    <t>45441</t>
  </si>
  <si>
    <t>高千穂町</t>
  </si>
  <si>
    <t>45442</t>
  </si>
  <si>
    <t>日之影町</t>
  </si>
  <si>
    <t>45443</t>
  </si>
  <si>
    <t>五ケ瀬町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</si>
  <si>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</si>
  <si>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</si>
  <si>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</si>
  <si>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</si>
  <si>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</si>
  <si>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</si>
  <si>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</si>
  <si>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</si>
  <si>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</si>
  <si>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</si>
  <si>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</si>
  <si>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</si>
  <si>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</si>
  <si>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</si>
  <si>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</si>
  <si>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</si>
  <si>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</si>
  <si>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</si>
  <si>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</si>
  <si>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</si>
  <si>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</si>
  <si>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</si>
  <si>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</si>
  <si>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</si>
  <si>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</si>
  <si>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</si>
  <si>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</si>
  <si>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</si>
  <si>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</si>
  <si>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</si>
  <si>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</si>
  <si>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</si>
  <si>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</si>
  <si>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</si>
  <si>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</si>
  <si>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</si>
  <si>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</si>
  <si>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</si>
  <si>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</si>
  <si>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</si>
  <si>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</si>
  <si>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</si>
  <si>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</si>
  <si>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</si>
  <si>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</si>
  <si>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</si>
  <si>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</si>
  <si>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</si>
  <si>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</si>
  <si>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</si>
  <si>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</si>
  <si>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</si>
  <si>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</si>
  <si>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</si>
  <si>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</si>
  <si>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南郷村</t>
  </si>
  <si>
    <t>山田町</t>
  </si>
  <si>
    <t>南郷町</t>
  </si>
  <si>
    <t>西郷村</t>
  </si>
  <si>
    <t>北浦町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</si>
  <si>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</si>
  <si>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</si>
  <si>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</si>
  <si>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</si>
  <si>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</si>
  <si>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</si>
  <si>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</si>
  <si>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</si>
  <si>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</si>
  <si>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</si>
  <si>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</si>
  <si>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</si>
  <si>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</si>
  <si>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</si>
  <si>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</si>
  <si>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</si>
  <si>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</si>
  <si>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</si>
  <si>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</si>
  <si>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</si>
  <si>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</si>
  <si>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</si>
  <si>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</si>
  <si>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</si>
  <si>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</si>
  <si>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宮崎県</t>
  </si>
  <si>
    <t>北方町</t>
  </si>
  <si>
    <t>東郷町</t>
  </si>
  <si>
    <t>水洗化人口等（平成１４年度実績）</t>
  </si>
  <si>
    <t>し尿処理の状況（平成１４年度実績）</t>
  </si>
  <si>
    <t>宮崎県合計</t>
  </si>
  <si>
    <t>○</t>
  </si>
  <si>
    <t>田野町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</si>
</sst>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169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0" t="s">
        <v>90</v>
      </c>
      <c r="B2" s="63" t="s">
        <v>141</v>
      </c>
      <c r="C2" s="66" t="s">
        <v>142</v>
      </c>
      <c r="D2" s="5" t="s">
        <v>91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69" t="s">
        <v>92</v>
      </c>
      <c r="S2" s="70"/>
      <c r="T2" s="70"/>
      <c r="U2" s="71"/>
    </row>
    <row r="3" spans="1:21" s="30" customFormat="1" ht="22.5" customHeight="1">
      <c r="A3" s="61"/>
      <c r="B3" s="64"/>
      <c r="C3" s="67"/>
      <c r="D3" s="22"/>
      <c r="E3" s="7" t="s">
        <v>93</v>
      </c>
      <c r="F3" s="20"/>
      <c r="G3" s="20"/>
      <c r="H3" s="23"/>
      <c r="I3" s="7" t="s">
        <v>143</v>
      </c>
      <c r="J3" s="20"/>
      <c r="K3" s="20"/>
      <c r="L3" s="20"/>
      <c r="M3" s="20"/>
      <c r="N3" s="20"/>
      <c r="O3" s="20"/>
      <c r="P3" s="20"/>
      <c r="Q3" s="21"/>
      <c r="R3" s="72"/>
      <c r="S3" s="73"/>
      <c r="T3" s="73"/>
      <c r="U3" s="74"/>
    </row>
    <row r="4" spans="1:21" s="30" customFormat="1" ht="22.5" customHeight="1">
      <c r="A4" s="61"/>
      <c r="B4" s="64"/>
      <c r="C4" s="67"/>
      <c r="D4" s="22"/>
      <c r="E4" s="6" t="s">
        <v>94</v>
      </c>
      <c r="F4" s="75" t="s">
        <v>144</v>
      </c>
      <c r="G4" s="75" t="s">
        <v>145</v>
      </c>
      <c r="H4" s="75" t="s">
        <v>146</v>
      </c>
      <c r="I4" s="6" t="s">
        <v>94</v>
      </c>
      <c r="J4" s="75" t="s">
        <v>147</v>
      </c>
      <c r="K4" s="75" t="s">
        <v>148</v>
      </c>
      <c r="L4" s="75" t="s">
        <v>149</v>
      </c>
      <c r="M4" s="75" t="s">
        <v>150</v>
      </c>
      <c r="N4" s="75" t="s">
        <v>151</v>
      </c>
      <c r="O4" s="79" t="s">
        <v>152</v>
      </c>
      <c r="P4" s="8"/>
      <c r="Q4" s="75" t="s">
        <v>153</v>
      </c>
      <c r="R4" s="75" t="s">
        <v>95</v>
      </c>
      <c r="S4" s="75" t="s">
        <v>96</v>
      </c>
      <c r="T4" s="77" t="s">
        <v>97</v>
      </c>
      <c r="U4" s="77" t="s">
        <v>98</v>
      </c>
    </row>
    <row r="5" spans="1:21" s="30" customFormat="1" ht="22.5" customHeight="1">
      <c r="A5" s="61"/>
      <c r="B5" s="64"/>
      <c r="C5" s="67"/>
      <c r="D5" s="22"/>
      <c r="E5" s="6"/>
      <c r="F5" s="76"/>
      <c r="G5" s="76"/>
      <c r="H5" s="76"/>
      <c r="I5" s="6"/>
      <c r="J5" s="76"/>
      <c r="K5" s="76"/>
      <c r="L5" s="76"/>
      <c r="M5" s="76"/>
      <c r="N5" s="76"/>
      <c r="O5" s="76"/>
      <c r="P5" s="9" t="s">
        <v>99</v>
      </c>
      <c r="Q5" s="76"/>
      <c r="R5" s="80"/>
      <c r="S5" s="80"/>
      <c r="T5" s="80"/>
      <c r="U5" s="76"/>
    </row>
    <row r="6" spans="1:21" s="30" customFormat="1" ht="22.5" customHeight="1">
      <c r="A6" s="62"/>
      <c r="B6" s="65"/>
      <c r="C6" s="68"/>
      <c r="D6" s="10" t="s">
        <v>100</v>
      </c>
      <c r="E6" s="10" t="s">
        <v>100</v>
      </c>
      <c r="F6" s="11" t="s">
        <v>154</v>
      </c>
      <c r="G6" s="10" t="s">
        <v>100</v>
      </c>
      <c r="H6" s="10" t="s">
        <v>100</v>
      </c>
      <c r="I6" s="10" t="s">
        <v>100</v>
      </c>
      <c r="J6" s="11" t="s">
        <v>154</v>
      </c>
      <c r="K6" s="10" t="s">
        <v>100</v>
      </c>
      <c r="L6" s="11" t="s">
        <v>154</v>
      </c>
      <c r="M6" s="10" t="s">
        <v>100</v>
      </c>
      <c r="N6" s="11" t="s">
        <v>154</v>
      </c>
      <c r="O6" s="10" t="s">
        <v>100</v>
      </c>
      <c r="P6" s="10" t="s">
        <v>100</v>
      </c>
      <c r="Q6" s="11" t="s">
        <v>154</v>
      </c>
      <c r="R6" s="81"/>
      <c r="S6" s="81"/>
      <c r="T6" s="81"/>
      <c r="U6" s="78"/>
    </row>
    <row r="7" spans="1:21" ht="13.5">
      <c r="A7" s="31" t="s">
        <v>0</v>
      </c>
      <c r="B7" s="32" t="s">
        <v>1</v>
      </c>
      <c r="C7" s="33" t="s">
        <v>2</v>
      </c>
      <c r="D7" s="34">
        <f aca="true" t="shared" si="0" ref="D7:D50">E7+I7</f>
        <v>307655</v>
      </c>
      <c r="E7" s="35">
        <f aca="true" t="shared" si="1" ref="E7:E50">G7+H7</f>
        <v>14004</v>
      </c>
      <c r="F7" s="36">
        <f aca="true" t="shared" si="2" ref="F7:F44">E7/D7*100</f>
        <v>4.551851912044336</v>
      </c>
      <c r="G7" s="34">
        <v>14004</v>
      </c>
      <c r="H7" s="34">
        <v>0</v>
      </c>
      <c r="I7" s="35">
        <f aca="true" t="shared" si="3" ref="I7:I50">K7+M7+O7</f>
        <v>293651</v>
      </c>
      <c r="J7" s="36">
        <f aca="true" t="shared" si="4" ref="J7:J44">I7/D7*100</f>
        <v>95.44814808795566</v>
      </c>
      <c r="K7" s="34">
        <v>238648</v>
      </c>
      <c r="L7" s="36">
        <f aca="true" t="shared" si="5" ref="L7:L44">K7/D7*100</f>
        <v>77.57000536315029</v>
      </c>
      <c r="M7" s="34">
        <v>0</v>
      </c>
      <c r="N7" s="36">
        <f aca="true" t="shared" si="6" ref="N7:N44">M7/D7*100</f>
        <v>0</v>
      </c>
      <c r="O7" s="34">
        <v>55003</v>
      </c>
      <c r="P7" s="34">
        <v>23139</v>
      </c>
      <c r="Q7" s="36">
        <f aca="true" t="shared" si="7" ref="Q7:Q44">O7/D7*100</f>
        <v>17.878142724805382</v>
      </c>
      <c r="R7" s="34" t="s">
        <v>172</v>
      </c>
      <c r="S7" s="34"/>
      <c r="T7" s="34"/>
      <c r="U7" s="34"/>
    </row>
    <row r="8" spans="1:21" ht="13.5">
      <c r="A8" s="31" t="s">
        <v>0</v>
      </c>
      <c r="B8" s="32" t="s">
        <v>3</v>
      </c>
      <c r="C8" s="33" t="s">
        <v>4</v>
      </c>
      <c r="D8" s="34">
        <f t="shared" si="0"/>
        <v>134666</v>
      </c>
      <c r="E8" s="35">
        <f t="shared" si="1"/>
        <v>43075</v>
      </c>
      <c r="F8" s="36">
        <f t="shared" si="2"/>
        <v>31.986544487844</v>
      </c>
      <c r="G8" s="34">
        <v>43075</v>
      </c>
      <c r="H8" s="34">
        <v>0</v>
      </c>
      <c r="I8" s="35">
        <f t="shared" si="3"/>
        <v>91591</v>
      </c>
      <c r="J8" s="36">
        <f t="shared" si="4"/>
        <v>68.013455512156</v>
      </c>
      <c r="K8" s="34">
        <v>31345</v>
      </c>
      <c r="L8" s="36">
        <f t="shared" si="5"/>
        <v>23.276105327254097</v>
      </c>
      <c r="M8" s="34">
        <v>0</v>
      </c>
      <c r="N8" s="36">
        <f t="shared" si="6"/>
        <v>0</v>
      </c>
      <c r="O8" s="34">
        <v>60246</v>
      </c>
      <c r="P8" s="34">
        <v>13046</v>
      </c>
      <c r="Q8" s="36">
        <f t="shared" si="7"/>
        <v>44.7373501849019</v>
      </c>
      <c r="R8" s="34"/>
      <c r="S8" s="34" t="s">
        <v>172</v>
      </c>
      <c r="T8" s="34"/>
      <c r="U8" s="34"/>
    </row>
    <row r="9" spans="1:21" ht="13.5">
      <c r="A9" s="31" t="s">
        <v>0</v>
      </c>
      <c r="B9" s="32" t="s">
        <v>5</v>
      </c>
      <c r="C9" s="33" t="s">
        <v>6</v>
      </c>
      <c r="D9" s="34">
        <f t="shared" si="0"/>
        <v>126625</v>
      </c>
      <c r="E9" s="35">
        <f t="shared" si="1"/>
        <v>11042</v>
      </c>
      <c r="F9" s="36">
        <f t="shared" si="2"/>
        <v>8.720236920039486</v>
      </c>
      <c r="G9" s="34">
        <v>11032</v>
      </c>
      <c r="H9" s="34">
        <v>10</v>
      </c>
      <c r="I9" s="35">
        <f t="shared" si="3"/>
        <v>115583</v>
      </c>
      <c r="J9" s="36">
        <f t="shared" si="4"/>
        <v>91.27976307996052</v>
      </c>
      <c r="K9" s="34">
        <v>74950</v>
      </c>
      <c r="L9" s="36">
        <f t="shared" si="5"/>
        <v>59.19052319842053</v>
      </c>
      <c r="M9" s="34">
        <v>0</v>
      </c>
      <c r="N9" s="36">
        <f t="shared" si="6"/>
        <v>0</v>
      </c>
      <c r="O9" s="34">
        <v>40633</v>
      </c>
      <c r="P9" s="34">
        <v>10725</v>
      </c>
      <c r="Q9" s="36">
        <f t="shared" si="7"/>
        <v>32.08923988153998</v>
      </c>
      <c r="R9" s="34"/>
      <c r="S9" s="34" t="s">
        <v>172</v>
      </c>
      <c r="T9" s="34"/>
      <c r="U9" s="34"/>
    </row>
    <row r="10" spans="1:21" ht="13.5">
      <c r="A10" s="31" t="s">
        <v>0</v>
      </c>
      <c r="B10" s="32" t="s">
        <v>7</v>
      </c>
      <c r="C10" s="33" t="s">
        <v>8</v>
      </c>
      <c r="D10" s="34">
        <f t="shared" si="0"/>
        <v>46519</v>
      </c>
      <c r="E10" s="35">
        <f t="shared" si="1"/>
        <v>13195</v>
      </c>
      <c r="F10" s="36">
        <f t="shared" si="2"/>
        <v>28.364754186461443</v>
      </c>
      <c r="G10" s="34">
        <v>13135</v>
      </c>
      <c r="H10" s="34">
        <v>60</v>
      </c>
      <c r="I10" s="35">
        <f t="shared" si="3"/>
        <v>33324</v>
      </c>
      <c r="J10" s="36">
        <f t="shared" si="4"/>
        <v>71.63524581353855</v>
      </c>
      <c r="K10" s="34">
        <v>11634</v>
      </c>
      <c r="L10" s="36">
        <f t="shared" si="5"/>
        <v>25.00913605193577</v>
      </c>
      <c r="M10" s="34">
        <v>0</v>
      </c>
      <c r="N10" s="36">
        <f t="shared" si="6"/>
        <v>0</v>
      </c>
      <c r="O10" s="34">
        <v>21690</v>
      </c>
      <c r="P10" s="34">
        <v>3688</v>
      </c>
      <c r="Q10" s="36">
        <f t="shared" si="7"/>
        <v>46.626109761602784</v>
      </c>
      <c r="R10" s="34" t="s">
        <v>172</v>
      </c>
      <c r="S10" s="34"/>
      <c r="T10" s="34"/>
      <c r="U10" s="34"/>
    </row>
    <row r="11" spans="1:21" ht="13.5">
      <c r="A11" s="31" t="s">
        <v>0</v>
      </c>
      <c r="B11" s="32" t="s">
        <v>9</v>
      </c>
      <c r="C11" s="33" t="s">
        <v>10</v>
      </c>
      <c r="D11" s="34">
        <f t="shared" si="0"/>
        <v>40991</v>
      </c>
      <c r="E11" s="35">
        <f t="shared" si="1"/>
        <v>35178</v>
      </c>
      <c r="F11" s="36">
        <f t="shared" si="2"/>
        <v>85.818838281574</v>
      </c>
      <c r="G11" s="34">
        <v>35178</v>
      </c>
      <c r="H11" s="34">
        <v>0</v>
      </c>
      <c r="I11" s="35">
        <f t="shared" si="3"/>
        <v>5813</v>
      </c>
      <c r="J11" s="36">
        <f t="shared" si="4"/>
        <v>14.181161718425997</v>
      </c>
      <c r="K11" s="34">
        <v>449</v>
      </c>
      <c r="L11" s="36">
        <f t="shared" si="5"/>
        <v>1.0953623966236492</v>
      </c>
      <c r="M11" s="34">
        <v>0</v>
      </c>
      <c r="N11" s="36">
        <f t="shared" si="6"/>
        <v>0</v>
      </c>
      <c r="O11" s="34">
        <v>5364</v>
      </c>
      <c r="P11" s="34">
        <v>4909</v>
      </c>
      <c r="Q11" s="36">
        <f t="shared" si="7"/>
        <v>13.085799321802346</v>
      </c>
      <c r="R11" s="34" t="s">
        <v>172</v>
      </c>
      <c r="S11" s="34"/>
      <c r="T11" s="34"/>
      <c r="U11" s="34"/>
    </row>
    <row r="12" spans="1:21" ht="13.5">
      <c r="A12" s="31" t="s">
        <v>0</v>
      </c>
      <c r="B12" s="32" t="s">
        <v>11</v>
      </c>
      <c r="C12" s="33" t="s">
        <v>12</v>
      </c>
      <c r="D12" s="34">
        <f t="shared" si="0"/>
        <v>60253</v>
      </c>
      <c r="E12" s="35">
        <f t="shared" si="1"/>
        <v>10017</v>
      </c>
      <c r="F12" s="36">
        <f t="shared" si="2"/>
        <v>16.62489834531061</v>
      </c>
      <c r="G12" s="34">
        <v>9944</v>
      </c>
      <c r="H12" s="34">
        <v>73</v>
      </c>
      <c r="I12" s="35">
        <f t="shared" si="3"/>
        <v>50236</v>
      </c>
      <c r="J12" s="36">
        <f t="shared" si="4"/>
        <v>83.3751016546894</v>
      </c>
      <c r="K12" s="34">
        <v>28356</v>
      </c>
      <c r="L12" s="36">
        <f t="shared" si="5"/>
        <v>47.06155710089124</v>
      </c>
      <c r="M12" s="34">
        <v>0</v>
      </c>
      <c r="N12" s="36">
        <f t="shared" si="6"/>
        <v>0</v>
      </c>
      <c r="O12" s="34">
        <v>21880</v>
      </c>
      <c r="P12" s="34">
        <v>2013</v>
      </c>
      <c r="Q12" s="36">
        <f t="shared" si="7"/>
        <v>36.31354455379815</v>
      </c>
      <c r="R12" s="34" t="s">
        <v>172</v>
      </c>
      <c r="S12" s="34"/>
      <c r="T12" s="34"/>
      <c r="U12" s="34"/>
    </row>
    <row r="13" spans="1:21" ht="13.5">
      <c r="A13" s="31" t="s">
        <v>0</v>
      </c>
      <c r="B13" s="32" t="s">
        <v>13</v>
      </c>
      <c r="C13" s="33" t="s">
        <v>14</v>
      </c>
      <c r="D13" s="34">
        <f t="shared" si="0"/>
        <v>23954</v>
      </c>
      <c r="E13" s="35">
        <f t="shared" si="1"/>
        <v>10510</v>
      </c>
      <c r="F13" s="36">
        <f t="shared" si="2"/>
        <v>43.87576187693079</v>
      </c>
      <c r="G13" s="34">
        <v>10510</v>
      </c>
      <c r="H13" s="34">
        <v>0</v>
      </c>
      <c r="I13" s="35">
        <f t="shared" si="3"/>
        <v>13444</v>
      </c>
      <c r="J13" s="36">
        <f t="shared" si="4"/>
        <v>56.12423812306921</v>
      </c>
      <c r="K13" s="34">
        <v>0</v>
      </c>
      <c r="L13" s="36">
        <f t="shared" si="5"/>
        <v>0</v>
      </c>
      <c r="M13" s="34">
        <v>0</v>
      </c>
      <c r="N13" s="36">
        <f t="shared" si="6"/>
        <v>0</v>
      </c>
      <c r="O13" s="34">
        <v>13444</v>
      </c>
      <c r="P13" s="34">
        <v>2888</v>
      </c>
      <c r="Q13" s="36">
        <f t="shared" si="7"/>
        <v>56.12423812306921</v>
      </c>
      <c r="R13" s="34" t="s">
        <v>172</v>
      </c>
      <c r="S13" s="34"/>
      <c r="T13" s="34"/>
      <c r="U13" s="34"/>
    </row>
    <row r="14" spans="1:21" ht="13.5">
      <c r="A14" s="31" t="s">
        <v>0</v>
      </c>
      <c r="B14" s="32" t="s">
        <v>15</v>
      </c>
      <c r="C14" s="33" t="s">
        <v>16</v>
      </c>
      <c r="D14" s="34">
        <f t="shared" si="0"/>
        <v>35977</v>
      </c>
      <c r="E14" s="35">
        <f t="shared" si="1"/>
        <v>14856</v>
      </c>
      <c r="F14" s="36">
        <f t="shared" si="2"/>
        <v>41.29304833643717</v>
      </c>
      <c r="G14" s="34">
        <v>14856</v>
      </c>
      <c r="H14" s="34">
        <v>0</v>
      </c>
      <c r="I14" s="35">
        <f t="shared" si="3"/>
        <v>21121</v>
      </c>
      <c r="J14" s="36">
        <f t="shared" si="4"/>
        <v>58.70695166356283</v>
      </c>
      <c r="K14" s="34">
        <v>11179</v>
      </c>
      <c r="L14" s="36">
        <f t="shared" si="5"/>
        <v>31.072629735664453</v>
      </c>
      <c r="M14" s="34">
        <v>0</v>
      </c>
      <c r="N14" s="36">
        <f t="shared" si="6"/>
        <v>0</v>
      </c>
      <c r="O14" s="34">
        <v>9942</v>
      </c>
      <c r="P14" s="34">
        <v>3801</v>
      </c>
      <c r="Q14" s="36">
        <f t="shared" si="7"/>
        <v>27.63432192789838</v>
      </c>
      <c r="R14" s="34" t="s">
        <v>172</v>
      </c>
      <c r="S14" s="34"/>
      <c r="T14" s="34"/>
      <c r="U14" s="34"/>
    </row>
    <row r="15" spans="1:21" ht="13.5">
      <c r="A15" s="31" t="s">
        <v>0</v>
      </c>
      <c r="B15" s="32" t="s">
        <v>17</v>
      </c>
      <c r="C15" s="33" t="s">
        <v>18</v>
      </c>
      <c r="D15" s="34">
        <f t="shared" si="0"/>
        <v>25155</v>
      </c>
      <c r="E15" s="35">
        <f t="shared" si="1"/>
        <v>13224</v>
      </c>
      <c r="F15" s="36">
        <f t="shared" si="2"/>
        <v>52.5700655933214</v>
      </c>
      <c r="G15" s="34">
        <v>13224</v>
      </c>
      <c r="H15" s="34">
        <v>0</v>
      </c>
      <c r="I15" s="35">
        <f t="shared" si="3"/>
        <v>11931</v>
      </c>
      <c r="J15" s="36">
        <f t="shared" si="4"/>
        <v>47.42993440667859</v>
      </c>
      <c r="K15" s="34">
        <v>0</v>
      </c>
      <c r="L15" s="36">
        <f t="shared" si="5"/>
        <v>0</v>
      </c>
      <c r="M15" s="34">
        <v>0</v>
      </c>
      <c r="N15" s="36">
        <f t="shared" si="6"/>
        <v>0</v>
      </c>
      <c r="O15" s="34">
        <v>11931</v>
      </c>
      <c r="P15" s="34">
        <v>7455</v>
      </c>
      <c r="Q15" s="36">
        <f t="shared" si="7"/>
        <v>47.42993440667859</v>
      </c>
      <c r="R15" s="34" t="s">
        <v>172</v>
      </c>
      <c r="S15" s="34"/>
      <c r="T15" s="34"/>
      <c r="U15" s="34"/>
    </row>
    <row r="16" spans="1:21" ht="13.5">
      <c r="A16" s="31" t="s">
        <v>0</v>
      </c>
      <c r="B16" s="32" t="s">
        <v>19</v>
      </c>
      <c r="C16" s="33" t="s">
        <v>20</v>
      </c>
      <c r="D16" s="34">
        <f t="shared" si="0"/>
        <v>28340</v>
      </c>
      <c r="E16" s="35">
        <f t="shared" si="1"/>
        <v>9270</v>
      </c>
      <c r="F16" s="36">
        <f t="shared" si="2"/>
        <v>32.70995059985886</v>
      </c>
      <c r="G16" s="34">
        <v>9270</v>
      </c>
      <c r="H16" s="34">
        <v>0</v>
      </c>
      <c r="I16" s="35">
        <f t="shared" si="3"/>
        <v>19070</v>
      </c>
      <c r="J16" s="36">
        <f t="shared" si="4"/>
        <v>67.29004940014114</v>
      </c>
      <c r="K16" s="34">
        <v>0</v>
      </c>
      <c r="L16" s="36">
        <f t="shared" si="5"/>
        <v>0</v>
      </c>
      <c r="M16" s="34">
        <v>0</v>
      </c>
      <c r="N16" s="36">
        <f t="shared" si="6"/>
        <v>0</v>
      </c>
      <c r="O16" s="34">
        <v>19070</v>
      </c>
      <c r="P16" s="34">
        <v>9636</v>
      </c>
      <c r="Q16" s="36">
        <f t="shared" si="7"/>
        <v>67.29004940014114</v>
      </c>
      <c r="R16" s="34" t="s">
        <v>172</v>
      </c>
      <c r="S16" s="34"/>
      <c r="T16" s="34"/>
      <c r="U16" s="34"/>
    </row>
    <row r="17" spans="1:21" ht="13.5">
      <c r="A17" s="31" t="s">
        <v>0</v>
      </c>
      <c r="B17" s="32" t="s">
        <v>21</v>
      </c>
      <c r="C17" s="33" t="s">
        <v>173</v>
      </c>
      <c r="D17" s="34">
        <f t="shared" si="0"/>
        <v>12385</v>
      </c>
      <c r="E17" s="35">
        <f t="shared" si="1"/>
        <v>3788</v>
      </c>
      <c r="F17" s="36">
        <f t="shared" si="2"/>
        <v>30.5853855470327</v>
      </c>
      <c r="G17" s="34">
        <v>3788</v>
      </c>
      <c r="H17" s="34">
        <v>0</v>
      </c>
      <c r="I17" s="35">
        <f t="shared" si="3"/>
        <v>8597</v>
      </c>
      <c r="J17" s="36">
        <f t="shared" si="4"/>
        <v>69.4146144529673</v>
      </c>
      <c r="K17" s="34">
        <v>0</v>
      </c>
      <c r="L17" s="36">
        <f t="shared" si="5"/>
        <v>0</v>
      </c>
      <c r="M17" s="34">
        <v>0</v>
      </c>
      <c r="N17" s="36">
        <f t="shared" si="6"/>
        <v>0</v>
      </c>
      <c r="O17" s="34">
        <v>8597</v>
      </c>
      <c r="P17" s="34">
        <v>2707</v>
      </c>
      <c r="Q17" s="36">
        <f t="shared" si="7"/>
        <v>69.4146144529673</v>
      </c>
      <c r="R17" s="34"/>
      <c r="S17" s="34"/>
      <c r="T17" s="34"/>
      <c r="U17" s="34" t="s">
        <v>172</v>
      </c>
    </row>
    <row r="18" spans="1:21" ht="13.5">
      <c r="A18" s="31" t="s">
        <v>0</v>
      </c>
      <c r="B18" s="32" t="s">
        <v>22</v>
      </c>
      <c r="C18" s="33" t="s">
        <v>23</v>
      </c>
      <c r="D18" s="34">
        <f t="shared" si="0"/>
        <v>33668</v>
      </c>
      <c r="E18" s="35">
        <f t="shared" si="1"/>
        <v>6356</v>
      </c>
      <c r="F18" s="36">
        <f t="shared" si="2"/>
        <v>18.878460258999645</v>
      </c>
      <c r="G18" s="34">
        <v>6356</v>
      </c>
      <c r="H18" s="34">
        <v>0</v>
      </c>
      <c r="I18" s="35">
        <f t="shared" si="3"/>
        <v>27312</v>
      </c>
      <c r="J18" s="36">
        <f t="shared" si="4"/>
        <v>81.12153974100036</v>
      </c>
      <c r="K18" s="34">
        <v>4482</v>
      </c>
      <c r="L18" s="36">
        <f t="shared" si="5"/>
        <v>13.312344065581561</v>
      </c>
      <c r="M18" s="34">
        <v>4225</v>
      </c>
      <c r="N18" s="36">
        <f t="shared" si="6"/>
        <v>12.549007960080788</v>
      </c>
      <c r="O18" s="34">
        <v>18605</v>
      </c>
      <c r="P18" s="34">
        <v>5477</v>
      </c>
      <c r="Q18" s="36">
        <f t="shared" si="7"/>
        <v>55.260187715338006</v>
      </c>
      <c r="R18" s="34" t="s">
        <v>172</v>
      </c>
      <c r="S18" s="34"/>
      <c r="T18" s="34"/>
      <c r="U18" s="34"/>
    </row>
    <row r="19" spans="1:21" ht="13.5">
      <c r="A19" s="31" t="s">
        <v>0</v>
      </c>
      <c r="B19" s="32" t="s">
        <v>24</v>
      </c>
      <c r="C19" s="33" t="s">
        <v>25</v>
      </c>
      <c r="D19" s="34">
        <f t="shared" si="0"/>
        <v>5389</v>
      </c>
      <c r="E19" s="35">
        <f t="shared" si="1"/>
        <v>1959</v>
      </c>
      <c r="F19" s="36">
        <f t="shared" si="2"/>
        <v>36.351827797365004</v>
      </c>
      <c r="G19" s="34">
        <v>1959</v>
      </c>
      <c r="H19" s="34">
        <v>0</v>
      </c>
      <c r="I19" s="35">
        <f t="shared" si="3"/>
        <v>3430</v>
      </c>
      <c r="J19" s="36">
        <f t="shared" si="4"/>
        <v>63.648172202635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3430</v>
      </c>
      <c r="P19" s="34">
        <v>1225</v>
      </c>
      <c r="Q19" s="36">
        <f t="shared" si="7"/>
        <v>63.648172202635</v>
      </c>
      <c r="R19" s="34" t="s">
        <v>172</v>
      </c>
      <c r="S19" s="34"/>
      <c r="T19" s="34"/>
      <c r="U19" s="34"/>
    </row>
    <row r="20" spans="1:21" ht="13.5">
      <c r="A20" s="31" t="s">
        <v>0</v>
      </c>
      <c r="B20" s="32" t="s">
        <v>26</v>
      </c>
      <c r="C20" s="33" t="s">
        <v>138</v>
      </c>
      <c r="D20" s="34">
        <f t="shared" si="0"/>
        <v>12431</v>
      </c>
      <c r="E20" s="35">
        <f t="shared" si="1"/>
        <v>3444</v>
      </c>
      <c r="F20" s="36">
        <f t="shared" si="2"/>
        <v>27.704931220336253</v>
      </c>
      <c r="G20" s="34">
        <v>3429</v>
      </c>
      <c r="H20" s="34">
        <v>15</v>
      </c>
      <c r="I20" s="35">
        <f t="shared" si="3"/>
        <v>8987</v>
      </c>
      <c r="J20" s="36">
        <f t="shared" si="4"/>
        <v>72.29506877966374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8987</v>
      </c>
      <c r="P20" s="34">
        <v>2115</v>
      </c>
      <c r="Q20" s="36">
        <f t="shared" si="7"/>
        <v>72.29506877966374</v>
      </c>
      <c r="R20" s="34" t="s">
        <v>172</v>
      </c>
      <c r="S20" s="34"/>
      <c r="T20" s="34"/>
      <c r="U20" s="34"/>
    </row>
    <row r="21" spans="1:21" ht="13.5">
      <c r="A21" s="31" t="s">
        <v>0</v>
      </c>
      <c r="B21" s="32" t="s">
        <v>27</v>
      </c>
      <c r="C21" s="33" t="s">
        <v>28</v>
      </c>
      <c r="D21" s="34">
        <f t="shared" si="0"/>
        <v>24704</v>
      </c>
      <c r="E21" s="35">
        <f t="shared" si="1"/>
        <v>6313</v>
      </c>
      <c r="F21" s="36">
        <f t="shared" si="2"/>
        <v>25.554566062176164</v>
      </c>
      <c r="G21" s="34">
        <v>6063</v>
      </c>
      <c r="H21" s="34">
        <v>250</v>
      </c>
      <c r="I21" s="35">
        <f t="shared" si="3"/>
        <v>18391</v>
      </c>
      <c r="J21" s="36">
        <f t="shared" si="4"/>
        <v>74.44543393782384</v>
      </c>
      <c r="K21" s="34">
        <v>0</v>
      </c>
      <c r="L21" s="36">
        <f t="shared" si="5"/>
        <v>0</v>
      </c>
      <c r="M21" s="34">
        <v>0</v>
      </c>
      <c r="N21" s="36">
        <f t="shared" si="6"/>
        <v>0</v>
      </c>
      <c r="O21" s="34">
        <v>18391</v>
      </c>
      <c r="P21" s="34">
        <v>7671</v>
      </c>
      <c r="Q21" s="36">
        <f t="shared" si="7"/>
        <v>74.44543393782384</v>
      </c>
      <c r="R21" s="34" t="s">
        <v>172</v>
      </c>
      <c r="S21" s="34"/>
      <c r="T21" s="34"/>
      <c r="U21" s="34"/>
    </row>
    <row r="22" spans="1:21" ht="13.5">
      <c r="A22" s="31" t="s">
        <v>0</v>
      </c>
      <c r="B22" s="32" t="s">
        <v>29</v>
      </c>
      <c r="C22" s="33" t="s">
        <v>30</v>
      </c>
      <c r="D22" s="34">
        <f t="shared" si="0"/>
        <v>7511</v>
      </c>
      <c r="E22" s="35">
        <f t="shared" si="1"/>
        <v>2725</v>
      </c>
      <c r="F22" s="36">
        <f t="shared" si="2"/>
        <v>36.28012248701904</v>
      </c>
      <c r="G22" s="34">
        <v>2725</v>
      </c>
      <c r="H22" s="34">
        <v>0</v>
      </c>
      <c r="I22" s="35">
        <f t="shared" si="3"/>
        <v>4786</v>
      </c>
      <c r="J22" s="36">
        <f t="shared" si="4"/>
        <v>63.71987751298096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4786</v>
      </c>
      <c r="P22" s="34">
        <v>3311</v>
      </c>
      <c r="Q22" s="36">
        <f t="shared" si="7"/>
        <v>63.71987751298096</v>
      </c>
      <c r="R22" s="34" t="s">
        <v>172</v>
      </c>
      <c r="S22" s="34"/>
      <c r="T22" s="34"/>
      <c r="U22" s="34"/>
    </row>
    <row r="23" spans="1:21" ht="13.5">
      <c r="A23" s="31" t="s">
        <v>0</v>
      </c>
      <c r="B23" s="32" t="s">
        <v>31</v>
      </c>
      <c r="C23" s="33" t="s">
        <v>32</v>
      </c>
      <c r="D23" s="34">
        <f t="shared" si="0"/>
        <v>12692</v>
      </c>
      <c r="E23" s="35">
        <f t="shared" si="1"/>
        <v>6323</v>
      </c>
      <c r="F23" s="36">
        <f t="shared" si="2"/>
        <v>49.818783485660255</v>
      </c>
      <c r="G23" s="34">
        <v>6323</v>
      </c>
      <c r="H23" s="34">
        <v>0</v>
      </c>
      <c r="I23" s="35">
        <f t="shared" si="3"/>
        <v>6369</v>
      </c>
      <c r="J23" s="36">
        <f t="shared" si="4"/>
        <v>50.181216514339745</v>
      </c>
      <c r="K23" s="34">
        <v>0</v>
      </c>
      <c r="L23" s="36">
        <f t="shared" si="5"/>
        <v>0</v>
      </c>
      <c r="M23" s="34">
        <v>0</v>
      </c>
      <c r="N23" s="36">
        <f t="shared" si="6"/>
        <v>0</v>
      </c>
      <c r="O23" s="34">
        <v>6369</v>
      </c>
      <c r="P23" s="34">
        <v>915</v>
      </c>
      <c r="Q23" s="36">
        <f t="shared" si="7"/>
        <v>50.181216514339745</v>
      </c>
      <c r="R23" s="34" t="s">
        <v>172</v>
      </c>
      <c r="S23" s="34"/>
      <c r="T23" s="34"/>
      <c r="U23" s="34"/>
    </row>
    <row r="24" spans="1:21" ht="13.5">
      <c r="A24" s="31" t="s">
        <v>0</v>
      </c>
      <c r="B24" s="32" t="s">
        <v>33</v>
      </c>
      <c r="C24" s="33" t="s">
        <v>137</v>
      </c>
      <c r="D24" s="34">
        <f t="shared" si="0"/>
        <v>8756</v>
      </c>
      <c r="E24" s="35">
        <f t="shared" si="1"/>
        <v>2330</v>
      </c>
      <c r="F24" s="36">
        <f t="shared" si="2"/>
        <v>26.610324349017816</v>
      </c>
      <c r="G24" s="34">
        <v>2330</v>
      </c>
      <c r="H24" s="34">
        <v>0</v>
      </c>
      <c r="I24" s="35">
        <f t="shared" si="3"/>
        <v>6426</v>
      </c>
      <c r="J24" s="36">
        <f t="shared" si="4"/>
        <v>73.38967565098218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6426</v>
      </c>
      <c r="P24" s="34">
        <v>1749</v>
      </c>
      <c r="Q24" s="36">
        <f t="shared" si="7"/>
        <v>73.38967565098218</v>
      </c>
      <c r="R24" s="34" t="s">
        <v>172</v>
      </c>
      <c r="S24" s="34"/>
      <c r="T24" s="34"/>
      <c r="U24" s="34"/>
    </row>
    <row r="25" spans="1:21" ht="13.5">
      <c r="A25" s="31" t="s">
        <v>0</v>
      </c>
      <c r="B25" s="32" t="s">
        <v>34</v>
      </c>
      <c r="C25" s="33" t="s">
        <v>35</v>
      </c>
      <c r="D25" s="34">
        <f t="shared" si="0"/>
        <v>11644</v>
      </c>
      <c r="E25" s="35">
        <f t="shared" si="1"/>
        <v>3438</v>
      </c>
      <c r="F25" s="36">
        <f t="shared" si="2"/>
        <v>29.525936104431466</v>
      </c>
      <c r="G25" s="34">
        <v>3438</v>
      </c>
      <c r="H25" s="34">
        <v>0</v>
      </c>
      <c r="I25" s="35">
        <f t="shared" si="3"/>
        <v>8206</v>
      </c>
      <c r="J25" s="36">
        <f t="shared" si="4"/>
        <v>70.47406389556853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8206</v>
      </c>
      <c r="P25" s="34">
        <v>2403</v>
      </c>
      <c r="Q25" s="36">
        <f t="shared" si="7"/>
        <v>70.47406389556853</v>
      </c>
      <c r="R25" s="34"/>
      <c r="S25" s="34"/>
      <c r="T25" s="34"/>
      <c r="U25" s="34" t="s">
        <v>172</v>
      </c>
    </row>
    <row r="26" spans="1:21" ht="13.5">
      <c r="A26" s="31" t="s">
        <v>0</v>
      </c>
      <c r="B26" s="32" t="s">
        <v>36</v>
      </c>
      <c r="C26" s="33" t="s">
        <v>37</v>
      </c>
      <c r="D26" s="34">
        <f t="shared" si="0"/>
        <v>11609</v>
      </c>
      <c r="E26" s="35">
        <f t="shared" si="1"/>
        <v>4859</v>
      </c>
      <c r="F26" s="36">
        <f t="shared" si="2"/>
        <v>41.85545697303816</v>
      </c>
      <c r="G26" s="34">
        <v>4859</v>
      </c>
      <c r="H26" s="34">
        <v>0</v>
      </c>
      <c r="I26" s="35">
        <f t="shared" si="3"/>
        <v>6750</v>
      </c>
      <c r="J26" s="36">
        <f t="shared" si="4"/>
        <v>58.144543026961834</v>
      </c>
      <c r="K26" s="34">
        <v>0</v>
      </c>
      <c r="L26" s="36">
        <f t="shared" si="5"/>
        <v>0</v>
      </c>
      <c r="M26" s="34">
        <v>0</v>
      </c>
      <c r="N26" s="36">
        <f t="shared" si="6"/>
        <v>0</v>
      </c>
      <c r="O26" s="34">
        <v>6750</v>
      </c>
      <c r="P26" s="34">
        <v>3363</v>
      </c>
      <c r="Q26" s="36">
        <f t="shared" si="7"/>
        <v>58.144543026961834</v>
      </c>
      <c r="R26" s="34" t="s">
        <v>172</v>
      </c>
      <c r="S26" s="34"/>
      <c r="T26" s="34"/>
      <c r="U26" s="34"/>
    </row>
    <row r="27" spans="1:21" ht="13.5">
      <c r="A27" s="31" t="s">
        <v>0</v>
      </c>
      <c r="B27" s="32" t="s">
        <v>38</v>
      </c>
      <c r="C27" s="33" t="s">
        <v>39</v>
      </c>
      <c r="D27" s="34">
        <f t="shared" si="0"/>
        <v>9074</v>
      </c>
      <c r="E27" s="35">
        <f t="shared" si="1"/>
        <v>3377</v>
      </c>
      <c r="F27" s="36">
        <f t="shared" si="2"/>
        <v>37.21622217324223</v>
      </c>
      <c r="G27" s="34">
        <v>3377</v>
      </c>
      <c r="H27" s="34">
        <v>0</v>
      </c>
      <c r="I27" s="35">
        <f t="shared" si="3"/>
        <v>5697</v>
      </c>
      <c r="J27" s="36">
        <f t="shared" si="4"/>
        <v>62.78377782675777</v>
      </c>
      <c r="K27" s="34">
        <v>0</v>
      </c>
      <c r="L27" s="36">
        <f t="shared" si="5"/>
        <v>0</v>
      </c>
      <c r="M27" s="34">
        <v>0</v>
      </c>
      <c r="N27" s="36">
        <f t="shared" si="6"/>
        <v>0</v>
      </c>
      <c r="O27" s="34">
        <v>5697</v>
      </c>
      <c r="P27" s="34">
        <v>1989</v>
      </c>
      <c r="Q27" s="36">
        <f t="shared" si="7"/>
        <v>62.78377782675777</v>
      </c>
      <c r="R27" s="34" t="s">
        <v>172</v>
      </c>
      <c r="S27" s="34"/>
      <c r="T27" s="34"/>
      <c r="U27" s="34"/>
    </row>
    <row r="28" spans="1:21" ht="13.5">
      <c r="A28" s="31" t="s">
        <v>0</v>
      </c>
      <c r="B28" s="32" t="s">
        <v>40</v>
      </c>
      <c r="C28" s="33" t="s">
        <v>41</v>
      </c>
      <c r="D28" s="34">
        <f t="shared" si="0"/>
        <v>2553</v>
      </c>
      <c r="E28" s="35">
        <f t="shared" si="1"/>
        <v>1500</v>
      </c>
      <c r="F28" s="36">
        <f t="shared" si="2"/>
        <v>58.75440658049354</v>
      </c>
      <c r="G28" s="34">
        <v>1500</v>
      </c>
      <c r="H28" s="34">
        <v>0</v>
      </c>
      <c r="I28" s="35">
        <f t="shared" si="3"/>
        <v>1053</v>
      </c>
      <c r="J28" s="36">
        <f t="shared" si="4"/>
        <v>41.24559341950646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1053</v>
      </c>
      <c r="P28" s="34">
        <v>788</v>
      </c>
      <c r="Q28" s="36">
        <f t="shared" si="7"/>
        <v>41.24559341950646</v>
      </c>
      <c r="R28" s="34" t="s">
        <v>172</v>
      </c>
      <c r="S28" s="34"/>
      <c r="T28" s="34"/>
      <c r="U28" s="34"/>
    </row>
    <row r="29" spans="1:21" ht="13.5">
      <c r="A29" s="31" t="s">
        <v>0</v>
      </c>
      <c r="B29" s="32" t="s">
        <v>42</v>
      </c>
      <c r="C29" s="33" t="s">
        <v>43</v>
      </c>
      <c r="D29" s="34">
        <f t="shared" si="0"/>
        <v>13052</v>
      </c>
      <c r="E29" s="35">
        <f t="shared" si="1"/>
        <v>4624</v>
      </c>
      <c r="F29" s="36">
        <f t="shared" si="2"/>
        <v>35.42752068648483</v>
      </c>
      <c r="G29" s="34">
        <v>4624</v>
      </c>
      <c r="H29" s="34">
        <v>0</v>
      </c>
      <c r="I29" s="35">
        <f t="shared" si="3"/>
        <v>8428</v>
      </c>
      <c r="J29" s="36">
        <f t="shared" si="4"/>
        <v>64.57247931351517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8428</v>
      </c>
      <c r="P29" s="34">
        <v>4800</v>
      </c>
      <c r="Q29" s="36">
        <f t="shared" si="7"/>
        <v>64.57247931351517</v>
      </c>
      <c r="R29" s="34" t="s">
        <v>172</v>
      </c>
      <c r="S29" s="34"/>
      <c r="T29" s="34"/>
      <c r="U29" s="34"/>
    </row>
    <row r="30" spans="1:21" ht="13.5">
      <c r="A30" s="31" t="s">
        <v>0</v>
      </c>
      <c r="B30" s="32" t="s">
        <v>44</v>
      </c>
      <c r="C30" s="33" t="s">
        <v>45</v>
      </c>
      <c r="D30" s="34">
        <f t="shared" si="0"/>
        <v>22860</v>
      </c>
      <c r="E30" s="35">
        <f t="shared" si="1"/>
        <v>9889</v>
      </c>
      <c r="F30" s="36">
        <f t="shared" si="2"/>
        <v>43.25896762904637</v>
      </c>
      <c r="G30" s="34">
        <v>9809</v>
      </c>
      <c r="H30" s="34">
        <v>80</v>
      </c>
      <c r="I30" s="35">
        <f t="shared" si="3"/>
        <v>12971</v>
      </c>
      <c r="J30" s="36">
        <f t="shared" si="4"/>
        <v>56.741032370953626</v>
      </c>
      <c r="K30" s="34">
        <v>952</v>
      </c>
      <c r="L30" s="36">
        <f t="shared" si="5"/>
        <v>4.164479440069991</v>
      </c>
      <c r="M30" s="34">
        <v>0</v>
      </c>
      <c r="N30" s="36">
        <f t="shared" si="6"/>
        <v>0</v>
      </c>
      <c r="O30" s="34">
        <v>12019</v>
      </c>
      <c r="P30" s="34">
        <v>5553</v>
      </c>
      <c r="Q30" s="36">
        <f t="shared" si="7"/>
        <v>52.576552930883636</v>
      </c>
      <c r="R30" s="34" t="s">
        <v>172</v>
      </c>
      <c r="S30" s="34"/>
      <c r="T30" s="34"/>
      <c r="U30" s="34"/>
    </row>
    <row r="31" spans="1:21" ht="13.5">
      <c r="A31" s="31" t="s">
        <v>0</v>
      </c>
      <c r="B31" s="32" t="s">
        <v>46</v>
      </c>
      <c r="C31" s="33" t="s">
        <v>47</v>
      </c>
      <c r="D31" s="34">
        <f t="shared" si="0"/>
        <v>7912</v>
      </c>
      <c r="E31" s="35">
        <f t="shared" si="1"/>
        <v>3748</v>
      </c>
      <c r="F31" s="36">
        <f t="shared" si="2"/>
        <v>47.37108190091001</v>
      </c>
      <c r="G31" s="34">
        <v>3748</v>
      </c>
      <c r="H31" s="34">
        <v>0</v>
      </c>
      <c r="I31" s="35">
        <f t="shared" si="3"/>
        <v>4164</v>
      </c>
      <c r="J31" s="36">
        <f t="shared" si="4"/>
        <v>52.628918099089994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4164</v>
      </c>
      <c r="P31" s="34">
        <v>2228</v>
      </c>
      <c r="Q31" s="36">
        <f t="shared" si="7"/>
        <v>52.628918099089994</v>
      </c>
      <c r="R31" s="34" t="s">
        <v>172</v>
      </c>
      <c r="S31" s="34"/>
      <c r="T31" s="34"/>
      <c r="U31" s="34"/>
    </row>
    <row r="32" spans="1:21" ht="13.5">
      <c r="A32" s="31" t="s">
        <v>0</v>
      </c>
      <c r="B32" s="32" t="s">
        <v>48</v>
      </c>
      <c r="C32" s="33" t="s">
        <v>49</v>
      </c>
      <c r="D32" s="34">
        <f t="shared" si="0"/>
        <v>22934</v>
      </c>
      <c r="E32" s="35">
        <f t="shared" si="1"/>
        <v>8375</v>
      </c>
      <c r="F32" s="36">
        <f t="shared" si="2"/>
        <v>36.51783378390163</v>
      </c>
      <c r="G32" s="34">
        <v>8375</v>
      </c>
      <c r="H32" s="34">
        <v>0</v>
      </c>
      <c r="I32" s="35">
        <f t="shared" si="3"/>
        <v>14559</v>
      </c>
      <c r="J32" s="36">
        <f t="shared" si="4"/>
        <v>63.48216621609837</v>
      </c>
      <c r="K32" s="34">
        <v>2419</v>
      </c>
      <c r="L32" s="36">
        <f t="shared" si="5"/>
        <v>10.547658498299468</v>
      </c>
      <c r="M32" s="34">
        <v>0</v>
      </c>
      <c r="N32" s="36">
        <f t="shared" si="6"/>
        <v>0</v>
      </c>
      <c r="O32" s="34">
        <v>12140</v>
      </c>
      <c r="P32" s="34">
        <v>2628</v>
      </c>
      <c r="Q32" s="36">
        <f t="shared" si="7"/>
        <v>52.93450771779891</v>
      </c>
      <c r="R32" s="34" t="s">
        <v>172</v>
      </c>
      <c r="S32" s="34"/>
      <c r="T32" s="34"/>
      <c r="U32" s="34"/>
    </row>
    <row r="33" spans="1:21" ht="13.5">
      <c r="A33" s="31" t="s">
        <v>0</v>
      </c>
      <c r="B33" s="32" t="s">
        <v>50</v>
      </c>
      <c r="C33" s="33" t="s">
        <v>51</v>
      </c>
      <c r="D33" s="34">
        <f t="shared" si="0"/>
        <v>19552</v>
      </c>
      <c r="E33" s="35">
        <f t="shared" si="1"/>
        <v>5826</v>
      </c>
      <c r="F33" s="36">
        <f t="shared" si="2"/>
        <v>29.79746317512275</v>
      </c>
      <c r="G33" s="34">
        <v>5826</v>
      </c>
      <c r="H33" s="34">
        <v>0</v>
      </c>
      <c r="I33" s="35">
        <f t="shared" si="3"/>
        <v>13726</v>
      </c>
      <c r="J33" s="36">
        <f t="shared" si="4"/>
        <v>70.20253682487724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13726</v>
      </c>
      <c r="P33" s="34">
        <v>6198</v>
      </c>
      <c r="Q33" s="36">
        <f t="shared" si="7"/>
        <v>70.20253682487724</v>
      </c>
      <c r="R33" s="34" t="s">
        <v>172</v>
      </c>
      <c r="S33" s="34"/>
      <c r="T33" s="34"/>
      <c r="U33" s="34"/>
    </row>
    <row r="34" spans="1:21" ht="13.5">
      <c r="A34" s="31" t="s">
        <v>0</v>
      </c>
      <c r="B34" s="32" t="s">
        <v>52</v>
      </c>
      <c r="C34" s="33" t="s">
        <v>53</v>
      </c>
      <c r="D34" s="34">
        <f t="shared" si="0"/>
        <v>1511</v>
      </c>
      <c r="E34" s="35">
        <f t="shared" si="1"/>
        <v>1004</v>
      </c>
      <c r="F34" s="36">
        <f t="shared" si="2"/>
        <v>66.44606221045665</v>
      </c>
      <c r="G34" s="34">
        <v>912</v>
      </c>
      <c r="H34" s="34">
        <v>92</v>
      </c>
      <c r="I34" s="35">
        <f t="shared" si="3"/>
        <v>507</v>
      </c>
      <c r="J34" s="36">
        <f t="shared" si="4"/>
        <v>33.55393778954335</v>
      </c>
      <c r="K34" s="34">
        <v>201</v>
      </c>
      <c r="L34" s="36">
        <f t="shared" si="5"/>
        <v>13.302448709463931</v>
      </c>
      <c r="M34" s="34">
        <v>0</v>
      </c>
      <c r="N34" s="36">
        <f t="shared" si="6"/>
        <v>0</v>
      </c>
      <c r="O34" s="34">
        <v>306</v>
      </c>
      <c r="P34" s="34">
        <v>306</v>
      </c>
      <c r="Q34" s="36">
        <f t="shared" si="7"/>
        <v>20.25148908007942</v>
      </c>
      <c r="R34" s="34" t="s">
        <v>172</v>
      </c>
      <c r="S34" s="34"/>
      <c r="T34" s="34"/>
      <c r="U34" s="34"/>
    </row>
    <row r="35" spans="1:21" ht="13.5">
      <c r="A35" s="31" t="s">
        <v>0</v>
      </c>
      <c r="B35" s="32" t="s">
        <v>54</v>
      </c>
      <c r="C35" s="33" t="s">
        <v>55</v>
      </c>
      <c r="D35" s="34">
        <f t="shared" si="0"/>
        <v>5722</v>
      </c>
      <c r="E35" s="35">
        <f t="shared" si="1"/>
        <v>2938</v>
      </c>
      <c r="F35" s="36">
        <f t="shared" si="2"/>
        <v>51.345683327507864</v>
      </c>
      <c r="G35" s="34">
        <v>2938</v>
      </c>
      <c r="H35" s="34">
        <v>0</v>
      </c>
      <c r="I35" s="35">
        <f t="shared" si="3"/>
        <v>2784</v>
      </c>
      <c r="J35" s="36">
        <f t="shared" si="4"/>
        <v>48.654316672492136</v>
      </c>
      <c r="K35" s="34">
        <v>0</v>
      </c>
      <c r="L35" s="36">
        <f t="shared" si="5"/>
        <v>0</v>
      </c>
      <c r="M35" s="34">
        <v>0</v>
      </c>
      <c r="N35" s="36">
        <f t="shared" si="6"/>
        <v>0</v>
      </c>
      <c r="O35" s="34">
        <v>2784</v>
      </c>
      <c r="P35" s="34">
        <v>889</v>
      </c>
      <c r="Q35" s="36">
        <f t="shared" si="7"/>
        <v>48.654316672492136</v>
      </c>
      <c r="R35" s="34" t="s">
        <v>172</v>
      </c>
      <c r="S35" s="34"/>
      <c r="T35" s="34"/>
      <c r="U35" s="34"/>
    </row>
    <row r="36" spans="1:21" ht="13.5">
      <c r="A36" s="31" t="s">
        <v>0</v>
      </c>
      <c r="B36" s="32" t="s">
        <v>56</v>
      </c>
      <c r="C36" s="33" t="s">
        <v>57</v>
      </c>
      <c r="D36" s="34">
        <f t="shared" si="0"/>
        <v>17884</v>
      </c>
      <c r="E36" s="35">
        <f t="shared" si="1"/>
        <v>8503</v>
      </c>
      <c r="F36" s="36">
        <f t="shared" si="2"/>
        <v>47.54529188101096</v>
      </c>
      <c r="G36" s="34">
        <v>8503</v>
      </c>
      <c r="H36" s="34">
        <v>0</v>
      </c>
      <c r="I36" s="35">
        <f t="shared" si="3"/>
        <v>9381</v>
      </c>
      <c r="J36" s="36">
        <f t="shared" si="4"/>
        <v>52.45470811898903</v>
      </c>
      <c r="K36" s="34">
        <v>888</v>
      </c>
      <c r="L36" s="36">
        <f t="shared" si="5"/>
        <v>4.965332140460747</v>
      </c>
      <c r="M36" s="34">
        <v>0</v>
      </c>
      <c r="N36" s="36">
        <f t="shared" si="6"/>
        <v>0</v>
      </c>
      <c r="O36" s="34">
        <v>8493</v>
      </c>
      <c r="P36" s="34">
        <v>4000</v>
      </c>
      <c r="Q36" s="36">
        <f t="shared" si="7"/>
        <v>47.489375978528294</v>
      </c>
      <c r="R36" s="34" t="s">
        <v>172</v>
      </c>
      <c r="S36" s="34"/>
      <c r="T36" s="34"/>
      <c r="U36" s="34"/>
    </row>
    <row r="37" spans="1:21" ht="13.5">
      <c r="A37" s="31" t="s">
        <v>0</v>
      </c>
      <c r="B37" s="32" t="s">
        <v>58</v>
      </c>
      <c r="C37" s="33" t="s">
        <v>59</v>
      </c>
      <c r="D37" s="34">
        <f t="shared" si="0"/>
        <v>12648</v>
      </c>
      <c r="E37" s="35">
        <f t="shared" si="1"/>
        <v>4802</v>
      </c>
      <c r="F37" s="36">
        <f t="shared" si="2"/>
        <v>37.96647691334598</v>
      </c>
      <c r="G37" s="34">
        <v>4802</v>
      </c>
      <c r="H37" s="34">
        <v>0</v>
      </c>
      <c r="I37" s="35">
        <f t="shared" si="3"/>
        <v>7846</v>
      </c>
      <c r="J37" s="36">
        <f t="shared" si="4"/>
        <v>62.03352308665402</v>
      </c>
      <c r="K37" s="34">
        <v>0</v>
      </c>
      <c r="L37" s="36">
        <f t="shared" si="5"/>
        <v>0</v>
      </c>
      <c r="M37" s="34">
        <v>0</v>
      </c>
      <c r="N37" s="36">
        <f t="shared" si="6"/>
        <v>0</v>
      </c>
      <c r="O37" s="34">
        <v>7846</v>
      </c>
      <c r="P37" s="34">
        <v>2738</v>
      </c>
      <c r="Q37" s="36">
        <f t="shared" si="7"/>
        <v>62.03352308665402</v>
      </c>
      <c r="R37" s="34" t="s">
        <v>172</v>
      </c>
      <c r="S37" s="34"/>
      <c r="T37" s="34"/>
      <c r="U37" s="34"/>
    </row>
    <row r="38" spans="1:21" ht="13.5">
      <c r="A38" s="31" t="s">
        <v>0</v>
      </c>
      <c r="B38" s="32" t="s">
        <v>60</v>
      </c>
      <c r="C38" s="33" t="s">
        <v>61</v>
      </c>
      <c r="D38" s="34">
        <f t="shared" si="0"/>
        <v>19732</v>
      </c>
      <c r="E38" s="35">
        <f t="shared" si="1"/>
        <v>14233</v>
      </c>
      <c r="F38" s="36">
        <f t="shared" si="2"/>
        <v>72.13156294344213</v>
      </c>
      <c r="G38" s="34">
        <v>14233</v>
      </c>
      <c r="H38" s="34">
        <v>0</v>
      </c>
      <c r="I38" s="35">
        <f t="shared" si="3"/>
        <v>5499</v>
      </c>
      <c r="J38" s="36">
        <f t="shared" si="4"/>
        <v>27.868437056557877</v>
      </c>
      <c r="K38" s="34">
        <v>0</v>
      </c>
      <c r="L38" s="36">
        <f t="shared" si="5"/>
        <v>0</v>
      </c>
      <c r="M38" s="34">
        <v>0</v>
      </c>
      <c r="N38" s="36">
        <f t="shared" si="6"/>
        <v>0</v>
      </c>
      <c r="O38" s="34">
        <v>5499</v>
      </c>
      <c r="P38" s="34">
        <v>5499</v>
      </c>
      <c r="Q38" s="36">
        <f t="shared" si="7"/>
        <v>27.868437056557877</v>
      </c>
      <c r="R38" s="34" t="s">
        <v>172</v>
      </c>
      <c r="S38" s="34"/>
      <c r="T38" s="34"/>
      <c r="U38" s="34"/>
    </row>
    <row r="39" spans="1:21" ht="13.5">
      <c r="A39" s="31" t="s">
        <v>0</v>
      </c>
      <c r="B39" s="32" t="s">
        <v>62</v>
      </c>
      <c r="C39" s="33" t="s">
        <v>168</v>
      </c>
      <c r="D39" s="34">
        <f t="shared" si="0"/>
        <v>5390</v>
      </c>
      <c r="E39" s="35">
        <f t="shared" si="1"/>
        <v>451</v>
      </c>
      <c r="F39" s="36">
        <f t="shared" si="2"/>
        <v>8.36734693877551</v>
      </c>
      <c r="G39" s="34">
        <v>451</v>
      </c>
      <c r="H39" s="34">
        <v>0</v>
      </c>
      <c r="I39" s="35">
        <f t="shared" si="3"/>
        <v>4939</v>
      </c>
      <c r="J39" s="36">
        <f t="shared" si="4"/>
        <v>91.63265306122449</v>
      </c>
      <c r="K39" s="34">
        <v>0</v>
      </c>
      <c r="L39" s="36">
        <f t="shared" si="5"/>
        <v>0</v>
      </c>
      <c r="M39" s="34">
        <v>0</v>
      </c>
      <c r="N39" s="36">
        <f t="shared" si="6"/>
        <v>0</v>
      </c>
      <c r="O39" s="34">
        <v>4939</v>
      </c>
      <c r="P39" s="34">
        <v>2259</v>
      </c>
      <c r="Q39" s="36">
        <f t="shared" si="7"/>
        <v>91.63265306122449</v>
      </c>
      <c r="R39" s="34" t="s">
        <v>172</v>
      </c>
      <c r="S39" s="34"/>
      <c r="T39" s="34"/>
      <c r="U39" s="34"/>
    </row>
    <row r="40" spans="1:21" ht="13.5">
      <c r="A40" s="31" t="s">
        <v>0</v>
      </c>
      <c r="B40" s="32" t="s">
        <v>63</v>
      </c>
      <c r="C40" s="33" t="s">
        <v>136</v>
      </c>
      <c r="D40" s="34">
        <f t="shared" si="0"/>
        <v>2764</v>
      </c>
      <c r="E40" s="35">
        <f t="shared" si="1"/>
        <v>1043</v>
      </c>
      <c r="F40" s="36">
        <f t="shared" si="2"/>
        <v>37.73516642547033</v>
      </c>
      <c r="G40" s="34">
        <v>1043</v>
      </c>
      <c r="H40" s="34">
        <v>0</v>
      </c>
      <c r="I40" s="35">
        <f t="shared" si="3"/>
        <v>1721</v>
      </c>
      <c r="J40" s="36">
        <f t="shared" si="4"/>
        <v>62.26483357452967</v>
      </c>
      <c r="K40" s="34">
        <v>0</v>
      </c>
      <c r="L40" s="36">
        <f t="shared" si="5"/>
        <v>0</v>
      </c>
      <c r="M40" s="34">
        <v>0</v>
      </c>
      <c r="N40" s="36">
        <f t="shared" si="6"/>
        <v>0</v>
      </c>
      <c r="O40" s="34">
        <v>1721</v>
      </c>
      <c r="P40" s="34">
        <v>1597</v>
      </c>
      <c r="Q40" s="36">
        <f t="shared" si="7"/>
        <v>62.26483357452967</v>
      </c>
      <c r="R40" s="34"/>
      <c r="S40" s="34"/>
      <c r="T40" s="34"/>
      <c r="U40" s="34" t="s">
        <v>172</v>
      </c>
    </row>
    <row r="41" spans="1:21" ht="13.5">
      <c r="A41" s="31" t="s">
        <v>0</v>
      </c>
      <c r="B41" s="32" t="s">
        <v>64</v>
      </c>
      <c r="C41" s="33" t="s">
        <v>139</v>
      </c>
      <c r="D41" s="34">
        <f t="shared" si="0"/>
        <v>2906</v>
      </c>
      <c r="E41" s="35">
        <f t="shared" si="1"/>
        <v>763</v>
      </c>
      <c r="F41" s="36">
        <f t="shared" si="2"/>
        <v>26.25602202339986</v>
      </c>
      <c r="G41" s="34">
        <v>473</v>
      </c>
      <c r="H41" s="34">
        <v>290</v>
      </c>
      <c r="I41" s="35">
        <f t="shared" si="3"/>
        <v>2143</v>
      </c>
      <c r="J41" s="36">
        <f t="shared" si="4"/>
        <v>73.74397797660014</v>
      </c>
      <c r="K41" s="34">
        <v>0</v>
      </c>
      <c r="L41" s="36">
        <f t="shared" si="5"/>
        <v>0</v>
      </c>
      <c r="M41" s="34">
        <v>0</v>
      </c>
      <c r="N41" s="36">
        <f t="shared" si="6"/>
        <v>0</v>
      </c>
      <c r="O41" s="34">
        <v>2143</v>
      </c>
      <c r="P41" s="34">
        <v>798</v>
      </c>
      <c r="Q41" s="36">
        <f t="shared" si="7"/>
        <v>73.74397797660014</v>
      </c>
      <c r="R41" s="34" t="s">
        <v>172</v>
      </c>
      <c r="S41" s="34"/>
      <c r="T41" s="34"/>
      <c r="U41" s="34"/>
    </row>
    <row r="42" spans="1:21" ht="13.5">
      <c r="A42" s="31" t="s">
        <v>0</v>
      </c>
      <c r="B42" s="32" t="s">
        <v>65</v>
      </c>
      <c r="C42" s="33" t="s">
        <v>66</v>
      </c>
      <c r="D42" s="34">
        <f t="shared" si="0"/>
        <v>2151</v>
      </c>
      <c r="E42" s="35">
        <f t="shared" si="1"/>
        <v>36</v>
      </c>
      <c r="F42" s="36">
        <f t="shared" si="2"/>
        <v>1.6736401673640167</v>
      </c>
      <c r="G42" s="34">
        <v>36</v>
      </c>
      <c r="H42" s="34">
        <v>0</v>
      </c>
      <c r="I42" s="35">
        <f t="shared" si="3"/>
        <v>2115</v>
      </c>
      <c r="J42" s="36">
        <f t="shared" si="4"/>
        <v>98.32635983263597</v>
      </c>
      <c r="K42" s="34">
        <v>0</v>
      </c>
      <c r="L42" s="36">
        <f t="shared" si="5"/>
        <v>0</v>
      </c>
      <c r="M42" s="34">
        <v>0</v>
      </c>
      <c r="N42" s="36">
        <f t="shared" si="6"/>
        <v>0</v>
      </c>
      <c r="O42" s="34">
        <v>2115</v>
      </c>
      <c r="P42" s="34">
        <v>2115</v>
      </c>
      <c r="Q42" s="36">
        <f t="shared" si="7"/>
        <v>98.32635983263597</v>
      </c>
      <c r="R42" s="34" t="s">
        <v>172</v>
      </c>
      <c r="S42" s="34"/>
      <c r="T42" s="34"/>
      <c r="U42" s="34"/>
    </row>
    <row r="43" spans="1:21" ht="13.5">
      <c r="A43" s="31" t="s">
        <v>0</v>
      </c>
      <c r="B43" s="32" t="s">
        <v>67</v>
      </c>
      <c r="C43" s="33" t="s">
        <v>167</v>
      </c>
      <c r="D43" s="34">
        <f t="shared" si="0"/>
        <v>5110</v>
      </c>
      <c r="E43" s="35">
        <f t="shared" si="1"/>
        <v>676</v>
      </c>
      <c r="F43" s="36">
        <f t="shared" si="2"/>
        <v>13.228962818003914</v>
      </c>
      <c r="G43" s="34">
        <v>676</v>
      </c>
      <c r="H43" s="34">
        <v>0</v>
      </c>
      <c r="I43" s="35">
        <f t="shared" si="3"/>
        <v>4434</v>
      </c>
      <c r="J43" s="36">
        <f t="shared" si="4"/>
        <v>86.77103718199609</v>
      </c>
      <c r="K43" s="34">
        <v>0</v>
      </c>
      <c r="L43" s="36">
        <f t="shared" si="5"/>
        <v>0</v>
      </c>
      <c r="M43" s="34">
        <v>0</v>
      </c>
      <c r="N43" s="36">
        <f t="shared" si="6"/>
        <v>0</v>
      </c>
      <c r="O43" s="34">
        <v>4434</v>
      </c>
      <c r="P43" s="34">
        <v>3438</v>
      </c>
      <c r="Q43" s="36">
        <f t="shared" si="7"/>
        <v>86.77103718199609</v>
      </c>
      <c r="R43" s="34" t="s">
        <v>172</v>
      </c>
      <c r="S43" s="34"/>
      <c r="T43" s="34"/>
      <c r="U43" s="34"/>
    </row>
    <row r="44" spans="1:21" ht="13.5">
      <c r="A44" s="31" t="s">
        <v>0</v>
      </c>
      <c r="B44" s="32" t="s">
        <v>68</v>
      </c>
      <c r="C44" s="33" t="s">
        <v>69</v>
      </c>
      <c r="D44" s="34">
        <f t="shared" si="0"/>
        <v>4955</v>
      </c>
      <c r="E44" s="35">
        <f t="shared" si="1"/>
        <v>361</v>
      </c>
      <c r="F44" s="36">
        <f t="shared" si="2"/>
        <v>7.285570131180625</v>
      </c>
      <c r="G44" s="34">
        <v>361</v>
      </c>
      <c r="H44" s="34">
        <v>0</v>
      </c>
      <c r="I44" s="35">
        <f t="shared" si="3"/>
        <v>4594</v>
      </c>
      <c r="J44" s="36">
        <f t="shared" si="4"/>
        <v>92.71442986881937</v>
      </c>
      <c r="K44" s="34">
        <v>0</v>
      </c>
      <c r="L44" s="36">
        <f t="shared" si="5"/>
        <v>0</v>
      </c>
      <c r="M44" s="34">
        <v>0</v>
      </c>
      <c r="N44" s="36">
        <f t="shared" si="6"/>
        <v>0</v>
      </c>
      <c r="O44" s="34">
        <v>4594</v>
      </c>
      <c r="P44" s="34">
        <v>3729</v>
      </c>
      <c r="Q44" s="36">
        <f t="shared" si="7"/>
        <v>92.71442986881937</v>
      </c>
      <c r="R44" s="34" t="s">
        <v>172</v>
      </c>
      <c r="S44" s="34"/>
      <c r="T44" s="34"/>
      <c r="U44" s="34"/>
    </row>
    <row r="45" spans="1:21" ht="13.5">
      <c r="A45" s="31" t="s">
        <v>0</v>
      </c>
      <c r="B45" s="32" t="s">
        <v>70</v>
      </c>
      <c r="C45" s="33" t="s">
        <v>140</v>
      </c>
      <c r="D45" s="34">
        <f t="shared" si="0"/>
        <v>4978</v>
      </c>
      <c r="E45" s="35">
        <f t="shared" si="1"/>
        <v>1052</v>
      </c>
      <c r="F45" s="36">
        <f aca="true" t="shared" si="8" ref="F45:F51">E45/D45*100</f>
        <v>21.132985134592204</v>
      </c>
      <c r="G45" s="34">
        <v>1052</v>
      </c>
      <c r="H45" s="34">
        <v>0</v>
      </c>
      <c r="I45" s="35">
        <f t="shared" si="3"/>
        <v>3926</v>
      </c>
      <c r="J45" s="36">
        <f aca="true" t="shared" si="9" ref="J45:J51">I45/D45*100</f>
        <v>78.8670148654078</v>
      </c>
      <c r="K45" s="34">
        <v>577</v>
      </c>
      <c r="L45" s="36">
        <f aca="true" t="shared" si="10" ref="L45:L51">K45/D45*100</f>
        <v>11.59100040176778</v>
      </c>
      <c r="M45" s="34">
        <v>0</v>
      </c>
      <c r="N45" s="36">
        <f aca="true" t="shared" si="11" ref="N45:N51">M45/D45*100</f>
        <v>0</v>
      </c>
      <c r="O45" s="34">
        <v>3349</v>
      </c>
      <c r="P45" s="34">
        <v>670</v>
      </c>
      <c r="Q45" s="36">
        <f aca="true" t="shared" si="12" ref="Q45:Q51">O45/D45*100</f>
        <v>67.27601446364002</v>
      </c>
      <c r="R45" s="34" t="s">
        <v>172</v>
      </c>
      <c r="S45" s="34"/>
      <c r="T45" s="34"/>
      <c r="U45" s="34"/>
    </row>
    <row r="46" spans="1:21" ht="13.5">
      <c r="A46" s="31" t="s">
        <v>0</v>
      </c>
      <c r="B46" s="32" t="s">
        <v>71</v>
      </c>
      <c r="C46" s="33" t="s">
        <v>72</v>
      </c>
      <c r="D46" s="34">
        <f t="shared" si="0"/>
        <v>2439</v>
      </c>
      <c r="E46" s="35">
        <f t="shared" si="1"/>
        <v>547</v>
      </c>
      <c r="F46" s="36">
        <f t="shared" si="8"/>
        <v>22.42722427224272</v>
      </c>
      <c r="G46" s="34">
        <v>547</v>
      </c>
      <c r="H46" s="34">
        <v>0</v>
      </c>
      <c r="I46" s="35">
        <f t="shared" si="3"/>
        <v>1892</v>
      </c>
      <c r="J46" s="36">
        <f t="shared" si="9"/>
        <v>77.57277572775727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1892</v>
      </c>
      <c r="P46" s="34">
        <v>1853</v>
      </c>
      <c r="Q46" s="36">
        <f t="shared" si="12"/>
        <v>77.57277572775727</v>
      </c>
      <c r="R46" s="34" t="s">
        <v>172</v>
      </c>
      <c r="S46" s="34"/>
      <c r="T46" s="34"/>
      <c r="U46" s="34"/>
    </row>
    <row r="47" spans="1:21" ht="13.5">
      <c r="A47" s="31" t="s">
        <v>0</v>
      </c>
      <c r="B47" s="32" t="s">
        <v>73</v>
      </c>
      <c r="C47" s="33" t="s">
        <v>74</v>
      </c>
      <c r="D47" s="34">
        <f t="shared" si="0"/>
        <v>3916</v>
      </c>
      <c r="E47" s="35">
        <f t="shared" si="1"/>
        <v>1058</v>
      </c>
      <c r="F47" s="36">
        <f t="shared" si="8"/>
        <v>27.017364657814095</v>
      </c>
      <c r="G47" s="34">
        <v>1058</v>
      </c>
      <c r="H47" s="34">
        <v>0</v>
      </c>
      <c r="I47" s="35">
        <f t="shared" si="3"/>
        <v>2858</v>
      </c>
      <c r="J47" s="36">
        <f t="shared" si="9"/>
        <v>72.98263534218592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2858</v>
      </c>
      <c r="P47" s="34">
        <v>1966</v>
      </c>
      <c r="Q47" s="36">
        <f t="shared" si="12"/>
        <v>72.98263534218592</v>
      </c>
      <c r="R47" s="34" t="s">
        <v>172</v>
      </c>
      <c r="S47" s="34"/>
      <c r="T47" s="34"/>
      <c r="U47" s="34"/>
    </row>
    <row r="48" spans="1:21" ht="13.5">
      <c r="A48" s="31" t="s">
        <v>0</v>
      </c>
      <c r="B48" s="32" t="s">
        <v>75</v>
      </c>
      <c r="C48" s="33" t="s">
        <v>76</v>
      </c>
      <c r="D48" s="34">
        <f t="shared" si="0"/>
        <v>15734</v>
      </c>
      <c r="E48" s="35">
        <f t="shared" si="1"/>
        <v>8039</v>
      </c>
      <c r="F48" s="36">
        <f t="shared" si="8"/>
        <v>51.09317401805008</v>
      </c>
      <c r="G48" s="34">
        <v>7971</v>
      </c>
      <c r="H48" s="34">
        <v>68</v>
      </c>
      <c r="I48" s="35">
        <f t="shared" si="3"/>
        <v>7695</v>
      </c>
      <c r="J48" s="36">
        <f t="shared" si="9"/>
        <v>48.90682598194992</v>
      </c>
      <c r="K48" s="34">
        <v>1360</v>
      </c>
      <c r="L48" s="36">
        <f t="shared" si="10"/>
        <v>8.64370153807042</v>
      </c>
      <c r="M48" s="34">
        <v>0</v>
      </c>
      <c r="N48" s="36">
        <f t="shared" si="11"/>
        <v>0</v>
      </c>
      <c r="O48" s="34">
        <v>6335</v>
      </c>
      <c r="P48" s="34">
        <v>4299</v>
      </c>
      <c r="Q48" s="36">
        <f t="shared" si="12"/>
        <v>40.26312444387949</v>
      </c>
      <c r="R48" s="34" t="s">
        <v>172</v>
      </c>
      <c r="S48" s="34"/>
      <c r="T48" s="34"/>
      <c r="U48" s="34"/>
    </row>
    <row r="49" spans="1:21" ht="13.5">
      <c r="A49" s="31" t="s">
        <v>0</v>
      </c>
      <c r="B49" s="32" t="s">
        <v>77</v>
      </c>
      <c r="C49" s="33" t="s">
        <v>78</v>
      </c>
      <c r="D49" s="34">
        <f t="shared" si="0"/>
        <v>5602</v>
      </c>
      <c r="E49" s="35">
        <f t="shared" si="1"/>
        <v>3429</v>
      </c>
      <c r="F49" s="36">
        <f t="shared" si="8"/>
        <v>61.21028204212781</v>
      </c>
      <c r="G49" s="34">
        <v>3076</v>
      </c>
      <c r="H49" s="34">
        <v>353</v>
      </c>
      <c r="I49" s="35">
        <f t="shared" si="3"/>
        <v>2173</v>
      </c>
      <c r="J49" s="36">
        <f t="shared" si="9"/>
        <v>38.78971795787219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2173</v>
      </c>
      <c r="P49" s="34">
        <v>1518</v>
      </c>
      <c r="Q49" s="36">
        <f t="shared" si="12"/>
        <v>38.78971795787219</v>
      </c>
      <c r="R49" s="34" t="s">
        <v>172</v>
      </c>
      <c r="S49" s="34"/>
      <c r="T49" s="34"/>
      <c r="U49" s="34"/>
    </row>
    <row r="50" spans="1:21" ht="13.5">
      <c r="A50" s="31" t="s">
        <v>0</v>
      </c>
      <c r="B50" s="32" t="s">
        <v>79</v>
      </c>
      <c r="C50" s="33" t="s">
        <v>80</v>
      </c>
      <c r="D50" s="34">
        <f t="shared" si="0"/>
        <v>5279</v>
      </c>
      <c r="E50" s="35">
        <f t="shared" si="1"/>
        <v>2179</v>
      </c>
      <c r="F50" s="36">
        <f t="shared" si="8"/>
        <v>41.27675696154574</v>
      </c>
      <c r="G50" s="34">
        <v>2000</v>
      </c>
      <c r="H50" s="34">
        <v>179</v>
      </c>
      <c r="I50" s="35">
        <f t="shared" si="3"/>
        <v>3100</v>
      </c>
      <c r="J50" s="36">
        <f t="shared" si="9"/>
        <v>58.72324303845426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3100</v>
      </c>
      <c r="P50" s="34">
        <v>3012</v>
      </c>
      <c r="Q50" s="36">
        <f t="shared" si="12"/>
        <v>58.72324303845426</v>
      </c>
      <c r="R50" s="34" t="s">
        <v>172</v>
      </c>
      <c r="S50" s="34"/>
      <c r="T50" s="34"/>
      <c r="U50" s="34"/>
    </row>
    <row r="51" spans="1:21" ht="13.5">
      <c r="A51" s="57" t="s">
        <v>171</v>
      </c>
      <c r="B51" s="58"/>
      <c r="C51" s="59"/>
      <c r="D51" s="34">
        <f>SUM(D7:D50)</f>
        <v>1187582</v>
      </c>
      <c r="E51" s="34">
        <f aca="true" t="shared" si="13" ref="E51:P51">SUM(E7:E50)</f>
        <v>304359</v>
      </c>
      <c r="F51" s="36">
        <f t="shared" si="8"/>
        <v>25.628461866212188</v>
      </c>
      <c r="G51" s="34">
        <f t="shared" si="13"/>
        <v>302889</v>
      </c>
      <c r="H51" s="34">
        <f t="shared" si="13"/>
        <v>1470</v>
      </c>
      <c r="I51" s="34">
        <f t="shared" si="13"/>
        <v>883223</v>
      </c>
      <c r="J51" s="36">
        <f t="shared" si="9"/>
        <v>74.37153813378782</v>
      </c>
      <c r="K51" s="34">
        <f t="shared" si="13"/>
        <v>407440</v>
      </c>
      <c r="L51" s="36">
        <f t="shared" si="10"/>
        <v>34.308367759026325</v>
      </c>
      <c r="M51" s="34">
        <f t="shared" si="13"/>
        <v>4225</v>
      </c>
      <c r="N51" s="36">
        <f t="shared" si="11"/>
        <v>0.35576490718114623</v>
      </c>
      <c r="O51" s="34">
        <f t="shared" si="13"/>
        <v>471558</v>
      </c>
      <c r="P51" s="34">
        <f t="shared" si="13"/>
        <v>177106</v>
      </c>
      <c r="Q51" s="36">
        <f t="shared" si="12"/>
        <v>39.707405467580344</v>
      </c>
      <c r="R51" s="34">
        <f>COUNTIF(R7:R50,"○")</f>
        <v>39</v>
      </c>
      <c r="S51" s="34">
        <f>COUNTIF(S7:S50,"○")</f>
        <v>2</v>
      </c>
      <c r="T51" s="34">
        <f>COUNTIF(T7:T50,"○")</f>
        <v>0</v>
      </c>
      <c r="U51" s="34">
        <f>COUNTIF(U7:U50,"○")</f>
        <v>3</v>
      </c>
    </row>
  </sheetData>
  <mergeCells count="19">
    <mergeCell ref="A51:C5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170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6" t="s">
        <v>81</v>
      </c>
      <c r="B2" s="63" t="s">
        <v>155</v>
      </c>
      <c r="C2" s="66" t="s">
        <v>156</v>
      </c>
      <c r="D2" s="14" t="s">
        <v>82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157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1"/>
      <c r="B3" s="87"/>
      <c r="C3" s="89"/>
      <c r="D3" s="26" t="s">
        <v>83</v>
      </c>
      <c r="E3" s="85" t="s">
        <v>84</v>
      </c>
      <c r="F3" s="91"/>
      <c r="G3" s="92"/>
      <c r="H3" s="82" t="s">
        <v>85</v>
      </c>
      <c r="I3" s="83"/>
      <c r="J3" s="84"/>
      <c r="K3" s="85" t="s">
        <v>86</v>
      </c>
      <c r="L3" s="83"/>
      <c r="M3" s="84"/>
      <c r="N3" s="26" t="s">
        <v>83</v>
      </c>
      <c r="O3" s="17" t="s">
        <v>87</v>
      </c>
      <c r="P3" s="24"/>
      <c r="Q3" s="24"/>
      <c r="R3" s="24"/>
      <c r="S3" s="24"/>
      <c r="T3" s="25"/>
      <c r="U3" s="17" t="s">
        <v>88</v>
      </c>
      <c r="V3" s="24"/>
      <c r="W3" s="24"/>
      <c r="X3" s="24"/>
      <c r="Y3" s="24"/>
      <c r="Z3" s="25"/>
      <c r="AA3" s="17" t="s">
        <v>89</v>
      </c>
      <c r="AB3" s="24"/>
      <c r="AC3" s="25"/>
    </row>
    <row r="4" spans="1:29" s="30" customFormat="1" ht="22.5" customHeight="1">
      <c r="A4" s="61"/>
      <c r="B4" s="87"/>
      <c r="C4" s="89"/>
      <c r="D4" s="27"/>
      <c r="E4" s="26" t="s">
        <v>83</v>
      </c>
      <c r="F4" s="18" t="s">
        <v>158</v>
      </c>
      <c r="G4" s="18" t="s">
        <v>159</v>
      </c>
      <c r="H4" s="26" t="s">
        <v>83</v>
      </c>
      <c r="I4" s="18" t="s">
        <v>158</v>
      </c>
      <c r="J4" s="18" t="s">
        <v>159</v>
      </c>
      <c r="K4" s="26" t="s">
        <v>83</v>
      </c>
      <c r="L4" s="18" t="s">
        <v>158</v>
      </c>
      <c r="M4" s="18" t="s">
        <v>159</v>
      </c>
      <c r="N4" s="27"/>
      <c r="O4" s="26" t="s">
        <v>83</v>
      </c>
      <c r="P4" s="18" t="s">
        <v>160</v>
      </c>
      <c r="Q4" s="18" t="s">
        <v>161</v>
      </c>
      <c r="R4" s="18" t="s">
        <v>162</v>
      </c>
      <c r="S4" s="18" t="s">
        <v>163</v>
      </c>
      <c r="T4" s="18" t="s">
        <v>164</v>
      </c>
      <c r="U4" s="26" t="s">
        <v>83</v>
      </c>
      <c r="V4" s="18" t="s">
        <v>160</v>
      </c>
      <c r="W4" s="18" t="s">
        <v>161</v>
      </c>
      <c r="X4" s="18" t="s">
        <v>162</v>
      </c>
      <c r="Y4" s="18" t="s">
        <v>163</v>
      </c>
      <c r="Z4" s="18" t="s">
        <v>164</v>
      </c>
      <c r="AA4" s="26" t="s">
        <v>83</v>
      </c>
      <c r="AB4" s="18" t="s">
        <v>158</v>
      </c>
      <c r="AC4" s="18" t="s">
        <v>159</v>
      </c>
    </row>
    <row r="5" spans="1:29" s="30" customFormat="1" ht="22.5" customHeight="1">
      <c r="A5" s="61"/>
      <c r="B5" s="87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2"/>
      <c r="B6" s="88"/>
      <c r="C6" s="90"/>
      <c r="D6" s="19" t="s">
        <v>165</v>
      </c>
      <c r="E6" s="19" t="s">
        <v>165</v>
      </c>
      <c r="F6" s="19" t="s">
        <v>165</v>
      </c>
      <c r="G6" s="19" t="s">
        <v>165</v>
      </c>
      <c r="H6" s="19" t="s">
        <v>165</v>
      </c>
      <c r="I6" s="19" t="s">
        <v>165</v>
      </c>
      <c r="J6" s="19" t="s">
        <v>165</v>
      </c>
      <c r="K6" s="19" t="s">
        <v>165</v>
      </c>
      <c r="L6" s="19" t="s">
        <v>165</v>
      </c>
      <c r="M6" s="19" t="s">
        <v>165</v>
      </c>
      <c r="N6" s="19" t="s">
        <v>165</v>
      </c>
      <c r="O6" s="19" t="s">
        <v>165</v>
      </c>
      <c r="P6" s="19" t="s">
        <v>165</v>
      </c>
      <c r="Q6" s="19" t="s">
        <v>165</v>
      </c>
      <c r="R6" s="19" t="s">
        <v>165</v>
      </c>
      <c r="S6" s="19" t="s">
        <v>165</v>
      </c>
      <c r="T6" s="19" t="s">
        <v>165</v>
      </c>
      <c r="U6" s="19" t="s">
        <v>165</v>
      </c>
      <c r="V6" s="19" t="s">
        <v>165</v>
      </c>
      <c r="W6" s="19" t="s">
        <v>165</v>
      </c>
      <c r="X6" s="19" t="s">
        <v>165</v>
      </c>
      <c r="Y6" s="19" t="s">
        <v>165</v>
      </c>
      <c r="Z6" s="19" t="s">
        <v>165</v>
      </c>
      <c r="AA6" s="19" t="s">
        <v>165</v>
      </c>
      <c r="AB6" s="19" t="s">
        <v>165</v>
      </c>
      <c r="AC6" s="19" t="s">
        <v>165</v>
      </c>
    </row>
    <row r="7" spans="1:29" ht="13.5">
      <c r="A7" s="31" t="s">
        <v>0</v>
      </c>
      <c r="B7" s="32" t="s">
        <v>1</v>
      </c>
      <c r="C7" s="33" t="s">
        <v>2</v>
      </c>
      <c r="D7" s="34">
        <f aca="true" t="shared" si="0" ref="D7:D50">E7+H7+K7</f>
        <v>41245</v>
      </c>
      <c r="E7" s="34">
        <f aca="true" t="shared" si="1" ref="E7:E50">F7+G7</f>
        <v>0</v>
      </c>
      <c r="F7" s="34">
        <v>0</v>
      </c>
      <c r="G7" s="34">
        <v>0</v>
      </c>
      <c r="H7" s="34">
        <f aca="true" t="shared" si="2" ref="H7:H50">I7+J7</f>
        <v>21052</v>
      </c>
      <c r="I7" s="34">
        <v>21052</v>
      </c>
      <c r="J7" s="34">
        <v>0</v>
      </c>
      <c r="K7" s="34">
        <f aca="true" t="shared" si="3" ref="K7:K50">L7+M7</f>
        <v>20193</v>
      </c>
      <c r="L7" s="34">
        <v>0</v>
      </c>
      <c r="M7" s="34">
        <v>20193</v>
      </c>
      <c r="N7" s="34">
        <f aca="true" t="shared" si="4" ref="N7:N50">O7+U7+AA7</f>
        <v>41245</v>
      </c>
      <c r="O7" s="34">
        <f aca="true" t="shared" si="5" ref="O7:O50">SUM(P7:T7)</f>
        <v>21052</v>
      </c>
      <c r="P7" s="34">
        <v>21052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50">SUM(V7:Z7)</f>
        <v>20193</v>
      </c>
      <c r="V7" s="34">
        <v>20193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50">AB7+AC7</f>
        <v>0</v>
      </c>
      <c r="AB7" s="34">
        <v>0</v>
      </c>
      <c r="AC7" s="34">
        <v>0</v>
      </c>
    </row>
    <row r="8" spans="1:29" ht="13.5">
      <c r="A8" s="31" t="s">
        <v>0</v>
      </c>
      <c r="B8" s="32" t="s">
        <v>3</v>
      </c>
      <c r="C8" s="33" t="s">
        <v>4</v>
      </c>
      <c r="D8" s="34">
        <f t="shared" si="0"/>
        <v>43684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43684</v>
      </c>
      <c r="L8" s="34">
        <v>16518</v>
      </c>
      <c r="M8" s="34">
        <v>27166</v>
      </c>
      <c r="N8" s="34">
        <f t="shared" si="4"/>
        <v>43684</v>
      </c>
      <c r="O8" s="34">
        <f t="shared" si="5"/>
        <v>16518</v>
      </c>
      <c r="P8" s="34">
        <v>16518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27166</v>
      </c>
      <c r="V8" s="34">
        <v>27166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0</v>
      </c>
      <c r="B9" s="32" t="s">
        <v>5</v>
      </c>
      <c r="C9" s="33" t="s">
        <v>6</v>
      </c>
      <c r="D9" s="34">
        <f t="shared" si="0"/>
        <v>30745</v>
      </c>
      <c r="E9" s="34">
        <f t="shared" si="1"/>
        <v>0</v>
      </c>
      <c r="F9" s="34">
        <v>0</v>
      </c>
      <c r="G9" s="34">
        <v>0</v>
      </c>
      <c r="H9" s="34">
        <f t="shared" si="2"/>
        <v>8879</v>
      </c>
      <c r="I9" s="34">
        <v>7900</v>
      </c>
      <c r="J9" s="34">
        <v>979</v>
      </c>
      <c r="K9" s="34">
        <f t="shared" si="3"/>
        <v>21866</v>
      </c>
      <c r="L9" s="34">
        <v>0</v>
      </c>
      <c r="M9" s="34">
        <v>21866</v>
      </c>
      <c r="N9" s="34">
        <f t="shared" si="4"/>
        <v>30750</v>
      </c>
      <c r="O9" s="34">
        <f t="shared" si="5"/>
        <v>7900</v>
      </c>
      <c r="P9" s="34">
        <v>7900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22845</v>
      </c>
      <c r="V9" s="34">
        <v>22845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5</v>
      </c>
      <c r="AB9" s="34">
        <v>5</v>
      </c>
      <c r="AC9" s="34">
        <v>0</v>
      </c>
    </row>
    <row r="10" spans="1:29" ht="13.5">
      <c r="A10" s="31" t="s">
        <v>0</v>
      </c>
      <c r="B10" s="32" t="s">
        <v>7</v>
      </c>
      <c r="C10" s="33" t="s">
        <v>8</v>
      </c>
      <c r="D10" s="34">
        <f t="shared" si="0"/>
        <v>23948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23948</v>
      </c>
      <c r="L10" s="34">
        <v>9876</v>
      </c>
      <c r="M10" s="34">
        <v>14072</v>
      </c>
      <c r="N10" s="34">
        <f t="shared" si="4"/>
        <v>23993</v>
      </c>
      <c r="O10" s="34">
        <f t="shared" si="5"/>
        <v>9876</v>
      </c>
      <c r="P10" s="34">
        <v>9876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14072</v>
      </c>
      <c r="V10" s="34">
        <v>14072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45</v>
      </c>
      <c r="AB10" s="34">
        <v>45</v>
      </c>
      <c r="AC10" s="34">
        <v>0</v>
      </c>
    </row>
    <row r="11" spans="1:29" ht="13.5">
      <c r="A11" s="31" t="s">
        <v>0</v>
      </c>
      <c r="B11" s="32" t="s">
        <v>9</v>
      </c>
      <c r="C11" s="33" t="s">
        <v>10</v>
      </c>
      <c r="D11" s="34">
        <f t="shared" si="0"/>
        <v>16543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16543</v>
      </c>
      <c r="L11" s="34">
        <v>6921</v>
      </c>
      <c r="M11" s="34">
        <v>9622</v>
      </c>
      <c r="N11" s="34">
        <f t="shared" si="4"/>
        <v>16543</v>
      </c>
      <c r="O11" s="34">
        <f t="shared" si="5"/>
        <v>6921</v>
      </c>
      <c r="P11" s="34">
        <v>6831</v>
      </c>
      <c r="Q11" s="34">
        <v>90</v>
      </c>
      <c r="R11" s="34">
        <v>0</v>
      </c>
      <c r="S11" s="34">
        <v>0</v>
      </c>
      <c r="T11" s="34">
        <v>0</v>
      </c>
      <c r="U11" s="34">
        <f t="shared" si="6"/>
        <v>9622</v>
      </c>
      <c r="V11" s="34">
        <v>9622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0</v>
      </c>
      <c r="B12" s="32" t="s">
        <v>11</v>
      </c>
      <c r="C12" s="33" t="s">
        <v>12</v>
      </c>
      <c r="D12" s="34">
        <f t="shared" si="0"/>
        <v>17011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17011</v>
      </c>
      <c r="L12" s="34">
        <v>6453</v>
      </c>
      <c r="M12" s="34">
        <v>10558</v>
      </c>
      <c r="N12" s="34">
        <f t="shared" si="4"/>
        <v>17053</v>
      </c>
      <c r="O12" s="34">
        <f t="shared" si="5"/>
        <v>6453</v>
      </c>
      <c r="P12" s="34">
        <v>0</v>
      </c>
      <c r="Q12" s="34">
        <v>6453</v>
      </c>
      <c r="R12" s="34">
        <v>0</v>
      </c>
      <c r="S12" s="34">
        <v>0</v>
      </c>
      <c r="T12" s="34">
        <v>0</v>
      </c>
      <c r="U12" s="34">
        <f t="shared" si="6"/>
        <v>10558</v>
      </c>
      <c r="V12" s="34">
        <v>10558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42</v>
      </c>
      <c r="AB12" s="34">
        <v>42</v>
      </c>
      <c r="AC12" s="34">
        <v>0</v>
      </c>
    </row>
    <row r="13" spans="1:29" ht="13.5">
      <c r="A13" s="31" t="s">
        <v>0</v>
      </c>
      <c r="B13" s="32" t="s">
        <v>13</v>
      </c>
      <c r="C13" s="33" t="s">
        <v>14</v>
      </c>
      <c r="D13" s="34">
        <f t="shared" si="0"/>
        <v>10878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10878</v>
      </c>
      <c r="L13" s="34">
        <v>5396</v>
      </c>
      <c r="M13" s="34">
        <v>5482</v>
      </c>
      <c r="N13" s="34">
        <f t="shared" si="4"/>
        <v>10878</v>
      </c>
      <c r="O13" s="34">
        <f t="shared" si="5"/>
        <v>5396</v>
      </c>
      <c r="P13" s="34">
        <v>5396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5482</v>
      </c>
      <c r="V13" s="34">
        <v>5482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0</v>
      </c>
      <c r="B14" s="32" t="s">
        <v>15</v>
      </c>
      <c r="C14" s="33" t="s">
        <v>16</v>
      </c>
      <c r="D14" s="34">
        <f t="shared" si="0"/>
        <v>16867</v>
      </c>
      <c r="E14" s="34">
        <f t="shared" si="1"/>
        <v>0</v>
      </c>
      <c r="F14" s="34">
        <v>0</v>
      </c>
      <c r="G14" s="34">
        <v>0</v>
      </c>
      <c r="H14" s="34">
        <f t="shared" si="2"/>
        <v>10485</v>
      </c>
      <c r="I14" s="34">
        <v>10485</v>
      </c>
      <c r="J14" s="34">
        <v>0</v>
      </c>
      <c r="K14" s="34">
        <f t="shared" si="3"/>
        <v>6382</v>
      </c>
      <c r="L14" s="34">
        <v>0</v>
      </c>
      <c r="M14" s="34">
        <v>6382</v>
      </c>
      <c r="N14" s="34">
        <f t="shared" si="4"/>
        <v>16867</v>
      </c>
      <c r="O14" s="34">
        <f t="shared" si="5"/>
        <v>10485</v>
      </c>
      <c r="P14" s="34">
        <v>10485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6382</v>
      </c>
      <c r="V14" s="34">
        <v>6382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0</v>
      </c>
      <c r="B15" s="32" t="s">
        <v>17</v>
      </c>
      <c r="C15" s="33" t="s">
        <v>18</v>
      </c>
      <c r="D15" s="34">
        <f t="shared" si="0"/>
        <v>15099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15099</v>
      </c>
      <c r="L15" s="34">
        <v>8492</v>
      </c>
      <c r="M15" s="34">
        <v>6607</v>
      </c>
      <c r="N15" s="34">
        <f t="shared" si="4"/>
        <v>15099</v>
      </c>
      <c r="O15" s="34">
        <f t="shared" si="5"/>
        <v>8492</v>
      </c>
      <c r="P15" s="34">
        <v>8492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6607</v>
      </c>
      <c r="V15" s="34">
        <v>6607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0</v>
      </c>
      <c r="B16" s="32" t="s">
        <v>19</v>
      </c>
      <c r="C16" s="33" t="s">
        <v>20</v>
      </c>
      <c r="D16" s="34">
        <f t="shared" si="0"/>
        <v>10911</v>
      </c>
      <c r="E16" s="34">
        <f t="shared" si="1"/>
        <v>0</v>
      </c>
      <c r="F16" s="34">
        <v>0</v>
      </c>
      <c r="G16" s="34">
        <v>0</v>
      </c>
      <c r="H16" s="34">
        <f t="shared" si="2"/>
        <v>3805</v>
      </c>
      <c r="I16" s="34">
        <v>3805</v>
      </c>
      <c r="J16" s="34">
        <v>0</v>
      </c>
      <c r="K16" s="34">
        <f t="shared" si="3"/>
        <v>7106</v>
      </c>
      <c r="L16" s="34">
        <v>0</v>
      </c>
      <c r="M16" s="34">
        <v>7106</v>
      </c>
      <c r="N16" s="34">
        <f t="shared" si="4"/>
        <v>10911</v>
      </c>
      <c r="O16" s="34">
        <f t="shared" si="5"/>
        <v>3805</v>
      </c>
      <c r="P16" s="34">
        <v>3805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7106</v>
      </c>
      <c r="V16" s="34">
        <v>7106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0</v>
      </c>
      <c r="B17" s="32" t="s">
        <v>21</v>
      </c>
      <c r="C17" s="33" t="s">
        <v>173</v>
      </c>
      <c r="D17" s="34">
        <f t="shared" si="0"/>
        <v>5341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5341</v>
      </c>
      <c r="L17" s="34">
        <v>2136</v>
      </c>
      <c r="M17" s="34">
        <v>3205</v>
      </c>
      <c r="N17" s="34">
        <f t="shared" si="4"/>
        <v>5341</v>
      </c>
      <c r="O17" s="34">
        <f t="shared" si="5"/>
        <v>2136</v>
      </c>
      <c r="P17" s="34">
        <v>2136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3205</v>
      </c>
      <c r="V17" s="34">
        <v>3205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0</v>
      </c>
      <c r="B18" s="32" t="s">
        <v>22</v>
      </c>
      <c r="C18" s="33" t="s">
        <v>23</v>
      </c>
      <c r="D18" s="34">
        <f t="shared" si="0"/>
        <v>17229</v>
      </c>
      <c r="E18" s="34">
        <f t="shared" si="1"/>
        <v>0</v>
      </c>
      <c r="F18" s="34">
        <v>0</v>
      </c>
      <c r="G18" s="34">
        <v>0</v>
      </c>
      <c r="H18" s="34">
        <f t="shared" si="2"/>
        <v>7100</v>
      </c>
      <c r="I18" s="34">
        <v>7100</v>
      </c>
      <c r="J18" s="34">
        <v>0</v>
      </c>
      <c r="K18" s="34">
        <f t="shared" si="3"/>
        <v>10129</v>
      </c>
      <c r="L18" s="34">
        <v>0</v>
      </c>
      <c r="M18" s="34">
        <v>10129</v>
      </c>
      <c r="N18" s="34">
        <f t="shared" si="4"/>
        <v>17229</v>
      </c>
      <c r="O18" s="34">
        <f t="shared" si="5"/>
        <v>7100</v>
      </c>
      <c r="P18" s="34">
        <v>7100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10129</v>
      </c>
      <c r="V18" s="34">
        <v>10129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0</v>
      </c>
      <c r="B19" s="32" t="s">
        <v>24</v>
      </c>
      <c r="C19" s="33" t="s">
        <v>25</v>
      </c>
      <c r="D19" s="34">
        <f t="shared" si="0"/>
        <v>3267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3267</v>
      </c>
      <c r="L19" s="34">
        <v>1087</v>
      </c>
      <c r="M19" s="34">
        <v>2180</v>
      </c>
      <c r="N19" s="34">
        <f t="shared" si="4"/>
        <v>3267</v>
      </c>
      <c r="O19" s="34">
        <f t="shared" si="5"/>
        <v>1087</v>
      </c>
      <c r="P19" s="34">
        <v>1087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2180</v>
      </c>
      <c r="V19" s="34">
        <v>2180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0</v>
      </c>
      <c r="B20" s="32" t="s">
        <v>26</v>
      </c>
      <c r="C20" s="33" t="s">
        <v>138</v>
      </c>
      <c r="D20" s="34">
        <f t="shared" si="0"/>
        <v>8393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8393</v>
      </c>
      <c r="L20" s="34">
        <v>2597</v>
      </c>
      <c r="M20" s="34">
        <v>5796</v>
      </c>
      <c r="N20" s="34">
        <f t="shared" si="4"/>
        <v>8396</v>
      </c>
      <c r="O20" s="34">
        <f t="shared" si="5"/>
        <v>2597</v>
      </c>
      <c r="P20" s="34">
        <v>2597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5796</v>
      </c>
      <c r="V20" s="34">
        <v>5796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3</v>
      </c>
      <c r="AB20" s="34">
        <v>3</v>
      </c>
      <c r="AC20" s="34">
        <v>0</v>
      </c>
    </row>
    <row r="21" spans="1:29" ht="13.5">
      <c r="A21" s="31" t="s">
        <v>0</v>
      </c>
      <c r="B21" s="32" t="s">
        <v>27</v>
      </c>
      <c r="C21" s="33" t="s">
        <v>28</v>
      </c>
      <c r="D21" s="34">
        <f t="shared" si="0"/>
        <v>10362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10362</v>
      </c>
      <c r="L21" s="34">
        <v>3792</v>
      </c>
      <c r="M21" s="34">
        <v>6570</v>
      </c>
      <c r="N21" s="34">
        <f t="shared" si="4"/>
        <v>10490</v>
      </c>
      <c r="O21" s="34">
        <f t="shared" si="5"/>
        <v>3792</v>
      </c>
      <c r="P21" s="34">
        <v>3792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6570</v>
      </c>
      <c r="V21" s="34">
        <v>6570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128</v>
      </c>
      <c r="AB21" s="34">
        <v>128</v>
      </c>
      <c r="AC21" s="34">
        <v>0</v>
      </c>
    </row>
    <row r="22" spans="1:29" ht="13.5">
      <c r="A22" s="31" t="s">
        <v>0</v>
      </c>
      <c r="B22" s="32" t="s">
        <v>29</v>
      </c>
      <c r="C22" s="33" t="s">
        <v>30</v>
      </c>
      <c r="D22" s="34">
        <f t="shared" si="0"/>
        <v>3520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3520</v>
      </c>
      <c r="L22" s="34">
        <v>1677</v>
      </c>
      <c r="M22" s="34">
        <v>1843</v>
      </c>
      <c r="N22" s="34">
        <f t="shared" si="4"/>
        <v>3520</v>
      </c>
      <c r="O22" s="34">
        <f t="shared" si="5"/>
        <v>1677</v>
      </c>
      <c r="P22" s="34">
        <v>1677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1843</v>
      </c>
      <c r="V22" s="34">
        <v>1843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0</v>
      </c>
      <c r="B23" s="32" t="s">
        <v>31</v>
      </c>
      <c r="C23" s="33" t="s">
        <v>32</v>
      </c>
      <c r="D23" s="34">
        <f t="shared" si="0"/>
        <v>5544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5544</v>
      </c>
      <c r="L23" s="34">
        <v>2268</v>
      </c>
      <c r="M23" s="34">
        <v>3276</v>
      </c>
      <c r="N23" s="34">
        <f t="shared" si="4"/>
        <v>5544</v>
      </c>
      <c r="O23" s="34">
        <f t="shared" si="5"/>
        <v>2268</v>
      </c>
      <c r="P23" s="34">
        <v>2268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3276</v>
      </c>
      <c r="V23" s="34">
        <v>3276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0</v>
      </c>
      <c r="B24" s="32" t="s">
        <v>33</v>
      </c>
      <c r="C24" s="33" t="s">
        <v>137</v>
      </c>
      <c r="D24" s="34">
        <f t="shared" si="0"/>
        <v>4394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4394</v>
      </c>
      <c r="L24" s="34">
        <v>1606</v>
      </c>
      <c r="M24" s="34">
        <v>2788</v>
      </c>
      <c r="N24" s="34">
        <f t="shared" si="4"/>
        <v>4394</v>
      </c>
      <c r="O24" s="34">
        <f t="shared" si="5"/>
        <v>1606</v>
      </c>
      <c r="P24" s="34">
        <v>1606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2788</v>
      </c>
      <c r="V24" s="34">
        <v>2788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0</v>
      </c>
      <c r="B25" s="32" t="s">
        <v>34</v>
      </c>
      <c r="C25" s="33" t="s">
        <v>35</v>
      </c>
      <c r="D25" s="34">
        <f t="shared" si="0"/>
        <v>5213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5213</v>
      </c>
      <c r="L25" s="34">
        <v>2322</v>
      </c>
      <c r="M25" s="34">
        <v>2891</v>
      </c>
      <c r="N25" s="34">
        <f t="shared" si="4"/>
        <v>5213</v>
      </c>
      <c r="O25" s="34">
        <f t="shared" si="5"/>
        <v>2322</v>
      </c>
      <c r="P25" s="34">
        <v>2322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2891</v>
      </c>
      <c r="V25" s="34">
        <v>2891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0</v>
      </c>
      <c r="B26" s="32" t="s">
        <v>36</v>
      </c>
      <c r="C26" s="33" t="s">
        <v>37</v>
      </c>
      <c r="D26" s="34">
        <f t="shared" si="0"/>
        <v>4495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4495</v>
      </c>
      <c r="L26" s="34">
        <v>1673</v>
      </c>
      <c r="M26" s="34">
        <v>2822</v>
      </c>
      <c r="N26" s="34">
        <f t="shared" si="4"/>
        <v>4495</v>
      </c>
      <c r="O26" s="34">
        <f t="shared" si="5"/>
        <v>1673</v>
      </c>
      <c r="P26" s="34">
        <v>1673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2822</v>
      </c>
      <c r="V26" s="34">
        <v>2822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0</v>
      </c>
      <c r="B27" s="32" t="s">
        <v>38</v>
      </c>
      <c r="C27" s="33" t="s">
        <v>39</v>
      </c>
      <c r="D27" s="34">
        <f t="shared" si="0"/>
        <v>3486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3486</v>
      </c>
      <c r="L27" s="34">
        <v>1567</v>
      </c>
      <c r="M27" s="34">
        <v>1919</v>
      </c>
      <c r="N27" s="34">
        <f t="shared" si="4"/>
        <v>3486</v>
      </c>
      <c r="O27" s="34">
        <f t="shared" si="5"/>
        <v>1567</v>
      </c>
      <c r="P27" s="34">
        <v>1567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1919</v>
      </c>
      <c r="V27" s="34">
        <v>1919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0</v>
      </c>
      <c r="B28" s="32" t="s">
        <v>40</v>
      </c>
      <c r="C28" s="33" t="s">
        <v>41</v>
      </c>
      <c r="D28" s="34">
        <f t="shared" si="0"/>
        <v>1308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1308</v>
      </c>
      <c r="L28" s="34">
        <v>548</v>
      </c>
      <c r="M28" s="34">
        <v>760</v>
      </c>
      <c r="N28" s="34">
        <f t="shared" si="4"/>
        <v>1308</v>
      </c>
      <c r="O28" s="34">
        <f t="shared" si="5"/>
        <v>548</v>
      </c>
      <c r="P28" s="34">
        <v>548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760</v>
      </c>
      <c r="V28" s="34">
        <v>760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0</v>
      </c>
      <c r="B29" s="32" t="s">
        <v>42</v>
      </c>
      <c r="C29" s="33" t="s">
        <v>43</v>
      </c>
      <c r="D29" s="34">
        <f t="shared" si="0"/>
        <v>7517</v>
      </c>
      <c r="E29" s="34">
        <f t="shared" si="1"/>
        <v>0</v>
      </c>
      <c r="F29" s="34">
        <v>0</v>
      </c>
      <c r="G29" s="34">
        <v>0</v>
      </c>
      <c r="H29" s="34">
        <f t="shared" si="2"/>
        <v>4148</v>
      </c>
      <c r="I29" s="34">
        <v>4148</v>
      </c>
      <c r="J29" s="34">
        <v>0</v>
      </c>
      <c r="K29" s="34">
        <f t="shared" si="3"/>
        <v>3369</v>
      </c>
      <c r="L29" s="34">
        <v>0</v>
      </c>
      <c r="M29" s="34">
        <v>3369</v>
      </c>
      <c r="N29" s="34">
        <f t="shared" si="4"/>
        <v>7517</v>
      </c>
      <c r="O29" s="34">
        <f t="shared" si="5"/>
        <v>4148</v>
      </c>
      <c r="P29" s="34">
        <v>4148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3369</v>
      </c>
      <c r="V29" s="34">
        <v>3369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0</v>
      </c>
      <c r="B30" s="32" t="s">
        <v>44</v>
      </c>
      <c r="C30" s="33" t="s">
        <v>45</v>
      </c>
      <c r="D30" s="34">
        <f t="shared" si="0"/>
        <v>12740</v>
      </c>
      <c r="E30" s="34">
        <f t="shared" si="1"/>
        <v>0</v>
      </c>
      <c r="F30" s="34">
        <v>0</v>
      </c>
      <c r="G30" s="34">
        <v>0</v>
      </c>
      <c r="H30" s="34">
        <f t="shared" si="2"/>
        <v>12740</v>
      </c>
      <c r="I30" s="34">
        <v>6490</v>
      </c>
      <c r="J30" s="34">
        <v>6250</v>
      </c>
      <c r="K30" s="34">
        <f t="shared" si="3"/>
        <v>0</v>
      </c>
      <c r="L30" s="34">
        <v>0</v>
      </c>
      <c r="M30" s="34">
        <v>0</v>
      </c>
      <c r="N30" s="34">
        <f t="shared" si="4"/>
        <v>12780</v>
      </c>
      <c r="O30" s="34">
        <f t="shared" si="5"/>
        <v>6490</v>
      </c>
      <c r="P30" s="34">
        <v>6490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6250</v>
      </c>
      <c r="V30" s="34">
        <v>6250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40</v>
      </c>
      <c r="AB30" s="34">
        <v>40</v>
      </c>
      <c r="AC30" s="34">
        <v>0</v>
      </c>
    </row>
    <row r="31" spans="1:29" ht="13.5">
      <c r="A31" s="31" t="s">
        <v>0</v>
      </c>
      <c r="B31" s="32" t="s">
        <v>46</v>
      </c>
      <c r="C31" s="33" t="s">
        <v>47</v>
      </c>
      <c r="D31" s="34">
        <f t="shared" si="0"/>
        <v>5297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5297</v>
      </c>
      <c r="L31" s="34">
        <v>2822</v>
      </c>
      <c r="M31" s="34">
        <v>2475</v>
      </c>
      <c r="N31" s="34">
        <f t="shared" si="4"/>
        <v>5297</v>
      </c>
      <c r="O31" s="34">
        <f t="shared" si="5"/>
        <v>2822</v>
      </c>
      <c r="P31" s="34">
        <v>2822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2475</v>
      </c>
      <c r="V31" s="34">
        <v>2475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0</v>
      </c>
      <c r="B32" s="32" t="s">
        <v>48</v>
      </c>
      <c r="C32" s="33" t="s">
        <v>49</v>
      </c>
      <c r="D32" s="34">
        <f t="shared" si="0"/>
        <v>13633</v>
      </c>
      <c r="E32" s="34">
        <f t="shared" si="1"/>
        <v>0</v>
      </c>
      <c r="F32" s="34">
        <v>0</v>
      </c>
      <c r="G32" s="34">
        <v>0</v>
      </c>
      <c r="H32" s="34">
        <f t="shared" si="2"/>
        <v>5444</v>
      </c>
      <c r="I32" s="34">
        <v>5444</v>
      </c>
      <c r="J32" s="34">
        <v>0</v>
      </c>
      <c r="K32" s="34">
        <f t="shared" si="3"/>
        <v>8189</v>
      </c>
      <c r="L32" s="34">
        <v>0</v>
      </c>
      <c r="M32" s="34">
        <v>8189</v>
      </c>
      <c r="N32" s="34">
        <f t="shared" si="4"/>
        <v>13633</v>
      </c>
      <c r="O32" s="34">
        <f t="shared" si="5"/>
        <v>5444</v>
      </c>
      <c r="P32" s="34">
        <v>5444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8189</v>
      </c>
      <c r="V32" s="34">
        <v>8189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0</v>
      </c>
      <c r="B33" s="32" t="s">
        <v>50</v>
      </c>
      <c r="C33" s="33" t="s">
        <v>51</v>
      </c>
      <c r="D33" s="34">
        <f t="shared" si="0"/>
        <v>13101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13101</v>
      </c>
      <c r="L33" s="34">
        <v>4774</v>
      </c>
      <c r="M33" s="34">
        <v>8327</v>
      </c>
      <c r="N33" s="34">
        <f t="shared" si="4"/>
        <v>13101</v>
      </c>
      <c r="O33" s="34">
        <f t="shared" si="5"/>
        <v>4774</v>
      </c>
      <c r="P33" s="34">
        <v>4774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8327</v>
      </c>
      <c r="V33" s="34">
        <v>8327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0</v>
      </c>
      <c r="B34" s="32" t="s">
        <v>52</v>
      </c>
      <c r="C34" s="33" t="s">
        <v>53</v>
      </c>
      <c r="D34" s="34">
        <f t="shared" si="0"/>
        <v>997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997</v>
      </c>
      <c r="L34" s="34">
        <v>399</v>
      </c>
      <c r="M34" s="34">
        <v>598</v>
      </c>
      <c r="N34" s="34">
        <f t="shared" si="4"/>
        <v>1017</v>
      </c>
      <c r="O34" s="34">
        <f t="shared" si="5"/>
        <v>399</v>
      </c>
      <c r="P34" s="34">
        <v>399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598</v>
      </c>
      <c r="V34" s="34">
        <v>598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20</v>
      </c>
      <c r="AB34" s="34">
        <v>20</v>
      </c>
      <c r="AC34" s="34">
        <v>0</v>
      </c>
    </row>
    <row r="35" spans="1:29" ht="13.5">
      <c r="A35" s="31" t="s">
        <v>0</v>
      </c>
      <c r="B35" s="32" t="s">
        <v>54</v>
      </c>
      <c r="C35" s="33" t="s">
        <v>55</v>
      </c>
      <c r="D35" s="34">
        <f t="shared" si="0"/>
        <v>3871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3871</v>
      </c>
      <c r="L35" s="34">
        <v>1948</v>
      </c>
      <c r="M35" s="34">
        <v>1923</v>
      </c>
      <c r="N35" s="34">
        <f t="shared" si="4"/>
        <v>3871</v>
      </c>
      <c r="O35" s="34">
        <f t="shared" si="5"/>
        <v>1948</v>
      </c>
      <c r="P35" s="34">
        <v>1948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1923</v>
      </c>
      <c r="V35" s="34">
        <v>1923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0</v>
      </c>
      <c r="B36" s="32" t="s">
        <v>56</v>
      </c>
      <c r="C36" s="33" t="s">
        <v>57</v>
      </c>
      <c r="D36" s="34">
        <f t="shared" si="0"/>
        <v>9640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9640</v>
      </c>
      <c r="L36" s="34">
        <v>3184</v>
      </c>
      <c r="M36" s="34">
        <v>6456</v>
      </c>
      <c r="N36" s="34">
        <f t="shared" si="4"/>
        <v>9640</v>
      </c>
      <c r="O36" s="34">
        <f t="shared" si="5"/>
        <v>3184</v>
      </c>
      <c r="P36" s="34">
        <v>3184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6456</v>
      </c>
      <c r="V36" s="34">
        <v>6456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0</v>
      </c>
      <c r="B37" s="32" t="s">
        <v>58</v>
      </c>
      <c r="C37" s="33" t="s">
        <v>59</v>
      </c>
      <c r="D37" s="34">
        <f t="shared" si="0"/>
        <v>6934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6934</v>
      </c>
      <c r="L37" s="34">
        <v>2461</v>
      </c>
      <c r="M37" s="34">
        <v>4473</v>
      </c>
      <c r="N37" s="34">
        <f t="shared" si="4"/>
        <v>6934</v>
      </c>
      <c r="O37" s="34">
        <f t="shared" si="5"/>
        <v>2461</v>
      </c>
      <c r="P37" s="34">
        <v>2461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4473</v>
      </c>
      <c r="V37" s="34">
        <v>4473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0</v>
      </c>
      <c r="B38" s="32" t="s">
        <v>60</v>
      </c>
      <c r="C38" s="33" t="s">
        <v>61</v>
      </c>
      <c r="D38" s="34">
        <f t="shared" si="0"/>
        <v>5913</v>
      </c>
      <c r="E38" s="34">
        <f t="shared" si="1"/>
        <v>0</v>
      </c>
      <c r="F38" s="34">
        <v>0</v>
      </c>
      <c r="G38" s="34">
        <v>0</v>
      </c>
      <c r="H38" s="34">
        <f t="shared" si="2"/>
        <v>5913</v>
      </c>
      <c r="I38" s="34">
        <v>1756</v>
      </c>
      <c r="J38" s="34">
        <v>4157</v>
      </c>
      <c r="K38" s="34">
        <f t="shared" si="3"/>
        <v>0</v>
      </c>
      <c r="L38" s="34">
        <v>0</v>
      </c>
      <c r="M38" s="34">
        <v>0</v>
      </c>
      <c r="N38" s="34">
        <f t="shared" si="4"/>
        <v>5913</v>
      </c>
      <c r="O38" s="34">
        <f t="shared" si="5"/>
        <v>1756</v>
      </c>
      <c r="P38" s="34">
        <v>1756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4157</v>
      </c>
      <c r="V38" s="34">
        <v>4157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0</v>
      </c>
      <c r="B39" s="32" t="s">
        <v>62</v>
      </c>
      <c r="C39" s="33" t="s">
        <v>168</v>
      </c>
      <c r="D39" s="34">
        <f t="shared" si="0"/>
        <v>1785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1785</v>
      </c>
      <c r="L39" s="34">
        <v>543</v>
      </c>
      <c r="M39" s="34">
        <v>1242</v>
      </c>
      <c r="N39" s="34">
        <f t="shared" si="4"/>
        <v>1785</v>
      </c>
      <c r="O39" s="34">
        <f t="shared" si="5"/>
        <v>543</v>
      </c>
      <c r="P39" s="34">
        <v>0</v>
      </c>
      <c r="Q39" s="34">
        <v>543</v>
      </c>
      <c r="R39" s="34">
        <v>0</v>
      </c>
      <c r="S39" s="34">
        <v>0</v>
      </c>
      <c r="T39" s="34">
        <v>0</v>
      </c>
      <c r="U39" s="34">
        <f t="shared" si="6"/>
        <v>1242</v>
      </c>
      <c r="V39" s="34">
        <v>1242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0</v>
      </c>
      <c r="B40" s="32" t="s">
        <v>63</v>
      </c>
      <c r="C40" s="33" t="s">
        <v>136</v>
      </c>
      <c r="D40" s="34">
        <f t="shared" si="0"/>
        <v>1144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1144</v>
      </c>
      <c r="L40" s="34">
        <v>253</v>
      </c>
      <c r="M40" s="34">
        <v>891</v>
      </c>
      <c r="N40" s="34">
        <f t="shared" si="4"/>
        <v>1144</v>
      </c>
      <c r="O40" s="34">
        <f t="shared" si="5"/>
        <v>253</v>
      </c>
      <c r="P40" s="34">
        <v>253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891</v>
      </c>
      <c r="V40" s="34">
        <v>891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0</v>
      </c>
      <c r="B41" s="32" t="s">
        <v>64</v>
      </c>
      <c r="C41" s="33" t="s">
        <v>139</v>
      </c>
      <c r="D41" s="34">
        <f t="shared" si="0"/>
        <v>1280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1280</v>
      </c>
      <c r="L41" s="34">
        <v>192</v>
      </c>
      <c r="M41" s="34">
        <v>1088</v>
      </c>
      <c r="N41" s="34">
        <f t="shared" si="4"/>
        <v>1397</v>
      </c>
      <c r="O41" s="34">
        <f t="shared" si="5"/>
        <v>192</v>
      </c>
      <c r="P41" s="34">
        <v>192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1088</v>
      </c>
      <c r="V41" s="34">
        <v>1088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117</v>
      </c>
      <c r="AB41" s="34">
        <v>117</v>
      </c>
      <c r="AC41" s="34">
        <v>0</v>
      </c>
    </row>
    <row r="42" spans="1:29" ht="13.5">
      <c r="A42" s="31" t="s">
        <v>0</v>
      </c>
      <c r="B42" s="32" t="s">
        <v>65</v>
      </c>
      <c r="C42" s="33" t="s">
        <v>66</v>
      </c>
      <c r="D42" s="34">
        <f t="shared" si="0"/>
        <v>1717</v>
      </c>
      <c r="E42" s="34">
        <f t="shared" si="1"/>
        <v>0</v>
      </c>
      <c r="F42" s="34">
        <v>0</v>
      </c>
      <c r="G42" s="34">
        <v>0</v>
      </c>
      <c r="H42" s="34">
        <f t="shared" si="2"/>
        <v>1717</v>
      </c>
      <c r="I42" s="34">
        <v>73</v>
      </c>
      <c r="J42" s="34">
        <v>1644</v>
      </c>
      <c r="K42" s="34">
        <f t="shared" si="3"/>
        <v>0</v>
      </c>
      <c r="L42" s="34">
        <v>0</v>
      </c>
      <c r="M42" s="34">
        <v>0</v>
      </c>
      <c r="N42" s="34">
        <f t="shared" si="4"/>
        <v>1717</v>
      </c>
      <c r="O42" s="34">
        <f t="shared" si="5"/>
        <v>73</v>
      </c>
      <c r="P42" s="34">
        <v>73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1644</v>
      </c>
      <c r="V42" s="34">
        <v>1644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0</v>
      </c>
      <c r="B43" s="32" t="s">
        <v>67</v>
      </c>
      <c r="C43" s="33" t="s">
        <v>167</v>
      </c>
      <c r="D43" s="34">
        <f t="shared" si="0"/>
        <v>2286</v>
      </c>
      <c r="E43" s="34">
        <f t="shared" si="1"/>
        <v>0</v>
      </c>
      <c r="F43" s="34">
        <v>0</v>
      </c>
      <c r="G43" s="34">
        <v>0</v>
      </c>
      <c r="H43" s="34">
        <f t="shared" si="2"/>
        <v>532</v>
      </c>
      <c r="I43" s="34">
        <v>532</v>
      </c>
      <c r="J43" s="34">
        <v>0</v>
      </c>
      <c r="K43" s="34">
        <f t="shared" si="3"/>
        <v>1754</v>
      </c>
      <c r="L43" s="34">
        <v>0</v>
      </c>
      <c r="M43" s="34">
        <v>1754</v>
      </c>
      <c r="N43" s="34">
        <f t="shared" si="4"/>
        <v>2286</v>
      </c>
      <c r="O43" s="34">
        <f t="shared" si="5"/>
        <v>532</v>
      </c>
      <c r="P43" s="34">
        <v>532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1754</v>
      </c>
      <c r="V43" s="34">
        <v>1754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0</v>
      </c>
      <c r="B44" s="32" t="s">
        <v>68</v>
      </c>
      <c r="C44" s="33" t="s">
        <v>69</v>
      </c>
      <c r="D44" s="34">
        <f t="shared" si="0"/>
        <v>2431</v>
      </c>
      <c r="E44" s="34">
        <f t="shared" si="1"/>
        <v>0</v>
      </c>
      <c r="F44" s="34">
        <v>0</v>
      </c>
      <c r="G44" s="34">
        <v>0</v>
      </c>
      <c r="H44" s="34">
        <f t="shared" si="2"/>
        <v>428</v>
      </c>
      <c r="I44" s="34">
        <v>428</v>
      </c>
      <c r="J44" s="34">
        <v>0</v>
      </c>
      <c r="K44" s="34">
        <f t="shared" si="3"/>
        <v>2003</v>
      </c>
      <c r="L44" s="34">
        <v>0</v>
      </c>
      <c r="M44" s="34">
        <v>2003</v>
      </c>
      <c r="N44" s="34">
        <f t="shared" si="4"/>
        <v>2431</v>
      </c>
      <c r="O44" s="34">
        <f t="shared" si="5"/>
        <v>428</v>
      </c>
      <c r="P44" s="34">
        <v>428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2003</v>
      </c>
      <c r="V44" s="34">
        <v>2003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0</v>
      </c>
      <c r="B45" s="32" t="s">
        <v>70</v>
      </c>
      <c r="C45" s="33" t="s">
        <v>140</v>
      </c>
      <c r="D45" s="34">
        <f t="shared" si="0"/>
        <v>2566</v>
      </c>
      <c r="E45" s="34">
        <f t="shared" si="1"/>
        <v>0</v>
      </c>
      <c r="F45" s="34">
        <v>0</v>
      </c>
      <c r="G45" s="34">
        <v>0</v>
      </c>
      <c r="H45" s="34">
        <f t="shared" si="2"/>
        <v>2566</v>
      </c>
      <c r="I45" s="34">
        <v>333</v>
      </c>
      <c r="J45" s="34">
        <v>2233</v>
      </c>
      <c r="K45" s="34">
        <f t="shared" si="3"/>
        <v>0</v>
      </c>
      <c r="L45" s="34">
        <v>0</v>
      </c>
      <c r="M45" s="34">
        <v>0</v>
      </c>
      <c r="N45" s="34">
        <f t="shared" si="4"/>
        <v>2566</v>
      </c>
      <c r="O45" s="34">
        <f t="shared" si="5"/>
        <v>333</v>
      </c>
      <c r="P45" s="34">
        <v>333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2233</v>
      </c>
      <c r="V45" s="34">
        <v>2233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0</v>
      </c>
      <c r="B46" s="32" t="s">
        <v>71</v>
      </c>
      <c r="C46" s="33" t="s">
        <v>72</v>
      </c>
      <c r="D46" s="34">
        <f t="shared" si="0"/>
        <v>1399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1399</v>
      </c>
      <c r="L46" s="34">
        <v>238</v>
      </c>
      <c r="M46" s="34">
        <v>1161</v>
      </c>
      <c r="N46" s="34">
        <f t="shared" si="4"/>
        <v>1399</v>
      </c>
      <c r="O46" s="34">
        <f t="shared" si="5"/>
        <v>238</v>
      </c>
      <c r="P46" s="34">
        <v>238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1161</v>
      </c>
      <c r="V46" s="34">
        <v>1161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0</v>
      </c>
      <c r="B47" s="32" t="s">
        <v>73</v>
      </c>
      <c r="C47" s="33" t="s">
        <v>74</v>
      </c>
      <c r="D47" s="34">
        <f t="shared" si="0"/>
        <v>1711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1711</v>
      </c>
      <c r="L47" s="34">
        <v>455</v>
      </c>
      <c r="M47" s="34">
        <v>1256</v>
      </c>
      <c r="N47" s="34">
        <f t="shared" si="4"/>
        <v>1711</v>
      </c>
      <c r="O47" s="34">
        <f t="shared" si="5"/>
        <v>455</v>
      </c>
      <c r="P47" s="34">
        <v>455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1256</v>
      </c>
      <c r="V47" s="34">
        <v>1256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0</v>
      </c>
      <c r="B48" s="32" t="s">
        <v>75</v>
      </c>
      <c r="C48" s="33" t="s">
        <v>76</v>
      </c>
      <c r="D48" s="34">
        <f t="shared" si="0"/>
        <v>7581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7581</v>
      </c>
      <c r="L48" s="34">
        <v>4073</v>
      </c>
      <c r="M48" s="34">
        <v>3508</v>
      </c>
      <c r="N48" s="34">
        <f t="shared" si="4"/>
        <v>8490</v>
      </c>
      <c r="O48" s="34">
        <f t="shared" si="5"/>
        <v>4073</v>
      </c>
      <c r="P48" s="34">
        <v>4073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3508</v>
      </c>
      <c r="V48" s="34">
        <v>3508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909</v>
      </c>
      <c r="AB48" s="34">
        <v>909</v>
      </c>
      <c r="AC48" s="34">
        <v>0</v>
      </c>
    </row>
    <row r="49" spans="1:29" ht="13.5">
      <c r="A49" s="31" t="s">
        <v>0</v>
      </c>
      <c r="B49" s="32" t="s">
        <v>77</v>
      </c>
      <c r="C49" s="33" t="s">
        <v>78</v>
      </c>
      <c r="D49" s="34">
        <f t="shared" si="0"/>
        <v>2911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2911</v>
      </c>
      <c r="L49" s="34">
        <v>1572</v>
      </c>
      <c r="M49" s="34">
        <v>1339</v>
      </c>
      <c r="N49" s="34">
        <f t="shared" si="4"/>
        <v>3091</v>
      </c>
      <c r="O49" s="34">
        <f t="shared" si="5"/>
        <v>1572</v>
      </c>
      <c r="P49" s="34">
        <v>1572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1339</v>
      </c>
      <c r="V49" s="34">
        <v>1339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180</v>
      </c>
      <c r="AB49" s="34">
        <v>180</v>
      </c>
      <c r="AC49" s="34">
        <v>0</v>
      </c>
    </row>
    <row r="50" spans="1:29" ht="13.5">
      <c r="A50" s="31" t="s">
        <v>0</v>
      </c>
      <c r="B50" s="32" t="s">
        <v>79</v>
      </c>
      <c r="C50" s="33" t="s">
        <v>80</v>
      </c>
      <c r="D50" s="34">
        <f t="shared" si="0"/>
        <v>1789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1789</v>
      </c>
      <c r="L50" s="34">
        <v>804</v>
      </c>
      <c r="M50" s="34">
        <v>985</v>
      </c>
      <c r="N50" s="34">
        <f t="shared" si="4"/>
        <v>1861</v>
      </c>
      <c r="O50" s="34">
        <f t="shared" si="5"/>
        <v>804</v>
      </c>
      <c r="P50" s="34">
        <v>804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985</v>
      </c>
      <c r="V50" s="34">
        <v>985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72</v>
      </c>
      <c r="AB50" s="34">
        <v>72</v>
      </c>
      <c r="AC50" s="34">
        <v>0</v>
      </c>
    </row>
    <row r="51" spans="1:29" ht="13.5">
      <c r="A51" s="57" t="s">
        <v>171</v>
      </c>
      <c r="B51" s="58"/>
      <c r="C51" s="59"/>
      <c r="D51" s="34">
        <f>SUM(D7:D50)</f>
        <v>407726</v>
      </c>
      <c r="E51" s="34">
        <f aca="true" t="shared" si="8" ref="E51:AC51">SUM(E7:E50)</f>
        <v>0</v>
      </c>
      <c r="F51" s="34">
        <f t="shared" si="8"/>
        <v>0</v>
      </c>
      <c r="G51" s="34">
        <f t="shared" si="8"/>
        <v>0</v>
      </c>
      <c r="H51" s="34">
        <f t="shared" si="8"/>
        <v>84809</v>
      </c>
      <c r="I51" s="34">
        <f t="shared" si="8"/>
        <v>69546</v>
      </c>
      <c r="J51" s="34">
        <f t="shared" si="8"/>
        <v>15263</v>
      </c>
      <c r="K51" s="34">
        <f t="shared" si="8"/>
        <v>322917</v>
      </c>
      <c r="L51" s="34">
        <f t="shared" si="8"/>
        <v>98647</v>
      </c>
      <c r="M51" s="34">
        <f t="shared" si="8"/>
        <v>224270</v>
      </c>
      <c r="N51" s="34">
        <f t="shared" si="8"/>
        <v>409287</v>
      </c>
      <c r="O51" s="34">
        <f t="shared" si="8"/>
        <v>168193</v>
      </c>
      <c r="P51" s="34">
        <f t="shared" si="8"/>
        <v>161107</v>
      </c>
      <c r="Q51" s="34">
        <f t="shared" si="8"/>
        <v>7086</v>
      </c>
      <c r="R51" s="34">
        <f t="shared" si="8"/>
        <v>0</v>
      </c>
      <c r="S51" s="34">
        <f t="shared" si="8"/>
        <v>0</v>
      </c>
      <c r="T51" s="34">
        <f t="shared" si="8"/>
        <v>0</v>
      </c>
      <c r="U51" s="34">
        <f t="shared" si="8"/>
        <v>239533</v>
      </c>
      <c r="V51" s="34">
        <f t="shared" si="8"/>
        <v>239533</v>
      </c>
      <c r="W51" s="34">
        <f t="shared" si="8"/>
        <v>0</v>
      </c>
      <c r="X51" s="34">
        <f t="shared" si="8"/>
        <v>0</v>
      </c>
      <c r="Y51" s="34">
        <f t="shared" si="8"/>
        <v>0</v>
      </c>
      <c r="Z51" s="34">
        <f t="shared" si="8"/>
        <v>0</v>
      </c>
      <c r="AA51" s="34">
        <f t="shared" si="8"/>
        <v>1561</v>
      </c>
      <c r="AB51" s="34">
        <f t="shared" si="8"/>
        <v>1561</v>
      </c>
      <c r="AC51" s="34">
        <f t="shared" si="8"/>
        <v>0</v>
      </c>
    </row>
  </sheetData>
  <mergeCells count="7">
    <mergeCell ref="A51:C5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9" customWidth="1"/>
    <col min="2" max="2" width="4.875" style="39" customWidth="1"/>
    <col min="3" max="3" width="13.375" style="39" customWidth="1"/>
    <col min="4" max="4" width="13.75390625" style="39" customWidth="1"/>
    <col min="5" max="5" width="3.375" style="39" customWidth="1"/>
    <col min="6" max="6" width="3.875" style="39" customWidth="1"/>
    <col min="7" max="9" width="13.00390625" style="39" customWidth="1"/>
    <col min="10" max="10" width="12.875" style="39" customWidth="1"/>
    <col min="11" max="16384" width="8.00390625" style="39" customWidth="1"/>
  </cols>
  <sheetData>
    <row r="1" spans="1:3" s="38" customFormat="1" ht="21" customHeight="1">
      <c r="A1" s="94" t="s">
        <v>166</v>
      </c>
      <c r="B1" s="94"/>
      <c r="C1" s="37" t="s">
        <v>101</v>
      </c>
    </row>
    <row r="2" ht="18" customHeight="1">
      <c r="J2" s="40" t="s">
        <v>102</v>
      </c>
    </row>
    <row r="3" spans="6:11" s="41" customFormat="1" ht="19.5" customHeight="1">
      <c r="F3" s="93" t="s">
        <v>103</v>
      </c>
      <c r="G3" s="93"/>
      <c r="H3" s="42" t="s">
        <v>104</v>
      </c>
      <c r="I3" s="42" t="s">
        <v>105</v>
      </c>
      <c r="J3" s="42" t="s">
        <v>94</v>
      </c>
      <c r="K3" s="42" t="s">
        <v>106</v>
      </c>
    </row>
    <row r="4" spans="2:11" s="41" customFormat="1" ht="19.5" customHeight="1">
      <c r="B4" s="95" t="s">
        <v>107</v>
      </c>
      <c r="C4" s="43" t="s">
        <v>108</v>
      </c>
      <c r="D4" s="44">
        <f>SUMIF('水洗化人口等'!$A$7:$C$51,$A$1,'水洗化人口等'!$G$7:$G$51)</f>
        <v>302889</v>
      </c>
      <c r="F4" s="103" t="s">
        <v>109</v>
      </c>
      <c r="G4" s="43" t="s">
        <v>110</v>
      </c>
      <c r="H4" s="44">
        <f>SUMIF('し尿処理の状況'!$A$7:$C$51,$A$1,'し尿処理の状況'!$P$7:$P$51)</f>
        <v>161107</v>
      </c>
      <c r="I4" s="44">
        <f>SUMIF('し尿処理の状況'!$A$7:$C$51,$A$1,'し尿処理の状況'!$V$7:$V$51)</f>
        <v>239533</v>
      </c>
      <c r="J4" s="44">
        <f aca="true" t="shared" si="0" ref="J4:J11">H4+I4</f>
        <v>400640</v>
      </c>
      <c r="K4" s="45">
        <f aca="true" t="shared" si="1" ref="K4:K9">J4/$J$9</f>
        <v>0.9826206815361297</v>
      </c>
    </row>
    <row r="5" spans="2:11" s="41" customFormat="1" ht="19.5" customHeight="1">
      <c r="B5" s="96"/>
      <c r="C5" s="43" t="s">
        <v>111</v>
      </c>
      <c r="D5" s="44">
        <f>SUMIF('水洗化人口等'!$A$7:$C$51,$A$1,'水洗化人口等'!$H$7:$H$51)</f>
        <v>1470</v>
      </c>
      <c r="F5" s="104"/>
      <c r="G5" s="43" t="s">
        <v>112</v>
      </c>
      <c r="H5" s="44">
        <f>SUMIF('し尿処理の状況'!$A$7:$C$51,$A$1,'し尿処理の状況'!$Q$7:$Q$51)</f>
        <v>7086</v>
      </c>
      <c r="I5" s="44">
        <f>SUMIF('し尿処理の状況'!$A$7:$C$51,$A$1,'し尿処理の状況'!$W$7:$W$51)</f>
        <v>0</v>
      </c>
      <c r="J5" s="44">
        <f t="shared" si="0"/>
        <v>7086</v>
      </c>
      <c r="K5" s="45">
        <f t="shared" si="1"/>
        <v>0.017379318463870343</v>
      </c>
    </row>
    <row r="6" spans="2:11" s="41" customFormat="1" ht="19.5" customHeight="1">
      <c r="B6" s="97"/>
      <c r="C6" s="46" t="s">
        <v>113</v>
      </c>
      <c r="D6" s="47">
        <f>SUM(D4:D5)</f>
        <v>304359</v>
      </c>
      <c r="F6" s="104"/>
      <c r="G6" s="43" t="s">
        <v>114</v>
      </c>
      <c r="H6" s="44">
        <f>SUMIF('し尿処理の状況'!$A$7:$C$51,$A$1,'し尿処理の状況'!$R$7:$R$51)</f>
        <v>0</v>
      </c>
      <c r="I6" s="44">
        <f>SUMIF('し尿処理の状況'!$A$7:$C$51,$A$1,'し尿処理の状況'!$X$7:$X$51)</f>
        <v>0</v>
      </c>
      <c r="J6" s="44">
        <f t="shared" si="0"/>
        <v>0</v>
      </c>
      <c r="K6" s="45">
        <f t="shared" si="1"/>
        <v>0</v>
      </c>
    </row>
    <row r="7" spans="2:11" s="41" customFormat="1" ht="19.5" customHeight="1">
      <c r="B7" s="98" t="s">
        <v>115</v>
      </c>
      <c r="C7" s="48" t="s">
        <v>116</v>
      </c>
      <c r="D7" s="44">
        <f>SUMIF('水洗化人口等'!$A$7:$C$51,$A$1,'水洗化人口等'!$K$7:$K$51)</f>
        <v>407440</v>
      </c>
      <c r="F7" s="104"/>
      <c r="G7" s="43" t="s">
        <v>117</v>
      </c>
      <c r="H7" s="44">
        <f>SUMIF('し尿処理の状況'!$A$7:$C$51,$A$1,'し尿処理の状況'!$S$7:$S$51)</f>
        <v>0</v>
      </c>
      <c r="I7" s="44">
        <f>SUMIF('し尿処理の状況'!$A$7:$C$51,$A$1,'し尿処理の状況'!$Y$7:$Y$51)</f>
        <v>0</v>
      </c>
      <c r="J7" s="44">
        <f t="shared" si="0"/>
        <v>0</v>
      </c>
      <c r="K7" s="45">
        <f t="shared" si="1"/>
        <v>0</v>
      </c>
    </row>
    <row r="8" spans="2:11" s="41" customFormat="1" ht="19.5" customHeight="1">
      <c r="B8" s="99"/>
      <c r="C8" s="43" t="s">
        <v>118</v>
      </c>
      <c r="D8" s="44">
        <f>SUMIF('水洗化人口等'!$A$7:$C$51,$A$1,'水洗化人口等'!$M$7:$M$51)</f>
        <v>4225</v>
      </c>
      <c r="F8" s="104"/>
      <c r="G8" s="43" t="s">
        <v>119</v>
      </c>
      <c r="H8" s="44">
        <f>SUMIF('し尿処理の状況'!$A$7:$C$51,$A$1,'し尿処理の状況'!$T$7:$T$51)</f>
        <v>0</v>
      </c>
      <c r="I8" s="44">
        <f>SUMIF('し尿処理の状況'!$A$7:$C$51,$A$1,'し尿処理の状況'!$Z$7:$Z$51)</f>
        <v>0</v>
      </c>
      <c r="J8" s="44">
        <f t="shared" si="0"/>
        <v>0</v>
      </c>
      <c r="K8" s="45">
        <f t="shared" si="1"/>
        <v>0</v>
      </c>
    </row>
    <row r="9" spans="2:11" s="41" customFormat="1" ht="19.5" customHeight="1">
      <c r="B9" s="99"/>
      <c r="C9" s="43" t="s">
        <v>120</v>
      </c>
      <c r="D9" s="44">
        <f>SUMIF('水洗化人口等'!$A$7:$C$51,$A$1,'水洗化人口等'!$O$7:$O$51)</f>
        <v>471558</v>
      </c>
      <c r="F9" s="104"/>
      <c r="G9" s="43" t="s">
        <v>113</v>
      </c>
      <c r="H9" s="44">
        <f>SUM(H4:H8)</f>
        <v>168193</v>
      </c>
      <c r="I9" s="44">
        <f>SUM(I4:I8)</f>
        <v>239533</v>
      </c>
      <c r="J9" s="44">
        <f t="shared" si="0"/>
        <v>407726</v>
      </c>
      <c r="K9" s="45">
        <f t="shared" si="1"/>
        <v>1</v>
      </c>
    </row>
    <row r="10" spans="2:10" s="41" customFormat="1" ht="19.5" customHeight="1">
      <c r="B10" s="100"/>
      <c r="C10" s="46" t="s">
        <v>113</v>
      </c>
      <c r="D10" s="47">
        <f>SUM(D7:D9)</f>
        <v>883223</v>
      </c>
      <c r="F10" s="93" t="s">
        <v>121</v>
      </c>
      <c r="G10" s="93"/>
      <c r="H10" s="44">
        <f>SUMIF('し尿処理の状況'!$A$7:$C$51,$A$1,'し尿処理の状況'!$AB$7:$AB$51)</f>
        <v>1561</v>
      </c>
      <c r="I10" s="44">
        <f>SUMIF('し尿処理の状況'!$A$7:$C$51,$A$1,'し尿処理の状況'!$AC$7:$AC$51)</f>
        <v>0</v>
      </c>
      <c r="J10" s="44">
        <f t="shared" si="0"/>
        <v>1561</v>
      </c>
    </row>
    <row r="11" spans="2:10" s="41" customFormat="1" ht="19.5" customHeight="1">
      <c r="B11" s="101" t="s">
        <v>122</v>
      </c>
      <c r="C11" s="102"/>
      <c r="D11" s="47">
        <f>D6+D10</f>
        <v>1187582</v>
      </c>
      <c r="F11" s="93" t="s">
        <v>94</v>
      </c>
      <c r="G11" s="93"/>
      <c r="H11" s="44">
        <f>H9+H10</f>
        <v>169754</v>
      </c>
      <c r="I11" s="44">
        <f>I9+I10</f>
        <v>239533</v>
      </c>
      <c r="J11" s="44">
        <f t="shared" si="0"/>
        <v>409287</v>
      </c>
    </row>
    <row r="12" spans="6:10" s="41" customFormat="1" ht="19.5" customHeight="1">
      <c r="F12" s="49"/>
      <c r="G12" s="49"/>
      <c r="H12" s="50"/>
      <c r="I12" s="50"/>
      <c r="J12" s="50"/>
    </row>
    <row r="13" spans="2:10" s="41" customFormat="1" ht="19.5" customHeight="1">
      <c r="B13" s="51" t="s">
        <v>123</v>
      </c>
      <c r="J13" s="40" t="s">
        <v>102</v>
      </c>
    </row>
    <row r="14" spans="3:10" s="41" customFormat="1" ht="19.5" customHeight="1">
      <c r="C14" s="44">
        <f>SUMIF('水洗化人口等'!$A$7:$C$51,$A$1,'水洗化人口等'!$P$7:$P$51)</f>
        <v>177106</v>
      </c>
      <c r="D14" s="41" t="s">
        <v>124</v>
      </c>
      <c r="F14" s="93" t="s">
        <v>125</v>
      </c>
      <c r="G14" s="93"/>
      <c r="H14" s="42" t="s">
        <v>104</v>
      </c>
      <c r="I14" s="42" t="s">
        <v>105</v>
      </c>
      <c r="J14" s="42" t="s">
        <v>94</v>
      </c>
    </row>
    <row r="15" spans="6:10" s="41" customFormat="1" ht="15.75" customHeight="1">
      <c r="F15" s="93" t="s">
        <v>126</v>
      </c>
      <c r="G15" s="93"/>
      <c r="H15" s="44">
        <f>SUMIF('し尿処理の状況'!$A$7:$C$51,$A$1,'し尿処理の状況'!$F$7:$F$51)</f>
        <v>0</v>
      </c>
      <c r="I15" s="44">
        <f>SUMIF('し尿処理の状況'!$A$7:$C$51,$A$1,'し尿処理の状況'!$G$7:$G$51)</f>
        <v>0</v>
      </c>
      <c r="J15" s="44">
        <f>H15+I15</f>
        <v>0</v>
      </c>
    </row>
    <row r="16" spans="3:10" s="41" customFormat="1" ht="15.75" customHeight="1">
      <c r="C16" s="41" t="s">
        <v>127</v>
      </c>
      <c r="D16" s="52">
        <f>D10/D11</f>
        <v>0.7437153813378782</v>
      </c>
      <c r="F16" s="93" t="s">
        <v>128</v>
      </c>
      <c r="G16" s="93"/>
      <c r="H16" s="44">
        <f>SUMIF('し尿処理の状況'!$A$7:$C$51,$A$1,'し尿処理の状況'!$I$7:$I$51)</f>
        <v>69546</v>
      </c>
      <c r="I16" s="44">
        <f>SUMIF('し尿処理の状況'!$A$7:$C$51,$A$1,'し尿処理の状況'!$J$7:$J$51)</f>
        <v>15263</v>
      </c>
      <c r="J16" s="44">
        <f>H16+I16</f>
        <v>84809</v>
      </c>
    </row>
    <row r="17" spans="3:10" s="41" customFormat="1" ht="15.75" customHeight="1">
      <c r="C17" s="41" t="s">
        <v>129</v>
      </c>
      <c r="D17" s="52">
        <f>D6/D11</f>
        <v>0.2562846186621219</v>
      </c>
      <c r="F17" s="93" t="s">
        <v>130</v>
      </c>
      <c r="G17" s="93"/>
      <c r="H17" s="44">
        <f>SUMIF('し尿処理の状況'!$A$7:$C$51,$A$1,'し尿処理の状況'!$L$7:$L$51)</f>
        <v>98647</v>
      </c>
      <c r="I17" s="44">
        <f>SUMIF('し尿処理の状況'!$A$7:$C$51,$A$1,'し尿処理の状況'!$M$7:$M$51)</f>
        <v>224270</v>
      </c>
      <c r="J17" s="44">
        <f>H17+I17</f>
        <v>322917</v>
      </c>
    </row>
    <row r="18" spans="3:10" s="41" customFormat="1" ht="15.75" customHeight="1">
      <c r="C18" s="53" t="s">
        <v>131</v>
      </c>
      <c r="D18" s="52">
        <f>D7/D11</f>
        <v>0.34308367759026326</v>
      </c>
      <c r="F18" s="93" t="s">
        <v>94</v>
      </c>
      <c r="G18" s="93"/>
      <c r="H18" s="44">
        <f>SUM(H15:H17)</f>
        <v>168193</v>
      </c>
      <c r="I18" s="44">
        <f>SUM(I15:I17)</f>
        <v>239533</v>
      </c>
      <c r="J18" s="44">
        <f>SUM(J15:J17)</f>
        <v>407726</v>
      </c>
    </row>
    <row r="19" spans="3:10" ht="15.75" customHeight="1">
      <c r="C19" s="39" t="s">
        <v>132</v>
      </c>
      <c r="D19" s="52">
        <f>(D8+D9)/D11</f>
        <v>0.4006317037476149</v>
      </c>
      <c r="J19" s="54"/>
    </row>
    <row r="20" spans="3:10" ht="15.75" customHeight="1">
      <c r="C20" s="39" t="s">
        <v>133</v>
      </c>
      <c r="D20" s="52">
        <f>C14/D11</f>
        <v>0.14913159680763097</v>
      </c>
      <c r="J20" s="55"/>
    </row>
    <row r="21" spans="3:10" ht="15.75" customHeight="1">
      <c r="C21" s="39" t="s">
        <v>134</v>
      </c>
      <c r="D21" s="52">
        <f>D4/D6</f>
        <v>0.9951701773234897</v>
      </c>
      <c r="F21" s="56"/>
      <c r="J21" s="55"/>
    </row>
    <row r="22" spans="3:10" ht="15.75" customHeight="1">
      <c r="C22" s="39" t="s">
        <v>135</v>
      </c>
      <c r="D22" s="52">
        <f>D5/D6</f>
        <v>0.004829822676510305</v>
      </c>
      <c r="F22" s="56"/>
      <c r="J22" s="55"/>
    </row>
    <row r="23" spans="6:10" ht="15" customHeight="1">
      <c r="F23" s="56"/>
      <c r="J23" s="55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2004-12-17T07:19:07Z</cp:lastPrinted>
  <dcterms:created xsi:type="dcterms:W3CDTF">2002-10-23T07:25:09Z</dcterms:created>
  <dcterms:modified xsi:type="dcterms:W3CDTF">2005-02-15T03:07:34Z</dcterms:modified>
  <cp:category/>
  <cp:version/>
  <cp:contentType/>
  <cp:contentStatus/>
</cp:coreProperties>
</file>